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updateLinks="always" codeName="ThisWorkbook"/>
  <xr:revisionPtr revIDLastSave="0" documentId="13_ncr:1_{703052C4-7C43-4CB3-B233-565E8E77654B}" xr6:coauthVersionLast="47" xr6:coauthVersionMax="47" xr10:uidLastSave="{00000000-0000-0000-0000-000000000000}"/>
  <bookViews>
    <workbookView xWindow="-110" yWindow="-110" windowWidth="19420" windowHeight="10420" tabRatio="827" activeTab="1" xr2:uid="{00000000-000D-0000-FFFF-FFFF00000000}"/>
  </bookViews>
  <sheets>
    <sheet name="中扉" sheetId="11" r:id="rId1"/>
    <sheet name="P1" sheetId="129" r:id="rId2"/>
    <sheet name="P2" sheetId="131" r:id="rId3"/>
    <sheet name="P3" sheetId="123" r:id="rId4"/>
    <sheet name="P4" sheetId="124" r:id="rId5"/>
    <sheet name="P5" sheetId="107" r:id="rId6"/>
    <sheet name="P6" sheetId="59" r:id="rId7"/>
    <sheet name="P7" sheetId="60" r:id="rId8"/>
    <sheet name="P8" sheetId="117" r:id="rId9"/>
    <sheet name="P9" sheetId="118" r:id="rId10"/>
    <sheet name="P10" sheetId="74" r:id="rId11"/>
    <sheet name="P11 " sheetId="135" r:id="rId12"/>
    <sheet name="P12 " sheetId="136" r:id="rId13"/>
    <sheet name="P13" sheetId="97" r:id="rId14"/>
    <sheet name="P14 " sheetId="137" r:id="rId15"/>
    <sheet name="P15" sheetId="55" r:id="rId16"/>
    <sheet name="P16" sheetId="138" r:id="rId17"/>
    <sheet name="P17" sheetId="63" r:id="rId18"/>
    <sheet name="P18" sheetId="130" r:id="rId19"/>
    <sheet name="P19" sheetId="58" r:id="rId20"/>
  </sheets>
  <definedNames>
    <definedName name="GHI" localSheetId="11">#REF!</definedName>
    <definedName name="GHI" localSheetId="12">#REF!</definedName>
    <definedName name="GHI" localSheetId="14">#REF!</definedName>
    <definedName name="GHI" localSheetId="18">'P18'!$H$1</definedName>
    <definedName name="GHI" localSheetId="3">#REF!</definedName>
    <definedName name="GHI" localSheetId="4">#REF!</definedName>
    <definedName name="GHI">#REF!</definedName>
    <definedName name="_xlnm.Print_Area" localSheetId="1">'P1'!$A$1:$X$71</definedName>
    <definedName name="_xlnm.Print_Area" localSheetId="10">'P10'!$A$1:$CQ$42</definedName>
    <definedName name="_xlnm.Print_Area" localSheetId="11">'P11 '!$A$1:$AJ$47</definedName>
    <definedName name="_xlnm.Print_Area" localSheetId="12">'P12 '!$A$1:$K$64</definedName>
    <definedName name="_xlnm.Print_Area" localSheetId="13">'P13'!$A$1:$J$59</definedName>
    <definedName name="_xlnm.Print_Area" localSheetId="14">'P14 '!$A$1:$K$63</definedName>
    <definedName name="_xlnm.Print_Area" localSheetId="15">'P15'!$A$1:$N$17</definedName>
    <definedName name="_xlnm.Print_Area" localSheetId="16">'P16'!$A$1:$N$17</definedName>
    <definedName name="_xlnm.Print_Area" localSheetId="17">'P17'!$A$1:$H$79</definedName>
    <definedName name="_xlnm.Print_Area" localSheetId="19">'P19'!$A$1:$Q$35</definedName>
    <definedName name="_xlnm.Print_Area" localSheetId="2">'P2'!$A$1:$AA$75</definedName>
    <definedName name="_xlnm.Print_Area" localSheetId="3">'P3'!$A$1:$AU$47</definedName>
    <definedName name="_xlnm.Print_Area" localSheetId="5">'P5'!$A$1:$Q$61</definedName>
    <definedName name="_xlnm.Print_Area" localSheetId="6">'P6'!$A$1:$M$40</definedName>
    <definedName name="_xlnm.Print_Area" localSheetId="7">'P7'!$B$1:$V$47</definedName>
    <definedName name="_xlnm.Print_Area" localSheetId="8">'P8'!$A$1:$AZ$54</definedName>
    <definedName name="_xlnm.Print_Area" localSheetId="9">'P9'!$A$1:$M$53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P17" i="74" l="1"/>
  <c r="CM6" i="74"/>
  <c r="CJ17" i="74"/>
  <c r="H64" i="63"/>
  <c r="H58" i="63"/>
  <c r="H16" i="63"/>
  <c r="H10" i="63"/>
  <c r="G64" i="63"/>
  <c r="G58" i="63"/>
  <c r="G16" i="63"/>
  <c r="G10" i="63"/>
  <c r="G4" i="63"/>
  <c r="P14" i="118" l="1"/>
  <c r="P3" i="118"/>
  <c r="N16" i="138" l="1"/>
  <c r="L16" i="138"/>
  <c r="J16" i="138"/>
  <c r="H16" i="138"/>
  <c r="N15" i="138"/>
  <c r="L15" i="138"/>
  <c r="J15" i="138"/>
  <c r="H15" i="138"/>
  <c r="N14" i="138"/>
  <c r="L14" i="138"/>
  <c r="J14" i="138"/>
  <c r="H14" i="138"/>
  <c r="N13" i="138"/>
  <c r="L13" i="138"/>
  <c r="J13" i="138"/>
  <c r="H13" i="138"/>
  <c r="N12" i="138"/>
  <c r="L12" i="138"/>
  <c r="J12" i="138"/>
  <c r="H12" i="138"/>
  <c r="N11" i="138"/>
  <c r="L11" i="138"/>
  <c r="J11" i="138"/>
  <c r="H11" i="138"/>
  <c r="N10" i="138"/>
  <c r="L10" i="138"/>
  <c r="J10" i="138"/>
  <c r="H10" i="138"/>
  <c r="N9" i="138"/>
  <c r="L9" i="138"/>
  <c r="J9" i="138"/>
  <c r="H9" i="138"/>
  <c r="N8" i="138"/>
  <c r="L8" i="138"/>
  <c r="J8" i="138"/>
  <c r="H8" i="138"/>
  <c r="N7" i="138"/>
  <c r="L7" i="138"/>
  <c r="J7" i="138"/>
  <c r="H7" i="138"/>
  <c r="N6" i="138"/>
  <c r="L6" i="138"/>
  <c r="J6" i="138"/>
  <c r="H6" i="138"/>
  <c r="N5" i="138"/>
  <c r="L5" i="138"/>
  <c r="J5" i="138"/>
  <c r="H5" i="138"/>
  <c r="L26" i="59" l="1"/>
  <c r="L25" i="59"/>
  <c r="L24" i="59"/>
  <c r="L23" i="59"/>
  <c r="L21" i="59"/>
  <c r="L20" i="59"/>
  <c r="L18" i="59"/>
  <c r="L17" i="59"/>
  <c r="L16" i="59"/>
  <c r="L12" i="59"/>
  <c r="L10" i="59"/>
  <c r="V4" i="60"/>
  <c r="V32" i="60"/>
  <c r="P28" i="118" s="1"/>
  <c r="N31" i="58"/>
  <c r="M30" i="58"/>
  <c r="N30" i="58"/>
  <c r="O14" i="58"/>
  <c r="N32" i="58"/>
  <c r="N14" i="58"/>
  <c r="BR6" i="74"/>
  <c r="BT6" i="74"/>
  <c r="CE6" i="74"/>
  <c r="BL9" i="74"/>
  <c r="BO9" i="74"/>
  <c r="BR9" i="74"/>
  <c r="BT9" i="74"/>
  <c r="BW9" i="74"/>
  <c r="BZ9" i="74"/>
  <c r="CB9" i="74"/>
  <c r="CE9" i="74"/>
  <c r="CH9" i="74"/>
  <c r="CJ9" i="74"/>
  <c r="BL12" i="74"/>
  <c r="BL8" i="74" s="1"/>
  <c r="BO12" i="74"/>
  <c r="BO8" i="74" s="1"/>
  <c r="BR12" i="74"/>
  <c r="BR8" i="74" s="1"/>
  <c r="BT12" i="74"/>
  <c r="BT8" i="74" s="1"/>
  <c r="BW12" i="74"/>
  <c r="BW8" i="74" s="1"/>
  <c r="BZ12" i="74"/>
  <c r="BZ8" i="74" s="1"/>
  <c r="CB12" i="74"/>
  <c r="CE12" i="74"/>
  <c r="CH12" i="74"/>
  <c r="CH8" i="74" s="1"/>
  <c r="CJ12" i="74"/>
  <c r="CE16" i="74"/>
  <c r="CE15" i="74" s="1"/>
  <c r="BL17" i="74"/>
  <c r="BL6" i="74" s="1"/>
  <c r="BO17" i="74"/>
  <c r="BO6" i="74" s="1"/>
  <c r="BR17" i="74"/>
  <c r="BT17" i="74"/>
  <c r="BW17" i="74"/>
  <c r="BW6" i="74" s="1"/>
  <c r="BZ17" i="74"/>
  <c r="BZ6" i="74" s="1"/>
  <c r="CE17" i="74"/>
  <c r="CH17" i="74"/>
  <c r="CH6" i="74" s="1"/>
  <c r="CJ6" i="74"/>
  <c r="CB18" i="74"/>
  <c r="CB17" i="74" s="1"/>
  <c r="BL20" i="74"/>
  <c r="BO20" i="74"/>
  <c r="BO7" i="74" s="1"/>
  <c r="BR20" i="74"/>
  <c r="BR7" i="74" s="1"/>
  <c r="BT20" i="74"/>
  <c r="BT7" i="74" s="1"/>
  <c r="BW20" i="74"/>
  <c r="BW16" i="74" s="1"/>
  <c r="BW15" i="74" s="1"/>
  <c r="BZ20" i="74"/>
  <c r="BZ7" i="74" s="1"/>
  <c r="CB20" i="74"/>
  <c r="CB7" i="74" s="1"/>
  <c r="CE20" i="74"/>
  <c r="CE7" i="74" s="1"/>
  <c r="CH20" i="74"/>
  <c r="CJ20" i="74"/>
  <c r="CJ7" i="74" s="1"/>
  <c r="BL24" i="74"/>
  <c r="BO24" i="74"/>
  <c r="BR24" i="74"/>
  <c r="BT24" i="74"/>
  <c r="BW24" i="74"/>
  <c r="BZ24" i="74"/>
  <c r="CB24" i="74"/>
  <c r="CE24" i="74"/>
  <c r="CH24" i="74"/>
  <c r="CJ24" i="74"/>
  <c r="BL27" i="74"/>
  <c r="BO27" i="74"/>
  <c r="BR27" i="74"/>
  <c r="BT27" i="74"/>
  <c r="BW27" i="74"/>
  <c r="BZ27" i="74"/>
  <c r="CB27" i="74"/>
  <c r="CE27" i="74"/>
  <c r="CH27" i="74"/>
  <c r="CJ27" i="74"/>
  <c r="BL31" i="74"/>
  <c r="BO31" i="74"/>
  <c r="BR31" i="74"/>
  <c r="BT31" i="74"/>
  <c r="BW31" i="74"/>
  <c r="BZ31" i="74"/>
  <c r="CB31" i="74"/>
  <c r="CE31" i="74"/>
  <c r="CH31" i="74"/>
  <c r="CJ31" i="74"/>
  <c r="BL34" i="74"/>
  <c r="BO34" i="74"/>
  <c r="BR34" i="74"/>
  <c r="BT34" i="74"/>
  <c r="BW34" i="74"/>
  <c r="BZ34" i="74"/>
  <c r="CB34" i="74"/>
  <c r="CE34" i="74"/>
  <c r="CH34" i="74"/>
  <c r="CJ34" i="74"/>
  <c r="BL37" i="74"/>
  <c r="BO37" i="74"/>
  <c r="BR37" i="74"/>
  <c r="BT37" i="74"/>
  <c r="BW37" i="74"/>
  <c r="BZ37" i="74"/>
  <c r="CB37" i="74"/>
  <c r="CE37" i="74"/>
  <c r="CH37" i="74"/>
  <c r="CJ37" i="74"/>
  <c r="BL40" i="74"/>
  <c r="BO40" i="74"/>
  <c r="BR40" i="74"/>
  <c r="BT40" i="74"/>
  <c r="BW40" i="74"/>
  <c r="BZ40" i="74"/>
  <c r="CB40" i="74"/>
  <c r="CE40" i="74"/>
  <c r="CH40" i="74"/>
  <c r="CJ40" i="74"/>
  <c r="CJ8" i="74" l="1"/>
  <c r="BT16" i="74"/>
  <c r="BT15" i="74" s="1"/>
  <c r="BZ5" i="74"/>
  <c r="BR16" i="74"/>
  <c r="BR15" i="74" s="1"/>
  <c r="CH16" i="74"/>
  <c r="CH15" i="74" s="1"/>
  <c r="BL16" i="74"/>
  <c r="BL15" i="74" s="1"/>
  <c r="CE8" i="74"/>
  <c r="BO5" i="74"/>
  <c r="CB8" i="74"/>
  <c r="BL5" i="74"/>
  <c r="CE5" i="74"/>
  <c r="CJ5" i="74"/>
  <c r="BT5" i="74"/>
  <c r="CB6" i="74"/>
  <c r="CB5" i="74" s="1"/>
  <c r="CB16" i="74"/>
  <c r="CB15" i="74" s="1"/>
  <c r="BR5" i="74"/>
  <c r="CH7" i="74"/>
  <c r="CH5" i="74" s="1"/>
  <c r="BW7" i="74"/>
  <c r="BW5" i="74" s="1"/>
  <c r="BL7" i="74"/>
  <c r="CJ16" i="74"/>
  <c r="CJ15" i="74" s="1"/>
  <c r="BZ16" i="74"/>
  <c r="BZ15" i="74" s="1"/>
  <c r="BO16" i="74"/>
  <c r="BO15" i="74" s="1"/>
  <c r="N25" i="58"/>
  <c r="N19" i="58"/>
  <c r="N15" i="58"/>
  <c r="N10" i="58"/>
  <c r="N4" i="58"/>
  <c r="M32" i="58"/>
  <c r="M25" i="58"/>
  <c r="M19" i="58"/>
  <c r="M15" i="58"/>
  <c r="M14" i="58"/>
  <c r="M10" i="58"/>
  <c r="M4" i="58"/>
  <c r="L25" i="58"/>
  <c r="L19" i="58"/>
  <c r="L15" i="58"/>
  <c r="L10" i="58"/>
  <c r="L8" i="58" s="1"/>
  <c r="L4" i="58"/>
  <c r="K25" i="58"/>
  <c r="K19" i="58"/>
  <c r="K15" i="58"/>
  <c r="K14" i="58"/>
  <c r="K10" i="58"/>
  <c r="K4" i="58"/>
  <c r="J25" i="58"/>
  <c r="J19" i="58"/>
  <c r="J15" i="58"/>
  <c r="J10" i="58"/>
  <c r="J8" i="58" s="1"/>
  <c r="J4" i="58"/>
  <c r="AB8" i="130"/>
  <c r="AB5" i="130"/>
  <c r="H75" i="63"/>
  <c r="H70" i="63"/>
  <c r="H54" i="63"/>
  <c r="H49" i="63"/>
  <c r="H45" i="63"/>
  <c r="H35" i="63"/>
  <c r="H31" i="63"/>
  <c r="H28" i="63"/>
  <c r="H25" i="63"/>
  <c r="H22" i="63"/>
  <c r="H4" i="63"/>
  <c r="CP40" i="74"/>
  <c r="CM40" i="74"/>
  <c r="CP37" i="74"/>
  <c r="CM37" i="74"/>
  <c r="CP34" i="74"/>
  <c r="CM34" i="74"/>
  <c r="CP31" i="74"/>
  <c r="CM31" i="74"/>
  <c r="CP27" i="74"/>
  <c r="CM27" i="74"/>
  <c r="CP24" i="74"/>
  <c r="CM24" i="74"/>
  <c r="CP20" i="74"/>
  <c r="CP16" i="74" s="1"/>
  <c r="CP15" i="74" s="1"/>
  <c r="CM20" i="74"/>
  <c r="CM7" i="74" s="1"/>
  <c r="CP6" i="74"/>
  <c r="CM17" i="74"/>
  <c r="CP12" i="74"/>
  <c r="CM12" i="74"/>
  <c r="CP9" i="74"/>
  <c r="CM9" i="74"/>
  <c r="L34" i="59"/>
  <c r="O32" i="58"/>
  <c r="CP7" i="74" l="1"/>
  <c r="CP5" i="74" s="1"/>
  <c r="CM8" i="74"/>
  <c r="CM5" i="74"/>
  <c r="H3" i="63"/>
  <c r="CP8" i="74"/>
  <c r="AB4" i="130"/>
  <c r="N8" i="58"/>
  <c r="N7" i="58" s="1"/>
  <c r="M8" i="58"/>
  <c r="M7" i="58" s="1"/>
  <c r="M29" i="58" s="1"/>
  <c r="K8" i="58"/>
  <c r="K7" i="58" s="1"/>
  <c r="K29" i="58" s="1"/>
  <c r="J7" i="58"/>
  <c r="J29" i="58" s="1"/>
  <c r="L7" i="58"/>
  <c r="L29" i="58" s="1"/>
  <c r="CM16" i="74"/>
  <c r="CM15" i="74" s="1"/>
  <c r="N29" i="58" l="1"/>
  <c r="G67" i="63"/>
  <c r="G3" i="63" l="1"/>
  <c r="U17" i="60"/>
  <c r="U10" i="60" l="1"/>
  <c r="U9" i="60"/>
  <c r="U5" i="60"/>
  <c r="K20" i="59" l="1"/>
  <c r="K21" i="59"/>
  <c r="K18" i="59"/>
  <c r="K17" i="59"/>
  <c r="N11" i="55" l="1"/>
  <c r="N7" i="55"/>
  <c r="N14" i="55"/>
  <c r="N6" i="55"/>
  <c r="N13" i="55"/>
  <c r="N9" i="55"/>
  <c r="N8" i="55"/>
  <c r="N5" i="55"/>
  <c r="N12" i="55"/>
  <c r="N16" i="55"/>
  <c r="O25" i="58"/>
  <c r="O19" i="58"/>
  <c r="O15" i="58"/>
  <c r="O10" i="58"/>
  <c r="O4" i="58"/>
  <c r="P6" i="58" s="1"/>
  <c r="AA8" i="130"/>
  <c r="AA5" i="130"/>
  <c r="G75" i="63"/>
  <c r="G70" i="63"/>
  <c r="U16" i="60" s="1"/>
  <c r="U15" i="60"/>
  <c r="G54" i="63"/>
  <c r="U14" i="60" s="1"/>
  <c r="G49" i="63"/>
  <c r="U13" i="60" s="1"/>
  <c r="G45" i="63"/>
  <c r="U12" i="60" s="1"/>
  <c r="G35" i="63"/>
  <c r="U8" i="60" s="1"/>
  <c r="G31" i="63"/>
  <c r="U7" i="60" s="1"/>
  <c r="G28" i="63"/>
  <c r="G25" i="63"/>
  <c r="G22" i="63"/>
  <c r="BG6" i="117"/>
  <c r="BG5" i="117"/>
  <c r="BG4" i="117"/>
  <c r="BG3" i="117"/>
  <c r="K26" i="59"/>
  <c r="K25" i="59"/>
  <c r="K24" i="59"/>
  <c r="K23" i="59"/>
  <c r="K16" i="59"/>
  <c r="K12" i="59"/>
  <c r="K10" i="59"/>
  <c r="AA4" i="130" l="1"/>
  <c r="L15" i="55"/>
  <c r="N15" i="55"/>
  <c r="L10" i="55"/>
  <c r="N10" i="55"/>
  <c r="L5" i="55"/>
  <c r="L13" i="55"/>
  <c r="L7" i="55"/>
  <c r="L8" i="55"/>
  <c r="L6" i="55"/>
  <c r="L11" i="55"/>
  <c r="L16" i="55"/>
  <c r="L12" i="55"/>
  <c r="L9" i="55"/>
  <c r="L14" i="55"/>
  <c r="P5" i="58"/>
  <c r="P4" i="58" s="1"/>
  <c r="O8" i="58"/>
  <c r="J18" i="59"/>
  <c r="J17" i="59"/>
  <c r="O7" i="58" l="1"/>
  <c r="P8" i="58" l="1"/>
  <c r="O30" i="58"/>
  <c r="O29" i="58"/>
  <c r="O31" i="58" s="1"/>
  <c r="P11" i="58"/>
  <c r="P16" i="58"/>
  <c r="P15" i="58"/>
  <c r="P9" i="58"/>
  <c r="P18" i="58"/>
  <c r="P14" i="58"/>
  <c r="P23" i="58"/>
  <c r="P13" i="58"/>
  <c r="P19" i="58"/>
  <c r="P12" i="58"/>
  <c r="P10" i="58"/>
  <c r="T32" i="60"/>
  <c r="P7" i="58" l="1"/>
  <c r="F58" i="63" l="1"/>
  <c r="F75" i="63" l="1"/>
  <c r="E75" i="63"/>
  <c r="D75" i="63"/>
  <c r="F70" i="63"/>
  <c r="E70" i="63"/>
  <c r="D70" i="63"/>
  <c r="F64" i="63"/>
  <c r="E64" i="63"/>
  <c r="D64" i="63"/>
  <c r="F54" i="63"/>
  <c r="E54" i="63"/>
  <c r="D54" i="63"/>
  <c r="F49" i="63"/>
  <c r="E49" i="63"/>
  <c r="D49" i="63"/>
  <c r="F45" i="63"/>
  <c r="E45" i="63"/>
  <c r="D45" i="63"/>
  <c r="F35" i="63"/>
  <c r="E35" i="63"/>
  <c r="D35" i="63"/>
  <c r="F31" i="63"/>
  <c r="E31" i="63"/>
  <c r="D31" i="63"/>
  <c r="F28" i="63"/>
  <c r="E28" i="63"/>
  <c r="D28" i="63"/>
  <c r="F25" i="63"/>
  <c r="E25" i="63"/>
  <c r="D25" i="63"/>
  <c r="F22" i="63"/>
  <c r="E22" i="63"/>
  <c r="D22" i="63"/>
  <c r="F16" i="63"/>
  <c r="E16" i="63"/>
  <c r="D16" i="63"/>
  <c r="F10" i="63"/>
  <c r="E10" i="63"/>
  <c r="D10" i="63"/>
  <c r="F4" i="63"/>
  <c r="E4" i="63"/>
  <c r="D4" i="63"/>
  <c r="D3" i="63" l="1"/>
  <c r="E3" i="63"/>
  <c r="F3" i="63"/>
  <c r="U32" i="60" l="1"/>
  <c r="S32" i="60"/>
  <c r="R32" i="60"/>
  <c r="Q32" i="60"/>
  <c r="U4" i="60"/>
  <c r="L35" i="59" s="1"/>
  <c r="T4" i="60"/>
  <c r="S4" i="60"/>
  <c r="R4" i="60"/>
  <c r="Q4" i="60"/>
  <c r="L36" i="59" l="1"/>
  <c r="K38" i="59"/>
  <c r="K36" i="59" s="1"/>
  <c r="K37" i="59"/>
  <c r="K35" i="59" s="1"/>
  <c r="J36" i="59"/>
  <c r="I36" i="59"/>
  <c r="H36" i="59"/>
  <c r="J35" i="59"/>
  <c r="I35" i="59"/>
  <c r="H35" i="59"/>
  <c r="X4" i="130" l="1"/>
  <c r="W4" i="130"/>
  <c r="T4" i="130"/>
  <c r="Z8" i="130"/>
  <c r="Y8" i="130"/>
  <c r="Y7" i="130"/>
  <c r="Y6" i="130"/>
  <c r="Z5" i="130"/>
  <c r="Z4" i="130" s="1"/>
  <c r="Y5" i="130" l="1"/>
  <c r="Y4" i="130" s="1"/>
  <c r="J26" i="59" l="1"/>
  <c r="J25" i="59"/>
  <c r="J24" i="59"/>
  <c r="J23" i="59"/>
  <c r="J21" i="59"/>
  <c r="J20" i="59"/>
  <c r="J16" i="59"/>
  <c r="J12" i="59"/>
  <c r="J10" i="59"/>
  <c r="J16" i="55" l="1"/>
  <c r="J15" i="55"/>
  <c r="J13" i="55"/>
  <c r="J14" i="55"/>
  <c r="J10" i="55"/>
  <c r="J11" i="55"/>
  <c r="J12" i="55"/>
  <c r="J6" i="55"/>
  <c r="J7" i="55"/>
  <c r="J8" i="55"/>
  <c r="J9" i="55"/>
  <c r="J5" i="55"/>
  <c r="BI40" i="74" l="1"/>
  <c r="BF40" i="74"/>
  <c r="BC40" i="74"/>
  <c r="BI37" i="74"/>
  <c r="BF37" i="74"/>
  <c r="BC37" i="74"/>
  <c r="BI34" i="74"/>
  <c r="BF34" i="74"/>
  <c r="BC34" i="74"/>
  <c r="BI31" i="74"/>
  <c r="BF31" i="74"/>
  <c r="BC31" i="74"/>
  <c r="BI27" i="74"/>
  <c r="BF27" i="74"/>
  <c r="BC27" i="74"/>
  <c r="BI24" i="74"/>
  <c r="BF24" i="74"/>
  <c r="BC24" i="74"/>
  <c r="BI20" i="74"/>
  <c r="BF20" i="74"/>
  <c r="BC20" i="74"/>
  <c r="BI17" i="74"/>
  <c r="BF17" i="74"/>
  <c r="BC17" i="74"/>
  <c r="BI12" i="74"/>
  <c r="BF12" i="74"/>
  <c r="BC12" i="74"/>
  <c r="BC8" i="74" s="1"/>
  <c r="BI9" i="74"/>
  <c r="BF9" i="74"/>
  <c r="BC9" i="74"/>
  <c r="BC6" i="74" l="1"/>
  <c r="BI7" i="74"/>
  <c r="BF7" i="74"/>
  <c r="BF6" i="74"/>
  <c r="BF5" i="74" s="1"/>
  <c r="BI6" i="74"/>
  <c r="BC7" i="74"/>
  <c r="BI8" i="74"/>
  <c r="BF8" i="74"/>
  <c r="BC16" i="74"/>
  <c r="BC15" i="74" s="1"/>
  <c r="BF16" i="74"/>
  <c r="BF15" i="74" s="1"/>
  <c r="BI16" i="74"/>
  <c r="BI15" i="74" s="1"/>
  <c r="BI5" i="74" l="1"/>
  <c r="BC5" i="74"/>
  <c r="I18" i="59"/>
  <c r="I17" i="59"/>
  <c r="H26" i="59"/>
  <c r="H25" i="59"/>
  <c r="H24" i="59"/>
  <c r="H23" i="59"/>
  <c r="H21" i="59"/>
  <c r="H20" i="59"/>
  <c r="H18" i="59"/>
  <c r="H17" i="59"/>
  <c r="H16" i="59"/>
  <c r="H12" i="59"/>
  <c r="H10" i="59"/>
  <c r="H6" i="55" l="1"/>
  <c r="H16" i="55"/>
  <c r="H15" i="55"/>
  <c r="H14" i="55"/>
  <c r="H13" i="55"/>
  <c r="H12" i="55"/>
  <c r="H11" i="55"/>
  <c r="H10" i="55"/>
  <c r="H9" i="55"/>
  <c r="H8" i="55"/>
  <c r="H7" i="55"/>
  <c r="H5" i="55" l="1"/>
  <c r="Q28" i="118" l="1"/>
  <c r="P27" i="118"/>
  <c r="Q27" i="118" s="1"/>
  <c r="Q26" i="118"/>
  <c r="Q25" i="118"/>
  <c r="Q24" i="118"/>
  <c r="Q23" i="118"/>
  <c r="Q22" i="118"/>
  <c r="Q19" i="118"/>
  <c r="Q21" i="118"/>
  <c r="Q20" i="118"/>
  <c r="Q18" i="118"/>
  <c r="P17" i="118"/>
  <c r="I16" i="59" l="1"/>
  <c r="I10" i="59" l="1"/>
  <c r="I26" i="59" l="1"/>
  <c r="I25" i="59"/>
  <c r="I24" i="59"/>
  <c r="I23" i="59"/>
  <c r="I21" i="59"/>
  <c r="I20" i="59"/>
  <c r="I12" i="59"/>
  <c r="BG7" i="117" l="1"/>
  <c r="Q11" i="118" l="1"/>
  <c r="Q10" i="118"/>
  <c r="Q8" i="118"/>
  <c r="Q6" i="118"/>
  <c r="Q7" i="118"/>
  <c r="Q9" i="118"/>
  <c r="Q12" i="118"/>
  <c r="Q5" i="118"/>
  <c r="Q4" i="118"/>
  <c r="Q14" i="118"/>
  <c r="P13" i="118"/>
  <c r="Q13" i="118" l="1"/>
</calcChain>
</file>

<file path=xl/sharedStrings.xml><?xml version="1.0" encoding="utf-8"?>
<sst xmlns="http://schemas.openxmlformats.org/spreadsheetml/2006/main" count="1939" uniqueCount="1051">
  <si>
    <t>-</t>
  </si>
  <si>
    <t>人口</t>
    <rPh sb="0" eb="2">
      <t>ジンコウ</t>
    </rPh>
    <phoneticPr fontId="2"/>
  </si>
  <si>
    <t>(人)</t>
    <rPh sb="1" eb="2">
      <t>ヒト</t>
    </rPh>
    <phoneticPr fontId="2"/>
  </si>
  <si>
    <t>世帯数</t>
    <rPh sb="0" eb="3">
      <t>セタイスウ</t>
    </rPh>
    <phoneticPr fontId="2"/>
  </si>
  <si>
    <t>(世帯)</t>
    <rPh sb="1" eb="3">
      <t>セタイ</t>
    </rPh>
    <phoneticPr fontId="2"/>
  </si>
  <si>
    <t>面積</t>
    <rPh sb="0" eb="2">
      <t>メンセキ</t>
    </rPh>
    <phoneticPr fontId="2"/>
  </si>
  <si>
    <t>１世帯当たり人口</t>
    <rPh sb="1" eb="3">
      <t>セタイ</t>
    </rPh>
    <rPh sb="3" eb="4">
      <t>ア</t>
    </rPh>
    <rPh sb="6" eb="8">
      <t>ジンコウ</t>
    </rPh>
    <phoneticPr fontId="2"/>
  </si>
  <si>
    <t>市税総額</t>
    <rPh sb="0" eb="1">
      <t>シ</t>
    </rPh>
    <rPh sb="1" eb="2">
      <t>ゼイ</t>
    </rPh>
    <rPh sb="2" eb="4">
      <t>ソウガク</t>
    </rPh>
    <phoneticPr fontId="2"/>
  </si>
  <si>
    <t>(千円)</t>
  </si>
  <si>
    <t>一般会計歳入</t>
    <rPh sb="0" eb="2">
      <t>イッパン</t>
    </rPh>
    <rPh sb="2" eb="4">
      <t>カイケイ</t>
    </rPh>
    <rPh sb="4" eb="6">
      <t>サイニュウ</t>
    </rPh>
    <phoneticPr fontId="2"/>
  </si>
  <si>
    <t>市税の割合</t>
    <rPh sb="0" eb="1">
      <t>シ</t>
    </rPh>
    <rPh sb="1" eb="2">
      <t>ゼイ</t>
    </rPh>
    <rPh sb="3" eb="5">
      <t>ワリアイ</t>
    </rPh>
    <phoneticPr fontId="2"/>
  </si>
  <si>
    <t>(％)</t>
  </si>
  <si>
    <t>市民１人当たり市税負担</t>
    <rPh sb="0" eb="2">
      <t>シミン</t>
    </rPh>
    <rPh sb="3" eb="4">
      <t>ヒト</t>
    </rPh>
    <rPh sb="4" eb="5">
      <t>ア</t>
    </rPh>
    <rPh sb="7" eb="9">
      <t>シゼイ</t>
    </rPh>
    <rPh sb="9" eb="11">
      <t>フタン</t>
    </rPh>
    <phoneticPr fontId="2"/>
  </si>
  <si>
    <t>(円)</t>
  </si>
  <si>
    <t>市民１世帯当たり 〃　</t>
    <rPh sb="0" eb="2">
      <t>シミン</t>
    </rPh>
    <rPh sb="3" eb="5">
      <t>セタイ</t>
    </rPh>
    <rPh sb="5" eb="6">
      <t>ア</t>
    </rPh>
    <phoneticPr fontId="2"/>
  </si>
  <si>
    <t>徴税費</t>
    <rPh sb="0" eb="2">
      <t>チョウゼイ</t>
    </rPh>
    <rPh sb="2" eb="3">
      <t>ヒ</t>
    </rPh>
    <phoneticPr fontId="2"/>
  </si>
  <si>
    <t xml:space="preserve"> 市税千円当たり</t>
    <rPh sb="1" eb="3">
      <t>シゼイ</t>
    </rPh>
    <rPh sb="3" eb="5">
      <t>センエン</t>
    </rPh>
    <rPh sb="5" eb="6">
      <t>ア</t>
    </rPh>
    <phoneticPr fontId="2"/>
  </si>
  <si>
    <t>税務職員数</t>
    <rPh sb="0" eb="2">
      <t>ゼイム</t>
    </rPh>
    <rPh sb="2" eb="4">
      <t>ショクイン</t>
    </rPh>
    <rPh sb="4" eb="5">
      <t>スウ</t>
    </rPh>
    <phoneticPr fontId="2"/>
  </si>
  <si>
    <t>(人)</t>
  </si>
  <si>
    <t xml:space="preserve"> １人当たり</t>
    <rPh sb="2" eb="3">
      <t>ヒト</t>
    </rPh>
    <rPh sb="3" eb="4">
      <t>ア</t>
    </rPh>
    <phoneticPr fontId="2"/>
  </si>
  <si>
    <t>(世帯)</t>
  </si>
  <si>
    <t>市税</t>
    <rPh sb="0" eb="2">
      <t>シゼイ</t>
    </rPh>
    <phoneticPr fontId="2"/>
  </si>
  <si>
    <t>　　　〃</t>
    <phoneticPr fontId="2"/>
  </si>
  <si>
    <t>　(1)　会計別決算状況</t>
    <rPh sb="5" eb="7">
      <t>カイケイ</t>
    </rPh>
    <rPh sb="7" eb="8">
      <t>ベツ</t>
    </rPh>
    <rPh sb="8" eb="10">
      <t>ケッサン</t>
    </rPh>
    <rPh sb="10" eb="12">
      <t>ジョウキョウ</t>
    </rPh>
    <phoneticPr fontId="2"/>
  </si>
  <si>
    <t>　　　　　　　　　 年　度
 区　分</t>
    <rPh sb="10" eb="11">
      <t>トシ</t>
    </rPh>
    <rPh sb="12" eb="13">
      <t>タビ</t>
    </rPh>
    <rPh sb="15" eb="16">
      <t>ク</t>
    </rPh>
    <rPh sb="17" eb="18">
      <t>ブン</t>
    </rPh>
    <phoneticPr fontId="2"/>
  </si>
  <si>
    <t>一般会計</t>
    <rPh sb="0" eb="2">
      <t>イッパン</t>
    </rPh>
    <rPh sb="2" eb="4">
      <t>カイケイ</t>
    </rPh>
    <phoneticPr fontId="2"/>
  </si>
  <si>
    <t>歳　　入</t>
    <rPh sb="0" eb="1">
      <t>トシ</t>
    </rPh>
    <rPh sb="3" eb="4">
      <t>イ</t>
    </rPh>
    <phoneticPr fontId="2"/>
  </si>
  <si>
    <t>歳　　出</t>
    <rPh sb="0" eb="1">
      <t>トシ</t>
    </rPh>
    <rPh sb="3" eb="4">
      <t>デ</t>
    </rPh>
    <phoneticPr fontId="2"/>
  </si>
  <si>
    <t>特別会計</t>
    <rPh sb="0" eb="2">
      <t>トクベツ</t>
    </rPh>
    <rPh sb="2" eb="4">
      <t>カイケイ</t>
    </rPh>
    <phoneticPr fontId="2"/>
  </si>
  <si>
    <t>合計</t>
    <rPh sb="0" eb="2">
      <t>ゴウケイ</t>
    </rPh>
    <phoneticPr fontId="2"/>
  </si>
  <si>
    <t>(2)　一般会計決算状況</t>
  </si>
  <si>
    <t>　　　　　　　　 　　　　 年　度
 区　分</t>
    <rPh sb="14" eb="15">
      <t>トシ</t>
    </rPh>
    <rPh sb="16" eb="17">
      <t>タビ</t>
    </rPh>
    <rPh sb="19" eb="20">
      <t>ク</t>
    </rPh>
    <rPh sb="21" eb="22">
      <t>ブン</t>
    </rPh>
    <phoneticPr fontId="2"/>
  </si>
  <si>
    <t>歳　　　　　　　　　　　　　　　　入</t>
    <phoneticPr fontId="2"/>
  </si>
  <si>
    <t>市税</t>
  </si>
  <si>
    <t>地方譲与税</t>
  </si>
  <si>
    <t>利子割交付金</t>
  </si>
  <si>
    <t>配当割交付金</t>
  </si>
  <si>
    <t>株式等譲渡所得割交付金</t>
  </si>
  <si>
    <t>地方消費税交付金</t>
  </si>
  <si>
    <t>ゴルフ場利用税交付金</t>
  </si>
  <si>
    <t>自動車取得税交付金</t>
  </si>
  <si>
    <t>軽油引取税交付金</t>
    <rPh sb="0" eb="2">
      <t>ケイユ</t>
    </rPh>
    <rPh sb="2" eb="4">
      <t>ヒキトリ</t>
    </rPh>
    <rPh sb="4" eb="5">
      <t>ゼイ</t>
    </rPh>
    <rPh sb="5" eb="8">
      <t>コウフキン</t>
    </rPh>
    <phoneticPr fontId="2"/>
  </si>
  <si>
    <t>-</t>
    <phoneticPr fontId="2"/>
  </si>
  <si>
    <t>国有提供施設等所在市町村助成交付金</t>
    <rPh sb="0" eb="2">
      <t>コクユウ</t>
    </rPh>
    <rPh sb="2" eb="4">
      <t>テイキョウ</t>
    </rPh>
    <rPh sb="4" eb="7">
      <t>シセツトウ</t>
    </rPh>
    <rPh sb="7" eb="9">
      <t>ショザイ</t>
    </rPh>
    <rPh sb="9" eb="12">
      <t>シチョウソン</t>
    </rPh>
    <rPh sb="12" eb="14">
      <t>ジョセイ</t>
    </rPh>
    <rPh sb="14" eb="17">
      <t>コウフキン</t>
    </rPh>
    <phoneticPr fontId="2"/>
  </si>
  <si>
    <t>地方特例交付金</t>
  </si>
  <si>
    <t>地方交付税</t>
  </si>
  <si>
    <t>交通安全対策特別交付金</t>
  </si>
  <si>
    <t>石油貯蔵施設立地対策等交付金</t>
  </si>
  <si>
    <t>分担金及び負担金</t>
  </si>
  <si>
    <t>使用料及び手数料</t>
  </si>
  <si>
    <t>国庫支出金</t>
  </si>
  <si>
    <t>県支出金</t>
  </si>
  <si>
    <t>財産収入</t>
  </si>
  <si>
    <t>寄附金</t>
  </si>
  <si>
    <t>繰入金</t>
  </si>
  <si>
    <t>繰越金</t>
  </si>
  <si>
    <t>諸収入</t>
  </si>
  <si>
    <t>市債</t>
  </si>
  <si>
    <t>合　　　　　　　　　計</t>
    <phoneticPr fontId="2"/>
  </si>
  <si>
    <t>歳　　　　　　　　　　出</t>
    <phoneticPr fontId="2"/>
  </si>
  <si>
    <t>議会費</t>
  </si>
  <si>
    <t>総務費</t>
  </si>
  <si>
    <t>民生費</t>
  </si>
  <si>
    <t>衛生費</t>
  </si>
  <si>
    <t>労働費</t>
  </si>
  <si>
    <t>農林水産業費</t>
  </si>
  <si>
    <t>商工費</t>
  </si>
  <si>
    <t>土木費</t>
  </si>
  <si>
    <t>消防費</t>
  </si>
  <si>
    <t>教育費</t>
  </si>
  <si>
    <t>災害復旧費</t>
    <rPh sb="0" eb="2">
      <t>サイガイ</t>
    </rPh>
    <phoneticPr fontId="2"/>
  </si>
  <si>
    <t>公債費</t>
  </si>
  <si>
    <t>諸支出金</t>
  </si>
  <si>
    <t>予備費</t>
  </si>
  <si>
    <t>　　　　　　　　年　度
 区　分</t>
    <rPh sb="8" eb="9">
      <t>トシ</t>
    </rPh>
    <rPh sb="10" eb="11">
      <t>タビ</t>
    </rPh>
    <rPh sb="13" eb="14">
      <t>ク</t>
    </rPh>
    <rPh sb="15" eb="16">
      <t>ブン</t>
    </rPh>
    <phoneticPr fontId="2"/>
  </si>
  <si>
    <t>位置</t>
  </si>
  <si>
    <t>極東</t>
  </si>
  <si>
    <t>東経</t>
  </si>
  <si>
    <t>極西</t>
  </si>
  <si>
    <t>138°47′03″</t>
  </si>
  <si>
    <t>極南</t>
  </si>
  <si>
    <t>北緯</t>
  </si>
  <si>
    <t>極北</t>
  </si>
  <si>
    <t>広ぼう</t>
  </si>
  <si>
    <t>東西</t>
  </si>
  <si>
    <t>南北</t>
  </si>
  <si>
    <t>編入年次</t>
  </si>
  <si>
    <t>編入区域</t>
  </si>
  <si>
    <t>明治22.4.1</t>
  </si>
  <si>
    <t>12.22</t>
  </si>
  <si>
    <t>(市制施行)</t>
  </si>
  <si>
    <t>大正3.4.1</t>
  </si>
  <si>
    <t>①</t>
  </si>
  <si>
    <t>8.30</t>
  </si>
  <si>
    <t>20.52</t>
  </si>
  <si>
    <t>8.8.1</t>
  </si>
  <si>
    <t>②</t>
  </si>
  <si>
    <t>0.13</t>
  </si>
  <si>
    <t>20.65</t>
  </si>
  <si>
    <t>昭和18.6.1</t>
  </si>
  <si>
    <t>③</t>
  </si>
  <si>
    <t>17.57</t>
  </si>
  <si>
    <t>38.22</t>
  </si>
  <si>
    <t>18.12.8</t>
  </si>
  <si>
    <t>④⑤</t>
  </si>
  <si>
    <t>34.33</t>
  </si>
  <si>
    <t>72.55</t>
  </si>
  <si>
    <t>29.4.5</t>
  </si>
  <si>
    <t>⑥</t>
  </si>
  <si>
    <t>6.99</t>
  </si>
  <si>
    <t>79.54</t>
  </si>
  <si>
    <t>29.11.1</t>
  </si>
  <si>
    <t>⑦⑧⑨</t>
  </si>
  <si>
    <t>43.10</t>
  </si>
  <si>
    <t>122.64</t>
  </si>
  <si>
    <t>32.5.3</t>
  </si>
  <si>
    <t>⑩⑪⑫</t>
  </si>
  <si>
    <t>38.83</t>
  </si>
  <si>
    <t>161.47</t>
  </si>
  <si>
    <t>35.1.11</t>
  </si>
  <si>
    <t>⑬</t>
  </si>
  <si>
    <t>16.50</t>
  </si>
  <si>
    <t>177.97</t>
  </si>
  <si>
    <t>35.4.1</t>
  </si>
  <si>
    <t>⑭</t>
  </si>
  <si>
    <t>2.28</t>
  </si>
  <si>
    <t>180.25</t>
  </si>
  <si>
    <t>36.6.1</t>
  </si>
  <si>
    <t>⑮⑯</t>
  </si>
  <si>
    <t>28.09</t>
  </si>
  <si>
    <t>208.34</t>
  </si>
  <si>
    <t>42.1.1</t>
  </si>
  <si>
    <t>208.42</t>
  </si>
  <si>
    <t>47.11.24</t>
  </si>
  <si>
    <t>208.92</t>
  </si>
  <si>
    <t>58.1.1</t>
  </si>
  <si>
    <t>208.74</t>
  </si>
  <si>
    <t>58.4.30</t>
  </si>
  <si>
    <t>208.79</t>
  </si>
  <si>
    <t>平成7.8.10</t>
  </si>
  <si>
    <t>205.89</t>
  </si>
  <si>
    <t>8.7.30</t>
  </si>
  <si>
    <t>206.04</t>
  </si>
  <si>
    <t>9.9.5</t>
  </si>
  <si>
    <t>205.94</t>
  </si>
  <si>
    <t>13.1.1</t>
  </si>
  <si>
    <t>⑰</t>
  </si>
  <si>
    <t>25.97</t>
  </si>
  <si>
    <t>231.91</t>
  </si>
  <si>
    <t>14.10.1</t>
  </si>
  <si>
    <t>231.94</t>
  </si>
  <si>
    <t>17.3.21</t>
  </si>
  <si>
    <t>17.10.10</t>
  </si>
  <si>
    <t>76.14</t>
  </si>
  <si>
    <r>
      <t>(単位:km</t>
    </r>
    <r>
      <rPr>
        <vertAlign val="superscript"/>
        <sz val="9"/>
        <rFont val="ＭＳ 明朝"/>
        <family val="1"/>
        <charset val="128"/>
      </rPr>
      <t>2</t>
    </r>
    <r>
      <rPr>
        <sz val="9"/>
        <rFont val="ＭＳ 明朝"/>
        <family val="1"/>
        <charset val="128"/>
      </rPr>
      <t>)</t>
    </r>
    <phoneticPr fontId="2"/>
  </si>
  <si>
    <t>の面積</t>
    <phoneticPr fontId="13"/>
  </si>
  <si>
    <t>総面積</t>
    <phoneticPr fontId="13"/>
  </si>
  <si>
    <t>418.02</t>
    <phoneticPr fontId="2"/>
  </si>
  <si>
    <t>649.96</t>
    <phoneticPr fontId="2"/>
  </si>
  <si>
    <t>726.10</t>
    <phoneticPr fontId="2"/>
  </si>
  <si>
    <t>Ⅰ　総　　　　　括</t>
  </si>
  <si>
    <t>予算額</t>
  </si>
  <si>
    <t>調定額</t>
  </si>
  <si>
    <t>収入額</t>
  </si>
  <si>
    <t>市民税</t>
  </si>
  <si>
    <t>個人</t>
  </si>
  <si>
    <t>現年課税分</t>
  </si>
  <si>
    <t>滞納繰越分</t>
  </si>
  <si>
    <t>法人</t>
  </si>
  <si>
    <t>固定資産税</t>
  </si>
  <si>
    <t>交付金</t>
  </si>
  <si>
    <t>軽自動車税</t>
  </si>
  <si>
    <t>市たばこ税</t>
  </si>
  <si>
    <t>鉱産税</t>
  </si>
  <si>
    <t>特別土地保有税</t>
  </si>
  <si>
    <t>入湯税</t>
  </si>
  <si>
    <t>事業所税</t>
  </si>
  <si>
    <t>都市計画税</t>
  </si>
  <si>
    <t>(単位：千円・％・人)</t>
    <rPh sb="9" eb="10">
      <t>ニン</t>
    </rPh>
    <phoneticPr fontId="2"/>
  </si>
  <si>
    <t>納付率</t>
    <rPh sb="0" eb="2">
      <t>ノウフ</t>
    </rPh>
    <rPh sb="2" eb="3">
      <t>リツ</t>
    </rPh>
    <phoneticPr fontId="2"/>
  </si>
  <si>
    <t>収入未済額
（滞納繰越額）</t>
  </si>
  <si>
    <t>納付者数</t>
    <rPh sb="0" eb="2">
      <t>ノウフ</t>
    </rPh>
    <rPh sb="2" eb="3">
      <t>シャ</t>
    </rPh>
    <rPh sb="3" eb="4">
      <t>スウ</t>
    </rPh>
    <phoneticPr fontId="2"/>
  </si>
  <si>
    <t>※軽自動車税は台数で集計。</t>
    <rPh sb="1" eb="5">
      <t>ケイジドウシャ</t>
    </rPh>
    <rPh sb="5" eb="6">
      <t>ゼイ</t>
    </rPh>
    <rPh sb="7" eb="8">
      <t>ダイ</t>
    </rPh>
    <rPh sb="8" eb="9">
      <t>スウ</t>
    </rPh>
    <rPh sb="10" eb="12">
      <t>シュウケイ</t>
    </rPh>
    <phoneticPr fontId="2"/>
  </si>
  <si>
    <t>※固定資産税の数値は都市計画税を含む。</t>
    <rPh sb="1" eb="3">
      <t>コテイ</t>
    </rPh>
    <rPh sb="3" eb="6">
      <t>シサンゼイ</t>
    </rPh>
    <rPh sb="7" eb="9">
      <t>スウチ</t>
    </rPh>
    <rPh sb="10" eb="12">
      <t>トシ</t>
    </rPh>
    <rPh sb="12" eb="14">
      <t>ケイカク</t>
    </rPh>
    <rPh sb="14" eb="15">
      <t>ゼイ</t>
    </rPh>
    <rPh sb="16" eb="17">
      <t>フク</t>
    </rPh>
    <phoneticPr fontId="2"/>
  </si>
  <si>
    <t>(5)　市民１人当たりの市税負担状況</t>
  </si>
  <si>
    <t>市税総額</t>
  </si>
  <si>
    <t>個人市民税</t>
  </si>
  <si>
    <t>年度末人口</t>
    <phoneticPr fontId="2"/>
  </si>
  <si>
    <t>６月分</t>
  </si>
  <si>
    <t>11月分</t>
  </si>
  <si>
    <t>３月分</t>
  </si>
  <si>
    <t>計</t>
  </si>
  <si>
    <t>延長割</t>
  </si>
  <si>
    <t>面積割</t>
  </si>
  <si>
    <t>石油ガス譲与税</t>
    <rPh sb="0" eb="2">
      <t>セキユ</t>
    </rPh>
    <rPh sb="4" eb="6">
      <t>ジョウヨ</t>
    </rPh>
    <rPh sb="6" eb="7">
      <t>ゼイ</t>
    </rPh>
    <phoneticPr fontId="2"/>
  </si>
  <si>
    <t>特別とん譲与税</t>
  </si>
  <si>
    <t>９月分</t>
  </si>
  <si>
    <t>所得譲与税</t>
  </si>
  <si>
    <t>地方譲与税合計</t>
  </si>
  <si>
    <t>８月分</t>
  </si>
  <si>
    <t>12月分</t>
  </si>
  <si>
    <t>　　    　　      年 度
 区　分</t>
    <rPh sb="19" eb="20">
      <t>ク</t>
    </rPh>
    <rPh sb="21" eb="22">
      <t>ブン</t>
    </rPh>
    <phoneticPr fontId="2"/>
  </si>
  <si>
    <t>土地</t>
  </si>
  <si>
    <t>家屋</t>
  </si>
  <si>
    <t>償却資産</t>
  </si>
  <si>
    <t>自動車重量譲与税</t>
  </si>
  <si>
    <t>航空機燃料譲与税</t>
  </si>
  <si>
    <t>低工法等の控除</t>
  </si>
  <si>
    <t>　　　　　　　　　　　　　　　　　　　　　　　　年度等
　区　分</t>
    <rPh sb="24" eb="27">
      <t>ネンドトウ</t>
    </rPh>
    <rPh sb="29" eb="30">
      <t>ク</t>
    </rPh>
    <rPh sb="31" eb="32">
      <t>ブン</t>
    </rPh>
    <phoneticPr fontId="2"/>
  </si>
  <si>
    <t>税収入額</t>
  </si>
  <si>
    <t>市税</t>
    <phoneticPr fontId="2"/>
  </si>
  <si>
    <t>個人の県民税</t>
    <phoneticPr fontId="2"/>
  </si>
  <si>
    <t>計</t>
    <phoneticPr fontId="2"/>
  </si>
  <si>
    <t>徴　　　　　税　　　　　費</t>
    <phoneticPr fontId="2"/>
  </si>
  <si>
    <t>人件費</t>
  </si>
  <si>
    <t>基本給</t>
    <phoneticPr fontId="2"/>
  </si>
  <si>
    <t>諸手当</t>
    <phoneticPr fontId="2"/>
  </si>
  <si>
    <t>(ｲ)</t>
  </si>
  <si>
    <t>超過勤務手当</t>
    <phoneticPr fontId="2"/>
  </si>
  <si>
    <t>(ﾛ)</t>
  </si>
  <si>
    <t>(ﾊ)</t>
  </si>
  <si>
    <t>その他の手当</t>
    <phoneticPr fontId="2"/>
  </si>
  <si>
    <t>小　　　　　　　　　　　計</t>
    <phoneticPr fontId="2"/>
  </si>
  <si>
    <t>需用費</t>
  </si>
  <si>
    <t>旅費</t>
  </si>
  <si>
    <t>賃金</t>
    <phoneticPr fontId="2"/>
  </si>
  <si>
    <t>その他</t>
    <phoneticPr fontId="2"/>
  </si>
  <si>
    <t>報奨金及び
これに
類する経費</t>
  </si>
  <si>
    <t>納期前納付の報奨金</t>
  </si>
  <si>
    <t>税務貯蓄組合補助金</t>
  </si>
  <si>
    <t>納税奨励金</t>
  </si>
  <si>
    <t>その他</t>
  </si>
  <si>
    <t>納税通知書を基準にした額</t>
  </si>
  <si>
    <t>報奨金の額に相当する金額</t>
  </si>
  <si>
    <t>合　　　　　　　　　　　計</t>
    <rPh sb="0" eb="1">
      <t>ゴウ</t>
    </rPh>
    <phoneticPr fontId="2"/>
  </si>
  <si>
    <t>税務職員数</t>
  </si>
  <si>
    <t>吏員</t>
  </si>
  <si>
    <t>その他の職員数</t>
  </si>
  <si>
    <t>合計</t>
  </si>
  <si>
    <t>ほか臨時職員</t>
  </si>
  <si>
    <t>賦課期日</t>
  </si>
  <si>
    <t>課　税　標　準　及　び　税　率</t>
    <rPh sb="0" eb="1">
      <t>カ</t>
    </rPh>
    <rPh sb="2" eb="3">
      <t>ゼイ</t>
    </rPh>
    <rPh sb="4" eb="5">
      <t>シルベ</t>
    </rPh>
    <rPh sb="6" eb="7">
      <t>ジュン</t>
    </rPh>
    <rPh sb="8" eb="9">
      <t>オヨ</t>
    </rPh>
    <rPh sb="12" eb="13">
      <t>ゼイ</t>
    </rPh>
    <rPh sb="14" eb="15">
      <t>リツ</t>
    </rPh>
    <phoneticPr fontId="2"/>
  </si>
  <si>
    <t>申　告　期　限</t>
    <rPh sb="0" eb="1">
      <t>サル</t>
    </rPh>
    <rPh sb="2" eb="3">
      <t>コク</t>
    </rPh>
    <rPh sb="4" eb="5">
      <t>キ</t>
    </rPh>
    <rPh sb="6" eb="7">
      <t>キリ</t>
    </rPh>
    <phoneticPr fontId="2"/>
  </si>
  <si>
    <t>納　　　　　　期</t>
    <rPh sb="0" eb="1">
      <t>オサム</t>
    </rPh>
    <rPh sb="7" eb="8">
      <t>キ</t>
    </rPh>
    <phoneticPr fontId="2"/>
  </si>
  <si>
    <t>○個人</t>
  </si>
  <si>
    <t>　申告書</t>
  </si>
  <si>
    <t>　普通徴収</t>
  </si>
  <si>
    <t>　第１期　６月16日～６月30日</t>
  </si>
  <si>
    <t>　第２期　８月16日～８月31日</t>
  </si>
  <si>
    <t>○法人の均等割</t>
    <rPh sb="1" eb="3">
      <t>ホウジン</t>
    </rPh>
    <rPh sb="4" eb="6">
      <t>キントウ</t>
    </rPh>
    <rPh sb="6" eb="7">
      <t>ワ</t>
    </rPh>
    <phoneticPr fontId="2"/>
  </si>
  <si>
    <t>○法人</t>
  </si>
  <si>
    <t>　第４期翌年</t>
  </si>
  <si>
    <t>法人等の区分</t>
    <rPh sb="0" eb="2">
      <t>ホウジン</t>
    </rPh>
    <rPh sb="2" eb="3">
      <t>トウ</t>
    </rPh>
    <rPh sb="4" eb="6">
      <t>クブン</t>
    </rPh>
    <phoneticPr fontId="2"/>
  </si>
  <si>
    <t>区内の従業者数</t>
    <rPh sb="0" eb="1">
      <t>ク</t>
    </rPh>
    <rPh sb="1" eb="2">
      <t>ナイ</t>
    </rPh>
    <rPh sb="3" eb="6">
      <t>ジュウギョウシャ</t>
    </rPh>
    <rPh sb="6" eb="7">
      <t>スウ</t>
    </rPh>
    <phoneticPr fontId="2"/>
  </si>
  <si>
    <t>下記以外の法人等</t>
    <rPh sb="0" eb="2">
      <t>カキ</t>
    </rPh>
    <rPh sb="2" eb="4">
      <t>イガイ</t>
    </rPh>
    <rPh sb="5" eb="7">
      <t>ホウジン</t>
    </rPh>
    <rPh sb="7" eb="8">
      <t>トウ</t>
    </rPh>
    <phoneticPr fontId="2"/>
  </si>
  <si>
    <t>5万円</t>
    <rPh sb="1" eb="3">
      <t>マンエン</t>
    </rPh>
    <phoneticPr fontId="2"/>
  </si>
  <si>
    <t>資本金等の額が1千万円以下</t>
    <rPh sb="0" eb="3">
      <t>シホンキン</t>
    </rPh>
    <rPh sb="3" eb="4">
      <t>トウ</t>
    </rPh>
    <rPh sb="5" eb="6">
      <t>ガク</t>
    </rPh>
    <rPh sb="8" eb="11">
      <t>センマンエン</t>
    </rPh>
    <rPh sb="11" eb="13">
      <t>イカ</t>
    </rPh>
    <phoneticPr fontId="2"/>
  </si>
  <si>
    <t>50人以下</t>
    <rPh sb="2" eb="3">
      <t>ニン</t>
    </rPh>
    <rPh sb="3" eb="5">
      <t>イカ</t>
    </rPh>
    <phoneticPr fontId="2"/>
  </si>
  <si>
    <t>　６月～翌年５月分</t>
    <rPh sb="8" eb="9">
      <t>ブン</t>
    </rPh>
    <phoneticPr fontId="2"/>
  </si>
  <si>
    <t>区内に事務所又は事業所を有する法人（均等割・法人税割）</t>
    <rPh sb="0" eb="1">
      <t>ク</t>
    </rPh>
    <phoneticPr fontId="2"/>
  </si>
  <si>
    <t>12万円</t>
    <rPh sb="2" eb="4">
      <t>マンエン</t>
    </rPh>
    <phoneticPr fontId="2"/>
  </si>
  <si>
    <t>　徴収の翌月10日迄</t>
  </si>
  <si>
    <t>資本金等の額が1千万円超1億円以下</t>
    <rPh sb="0" eb="3">
      <t>シホンキン</t>
    </rPh>
    <rPh sb="3" eb="4">
      <t>トウ</t>
    </rPh>
    <rPh sb="5" eb="6">
      <t>ガク</t>
    </rPh>
    <rPh sb="8" eb="11">
      <t>センマンエン</t>
    </rPh>
    <rPh sb="11" eb="12">
      <t>チョウ</t>
    </rPh>
    <rPh sb="13" eb="15">
      <t>オクエン</t>
    </rPh>
    <rPh sb="15" eb="17">
      <t>イカ</t>
    </rPh>
    <phoneticPr fontId="2"/>
  </si>
  <si>
    <t>13万円</t>
    <rPh sb="2" eb="4">
      <t>マンエン</t>
    </rPh>
    <phoneticPr fontId="2"/>
  </si>
  <si>
    <t>　特例</t>
  </si>
  <si>
    <t>15万円</t>
    <rPh sb="2" eb="4">
      <t>マンエン</t>
    </rPh>
    <phoneticPr fontId="2"/>
  </si>
  <si>
    <t>６月～11月分　12月10日</t>
  </si>
  <si>
    <t>資本金等の額が1億円超10億円以下</t>
    <rPh sb="0" eb="3">
      <t>シホンキン</t>
    </rPh>
    <rPh sb="3" eb="4">
      <t>トウ</t>
    </rPh>
    <rPh sb="5" eb="6">
      <t>ガク</t>
    </rPh>
    <rPh sb="8" eb="10">
      <t>オクエン</t>
    </rPh>
    <rPh sb="10" eb="11">
      <t>チョウ</t>
    </rPh>
    <rPh sb="13" eb="15">
      <t>オクエン</t>
    </rPh>
    <rPh sb="15" eb="17">
      <t>イカ</t>
    </rPh>
    <phoneticPr fontId="2"/>
  </si>
  <si>
    <t>16万円</t>
    <rPh sb="2" eb="4">
      <t>マンエン</t>
    </rPh>
    <phoneticPr fontId="2"/>
  </si>
  <si>
    <t>12月～５月分　６月10日</t>
  </si>
  <si>
    <t>40万円</t>
    <rPh sb="2" eb="4">
      <t>マンエン</t>
    </rPh>
    <phoneticPr fontId="2"/>
  </si>
  <si>
    <t>資本金等の額が10億円超50億円以下</t>
    <rPh sb="0" eb="3">
      <t>シホンキン</t>
    </rPh>
    <rPh sb="3" eb="4">
      <t>トウ</t>
    </rPh>
    <rPh sb="5" eb="6">
      <t>ガク</t>
    </rPh>
    <rPh sb="9" eb="11">
      <t>オクエン</t>
    </rPh>
    <rPh sb="11" eb="12">
      <t>チョウ</t>
    </rPh>
    <rPh sb="14" eb="16">
      <t>オクエン</t>
    </rPh>
    <rPh sb="16" eb="18">
      <t>イカ</t>
    </rPh>
    <phoneticPr fontId="2"/>
  </si>
  <si>
    <t>41万円</t>
    <rPh sb="2" eb="4">
      <t>マンエン</t>
    </rPh>
    <phoneticPr fontId="2"/>
  </si>
  <si>
    <t>175万円</t>
    <rPh sb="3" eb="5">
      <t>マンエン</t>
    </rPh>
    <phoneticPr fontId="2"/>
  </si>
  <si>
    <t>資本金等の額が50億円超</t>
    <rPh sb="0" eb="3">
      <t>シホンキン</t>
    </rPh>
    <rPh sb="3" eb="4">
      <t>トウ</t>
    </rPh>
    <rPh sb="5" eb="6">
      <t>ガク</t>
    </rPh>
    <rPh sb="9" eb="11">
      <t>オクエン</t>
    </rPh>
    <rPh sb="11" eb="12">
      <t>チョウ</t>
    </rPh>
    <phoneticPr fontId="2"/>
  </si>
  <si>
    <t>300万円</t>
    <rPh sb="3" eb="5">
      <t>マンエン</t>
    </rPh>
    <phoneticPr fontId="2"/>
  </si>
  <si>
    <t>土地・家屋・償却資産</t>
  </si>
  <si>
    <t>第１期</t>
    <rPh sb="0" eb="1">
      <t>ダイ</t>
    </rPh>
    <rPh sb="2" eb="3">
      <t>キ</t>
    </rPh>
    <phoneticPr fontId="2"/>
  </si>
  <si>
    <t>○免税点　土地30万円・家屋20万円</t>
    <rPh sb="1" eb="3">
      <t>メンゼイ</t>
    </rPh>
    <rPh sb="3" eb="4">
      <t>テン</t>
    </rPh>
    <phoneticPr fontId="2"/>
  </si>
  <si>
    <t>償却資産の申告</t>
  </si>
  <si>
    <t>第２期</t>
    <rPh sb="0" eb="1">
      <t>ダイ</t>
    </rPh>
    <rPh sb="2" eb="3">
      <t>キ</t>
    </rPh>
    <phoneticPr fontId="2"/>
  </si>
  <si>
    <t>住宅用地の申告</t>
  </si>
  <si>
    <t>第３期</t>
    <rPh sb="0" eb="1">
      <t>ダイ</t>
    </rPh>
    <rPh sb="2" eb="3">
      <t>キ</t>
    </rPh>
    <phoneticPr fontId="2"/>
  </si>
  <si>
    <t>第４期</t>
    <rPh sb="0" eb="1">
      <t>ダイ</t>
    </rPh>
    <rPh sb="2" eb="3">
      <t>キ</t>
    </rPh>
    <phoneticPr fontId="2"/>
  </si>
  <si>
    <t>・取得申告</t>
    <rPh sb="1" eb="3">
      <t>シュトク</t>
    </rPh>
    <rPh sb="3" eb="5">
      <t>シンコク</t>
    </rPh>
    <phoneticPr fontId="2"/>
  </si>
  <si>
    <t>軽自動車等の所有者等となった日から
15日以内</t>
    <rPh sb="0" eb="4">
      <t>ケイジドウシャ</t>
    </rPh>
    <rPh sb="4" eb="5">
      <t>トウ</t>
    </rPh>
    <rPh sb="6" eb="8">
      <t>ショユウ</t>
    </rPh>
    <rPh sb="8" eb="9">
      <t>シャ</t>
    </rPh>
    <rPh sb="9" eb="10">
      <t>トウ</t>
    </rPh>
    <rPh sb="14" eb="15">
      <t>ヒ</t>
    </rPh>
    <phoneticPr fontId="2"/>
  </si>
  <si>
    <t>・廃車申告</t>
    <rPh sb="1" eb="3">
      <t>ハイシャ</t>
    </rPh>
    <rPh sb="3" eb="5">
      <t>シンコク</t>
    </rPh>
    <phoneticPr fontId="2"/>
  </si>
  <si>
    <t>3,000円</t>
    <rPh sb="5" eb="6">
      <t>エン</t>
    </rPh>
    <phoneticPr fontId="2"/>
  </si>
  <si>
    <t>軽自動車等の所有者等でなくなった日から30日以内</t>
    <rPh sb="0" eb="4">
      <t>ケイジドウシャ</t>
    </rPh>
    <rPh sb="4" eb="5">
      <t>トウ</t>
    </rPh>
    <rPh sb="6" eb="8">
      <t>ショユウ</t>
    </rPh>
    <rPh sb="8" eb="9">
      <t>シャ</t>
    </rPh>
    <rPh sb="9" eb="10">
      <t>トウ</t>
    </rPh>
    <rPh sb="16" eb="17">
      <t>ヒ</t>
    </rPh>
    <phoneticPr fontId="2"/>
  </si>
  <si>
    <t>売渡し製造たばこ</t>
  </si>
  <si>
    <t>製造たばこの製造者
特定販売業者又は卸売販売業者</t>
  </si>
  <si>
    <t>掘採鉱物</t>
  </si>
  <si>
    <t>鉱物の掘採業者</t>
  </si>
  <si>
    <t>鉱物の価格の１％（但し200万円以下は0.7％）</t>
    <rPh sb="0" eb="2">
      <t>コウブツ</t>
    </rPh>
    <rPh sb="3" eb="5">
      <t>カカク</t>
    </rPh>
    <rPh sb="9" eb="10">
      <t>タダ</t>
    </rPh>
    <rPh sb="14" eb="16">
      <t>マンエン</t>
    </rPh>
    <rPh sb="16" eb="18">
      <t>イカ</t>
    </rPh>
    <phoneticPr fontId="2"/>
  </si>
  <si>
    <t>土地又はその取得
（平成15年度以降新規課税停止）</t>
  </si>
  <si>
    <t>土地の所有者（保有者）又は取得者
（平成15年度以降新規課税停止）</t>
  </si>
  <si>
    <t>保有分１月１日
取得分
１月１日及び
７月１日の前
１年間</t>
  </si>
  <si>
    <t>保有</t>
    <rPh sb="0" eb="2">
      <t>ホユウ</t>
    </rPh>
    <phoneticPr fontId="2"/>
  </si>
  <si>
    <t>５月31日</t>
    <rPh sb="1" eb="2">
      <t>ガツ</t>
    </rPh>
    <rPh sb="4" eb="5">
      <t>ニチ</t>
    </rPh>
    <phoneticPr fontId="2"/>
  </si>
  <si>
    <t>取得</t>
    <rPh sb="0" eb="2">
      <t>シュトク</t>
    </rPh>
    <phoneticPr fontId="2"/>
  </si>
  <si>
    <t>鉱泉浴場における入湯</t>
  </si>
  <si>
    <t>入湯客</t>
  </si>
  <si>
    <t>事業所等において法人又は個人の行う事業</t>
  </si>
  <si>
    <t>事業を行う者</t>
  </si>
  <si>
    <t>①資 産 割……事業所用家屋延床面積</t>
    <rPh sb="1" eb="2">
      <t>シ</t>
    </rPh>
    <rPh sb="3" eb="4">
      <t>サン</t>
    </rPh>
    <rPh sb="5" eb="6">
      <t>ワ</t>
    </rPh>
    <rPh sb="8" eb="10">
      <t>ジギョウ</t>
    </rPh>
    <rPh sb="10" eb="11">
      <t>ショ</t>
    </rPh>
    <rPh sb="11" eb="12">
      <t>ヨウ</t>
    </rPh>
    <rPh sb="12" eb="14">
      <t>カオク</t>
    </rPh>
    <rPh sb="14" eb="15">
      <t>ノ</t>
    </rPh>
    <rPh sb="15" eb="16">
      <t>ユカ</t>
    </rPh>
    <rPh sb="16" eb="18">
      <t>メンセキ</t>
    </rPh>
    <phoneticPr fontId="2"/>
  </si>
  <si>
    <t>個人…翌年３月15日</t>
    <rPh sb="0" eb="2">
      <t>コジン</t>
    </rPh>
    <rPh sb="3" eb="5">
      <t>ヨクネン</t>
    </rPh>
    <rPh sb="6" eb="7">
      <t>ガツ</t>
    </rPh>
    <rPh sb="9" eb="10">
      <t>ニチ</t>
    </rPh>
    <phoneticPr fontId="2"/>
  </si>
  <si>
    <t>法人…事業年度終了の日から２ケ月以内までに申告納付</t>
    <rPh sb="0" eb="2">
      <t>ホウジン</t>
    </rPh>
    <rPh sb="3" eb="5">
      <t>ジギョウ</t>
    </rPh>
    <rPh sb="5" eb="7">
      <t>ネンド</t>
    </rPh>
    <rPh sb="7" eb="9">
      <t>シュウリョウ</t>
    </rPh>
    <rPh sb="10" eb="11">
      <t>ヒ</t>
    </rPh>
    <rPh sb="15" eb="16">
      <t>ゲツ</t>
    </rPh>
    <rPh sb="16" eb="18">
      <t>イナイ</t>
    </rPh>
    <phoneticPr fontId="2"/>
  </si>
  <si>
    <t>②従業者割……従業者給与総額の0.25％</t>
    <rPh sb="1" eb="4">
      <t>ジュウギョウシャ</t>
    </rPh>
    <rPh sb="4" eb="5">
      <t>ワ</t>
    </rPh>
    <rPh sb="7" eb="10">
      <t>ジュウギョウシャ</t>
    </rPh>
    <rPh sb="10" eb="12">
      <t>キュウヨ</t>
    </rPh>
    <rPh sb="12" eb="14">
      <t>ソウガク</t>
    </rPh>
    <phoneticPr fontId="2"/>
  </si>
  <si>
    <t>当該土地・家屋の所有者</t>
  </si>
  <si>
    <t>※期限が土・日曜日等にあたる場合は、翌開庁日となります。</t>
    <rPh sb="1" eb="3">
      <t>キゲン</t>
    </rPh>
    <rPh sb="4" eb="5">
      <t>ド</t>
    </rPh>
    <rPh sb="6" eb="9">
      <t>ニチヨウビ</t>
    </rPh>
    <rPh sb="9" eb="10">
      <t>トウ</t>
    </rPh>
    <rPh sb="14" eb="16">
      <t>バアイ</t>
    </rPh>
    <rPh sb="18" eb="19">
      <t>ヨク</t>
    </rPh>
    <rPh sb="19" eb="21">
      <t>カイチョウ</t>
    </rPh>
    <rPh sb="21" eb="22">
      <t>ビ</t>
    </rPh>
    <phoneticPr fontId="2"/>
  </si>
  <si>
    <t>均等割</t>
  </si>
  <si>
    <t>所得割</t>
  </si>
  <si>
    <t>法人税割</t>
  </si>
  <si>
    <t>貨物営業用</t>
  </si>
  <si>
    <t>雪上車</t>
  </si>
  <si>
    <t>農耕作業用</t>
  </si>
  <si>
    <t>30万円以下</t>
  </si>
  <si>
    <t>60万円以下</t>
  </si>
  <si>
    <t>％</t>
  </si>
  <si>
    <t>円</t>
  </si>
  <si>
    <t>30万円超</t>
  </si>
  <si>
    <t>45万円以下</t>
  </si>
  <si>
    <t>60万円超</t>
  </si>
  <si>
    <t>130万円以下</t>
  </si>
  <si>
    <t>45万円超</t>
  </si>
  <si>
    <t>70万円以下</t>
  </si>
  <si>
    <t>130万円超</t>
  </si>
  <si>
    <t>260万円以下</t>
  </si>
  <si>
    <t>70万円超</t>
  </si>
  <si>
    <t>100万円以下</t>
  </si>
  <si>
    <t>260万円超</t>
  </si>
  <si>
    <t>460万円以下</t>
  </si>
  <si>
    <t>100万円超</t>
  </si>
  <si>
    <t>460万円超</t>
  </si>
  <si>
    <t>950万円以下</t>
  </si>
  <si>
    <t>230万円以下</t>
  </si>
  <si>
    <t>950万円超</t>
  </si>
  <si>
    <t>1,900万円以下</t>
  </si>
  <si>
    <t>230万円超</t>
  </si>
  <si>
    <t>370万円以下</t>
  </si>
  <si>
    <t>1,900万円超</t>
  </si>
  <si>
    <t>370万円超</t>
  </si>
  <si>
    <t>570万円以下</t>
  </si>
  <si>
    <t>570万円超</t>
  </si>
  <si>
    <t>2,900万円以下</t>
  </si>
  <si>
    <t>120万円以下</t>
  </si>
  <si>
    <t>2,900万円超</t>
  </si>
  <si>
    <t>4,900万円以下</t>
  </si>
  <si>
    <t>120万円超</t>
  </si>
  <si>
    <t>500万円以下</t>
  </si>
  <si>
    <t>4,900万円超</t>
  </si>
  <si>
    <t>160万円以下</t>
  </si>
  <si>
    <t>160万円超</t>
  </si>
  <si>
    <t>550万円以下</t>
  </si>
  <si>
    <t>20万円以下</t>
  </si>
  <si>
    <t>550万円超</t>
  </si>
  <si>
    <t>20万円超</t>
  </si>
  <si>
    <t>95万円以下</t>
  </si>
  <si>
    <t>95万円超</t>
  </si>
  <si>
    <t>200万円以下</t>
  </si>
  <si>
    <t>220万円以下</t>
  </si>
  <si>
    <t>200万円超</t>
  </si>
  <si>
    <t>700万円以下</t>
  </si>
  <si>
    <t>220万円超</t>
  </si>
  <si>
    <t>700万円超</t>
  </si>
  <si>
    <t>50人超</t>
    <rPh sb="2" eb="3">
      <t>ニン</t>
    </rPh>
    <rPh sb="3" eb="4">
      <t>コ</t>
    </rPh>
    <phoneticPr fontId="2"/>
  </si>
  <si>
    <t>（人格のない社団等で収益事業を行うもの及び法人課税信託の引受けを行うものを含む）</t>
    <rPh sb="1" eb="3">
      <t>ジンカク</t>
    </rPh>
    <rPh sb="6" eb="8">
      <t>シャダン</t>
    </rPh>
    <rPh sb="8" eb="9">
      <t>トウ</t>
    </rPh>
    <rPh sb="10" eb="12">
      <t>シュウエキ</t>
    </rPh>
    <rPh sb="12" eb="14">
      <t>ジギョウ</t>
    </rPh>
    <rPh sb="15" eb="16">
      <t>オコナ</t>
    </rPh>
    <rPh sb="19" eb="20">
      <t>オヨ</t>
    </rPh>
    <rPh sb="21" eb="23">
      <t>ホウジン</t>
    </rPh>
    <rPh sb="23" eb="25">
      <t>カゼイ</t>
    </rPh>
    <rPh sb="25" eb="27">
      <t>シンタク</t>
    </rPh>
    <rPh sb="28" eb="30">
      <t>ヒキウ</t>
    </rPh>
    <rPh sb="32" eb="33">
      <t>オコナ</t>
    </rPh>
    <rPh sb="37" eb="38">
      <t>フク</t>
    </rPh>
    <phoneticPr fontId="2"/>
  </si>
  <si>
    <t>（同左）</t>
    <rPh sb="1" eb="3">
      <t>ドウサ</t>
    </rPh>
    <phoneticPr fontId="2"/>
  </si>
  <si>
    <t>区内に寮・宿泊所・クラブ・その他これらに類する施設を有する法人で区内に事務所・事業所を有しないもの（均等割）</t>
    <rPh sb="0" eb="1">
      <t>ク</t>
    </rPh>
    <rPh sb="32" eb="33">
      <t>ク</t>
    </rPh>
    <phoneticPr fontId="2"/>
  </si>
  <si>
    <t>区内に事務所又は事業所を有する法人課税信託の引受けを行うもの（法人税割）</t>
    <rPh sb="0" eb="1">
      <t>ク</t>
    </rPh>
    <rPh sb="17" eb="19">
      <t>カゼイ</t>
    </rPh>
    <rPh sb="19" eb="21">
      <t>シンタク</t>
    </rPh>
    <rPh sb="22" eb="24">
      <t>ヒキウ</t>
    </rPh>
    <rPh sb="26" eb="27">
      <t>オコナ</t>
    </rPh>
    <phoneticPr fontId="2"/>
  </si>
  <si>
    <t>　給与特別徴収</t>
    <rPh sb="1" eb="3">
      <t>キュウヨ</t>
    </rPh>
    <phoneticPr fontId="2"/>
  </si>
  <si>
    <t>　年金特別徴収</t>
    <rPh sb="1" eb="3">
      <t>ネンキン</t>
    </rPh>
    <rPh sb="3" eb="5">
      <t>トクベツ</t>
    </rPh>
    <phoneticPr fontId="2"/>
  </si>
  <si>
    <t>地方揮発油譲与税
(H22から地方道路譲与税が移行)</t>
    <rPh sb="0" eb="2">
      <t>チホウ</t>
    </rPh>
    <rPh sb="2" eb="5">
      <t>キハツユ</t>
    </rPh>
    <rPh sb="5" eb="7">
      <t>ジョウヨ</t>
    </rPh>
    <rPh sb="7" eb="8">
      <t>ゼイ</t>
    </rPh>
    <rPh sb="15" eb="17">
      <t>チホウ</t>
    </rPh>
    <rPh sb="17" eb="19">
      <t>ドウロ</t>
    </rPh>
    <rPh sb="19" eb="21">
      <t>ジョウヨ</t>
    </rPh>
    <rPh sb="21" eb="22">
      <t>ゼイ</t>
    </rPh>
    <rPh sb="23" eb="25">
      <t>イコウ</t>
    </rPh>
    <phoneticPr fontId="2"/>
  </si>
  <si>
    <t>(単位：千円)</t>
    <phoneticPr fontId="2"/>
  </si>
  <si>
    <t>千円</t>
    <rPh sb="0" eb="2">
      <t>センエン</t>
    </rPh>
    <phoneticPr fontId="2"/>
  </si>
  <si>
    <t>年度</t>
    <rPh sb="0" eb="2">
      <t>ネンド</t>
    </rPh>
    <phoneticPr fontId="2"/>
  </si>
  <si>
    <t>(単位：円・％)</t>
    <phoneticPr fontId="2"/>
  </si>
  <si>
    <t>主　　　　　　な　　　　　　税　　　　　　目</t>
    <phoneticPr fontId="2"/>
  </si>
  <si>
    <t>(6)　市民１世帯当たりの市税負担状況</t>
    <phoneticPr fontId="2"/>
  </si>
  <si>
    <t>納税義務者数を基準にした額</t>
    <rPh sb="0" eb="2">
      <t>ノウゼイ</t>
    </rPh>
    <rPh sb="2" eb="5">
      <t>ギムシャ</t>
    </rPh>
    <rPh sb="5" eb="6">
      <t>スウ</t>
    </rPh>
    <phoneticPr fontId="2"/>
  </si>
  <si>
    <t>（単位：千円・％・人）</t>
    <phoneticPr fontId="2"/>
  </si>
  <si>
    <t>税収入額に対す
る徴収費の割合</t>
    <phoneticPr fontId="2"/>
  </si>
  <si>
    <t>(24)</t>
    <phoneticPr fontId="2"/>
  </si>
  <si>
    <t>(25)</t>
    <phoneticPr fontId="2"/>
  </si>
  <si>
    <t>　　　〃</t>
    <phoneticPr fontId="2"/>
  </si>
  <si>
    <t>平成23年度</t>
    <rPh sb="0" eb="2">
      <t>ヘイセイ</t>
    </rPh>
    <rPh sb="4" eb="6">
      <t>ネンド</t>
    </rPh>
    <phoneticPr fontId="2"/>
  </si>
  <si>
    <t>東日本大震災に係る特例加算額</t>
    <rPh sb="0" eb="1">
      <t>ヒガシ</t>
    </rPh>
    <rPh sb="1" eb="3">
      <t>ニホン</t>
    </rPh>
    <rPh sb="3" eb="4">
      <t>ダイ</t>
    </rPh>
    <rPh sb="4" eb="6">
      <t>シンサイ</t>
    </rPh>
    <rPh sb="7" eb="8">
      <t>カカ</t>
    </rPh>
    <rPh sb="9" eb="11">
      <t>トクレイ</t>
    </rPh>
    <rPh sb="11" eb="13">
      <t>カサン</t>
    </rPh>
    <rPh sb="13" eb="14">
      <t>ガク</t>
    </rPh>
    <phoneticPr fontId="2"/>
  </si>
  <si>
    <t>(3)　年度別市税決算状況</t>
    <phoneticPr fontId="2"/>
  </si>
  <si>
    <t>　　　　 　　　　　区　分
　税　目</t>
    <phoneticPr fontId="2"/>
  </si>
  <si>
    <t>平　成　22　年　度</t>
    <phoneticPr fontId="2"/>
  </si>
  <si>
    <t>　</t>
    <phoneticPr fontId="2"/>
  </si>
  <si>
    <t>平成24年度</t>
    <rPh sb="0" eb="2">
      <t>ヘイセイ</t>
    </rPh>
    <rPh sb="4" eb="6">
      <t>ネンド</t>
    </rPh>
    <phoneticPr fontId="2"/>
  </si>
  <si>
    <t xml:space="preserve"> </t>
    <phoneticPr fontId="2"/>
  </si>
  <si>
    <t>（単位：百万円）</t>
    <rPh sb="1" eb="3">
      <t>タンイ</t>
    </rPh>
    <rPh sb="4" eb="7">
      <t>ヒャクマンエン</t>
    </rPh>
    <phoneticPr fontId="2"/>
  </si>
  <si>
    <t>37°40′44″</t>
    <phoneticPr fontId="2"/>
  </si>
  <si>
    <t>38°01′12″</t>
    <phoneticPr fontId="2"/>
  </si>
  <si>
    <t>139°16′01″</t>
    <phoneticPr fontId="2"/>
  </si>
  <si>
    <t xml:space="preserve"> 市民1人当たり</t>
    <rPh sb="1" eb="3">
      <t>シミン</t>
    </rPh>
    <rPh sb="4" eb="5">
      <t>ニン</t>
    </rPh>
    <rPh sb="5" eb="6">
      <t>ア</t>
    </rPh>
    <phoneticPr fontId="2"/>
  </si>
  <si>
    <t>※口座振替による毎月納付の場合は　　</t>
    <rPh sb="1" eb="3">
      <t>コウザ</t>
    </rPh>
    <rPh sb="3" eb="5">
      <t>フリカエ</t>
    </rPh>
    <rPh sb="8" eb="10">
      <t>マイツキ</t>
    </rPh>
    <rPh sb="10" eb="12">
      <t>ノウフ</t>
    </rPh>
    <rPh sb="13" eb="15">
      <t>バアイ</t>
    </rPh>
    <phoneticPr fontId="2"/>
  </si>
  <si>
    <t>12月分</t>
    <phoneticPr fontId="2"/>
  </si>
  <si>
    <t>税務特別手当</t>
    <rPh sb="2" eb="4">
      <t>トクベツ</t>
    </rPh>
    <phoneticPr fontId="2"/>
  </si>
  <si>
    <t>平成23年度</t>
  </si>
  <si>
    <t>平成24年度</t>
  </si>
  <si>
    <t>対前年比</t>
    <phoneticPr fontId="2"/>
  </si>
  <si>
    <t>　50人超</t>
  </si>
  <si>
    <t>　50人以下</t>
  </si>
  <si>
    <t>基　　金　　積　　立　　金</t>
    <rPh sb="0" eb="1">
      <t>モト</t>
    </rPh>
    <rPh sb="3" eb="4">
      <t>キン</t>
    </rPh>
    <rPh sb="6" eb="7">
      <t>セキ</t>
    </rPh>
    <rPh sb="9" eb="10">
      <t>タテ</t>
    </rPh>
    <rPh sb="12" eb="13">
      <t>キン</t>
    </rPh>
    <phoneticPr fontId="2"/>
  </si>
  <si>
    <t>26.10.1</t>
    <phoneticPr fontId="2"/>
  </si>
  <si>
    <t>-</t>
    <phoneticPr fontId="2"/>
  </si>
  <si>
    <t>726.45</t>
    <phoneticPr fontId="2"/>
  </si>
  <si>
    <t>42.5km</t>
    <phoneticPr fontId="2"/>
  </si>
  <si>
    <t>37.9km</t>
    <phoneticPr fontId="2"/>
  </si>
  <si>
    <t>3,800円</t>
    <rPh sb="5" eb="6">
      <t>エン</t>
    </rPh>
    <phoneticPr fontId="2"/>
  </si>
  <si>
    <t>　※平成26年9月30日以前に開始する事業年度は</t>
    <rPh sb="2" eb="4">
      <t>ヘイセイ</t>
    </rPh>
    <rPh sb="6" eb="7">
      <t>ネン</t>
    </rPh>
    <rPh sb="8" eb="9">
      <t>ガツ</t>
    </rPh>
    <rPh sb="11" eb="12">
      <t>ニチ</t>
    </rPh>
    <rPh sb="12" eb="14">
      <t>イゼン</t>
    </rPh>
    <rPh sb="15" eb="17">
      <t>カイシ</t>
    </rPh>
    <rPh sb="19" eb="21">
      <t>ジギョウ</t>
    </rPh>
    <rPh sb="21" eb="23">
      <t>ネンド</t>
    </rPh>
    <phoneticPr fontId="2"/>
  </si>
  <si>
    <t>　</t>
    <phoneticPr fontId="2"/>
  </si>
  <si>
    <t>区内の従業者数</t>
    <rPh sb="0" eb="2">
      <t>クナイ</t>
    </rPh>
    <rPh sb="3" eb="6">
      <t>ジュウギョウシャ</t>
    </rPh>
    <rPh sb="6" eb="7">
      <t>スウ</t>
    </rPh>
    <phoneticPr fontId="2"/>
  </si>
  <si>
    <t>・保有分</t>
    <rPh sb="1" eb="3">
      <t>ホユウ</t>
    </rPh>
    <rPh sb="3" eb="4">
      <t>ブン</t>
    </rPh>
    <phoneticPr fontId="2"/>
  </si>
  <si>
    <t>・取得分</t>
    <rPh sb="1" eb="3">
      <t>シュトク</t>
    </rPh>
    <rPh sb="3" eb="4">
      <t>ブン</t>
    </rPh>
    <phoneticPr fontId="2"/>
  </si>
  <si>
    <t>　取得価格×3％－不動産取得税の課税標準となるべき額×4％</t>
    <rPh sb="1" eb="3">
      <t>シュトク</t>
    </rPh>
    <rPh sb="3" eb="5">
      <t>カカク</t>
    </rPh>
    <rPh sb="9" eb="12">
      <t>フドウサン</t>
    </rPh>
    <rPh sb="12" eb="14">
      <t>シュトク</t>
    </rPh>
    <rPh sb="14" eb="15">
      <t>ゼイ</t>
    </rPh>
    <rPh sb="16" eb="18">
      <t>カゼイ</t>
    </rPh>
    <rPh sb="18" eb="20">
      <t>ヒョウジュン</t>
    </rPh>
    <rPh sb="25" eb="26">
      <t>ガク</t>
    </rPh>
    <phoneticPr fontId="2"/>
  </si>
  <si>
    <t>免税点…①1,000㎡以下　②100人以下</t>
    <rPh sb="0" eb="2">
      <t>メンゼイ</t>
    </rPh>
    <rPh sb="2" eb="3">
      <t>テン</t>
    </rPh>
    <rPh sb="11" eb="13">
      <t>イカ</t>
    </rPh>
    <rPh sb="18" eb="19">
      <t>ニン</t>
    </rPh>
    <rPh sb="19" eb="21">
      <t>イカ</t>
    </rPh>
    <phoneticPr fontId="2"/>
  </si>
  <si>
    <t>　取得価格（修正取得価格）×1.4％
　－固定資産税の課税標準となるべき額×1.4％</t>
    <rPh sb="1" eb="3">
      <t>シュトク</t>
    </rPh>
    <rPh sb="3" eb="5">
      <t>カカク</t>
    </rPh>
    <rPh sb="6" eb="8">
      <t>シュウセイ</t>
    </rPh>
    <rPh sb="8" eb="10">
      <t>シュトク</t>
    </rPh>
    <rPh sb="10" eb="12">
      <t>カカク</t>
    </rPh>
    <rPh sb="21" eb="23">
      <t>コテイ</t>
    </rPh>
    <rPh sb="23" eb="26">
      <t>シサンゼイ</t>
    </rPh>
    <rPh sb="27" eb="29">
      <t>カゼイ</t>
    </rPh>
    <rPh sb="29" eb="31">
      <t>ヒョウジュン</t>
    </rPh>
    <rPh sb="36" eb="37">
      <t>ガク</t>
    </rPh>
    <phoneticPr fontId="2"/>
  </si>
  <si>
    <t>１　市域変遷</t>
    <rPh sb="4" eb="6">
      <t>ヘンセン</t>
    </rPh>
    <phoneticPr fontId="13"/>
  </si>
  <si>
    <t>１　市 域 変 遷</t>
    <rPh sb="2" eb="3">
      <t>シ</t>
    </rPh>
    <rPh sb="4" eb="5">
      <t>イキ</t>
    </rPh>
    <rPh sb="6" eb="7">
      <t>ヘン</t>
    </rPh>
    <rPh sb="8" eb="9">
      <t>セン</t>
    </rPh>
    <phoneticPr fontId="2"/>
  </si>
  <si>
    <t>土地・家屋・償却資産の所有者</t>
    <rPh sb="0" eb="2">
      <t>トチ</t>
    </rPh>
    <rPh sb="3" eb="5">
      <t>カオク</t>
    </rPh>
    <rPh sb="6" eb="8">
      <t>ショウキャク</t>
    </rPh>
    <rPh sb="8" eb="10">
      <t>シサン</t>
    </rPh>
    <phoneticPr fontId="2"/>
  </si>
  <si>
    <t>課税標準額の1.4％</t>
    <rPh sb="0" eb="2">
      <t>カゼイ</t>
    </rPh>
    <rPh sb="2" eb="4">
      <t>ヒョウジュン</t>
    </rPh>
    <rPh sb="4" eb="5">
      <t>ガク</t>
    </rPh>
    <phoneticPr fontId="2"/>
  </si>
  <si>
    <t>課税標準額の0.28％</t>
    <rPh sb="0" eb="2">
      <t>カゼイ</t>
    </rPh>
    <rPh sb="2" eb="4">
      <t>ヒョウジュン</t>
    </rPh>
    <rPh sb="4" eb="5">
      <t>ガク</t>
    </rPh>
    <phoneticPr fontId="2"/>
  </si>
  <si>
    <t>区 分</t>
    <phoneticPr fontId="2"/>
  </si>
  <si>
    <t>原　　　資　　　税　　　目　　　概　　　要</t>
  </si>
  <si>
    <t>譲　　　与　　　等　　　の　　　内　　　容</t>
  </si>
  <si>
    <t>税 目</t>
    <phoneticPr fontId="2"/>
  </si>
  <si>
    <t>課税</t>
    <phoneticPr fontId="2"/>
  </si>
  <si>
    <t>課税標準等</t>
    <rPh sb="4" eb="5">
      <t>トウ</t>
    </rPh>
    <phoneticPr fontId="2"/>
  </si>
  <si>
    <t>納税義務者</t>
  </si>
  <si>
    <t>納期限</t>
    <rPh sb="0" eb="3">
      <t>ノウキゲン</t>
    </rPh>
    <phoneticPr fontId="2"/>
  </si>
  <si>
    <t>譲与･交付額</t>
    <rPh sb="0" eb="2">
      <t>ジョウヨ</t>
    </rPh>
    <rPh sb="3" eb="5">
      <t>コウフ</t>
    </rPh>
    <rPh sb="5" eb="6">
      <t>ガク</t>
    </rPh>
    <phoneticPr fontId="2"/>
  </si>
  <si>
    <t>団 体</t>
    <phoneticPr fontId="2"/>
  </si>
  <si>
    <t>配分割合</t>
  </si>
  <si>
    <t>基  準</t>
    <phoneticPr fontId="2"/>
  </si>
  <si>
    <t>譲与期</t>
  </si>
  <si>
    <t>収入対象月</t>
    <rPh sb="0" eb="2">
      <t>シュウニュウ</t>
    </rPh>
    <rPh sb="2" eb="4">
      <t>タイショウ</t>
    </rPh>
    <rPh sb="4" eb="5">
      <t>ツキ</t>
    </rPh>
    <phoneticPr fontId="2"/>
  </si>
  <si>
    <t>使 途</t>
    <phoneticPr fontId="2"/>
  </si>
  <si>
    <t>H20決算額</t>
    <rPh sb="3" eb="5">
      <t>ケッサン</t>
    </rPh>
    <rPh sb="5" eb="6">
      <t>ガク</t>
    </rPh>
    <phoneticPr fontId="2"/>
  </si>
  <si>
    <t>国</t>
  </si>
  <si>
    <t>随時</t>
    <rPh sb="0" eb="2">
      <t>ズイジ</t>
    </rPh>
    <phoneticPr fontId="2"/>
  </si>
  <si>
    <t>市町村
特別区</t>
    <rPh sb="4" eb="6">
      <t>トクベツ</t>
    </rPh>
    <rPh sb="6" eb="7">
      <t>ク</t>
    </rPh>
    <phoneticPr fontId="2"/>
  </si>
  <si>
    <t>６月</t>
  </si>
  <si>
    <t>制限なし</t>
  </si>
  <si>
    <t>１１月</t>
  </si>
  <si>
    <t>譲与税</t>
  </si>
  <si>
    <t>３月</t>
  </si>
  <si>
    <t>地方道路</t>
  </si>
  <si>
    <t>地方</t>
  </si>
  <si>
    <t>揮発油税の課税</t>
    <rPh sb="5" eb="7">
      <t>カゼイ</t>
    </rPh>
    <phoneticPr fontId="2"/>
  </si>
  <si>
    <t>揮発油を製造場か</t>
  </si>
  <si>
    <t>翌月末</t>
    <rPh sb="0" eb="1">
      <t>ヨク</t>
    </rPh>
    <rPh sb="1" eb="2">
      <t>ツキ</t>
    </rPh>
    <rPh sb="2" eb="3">
      <t>マツ</t>
    </rPh>
    <phoneticPr fontId="2"/>
  </si>
  <si>
    <t>全額</t>
  </si>
  <si>
    <t>都道府県
指定市</t>
    <rPh sb="5" eb="7">
      <t>シテイ</t>
    </rPh>
    <rPh sb="7" eb="8">
      <t>シ</t>
    </rPh>
    <phoneticPr fontId="2"/>
  </si>
  <si>
    <t>３月～５月</t>
    <rPh sb="1" eb="2">
      <t>ガツ</t>
    </rPh>
    <rPh sb="4" eb="5">
      <t>ガツ</t>
    </rPh>
    <phoneticPr fontId="2"/>
  </si>
  <si>
    <t>道路に関す</t>
  </si>
  <si>
    <t>道路税</t>
  </si>
  <si>
    <t>標準となる揮発</t>
    <rPh sb="5" eb="7">
      <t>キハツ</t>
    </rPh>
    <phoneticPr fontId="2"/>
  </si>
  <si>
    <t>但し、</t>
    <phoneticPr fontId="2"/>
  </si>
  <si>
    <t>ら移出させた製造</t>
  </si>
  <si>
    <t>６月～10月</t>
    <rPh sb="1" eb="2">
      <t>ガツ</t>
    </rPh>
    <rPh sb="5" eb="6">
      <t>ガツ</t>
    </rPh>
    <phoneticPr fontId="2"/>
  </si>
  <si>
    <t>る費用</t>
  </si>
  <si>
    <t>（H21から地方揮発油譲与税）</t>
    <rPh sb="6" eb="8">
      <t>チホウ</t>
    </rPh>
    <rPh sb="8" eb="11">
      <t>キハツユ</t>
    </rPh>
    <rPh sb="11" eb="13">
      <t>ジョウヨ</t>
    </rPh>
    <rPh sb="13" eb="14">
      <t>ゼイ</t>
    </rPh>
    <phoneticPr fontId="2"/>
  </si>
  <si>
    <t>（H21から地方揮発油税）</t>
    <rPh sb="6" eb="8">
      <t>チホウ</t>
    </rPh>
    <rPh sb="8" eb="11">
      <t>キハツユ</t>
    </rPh>
    <rPh sb="11" eb="12">
      <t>ゼイ</t>
    </rPh>
    <phoneticPr fontId="2"/>
  </si>
  <si>
    <t>油の数量</t>
    <rPh sb="2" eb="4">
      <t>スウリョウ</t>
    </rPh>
    <phoneticPr fontId="2"/>
  </si>
  <si>
    <t>H5.12.1～H21.3.31</t>
    <phoneticPr fontId="2"/>
  </si>
  <si>
    <t>者</t>
  </si>
  <si>
    <t>11月～２月</t>
    <rPh sb="2" eb="3">
      <t>ガツ</t>
    </rPh>
    <rPh sb="5" eb="6">
      <t>ガツ</t>
    </rPh>
    <phoneticPr fontId="2"/>
  </si>
  <si>
    <t>―　</t>
    <phoneticPr fontId="2"/>
  </si>
  <si>
    <t>外国貿易船の船長</t>
  </si>
  <si>
    <t>全額
（当該開港
　入港分）</t>
    <rPh sb="4" eb="6">
      <t>トウガイ</t>
    </rPh>
    <rPh sb="6" eb="8">
      <t>カイコウ</t>
    </rPh>
    <rPh sb="10" eb="12">
      <t>ニュウコウ</t>
    </rPh>
    <rPh sb="12" eb="13">
      <t>ブン</t>
    </rPh>
    <phoneticPr fontId="2"/>
  </si>
  <si>
    <t>開港所在
市町村</t>
    <rPh sb="5" eb="8">
      <t>シチョウソン</t>
    </rPh>
    <phoneticPr fontId="2"/>
  </si>
  <si>
    <t>都道府県</t>
  </si>
  <si>
    <t>市町村</t>
  </si>
  <si>
    <t>県</t>
  </si>
  <si>
    <t>翌月10日</t>
    <rPh sb="0" eb="1">
      <t>ヨク</t>
    </rPh>
    <rPh sb="1" eb="2">
      <t>ツキ</t>
    </rPh>
    <rPh sb="4" eb="5">
      <t>ニチ</t>
    </rPh>
    <phoneticPr fontId="2"/>
  </si>
  <si>
    <t>地方税法71条の26</t>
    <rPh sb="0" eb="3">
      <t>チホウゼイ</t>
    </rPh>
    <rPh sb="3" eb="4">
      <t>ホウ</t>
    </rPh>
    <rPh sb="6" eb="7">
      <t>ジョウ</t>
    </rPh>
    <phoneticPr fontId="2"/>
  </si>
  <si>
    <t>地方税法71条の47</t>
    <rPh sb="0" eb="3">
      <t>チホウゼイ</t>
    </rPh>
    <rPh sb="3" eb="4">
      <t>ホウ</t>
    </rPh>
    <rPh sb="6" eb="7">
      <t>ジョウ</t>
    </rPh>
    <phoneticPr fontId="2"/>
  </si>
  <si>
    <t>地方税法71条の67</t>
    <rPh sb="0" eb="3">
      <t>チホウゼイ</t>
    </rPh>
    <rPh sb="3" eb="4">
      <t>ホウ</t>
    </rPh>
    <rPh sb="6" eb="7">
      <t>ジョウ</t>
    </rPh>
    <phoneticPr fontId="2"/>
  </si>
  <si>
    <t>地方税法72条の115</t>
    <rPh sb="0" eb="3">
      <t>チホウゼイ</t>
    </rPh>
    <rPh sb="3" eb="4">
      <t>ホウ</t>
    </rPh>
    <rPh sb="6" eb="7">
      <t>ジョウ</t>
    </rPh>
    <phoneticPr fontId="2"/>
  </si>
  <si>
    <t>1人1日400～1,200円　</t>
    <rPh sb="1" eb="2">
      <t>ニン</t>
    </rPh>
    <rPh sb="3" eb="4">
      <t>ニチ</t>
    </rPh>
    <rPh sb="13" eb="14">
      <t>エン</t>
    </rPh>
    <phoneticPr fontId="2"/>
  </si>
  <si>
    <t>翌月末
(県条例)</t>
    <rPh sb="0" eb="1">
      <t>ヨク</t>
    </rPh>
    <rPh sb="1" eb="2">
      <t>ツキ</t>
    </rPh>
    <rPh sb="2" eb="3">
      <t>マツ</t>
    </rPh>
    <rPh sb="5" eb="6">
      <t>ケン</t>
    </rPh>
    <rPh sb="6" eb="8">
      <t>ジョウレイ</t>
    </rPh>
    <phoneticPr fontId="2"/>
  </si>
  <si>
    <t>全額</t>
    <rPh sb="0" eb="2">
      <t>ゼンガク</t>
    </rPh>
    <phoneticPr fontId="2"/>
  </si>
  <si>
    <t>(新潟県)</t>
    <rPh sb="1" eb="4">
      <t>ニイガタケン</t>
    </rPh>
    <phoneticPr fontId="2"/>
  </si>
  <si>
    <t>1日800円(標準税率)　　</t>
    <rPh sb="1" eb="2">
      <t>ニチ</t>
    </rPh>
    <rPh sb="5" eb="6">
      <t>エン</t>
    </rPh>
    <phoneticPr fontId="2"/>
  </si>
  <si>
    <t>地方税法103条</t>
    <rPh sb="0" eb="3">
      <t>チホウゼイ</t>
    </rPh>
    <rPh sb="3" eb="4">
      <t>ホウ</t>
    </rPh>
    <rPh sb="7" eb="8">
      <t>ジョウ</t>
    </rPh>
    <phoneticPr fontId="2"/>
  </si>
  <si>
    <t>1日1,200円(制限税率)　　</t>
    <rPh sb="1" eb="2">
      <t>ニチ</t>
    </rPh>
    <rPh sb="7" eb="8">
      <t>エン</t>
    </rPh>
    <rPh sb="9" eb="11">
      <t>セイゲン</t>
    </rPh>
    <phoneticPr fontId="2"/>
  </si>
  <si>
    <t>軽油引取税</t>
    <rPh sb="0" eb="2">
      <t>ケイユ</t>
    </rPh>
    <rPh sb="2" eb="4">
      <t>ヒキトリ</t>
    </rPh>
    <rPh sb="4" eb="5">
      <t>ゼイ</t>
    </rPh>
    <phoneticPr fontId="2"/>
  </si>
  <si>
    <t>翌月末</t>
    <rPh sb="0" eb="1">
      <t>ヨク</t>
    </rPh>
    <rPh sb="1" eb="3">
      <t>ゲツマツ</t>
    </rPh>
    <phoneticPr fontId="2"/>
  </si>
  <si>
    <t>指定市</t>
    <phoneticPr fontId="2"/>
  </si>
  <si>
    <t>地方税法144条の60</t>
    <rPh sb="0" eb="3">
      <t>チホウゼイ</t>
    </rPh>
    <rPh sb="3" eb="4">
      <t>ホウ</t>
    </rPh>
    <rPh sb="7" eb="8">
      <t>ジョウ</t>
    </rPh>
    <phoneticPr fontId="2"/>
  </si>
  <si>
    <t>毎年度予算で定める金額の範囲内</t>
    <phoneticPr fontId="2"/>
  </si>
  <si>
    <t>市町村</t>
    <rPh sb="0" eb="3">
      <t>シチョウソン</t>
    </rPh>
    <phoneticPr fontId="2"/>
  </si>
  <si>
    <t>国有提供施設等所在市町村助成交付金に関する法律</t>
    <phoneticPr fontId="2"/>
  </si>
  <si>
    <t>6月</t>
    <phoneticPr fontId="2"/>
  </si>
  <si>
    <t>11月</t>
    <phoneticPr fontId="2"/>
  </si>
  <si>
    <t>3月</t>
    <phoneticPr fontId="2"/>
  </si>
  <si>
    <t>9月</t>
    <phoneticPr fontId="2"/>
  </si>
  <si>
    <t>8月</t>
    <phoneticPr fontId="2"/>
  </si>
  <si>
    <t>12月</t>
    <phoneticPr fontId="2"/>
  </si>
  <si>
    <t>2月～4月</t>
    <rPh sb="1" eb="2">
      <t>ガツ</t>
    </rPh>
    <rPh sb="4" eb="5">
      <t>ガツ</t>
    </rPh>
    <phoneticPr fontId="2"/>
  </si>
  <si>
    <t>5月～9月</t>
    <rPh sb="1" eb="2">
      <t>ガツ</t>
    </rPh>
    <rPh sb="4" eb="5">
      <t>ガツ</t>
    </rPh>
    <phoneticPr fontId="2"/>
  </si>
  <si>
    <t>10月～1月</t>
    <rPh sb="2" eb="3">
      <t>ガツ</t>
    </rPh>
    <rPh sb="5" eb="6">
      <t>ガツ</t>
    </rPh>
    <phoneticPr fontId="2"/>
  </si>
  <si>
    <t>3月～5月</t>
    <rPh sb="1" eb="2">
      <t>ガツ</t>
    </rPh>
    <rPh sb="4" eb="5">
      <t>ガツ</t>
    </rPh>
    <phoneticPr fontId="2"/>
  </si>
  <si>
    <t>6月～10月</t>
    <rPh sb="1" eb="2">
      <t>ガツ</t>
    </rPh>
    <rPh sb="5" eb="6">
      <t>ガツ</t>
    </rPh>
    <phoneticPr fontId="2"/>
  </si>
  <si>
    <t>11月～2月</t>
    <rPh sb="2" eb="3">
      <t>ガツ</t>
    </rPh>
    <rPh sb="5" eb="6">
      <t>ガツ</t>
    </rPh>
    <phoneticPr fontId="2"/>
  </si>
  <si>
    <t>3月～8月</t>
    <rPh sb="1" eb="2">
      <t>ガツ</t>
    </rPh>
    <rPh sb="4" eb="5">
      <t>ガツ</t>
    </rPh>
    <phoneticPr fontId="2"/>
  </si>
  <si>
    <t>9月～2月</t>
    <rPh sb="1" eb="2">
      <t>ガツ</t>
    </rPh>
    <rPh sb="4" eb="5">
      <t>ガツ</t>
    </rPh>
    <phoneticPr fontId="2"/>
  </si>
  <si>
    <t>3月～7月</t>
    <rPh sb="1" eb="2">
      <t>ガツ</t>
    </rPh>
    <rPh sb="4" eb="5">
      <t>ガツ</t>
    </rPh>
    <phoneticPr fontId="2"/>
  </si>
  <si>
    <t>8月～11月</t>
    <rPh sb="1" eb="2">
      <t>ガツ</t>
    </rPh>
    <rPh sb="5" eb="6">
      <t>ガツ</t>
    </rPh>
    <phoneticPr fontId="2"/>
  </si>
  <si>
    <t>12月～2月</t>
    <rPh sb="2" eb="3">
      <t>ガツ</t>
    </rPh>
    <rPh sb="5" eb="6">
      <t>ガツ</t>
    </rPh>
    <phoneticPr fontId="2"/>
  </si>
  <si>
    <t>6月～8月</t>
    <rPh sb="1" eb="2">
      <t>ガツ</t>
    </rPh>
    <rPh sb="4" eb="5">
      <t>ガツ</t>
    </rPh>
    <phoneticPr fontId="2"/>
  </si>
  <si>
    <t>9月～11月</t>
    <rPh sb="1" eb="2">
      <t>ガツ</t>
    </rPh>
    <rPh sb="5" eb="6">
      <t>ガツ</t>
    </rPh>
    <phoneticPr fontId="2"/>
  </si>
  <si>
    <t>2,000円</t>
    <rPh sb="5" eb="6">
      <t>エン</t>
    </rPh>
    <phoneticPr fontId="2"/>
  </si>
  <si>
    <t>6,000円</t>
    <rPh sb="5" eb="6">
      <t>エン</t>
    </rPh>
    <phoneticPr fontId="2"/>
  </si>
  <si>
    <t>4,600円</t>
    <rPh sb="5" eb="6">
      <t>エン</t>
    </rPh>
    <phoneticPr fontId="2"/>
  </si>
  <si>
    <t>8,200円</t>
    <rPh sb="5" eb="6">
      <t>エン</t>
    </rPh>
    <phoneticPr fontId="2"/>
  </si>
  <si>
    <t>12,900円</t>
    <rPh sb="6" eb="7">
      <t>エン</t>
    </rPh>
    <phoneticPr fontId="2"/>
  </si>
  <si>
    <t>4,500円</t>
    <rPh sb="5" eb="6">
      <t>エン</t>
    </rPh>
    <phoneticPr fontId="2"/>
  </si>
  <si>
    <t>平成28年度</t>
    <rPh sb="0" eb="2">
      <t>ヘイセイ</t>
    </rPh>
    <rPh sb="4" eb="6">
      <t>ネンド</t>
    </rPh>
    <phoneticPr fontId="2"/>
  </si>
  <si>
    <t>分離課税所得割交付金</t>
    <rPh sb="0" eb="2">
      <t>ブンリ</t>
    </rPh>
    <rPh sb="2" eb="4">
      <t>カゼイ</t>
    </rPh>
    <rPh sb="4" eb="6">
      <t>ショトク</t>
    </rPh>
    <rPh sb="6" eb="7">
      <t>ワリ</t>
    </rPh>
    <rPh sb="7" eb="10">
      <t>コウフキン</t>
    </rPh>
    <phoneticPr fontId="2"/>
  </si>
  <si>
    <t>道府県民税所得割臨時交付金</t>
    <rPh sb="0" eb="1">
      <t>ドウ</t>
    </rPh>
    <rPh sb="1" eb="2">
      <t>フ</t>
    </rPh>
    <rPh sb="2" eb="5">
      <t>ケンミンゼイ</t>
    </rPh>
    <rPh sb="5" eb="7">
      <t>ショトク</t>
    </rPh>
    <rPh sb="7" eb="8">
      <t>ワリ</t>
    </rPh>
    <rPh sb="8" eb="10">
      <t>リンジ</t>
    </rPh>
    <rPh sb="10" eb="13">
      <t>コウフキン</t>
    </rPh>
    <phoneticPr fontId="2"/>
  </si>
  <si>
    <t>平　成　27　年　度</t>
    <phoneticPr fontId="2"/>
  </si>
  <si>
    <t>1,000円</t>
    <rPh sb="5" eb="6">
      <t>エン</t>
    </rPh>
    <phoneticPr fontId="2"/>
  </si>
  <si>
    <t>1,800円</t>
    <rPh sb="5" eb="6">
      <t>エン</t>
    </rPh>
    <phoneticPr fontId="2"/>
  </si>
  <si>
    <t>3,500円</t>
    <rPh sb="5" eb="6">
      <t>エン</t>
    </rPh>
    <phoneticPr fontId="2"/>
  </si>
  <si>
    <t>5,200円</t>
    <rPh sb="5" eb="6">
      <t>エン</t>
    </rPh>
    <phoneticPr fontId="2"/>
  </si>
  <si>
    <t>2,700円</t>
    <rPh sb="5" eb="6">
      <t>エン</t>
    </rPh>
    <phoneticPr fontId="2"/>
  </si>
  <si>
    <t>5,400円</t>
    <rPh sb="5" eb="6">
      <t>エン</t>
    </rPh>
    <phoneticPr fontId="2"/>
  </si>
  <si>
    <t>8,100円</t>
    <rPh sb="5" eb="6">
      <t>エン</t>
    </rPh>
    <phoneticPr fontId="2"/>
  </si>
  <si>
    <t>1,900円</t>
    <rPh sb="5" eb="6">
      <t>エン</t>
    </rPh>
    <phoneticPr fontId="2"/>
  </si>
  <si>
    <t>2,900円</t>
    <rPh sb="5" eb="6">
      <t>エン</t>
    </rPh>
    <phoneticPr fontId="2"/>
  </si>
  <si>
    <t>1,300円</t>
    <rPh sb="5" eb="6">
      <t>エン</t>
    </rPh>
    <phoneticPr fontId="2"/>
  </si>
  <si>
    <t>2,500円</t>
    <rPh sb="5" eb="6">
      <t>エン</t>
    </rPh>
    <phoneticPr fontId="2"/>
  </si>
  <si>
    <t>県民税
徴収取扱費</t>
    <phoneticPr fontId="2"/>
  </si>
  <si>
    <t>平成27年度</t>
  </si>
  <si>
    <t>課 税 標 準 額</t>
    <phoneticPr fontId="2"/>
  </si>
  <si>
    <t>税 率</t>
    <phoneticPr fontId="2"/>
  </si>
  <si>
    <t>　　　　　償却資産150万円未満</t>
    <rPh sb="14" eb="16">
      <t>ミマン</t>
    </rPh>
    <phoneticPr fontId="2"/>
  </si>
  <si>
    <t>平成30年度</t>
    <rPh sb="0" eb="2">
      <t>ヘイセイ</t>
    </rPh>
    <rPh sb="4" eb="6">
      <t>ネンド</t>
    </rPh>
    <phoneticPr fontId="2"/>
  </si>
  <si>
    <t>環境性能割交付金</t>
    <rPh sb="0" eb="2">
      <t>カンキョウ</t>
    </rPh>
    <rPh sb="2" eb="4">
      <t>セイノウ</t>
    </rPh>
    <rPh sb="4" eb="5">
      <t>ワ</t>
    </rPh>
    <rPh sb="5" eb="8">
      <t>コウフキン</t>
    </rPh>
    <phoneticPr fontId="2"/>
  </si>
  <si>
    <t>令和元年度</t>
    <rPh sb="0" eb="1">
      <t>レイ</t>
    </rPh>
    <rPh sb="1" eb="2">
      <t>ワ</t>
    </rPh>
    <rPh sb="2" eb="3">
      <t>モト</t>
    </rPh>
    <phoneticPr fontId="2"/>
  </si>
  <si>
    <t>軽自動車税環境性能割</t>
    <rPh sb="5" eb="7">
      <t>カンキョウ</t>
    </rPh>
    <rPh sb="7" eb="9">
      <t>セイノウ</t>
    </rPh>
    <rPh sb="9" eb="10">
      <t>ワリ</t>
    </rPh>
    <phoneticPr fontId="2"/>
  </si>
  <si>
    <t>環境性能割交付金</t>
    <rPh sb="0" eb="2">
      <t>カンキョウ</t>
    </rPh>
    <rPh sb="2" eb="4">
      <t>セイノウ</t>
    </rPh>
    <rPh sb="4" eb="5">
      <t>ワリ</t>
    </rPh>
    <rPh sb="5" eb="8">
      <t>コウフキン</t>
    </rPh>
    <phoneticPr fontId="2"/>
  </si>
  <si>
    <t>森林環境譲与税</t>
    <rPh sb="0" eb="2">
      <t>シンリン</t>
    </rPh>
    <rPh sb="2" eb="4">
      <t>カンキョウ</t>
    </rPh>
    <rPh sb="4" eb="6">
      <t>ジョウヨ</t>
    </rPh>
    <rPh sb="6" eb="7">
      <t>ゼイ</t>
    </rPh>
    <phoneticPr fontId="2"/>
  </si>
  <si>
    <t>令和元年度</t>
    <rPh sb="0" eb="2">
      <t>レイワ</t>
    </rPh>
    <rPh sb="2" eb="4">
      <t>ガンネン</t>
    </rPh>
    <rPh sb="4" eb="5">
      <t>ド</t>
    </rPh>
    <phoneticPr fontId="2"/>
  </si>
  <si>
    <t>(注)　人口、世帯数、面積は各年度末日現在
　</t>
    <rPh sb="14" eb="15">
      <t>カク</t>
    </rPh>
    <phoneticPr fontId="2"/>
  </si>
  <si>
    <t>法人事業税交付金</t>
    <rPh sb="0" eb="2">
      <t>ホウジン</t>
    </rPh>
    <rPh sb="2" eb="5">
      <t>ジギョウゼイ</t>
    </rPh>
    <rPh sb="5" eb="8">
      <t>コウフキン</t>
    </rPh>
    <phoneticPr fontId="2"/>
  </si>
  <si>
    <t>歳入</t>
    <rPh sb="0" eb="2">
      <t>サイニュウ</t>
    </rPh>
    <phoneticPr fontId="2"/>
  </si>
  <si>
    <t>構成率</t>
    <rPh sb="0" eb="3">
      <t>コウセイリツ</t>
    </rPh>
    <phoneticPr fontId="2"/>
  </si>
  <si>
    <t>その他</t>
    <rPh sb="2" eb="3">
      <t>タ</t>
    </rPh>
    <phoneticPr fontId="2"/>
  </si>
  <si>
    <t>歳出</t>
    <rPh sb="0" eb="2">
      <t>サイシュツ</t>
    </rPh>
    <phoneticPr fontId="2"/>
  </si>
  <si>
    <t>８月分</t>
    <phoneticPr fontId="2"/>
  </si>
  <si>
    <t>３月分</t>
    <phoneticPr fontId="2"/>
  </si>
  <si>
    <t>環境性能割
交付金</t>
    <rPh sb="0" eb="2">
      <t>カンキョウ</t>
    </rPh>
    <rPh sb="2" eb="4">
      <t>セイノウ</t>
    </rPh>
    <rPh sb="4" eb="5">
      <t>ワリ</t>
    </rPh>
    <rPh sb="6" eb="9">
      <t>コウフキン</t>
    </rPh>
    <phoneticPr fontId="2"/>
  </si>
  <si>
    <t>森林環境
譲与税</t>
    <rPh sb="0" eb="2">
      <t>シンリン</t>
    </rPh>
    <rPh sb="2" eb="4">
      <t>カンキョウ</t>
    </rPh>
    <rPh sb="5" eb="7">
      <t>ジョウヨ</t>
    </rPh>
    <rPh sb="7" eb="8">
      <t>ゼイ</t>
    </rPh>
    <phoneticPr fontId="2"/>
  </si>
  <si>
    <t>法人事業税</t>
    <rPh sb="0" eb="2">
      <t>ホウジン</t>
    </rPh>
    <rPh sb="2" eb="5">
      <t>ジギョウゼイ</t>
    </rPh>
    <phoneticPr fontId="2"/>
  </si>
  <si>
    <t>公庫債権金</t>
    <rPh sb="0" eb="2">
      <t>コウコ</t>
    </rPh>
    <rPh sb="2" eb="4">
      <t>サイケン</t>
    </rPh>
    <rPh sb="4" eb="5">
      <t>キン</t>
    </rPh>
    <phoneticPr fontId="2"/>
  </si>
  <si>
    <t>利変動準備</t>
    <rPh sb="0" eb="1">
      <t>リ</t>
    </rPh>
    <rPh sb="1" eb="3">
      <t>ヘンドウ</t>
    </rPh>
    <rPh sb="3" eb="5">
      <t>ジュンビ</t>
    </rPh>
    <phoneticPr fontId="2"/>
  </si>
  <si>
    <t>金を活用</t>
    <rPh sb="0" eb="1">
      <t>キン</t>
    </rPh>
    <rPh sb="2" eb="4">
      <t>カツヨウ</t>
    </rPh>
    <phoneticPr fontId="2"/>
  </si>
  <si>
    <t>市町村
特別区</t>
    <rPh sb="4" eb="7">
      <t>トクベツク</t>
    </rPh>
    <phoneticPr fontId="2"/>
  </si>
  <si>
    <t>年額1,000円/人</t>
    <rPh sb="0" eb="2">
      <t>ネンガク</t>
    </rPh>
    <rPh sb="7" eb="8">
      <t>エン</t>
    </rPh>
    <rPh sb="9" eb="10">
      <t>ニン</t>
    </rPh>
    <phoneticPr fontId="2"/>
  </si>
  <si>
    <t>県</t>
    <phoneticPr fontId="2"/>
  </si>
  <si>
    <t>3月</t>
    <phoneticPr fontId="2"/>
  </si>
  <si>
    <t>3月～2月</t>
    <rPh sb="1" eb="2">
      <t>ツキ</t>
    </rPh>
    <rPh sb="4" eb="5">
      <t>ツキ</t>
    </rPh>
    <phoneticPr fontId="2"/>
  </si>
  <si>
    <t>指定市</t>
    <rPh sb="0" eb="2">
      <t>シテイ</t>
    </rPh>
    <rPh sb="2" eb="3">
      <t>シ</t>
    </rPh>
    <phoneticPr fontId="2"/>
  </si>
  <si>
    <t>県</t>
    <phoneticPr fontId="2"/>
  </si>
  <si>
    <t>県</t>
    <phoneticPr fontId="2"/>
  </si>
  <si>
    <t>地方税法177条の6</t>
    <rPh sb="0" eb="3">
      <t>チホウゼイ</t>
    </rPh>
    <rPh sb="3" eb="4">
      <t>ホウ</t>
    </rPh>
    <rPh sb="7" eb="8">
      <t>ジョウ</t>
    </rPh>
    <phoneticPr fontId="2"/>
  </si>
  <si>
    <t>自動車の取得者</t>
    <rPh sb="0" eb="3">
      <t>ジドウシャ</t>
    </rPh>
    <rPh sb="4" eb="6">
      <t>シュトク</t>
    </rPh>
    <rPh sb="6" eb="7">
      <t>シャ</t>
    </rPh>
    <phoneticPr fontId="2"/>
  </si>
  <si>
    <t>地方税法72条の76</t>
    <rPh sb="0" eb="3">
      <t>チホウゼイ</t>
    </rPh>
    <rPh sb="3" eb="4">
      <t>ホウ</t>
    </rPh>
    <rPh sb="6" eb="7">
      <t>ジョウ</t>
    </rPh>
    <phoneticPr fontId="2"/>
  </si>
  <si>
    <t>12月</t>
    <phoneticPr fontId="2"/>
  </si>
  <si>
    <t>3月</t>
    <rPh sb="1" eb="2">
      <t>ガツ</t>
    </rPh>
    <phoneticPr fontId="2"/>
  </si>
  <si>
    <t>R2～R6は、</t>
    <phoneticPr fontId="2"/>
  </si>
  <si>
    <t>金　　額</t>
  </si>
  <si>
    <t>令和元年度</t>
    <rPh sb="0" eb="1">
      <t>レイ</t>
    </rPh>
    <rPh sb="1" eb="2">
      <t>ワ</t>
    </rPh>
    <rPh sb="2" eb="3">
      <t>ガン</t>
    </rPh>
    <rPh sb="3" eb="5">
      <t>ネンド</t>
    </rPh>
    <phoneticPr fontId="2"/>
  </si>
  <si>
    <t>平成30年度</t>
    <rPh sb="0" eb="2">
      <t>ヘイセイ</t>
    </rPh>
    <rPh sb="4" eb="5">
      <t>ネン</t>
    </rPh>
    <rPh sb="5" eb="6">
      <t>ド</t>
    </rPh>
    <phoneticPr fontId="2"/>
  </si>
  <si>
    <t>１月１日前１年以内に取得の場合２月末日
７月１日前１年以内に取得の場合８月末日
までにそれぞれ申告納付</t>
    <rPh sb="1" eb="2">
      <t>ガツ</t>
    </rPh>
    <rPh sb="3" eb="4">
      <t>ニチ</t>
    </rPh>
    <rPh sb="4" eb="5">
      <t>マエ</t>
    </rPh>
    <rPh sb="6" eb="7">
      <t>ネン</t>
    </rPh>
    <rPh sb="7" eb="9">
      <t>イナイ</t>
    </rPh>
    <rPh sb="10" eb="12">
      <t>シュトク</t>
    </rPh>
    <rPh sb="13" eb="15">
      <t>バアイ</t>
    </rPh>
    <rPh sb="16" eb="17">
      <t>ガツ</t>
    </rPh>
    <rPh sb="17" eb="19">
      <t>マツジツ</t>
    </rPh>
    <rPh sb="21" eb="22">
      <t>ガツ</t>
    </rPh>
    <rPh sb="23" eb="24">
      <t>ニチ</t>
    </rPh>
    <rPh sb="24" eb="25">
      <t>マエ</t>
    </rPh>
    <rPh sb="26" eb="27">
      <t>ネン</t>
    </rPh>
    <rPh sb="27" eb="29">
      <t>イナイ</t>
    </rPh>
    <rPh sb="30" eb="32">
      <t>シュトク</t>
    </rPh>
    <rPh sb="33" eb="35">
      <t>バアイ</t>
    </rPh>
    <rPh sb="36" eb="37">
      <t>ガツ</t>
    </rPh>
    <rPh sb="37" eb="39">
      <t>マツジツ</t>
    </rPh>
    <rPh sb="47" eb="49">
      <t>シンコク</t>
    </rPh>
    <rPh sb="49" eb="51">
      <t>ノウフ</t>
    </rPh>
    <phoneticPr fontId="2"/>
  </si>
  <si>
    <t>平成28年度</t>
  </si>
  <si>
    <t>平成29年度</t>
  </si>
  <si>
    <t>平成30年度</t>
  </si>
  <si>
    <t>令和２年度</t>
    <rPh sb="0" eb="1">
      <t>レイ</t>
    </rPh>
    <rPh sb="1" eb="2">
      <t>ワ</t>
    </rPh>
    <rPh sb="3" eb="5">
      <t>ネンド</t>
    </rPh>
    <phoneticPr fontId="2"/>
  </si>
  <si>
    <t>法人事業税交付金</t>
    <rPh sb="0" eb="2">
      <t>ホウジン</t>
    </rPh>
    <rPh sb="2" eb="4">
      <t>ジギョウ</t>
    </rPh>
    <rPh sb="4" eb="5">
      <t>ゼイ</t>
    </rPh>
    <rPh sb="5" eb="8">
      <t>コウフキン</t>
    </rPh>
    <phoneticPr fontId="2"/>
  </si>
  <si>
    <t>市税収入率</t>
    <rPh sb="0" eb="2">
      <t>シゼイ</t>
    </rPh>
    <rPh sb="2" eb="4">
      <t>シュウニュウ</t>
    </rPh>
    <rPh sb="4" eb="5">
      <t>リツ</t>
    </rPh>
    <phoneticPr fontId="2"/>
  </si>
  <si>
    <t>現年課税分</t>
    <rPh sb="0" eb="2">
      <t>ゲンネン</t>
    </rPh>
    <rPh sb="2" eb="4">
      <t>カゼイ</t>
    </rPh>
    <rPh sb="4" eb="5">
      <t>ブン</t>
    </rPh>
    <phoneticPr fontId="2"/>
  </si>
  <si>
    <t>滞納繰越分</t>
    <rPh sb="0" eb="2">
      <t>タイノウ</t>
    </rPh>
    <rPh sb="2" eb="3">
      <t>ク</t>
    </rPh>
    <rPh sb="3" eb="4">
      <t>コ</t>
    </rPh>
    <rPh sb="4" eb="5">
      <t>ブン</t>
    </rPh>
    <phoneticPr fontId="2"/>
  </si>
  <si>
    <t>市税収入率の推移（大表より）</t>
    <rPh sb="0" eb="2">
      <t>シゼイ</t>
    </rPh>
    <rPh sb="2" eb="4">
      <t>シュウニュウ</t>
    </rPh>
    <rPh sb="4" eb="5">
      <t>リツ</t>
    </rPh>
    <rPh sb="6" eb="8">
      <t>スイイ</t>
    </rPh>
    <rPh sb="9" eb="10">
      <t>オオ</t>
    </rPh>
    <rPh sb="10" eb="11">
      <t>ヒョウ</t>
    </rPh>
    <phoneticPr fontId="2"/>
  </si>
  <si>
    <t>○法人税割　8.4％　（特例7.2％）</t>
    <rPh sb="1" eb="4">
      <t>ホウジンゼイ</t>
    </rPh>
    <rPh sb="4" eb="5">
      <t>ワ</t>
    </rPh>
    <phoneticPr fontId="2"/>
  </si>
  <si>
    <t>　　法人税割　14.7％　（特例13.5％）</t>
    <rPh sb="2" eb="5">
      <t>ホウジンゼイ</t>
    </rPh>
    <rPh sb="5" eb="6">
      <t>ワリ</t>
    </rPh>
    <rPh sb="14" eb="16">
      <t>トクレイ</t>
    </rPh>
    <phoneticPr fontId="2"/>
  </si>
  <si>
    <t>　※令和元年9月30日以前に開始する事業年度は</t>
    <rPh sb="2" eb="3">
      <t>レイ</t>
    </rPh>
    <rPh sb="3" eb="4">
      <t>ワ</t>
    </rPh>
    <rPh sb="4" eb="5">
      <t>モト</t>
    </rPh>
    <rPh sb="5" eb="6">
      <t>ネン</t>
    </rPh>
    <rPh sb="7" eb="8">
      <t>ガツ</t>
    </rPh>
    <rPh sb="10" eb="11">
      <t>ニチ</t>
    </rPh>
    <rPh sb="11" eb="13">
      <t>イゼン</t>
    </rPh>
    <rPh sb="14" eb="16">
      <t>カイシ</t>
    </rPh>
    <rPh sb="18" eb="20">
      <t>ジギョウ</t>
    </rPh>
    <rPh sb="20" eb="22">
      <t>ネンド</t>
    </rPh>
    <phoneticPr fontId="2"/>
  </si>
  <si>
    <t>　　法人税割　12.1％　（特例10.9％）</t>
    <rPh sb="2" eb="5">
      <t>ホウジンゼイ</t>
    </rPh>
    <rPh sb="5" eb="6">
      <t>ワリ</t>
    </rPh>
    <rPh sb="14" eb="16">
      <t>トクレイ</t>
    </rPh>
    <phoneticPr fontId="2"/>
  </si>
  <si>
    <t>市税</t>
    <rPh sb="0" eb="1">
      <t>シ</t>
    </rPh>
    <rPh sb="1" eb="2">
      <t>ゼイ</t>
    </rPh>
    <phoneticPr fontId="2"/>
  </si>
  <si>
    <t>一般会計歳入合計</t>
    <rPh sb="0" eb="2">
      <t>イッパン</t>
    </rPh>
    <rPh sb="2" eb="4">
      <t>カイケイ</t>
    </rPh>
    <rPh sb="4" eb="6">
      <t>サイニュウ</t>
    </rPh>
    <rPh sb="6" eb="8">
      <t>ゴウケイ</t>
    </rPh>
    <phoneticPr fontId="2"/>
  </si>
  <si>
    <t>検査自動車及び届出軽自動車の数量</t>
    <phoneticPr fontId="2"/>
  </si>
  <si>
    <t>国内に住所を有する個人</t>
    <rPh sb="0" eb="2">
      <t>コクナイ</t>
    </rPh>
    <rPh sb="3" eb="5">
      <t>ジュウショ</t>
    </rPh>
    <rPh sb="6" eb="7">
      <t>ユウ</t>
    </rPh>
    <phoneticPr fontId="2"/>
  </si>
  <si>
    <t>R6から、個人市・県民税の均等割と併せて課税</t>
    <rPh sb="5" eb="7">
      <t>コジン</t>
    </rPh>
    <rPh sb="7" eb="8">
      <t>シ</t>
    </rPh>
    <rPh sb="9" eb="12">
      <t>ケンミンゼイ</t>
    </rPh>
    <phoneticPr fontId="2"/>
  </si>
  <si>
    <t>自動車の取得価格</t>
    <rPh sb="0" eb="3">
      <t>ジドウシャ</t>
    </rPh>
    <rPh sb="4" eb="6">
      <t>シュトク</t>
    </rPh>
    <phoneticPr fontId="2"/>
  </si>
  <si>
    <t>利用の日ごとに定額</t>
    <rPh sb="0" eb="2">
      <t>リヨウ</t>
    </rPh>
    <rPh sb="3" eb="4">
      <t>ヒ</t>
    </rPh>
    <phoneticPr fontId="2"/>
  </si>
  <si>
    <t>地方揮発油
譲与税</t>
    <rPh sb="0" eb="2">
      <t>チホウ</t>
    </rPh>
    <rPh sb="2" eb="5">
      <t>キハツユ</t>
    </rPh>
    <rPh sb="6" eb="8">
      <t>ジョウヨ</t>
    </rPh>
    <rPh sb="8" eb="9">
      <t>ゼイ</t>
    </rPh>
    <phoneticPr fontId="2"/>
  </si>
  <si>
    <t>地方
揮発油税</t>
    <rPh sb="3" eb="6">
      <t>キハツユ</t>
    </rPh>
    <rPh sb="6" eb="7">
      <t>ゼイ</t>
    </rPh>
    <phoneticPr fontId="2"/>
  </si>
  <si>
    <t>自動車検査証の交付等を受ける者及び車両番号の指定を受ける者</t>
    <rPh sb="15" eb="16">
      <t>オヨ</t>
    </rPh>
    <rPh sb="17" eb="19">
      <t>シャリョウ</t>
    </rPh>
    <rPh sb="19" eb="21">
      <t>バンゴウ</t>
    </rPh>
    <rPh sb="22" eb="24">
      <t>シテイ</t>
    </rPh>
    <rPh sb="25" eb="26">
      <t>ウ</t>
    </rPh>
    <rPh sb="28" eb="29">
      <t>モノ</t>
    </rPh>
    <phoneticPr fontId="2"/>
  </si>
  <si>
    <t>揮発油の製造者及び揮発油保税地域から引き取る者</t>
    <rPh sb="4" eb="7">
      <t>セイゾウシャ</t>
    </rPh>
    <rPh sb="7" eb="8">
      <t>オヨ</t>
    </rPh>
    <rPh sb="9" eb="12">
      <t>キハツユ</t>
    </rPh>
    <rPh sb="12" eb="14">
      <t>ホゼイ</t>
    </rPh>
    <rPh sb="14" eb="16">
      <t>チイキ</t>
    </rPh>
    <rPh sb="18" eb="19">
      <t>ヒ</t>
    </rPh>
    <rPh sb="20" eb="21">
      <t>ト</t>
    </rPh>
    <rPh sb="22" eb="23">
      <t>モノ</t>
    </rPh>
    <phoneticPr fontId="2"/>
  </si>
  <si>
    <t>航空機の所有者又は使用者</t>
    <rPh sb="7" eb="8">
      <t>マタ</t>
    </rPh>
    <rPh sb="9" eb="12">
      <t>シヨウシャ</t>
    </rPh>
    <phoneticPr fontId="2"/>
  </si>
  <si>
    <t>支払を受けるべき利子等の額</t>
    <phoneticPr fontId="2"/>
  </si>
  <si>
    <t>退職所得に係る所得金額</t>
    <rPh sb="0" eb="2">
      <t>タイショク</t>
    </rPh>
    <rPh sb="2" eb="4">
      <t>ショトク</t>
    </rPh>
    <rPh sb="5" eb="6">
      <t>カカ</t>
    </rPh>
    <phoneticPr fontId="2"/>
  </si>
  <si>
    <t>各市町村に係る個人の県民税額の当該県計に対する割合の当該年度前3年度内の各年度に係るものの平均値により按分</t>
    <phoneticPr fontId="2"/>
  </si>
  <si>
    <t>各市町村に係る個人の県民税額の当該県計に対する割合の当該年度前3年度内の各年度に係るものの平均値により按分</t>
    <phoneticPr fontId="2"/>
  </si>
  <si>
    <t>譲与額の１/２を道路延長で按分</t>
  </si>
  <si>
    <t>譲与額の１/２を道路面積で按分</t>
  </si>
  <si>
    <t>揮発油 4,400円/kℓ</t>
  </si>
  <si>
    <t>58/100</t>
  </si>
  <si>
    <t>当分の間 5,200円/kℓ</t>
  </si>
  <si>
    <t>42/100</t>
  </si>
  <si>
    <t>5,200円/kℓ</t>
  </si>
  <si>
    <t>17.50円/kg</t>
    <rPh sb="5" eb="6">
      <t>エン</t>
    </rPh>
    <phoneticPr fontId="2"/>
  </si>
  <si>
    <t>1/2</t>
  </si>
  <si>
    <t>・入港ごとに納付：20円/ﾄﾝ</t>
  </si>
  <si>
    <t>・１年分一時納付：60円/ﾄﾝ</t>
  </si>
  <si>
    <t>26,000円/kℓ</t>
  </si>
  <si>
    <t xml:space="preserve"> 99/100</t>
  </si>
  <si>
    <t>7.7/100
（R2は3.4/100)</t>
  </si>
  <si>
    <t>95/100</t>
  </si>
  <si>
    <t>35/100</t>
  </si>
  <si>
    <t>15,000円/kℓ</t>
    <rPh sb="6" eb="7">
      <t>エン</t>
    </rPh>
    <phoneticPr fontId="2"/>
  </si>
  <si>
    <t>当分の間 32,100円/kℓ</t>
    <rPh sb="0" eb="2">
      <t>トウブン</t>
    </rPh>
    <rPh sb="3" eb="4">
      <t>アイダ</t>
    </rPh>
    <phoneticPr fontId="2"/>
  </si>
  <si>
    <t>自動車重量
譲与税</t>
    <rPh sb="0" eb="3">
      <t>ジドウシャ</t>
    </rPh>
    <rPh sb="3" eb="5">
      <t>ジュウリョウ</t>
    </rPh>
    <rPh sb="6" eb="8">
      <t>ジョウヨ</t>
    </rPh>
    <rPh sb="8" eb="9">
      <t>ゼイ</t>
    </rPh>
    <phoneticPr fontId="2"/>
  </si>
  <si>
    <t>石油ガス
譲与税</t>
    <rPh sb="0" eb="2">
      <t>セキユ</t>
    </rPh>
    <rPh sb="5" eb="7">
      <t>ジョウヨ</t>
    </rPh>
    <rPh sb="7" eb="8">
      <t>ゼイ</t>
    </rPh>
    <phoneticPr fontId="2"/>
  </si>
  <si>
    <t>特別とん
譲与税</t>
    <rPh sb="5" eb="7">
      <t>ジョウヨ</t>
    </rPh>
    <rPh sb="7" eb="8">
      <t>ゼイ</t>
    </rPh>
    <phoneticPr fontId="2"/>
  </si>
  <si>
    <t>航空機燃料
譲与税</t>
    <rPh sb="3" eb="5">
      <t>ネンリョウ</t>
    </rPh>
    <rPh sb="6" eb="8">
      <t>ジョウヨ</t>
    </rPh>
    <rPh sb="8" eb="9">
      <t>ゼイ</t>
    </rPh>
    <phoneticPr fontId="2"/>
  </si>
  <si>
    <t>利子割交付金</t>
    <rPh sb="0" eb="2">
      <t>リシ</t>
    </rPh>
    <rPh sb="2" eb="3">
      <t>ワリ</t>
    </rPh>
    <rPh sb="3" eb="6">
      <t>コウフキン</t>
    </rPh>
    <phoneticPr fontId="2"/>
  </si>
  <si>
    <t>配当割交付金</t>
    <rPh sb="0" eb="2">
      <t>ハイトウ</t>
    </rPh>
    <rPh sb="2" eb="3">
      <t>ワリ</t>
    </rPh>
    <rPh sb="3" eb="6">
      <t>コウフキン</t>
    </rPh>
    <phoneticPr fontId="2"/>
  </si>
  <si>
    <t>株式等譲渡
所得割交付金</t>
    <rPh sb="0" eb="2">
      <t>カブシキ</t>
    </rPh>
    <rPh sb="2" eb="3">
      <t>トウ</t>
    </rPh>
    <rPh sb="3" eb="5">
      <t>ジョウト</t>
    </rPh>
    <rPh sb="6" eb="8">
      <t>ショトク</t>
    </rPh>
    <rPh sb="8" eb="9">
      <t>ワリ</t>
    </rPh>
    <rPh sb="9" eb="12">
      <t>コウフキン</t>
    </rPh>
    <phoneticPr fontId="2"/>
  </si>
  <si>
    <t>法人事業税
交付金</t>
    <rPh sb="0" eb="2">
      <t>ホウジン</t>
    </rPh>
    <rPh sb="2" eb="5">
      <t>ジギョウゼイ</t>
    </rPh>
    <rPh sb="6" eb="9">
      <t>コウフキン</t>
    </rPh>
    <phoneticPr fontId="2"/>
  </si>
  <si>
    <t>地方消費税
交付金</t>
    <rPh sb="4" eb="5">
      <t>ゼイ</t>
    </rPh>
    <rPh sb="6" eb="9">
      <t>コウフキン</t>
    </rPh>
    <phoneticPr fontId="2"/>
  </si>
  <si>
    <t>ゴルフ場利用税
交付金</t>
    <rPh sb="3" eb="4">
      <t>ジョウ</t>
    </rPh>
    <rPh sb="4" eb="6">
      <t>リヨウ</t>
    </rPh>
    <rPh sb="6" eb="7">
      <t>ゼイ</t>
    </rPh>
    <rPh sb="8" eb="11">
      <t>コウフキン</t>
    </rPh>
    <phoneticPr fontId="2"/>
  </si>
  <si>
    <t>分離課税所得割
交付金</t>
    <rPh sb="0" eb="2">
      <t>ブンリ</t>
    </rPh>
    <rPh sb="2" eb="4">
      <t>カゼイ</t>
    </rPh>
    <rPh sb="4" eb="6">
      <t>ショトク</t>
    </rPh>
    <rPh sb="6" eb="7">
      <t>ワリ</t>
    </rPh>
    <rPh sb="8" eb="11">
      <t>コウフキン</t>
    </rPh>
    <phoneticPr fontId="2"/>
  </si>
  <si>
    <t>軽油引取税
交付金</t>
    <rPh sb="0" eb="2">
      <t>ケイユ</t>
    </rPh>
    <rPh sb="2" eb="4">
      <t>ヒキトリ</t>
    </rPh>
    <rPh sb="4" eb="5">
      <t>ゼイ</t>
    </rPh>
    <rPh sb="6" eb="9">
      <t>コウフキン</t>
    </rPh>
    <phoneticPr fontId="2"/>
  </si>
  <si>
    <t>国有提供施設等
所在市町村助成
交付金</t>
    <rPh sb="0" eb="2">
      <t>コクユウ</t>
    </rPh>
    <rPh sb="2" eb="4">
      <t>テイキョウ</t>
    </rPh>
    <rPh sb="4" eb="6">
      <t>シセツ</t>
    </rPh>
    <rPh sb="6" eb="7">
      <t>トウ</t>
    </rPh>
    <rPh sb="8" eb="10">
      <t>ショザイ</t>
    </rPh>
    <rPh sb="10" eb="13">
      <t>シチョウソン</t>
    </rPh>
    <rPh sb="13" eb="15">
      <t>ジョセイ</t>
    </rPh>
    <rPh sb="16" eb="19">
      <t>コウフキン</t>
    </rPh>
    <phoneticPr fontId="2"/>
  </si>
  <si>
    <t>ゴルフ場
利用税</t>
    <rPh sb="3" eb="4">
      <t>ジョウ</t>
    </rPh>
    <rPh sb="5" eb="7">
      <t>リヨウ</t>
    </rPh>
    <rPh sb="7" eb="8">
      <t>ゼイ</t>
    </rPh>
    <phoneticPr fontId="2"/>
  </si>
  <si>
    <t>地方消費税</t>
    <rPh sb="2" eb="5">
      <t>ショウヒゼイ</t>
    </rPh>
    <phoneticPr fontId="2"/>
  </si>
  <si>
    <t>自動車税
環境性能割</t>
    <rPh sb="3" eb="4">
      <t>ゼイ</t>
    </rPh>
    <rPh sb="5" eb="7">
      <t>カンキョウ</t>
    </rPh>
    <rPh sb="7" eb="9">
      <t>セイノウ</t>
    </rPh>
    <rPh sb="9" eb="10">
      <t>ワリ</t>
    </rPh>
    <phoneticPr fontId="2"/>
  </si>
  <si>
    <t>県民税
（所得割）</t>
    <rPh sb="5" eb="7">
      <t>ショトク</t>
    </rPh>
    <rPh sb="7" eb="8">
      <t>ワリ</t>
    </rPh>
    <phoneticPr fontId="2"/>
  </si>
  <si>
    <t>県民税
（株式等譲
渡所得割）</t>
    <rPh sb="5" eb="7">
      <t>カブシキ</t>
    </rPh>
    <rPh sb="7" eb="8">
      <t>トウ</t>
    </rPh>
    <rPh sb="8" eb="9">
      <t>ユズル</t>
    </rPh>
    <rPh sb="10" eb="11">
      <t>ワタリ</t>
    </rPh>
    <rPh sb="11" eb="13">
      <t>ショトク</t>
    </rPh>
    <rPh sb="13" eb="14">
      <t>ワリ</t>
    </rPh>
    <phoneticPr fontId="2"/>
  </si>
  <si>
    <t>県民税
（配当割）</t>
    <rPh sb="5" eb="7">
      <t>ハイトウ</t>
    </rPh>
    <rPh sb="7" eb="8">
      <t>ワリ</t>
    </rPh>
    <phoneticPr fontId="2"/>
  </si>
  <si>
    <t>県民税
（利子割）</t>
    <rPh sb="5" eb="7">
      <t>リシ</t>
    </rPh>
    <rPh sb="7" eb="8">
      <t>ワリ</t>
    </rPh>
    <phoneticPr fontId="2"/>
  </si>
  <si>
    <t>森林環境税</t>
    <rPh sb="0" eb="2">
      <t>シンリン</t>
    </rPh>
    <rPh sb="2" eb="4">
      <t>カンキョウ</t>
    </rPh>
    <rPh sb="4" eb="5">
      <t>ゼイ</t>
    </rPh>
    <phoneticPr fontId="2"/>
  </si>
  <si>
    <t>航空機
燃料税</t>
    <rPh sb="4" eb="6">
      <t>ネンリョウ</t>
    </rPh>
    <rPh sb="6" eb="7">
      <t>ゼイ</t>
    </rPh>
    <phoneticPr fontId="2"/>
  </si>
  <si>
    <t>特別とん税</t>
    <rPh sb="4" eb="5">
      <t>ゼイ</t>
    </rPh>
    <phoneticPr fontId="2"/>
  </si>
  <si>
    <t>石油ガス税</t>
    <rPh sb="0" eb="2">
      <t>セキユ</t>
    </rPh>
    <rPh sb="4" eb="5">
      <t>ゼイ</t>
    </rPh>
    <phoneticPr fontId="2"/>
  </si>
  <si>
    <t>自動車
重量税</t>
    <rPh sb="4" eb="6">
      <t>ジュウリョウ</t>
    </rPh>
    <rPh sb="6" eb="7">
      <t>ゼイ</t>
    </rPh>
    <phoneticPr fontId="2"/>
  </si>
  <si>
    <t>森林整備及びその促進に関する費用</t>
    <rPh sb="0" eb="2">
      <t>シンリン</t>
    </rPh>
    <rPh sb="2" eb="4">
      <t>セイビ</t>
    </rPh>
    <phoneticPr fontId="2"/>
  </si>
  <si>
    <t>1/5</t>
    <phoneticPr fontId="2"/>
  </si>
  <si>
    <t>4/5</t>
    <phoneticPr fontId="2"/>
  </si>
  <si>
    <t>3/5</t>
    <phoneticPr fontId="2"/>
  </si>
  <si>
    <t>3/5</t>
    <phoneticPr fontId="2"/>
  </si>
  <si>
    <t>9/10</t>
    <phoneticPr fontId="2"/>
  </si>
  <si>
    <t>（例）乗用車　車両重量0.5ｔ・1年につき　自家用：4,100円、営業用：2,600円（本則税率：いずれも2,500円）エコカー減税あり</t>
    <rPh sb="1" eb="2">
      <t>レイ</t>
    </rPh>
    <rPh sb="3" eb="6">
      <t>ジョウヨウシャ</t>
    </rPh>
    <rPh sb="7" eb="9">
      <t>シャリョウ</t>
    </rPh>
    <rPh sb="9" eb="11">
      <t>ジュウリョウ</t>
    </rPh>
    <rPh sb="17" eb="18">
      <t>ネン</t>
    </rPh>
    <rPh sb="22" eb="25">
      <t>ジカヨウ</t>
    </rPh>
    <rPh sb="31" eb="32">
      <t>エン</t>
    </rPh>
    <rPh sb="33" eb="36">
      <t>エイギョウヨウ</t>
    </rPh>
    <rPh sb="42" eb="43">
      <t>エン</t>
    </rPh>
    <rPh sb="44" eb="46">
      <t>ホンソク</t>
    </rPh>
    <rPh sb="46" eb="48">
      <t>ゼイリツ</t>
    </rPh>
    <rPh sb="54" eb="59">
      <t>５００エン</t>
    </rPh>
    <rPh sb="64" eb="66">
      <t>ゲンゼイ</t>
    </rPh>
    <phoneticPr fontId="2"/>
  </si>
  <si>
    <t>翌月末</t>
    <rPh sb="0" eb="3">
      <t>ヨクゲツマツツキマツ</t>
    </rPh>
    <phoneticPr fontId="2"/>
  </si>
  <si>
    <t>出港まで若しくは入港から5日以内</t>
    <rPh sb="0" eb="2">
      <t>シュッコウ</t>
    </rPh>
    <rPh sb="4" eb="5">
      <t>モ</t>
    </rPh>
    <rPh sb="8" eb="10">
      <t>ニュウコウ</t>
    </rPh>
    <rPh sb="13" eb="14">
      <t>ニチ</t>
    </rPh>
    <rPh sb="14" eb="16">
      <t>イナイ</t>
    </rPh>
    <phoneticPr fontId="2"/>
  </si>
  <si>
    <t>航空機に積み込まれた航空機燃料の数量</t>
    <phoneticPr fontId="2"/>
  </si>
  <si>
    <t>税 率 等</t>
    <rPh sb="4" eb="5">
      <t>トウ</t>
    </rPh>
    <phoneticPr fontId="2"/>
  </si>
  <si>
    <t>5%（所得税15%）</t>
    <rPh sb="3" eb="6">
      <t>ショトクゼイ</t>
    </rPh>
    <phoneticPr fontId="2"/>
  </si>
  <si>
    <t>特定配当等の額</t>
    <phoneticPr fontId="2"/>
  </si>
  <si>
    <t>特定株式等譲渡所得金額</t>
    <rPh sb="2" eb="4">
      <t>カブシキ</t>
    </rPh>
    <rPh sb="4" eb="5">
      <t>トウ</t>
    </rPh>
    <rPh sb="5" eb="7">
      <t>ジョウト</t>
    </rPh>
    <rPh sb="7" eb="9">
      <t>ショトク</t>
    </rPh>
    <rPh sb="9" eb="11">
      <t>キンガク</t>
    </rPh>
    <phoneticPr fontId="2"/>
  </si>
  <si>
    <t>源泉徴収選択口座における上場株式等の譲渡対価等の支払いを受ける者（特別徴収義務者：金融証券会社等）</t>
    <rPh sb="0" eb="2">
      <t>ゲンセン</t>
    </rPh>
    <rPh sb="2" eb="4">
      <t>チョウシュウ</t>
    </rPh>
    <rPh sb="4" eb="6">
      <t>センタク</t>
    </rPh>
    <rPh sb="6" eb="8">
      <t>コウザ</t>
    </rPh>
    <rPh sb="12" eb="14">
      <t>ジョウジョウ</t>
    </rPh>
    <rPh sb="14" eb="16">
      <t>カブシキ</t>
    </rPh>
    <rPh sb="16" eb="17">
      <t>トウ</t>
    </rPh>
    <rPh sb="18" eb="20">
      <t>ジョウト</t>
    </rPh>
    <rPh sb="20" eb="22">
      <t>タイカ</t>
    </rPh>
    <rPh sb="22" eb="23">
      <t>トウ</t>
    </rPh>
    <rPh sb="24" eb="26">
      <t>シハラ</t>
    </rPh>
    <rPh sb="28" eb="29">
      <t>ウ</t>
    </rPh>
    <rPh sb="31" eb="32">
      <t>モノ</t>
    </rPh>
    <rPh sb="33" eb="35">
      <t>トクベツ</t>
    </rPh>
    <rPh sb="35" eb="37">
      <t>チョウシュウ</t>
    </rPh>
    <rPh sb="37" eb="40">
      <t>ギムシャ</t>
    </rPh>
    <rPh sb="41" eb="43">
      <t>キンユウ</t>
    </rPh>
    <rPh sb="43" eb="45">
      <t>ショウケン</t>
    </rPh>
    <rPh sb="45" eb="47">
      <t>カイシャ</t>
    </rPh>
    <rPh sb="47" eb="48">
      <t>トウ</t>
    </rPh>
    <phoneticPr fontId="2"/>
  </si>
  <si>
    <t>消費税額</t>
    <phoneticPr fontId="2"/>
  </si>
  <si>
    <t>7.8%：2.2%
（軽減税率6.24%：1.76%）</t>
    <rPh sb="11" eb="13">
      <t>ケイゲン</t>
    </rPh>
    <rPh sb="13" eb="15">
      <t>ゼイリツ</t>
    </rPh>
    <phoneticPr fontId="2"/>
  </si>
  <si>
    <t>消費税：地方消費税（R1.10.1～）</t>
    <rPh sb="4" eb="6">
      <t>チホウ</t>
    </rPh>
    <rPh sb="6" eb="9">
      <t>ショウヒゼイ</t>
    </rPh>
    <phoneticPr fontId="2"/>
  </si>
  <si>
    <t>ゴルフ場利用者
(特別徴収義務者：ｺﾞﾙﾌ場経営者等)</t>
    <rPh sb="3" eb="4">
      <t>ジョウ</t>
    </rPh>
    <rPh sb="4" eb="7">
      <t>リヨウシャ</t>
    </rPh>
    <phoneticPr fontId="2"/>
  </si>
  <si>
    <t>7/10</t>
    <phoneticPr fontId="2"/>
  </si>
  <si>
    <t>元売業者又は特約業者から現実の納入を伴う軽油の引取りを行う者</t>
    <rPh sb="0" eb="2">
      <t>モトウリ</t>
    </rPh>
    <rPh sb="4" eb="5">
      <t>マタ</t>
    </rPh>
    <rPh sb="6" eb="8">
      <t>トクヤク</t>
    </rPh>
    <rPh sb="8" eb="10">
      <t>ギョウシャ</t>
    </rPh>
    <rPh sb="12" eb="14">
      <t>ゲンジツ</t>
    </rPh>
    <rPh sb="15" eb="17">
      <t>ノウニュウ</t>
    </rPh>
    <rPh sb="18" eb="19">
      <t>トモナ</t>
    </rPh>
    <phoneticPr fontId="2"/>
  </si>
  <si>
    <t>軽油の数量</t>
    <rPh sb="0" eb="2">
      <t>ケイユ</t>
    </rPh>
    <rPh sb="3" eb="5">
      <t>スウリョウ</t>
    </rPh>
    <rPh sb="4" eb="5">
      <t>ヒキスウ</t>
    </rPh>
    <phoneticPr fontId="2"/>
  </si>
  <si>
    <t>個人市・県民税の均等割と併せて納付</t>
    <rPh sb="0" eb="2">
      <t>コジン</t>
    </rPh>
    <rPh sb="2" eb="3">
      <t>シ</t>
    </rPh>
    <rPh sb="4" eb="7">
      <t>ケンミンゼイ</t>
    </rPh>
    <rPh sb="8" eb="11">
      <t>キントウワリ</t>
    </rPh>
    <rPh sb="12" eb="13">
      <t>アワ</t>
    </rPh>
    <rPh sb="15" eb="17">
      <t>ノウフ</t>
    </rPh>
    <phoneticPr fontId="2"/>
  </si>
  <si>
    <t>事務所又は事業所を設けて事業を行う法人</t>
    <rPh sb="0" eb="2">
      <t>ジム</t>
    </rPh>
    <rPh sb="2" eb="3">
      <t>ショ</t>
    </rPh>
    <rPh sb="3" eb="4">
      <t>マタ</t>
    </rPh>
    <rPh sb="5" eb="8">
      <t>ジギョウショ</t>
    </rPh>
    <rPh sb="9" eb="10">
      <t>モウ</t>
    </rPh>
    <rPh sb="12" eb="14">
      <t>ジギョウ</t>
    </rPh>
    <rPh sb="15" eb="16">
      <t>オコナ</t>
    </rPh>
    <rPh sb="17" eb="19">
      <t>ホウジン</t>
    </rPh>
    <phoneticPr fontId="2"/>
  </si>
  <si>
    <t>従来分</t>
    <rPh sb="0" eb="1">
      <t>ジュウライ</t>
    </rPh>
    <rPh sb="1" eb="2">
      <t>ブン</t>
    </rPh>
    <phoneticPr fontId="2"/>
  </si>
  <si>
    <t>引上分</t>
    <rPh sb="0" eb="2">
      <t>ヒキア</t>
    </rPh>
    <rPh sb="2" eb="3">
      <t>ブン</t>
    </rPh>
    <phoneticPr fontId="2"/>
  </si>
  <si>
    <t>人口（国勢調査）のみで按分</t>
    <rPh sb="3" eb="5">
      <t>コクセイ</t>
    </rPh>
    <rPh sb="5" eb="7">
      <t>チョウサ</t>
    </rPh>
    <phoneticPr fontId="2"/>
  </si>
  <si>
    <t>人口（国勢調査）と従業者数（経済センサス基礎調査）1：1で按分</t>
    <rPh sb="0" eb="2">
      <t>ジンコウ</t>
    </rPh>
    <rPh sb="3" eb="5">
      <t>コクセイ</t>
    </rPh>
    <rPh sb="5" eb="7">
      <t>チョウサ</t>
    </rPh>
    <rPh sb="9" eb="12">
      <t>ジュウギョウシャ</t>
    </rPh>
    <rPh sb="12" eb="13">
      <t>スウ</t>
    </rPh>
    <rPh sb="14" eb="16">
      <t>ケイザイ</t>
    </rPh>
    <rPh sb="20" eb="22">
      <t>キソ</t>
    </rPh>
    <rPh sb="22" eb="24">
      <t>チョウサ</t>
    </rPh>
    <rPh sb="29" eb="31">
      <t>アンブン</t>
    </rPh>
    <phoneticPr fontId="2"/>
  </si>
  <si>
    <t>当該市町村に所在するゴルフ場に係るゴルフ場利用税の額の10分の７に相当する額</t>
    <rPh sb="0" eb="2">
      <t>トウガイ</t>
    </rPh>
    <rPh sb="2" eb="5">
      <t>シチョウソン</t>
    </rPh>
    <rPh sb="6" eb="8">
      <t>ショザイ</t>
    </rPh>
    <rPh sb="13" eb="14">
      <t>ジョウ</t>
    </rPh>
    <rPh sb="15" eb="16">
      <t>カカ</t>
    </rPh>
    <rPh sb="20" eb="21">
      <t>ジョウ</t>
    </rPh>
    <rPh sb="21" eb="23">
      <t>リヨウ</t>
    </rPh>
    <rPh sb="23" eb="24">
      <t>ゼイ</t>
    </rPh>
    <rPh sb="25" eb="26">
      <t>ガク</t>
    </rPh>
    <rPh sb="29" eb="30">
      <t>ブン</t>
    </rPh>
    <rPh sb="33" eb="35">
      <t>ソウトウ</t>
    </rPh>
    <rPh sb="37" eb="38">
      <t>ガク</t>
    </rPh>
    <phoneticPr fontId="2"/>
  </si>
  <si>
    <t>7/10は所在する対象資産の価格の合算額で按分した額、3/10は市町村の財政状況等を考慮して、総務大臣が配分</t>
    <phoneticPr fontId="2"/>
  </si>
  <si>
    <t>消費税と併せて国に納付。国⇒県：翌々月末</t>
    <rPh sb="0" eb="3">
      <t>ショウヒゼイ</t>
    </rPh>
    <rPh sb="4" eb="5">
      <t>アワ</t>
    </rPh>
    <rPh sb="7" eb="8">
      <t>クニ</t>
    </rPh>
    <rPh sb="9" eb="11">
      <t>ノウフ</t>
    </rPh>
    <rPh sb="12" eb="13">
      <t>クニ</t>
    </rPh>
    <rPh sb="14" eb="15">
      <t>ケン</t>
    </rPh>
    <rPh sb="16" eb="18">
      <t>ヨクヨク</t>
    </rPh>
    <rPh sb="18" eb="20">
      <t>ゲツマツ</t>
    </rPh>
    <phoneticPr fontId="2"/>
  </si>
  <si>
    <t>従業者数（経済センサス基礎調査）で按分。ただし経過措置として、R2は法人税割額、R3は2/3を法人税額、1/3を従業者数で、R4は1/3を法人税割額、2/3を従業者数で按分</t>
    <rPh sb="0" eb="1">
      <t>ジュウ</t>
    </rPh>
    <rPh sb="1" eb="4">
      <t>ギョウシャスウ</t>
    </rPh>
    <rPh sb="5" eb="7">
      <t>ケイザイ</t>
    </rPh>
    <rPh sb="11" eb="13">
      <t>キソ</t>
    </rPh>
    <rPh sb="13" eb="15">
      <t>チョウサ</t>
    </rPh>
    <rPh sb="17" eb="19">
      <t>アンブン</t>
    </rPh>
    <rPh sb="23" eb="25">
      <t>ケイカ</t>
    </rPh>
    <rPh sb="25" eb="27">
      <t>ソチ</t>
    </rPh>
    <phoneticPr fontId="2"/>
  </si>
  <si>
    <t>地方税法附則7条の4</t>
    <rPh sb="0" eb="3">
      <t>チホウゼイ</t>
    </rPh>
    <rPh sb="3" eb="4">
      <t>ホウ</t>
    </rPh>
    <rPh sb="4" eb="6">
      <t>フソク</t>
    </rPh>
    <rPh sb="7" eb="8">
      <t>ジョウ</t>
    </rPh>
    <phoneticPr fontId="2"/>
  </si>
  <si>
    <t>法人の種類、資本金、所得金額等により異なる</t>
    <rPh sb="0" eb="2">
      <t>ホウジン</t>
    </rPh>
    <rPh sb="3" eb="5">
      <t>シュルイ</t>
    </rPh>
    <rPh sb="6" eb="9">
      <t>シホンキン</t>
    </rPh>
    <rPh sb="10" eb="12">
      <t>ショトク</t>
    </rPh>
    <rPh sb="12" eb="14">
      <t>キンガク</t>
    </rPh>
    <rPh sb="14" eb="15">
      <t>トウ</t>
    </rPh>
    <rPh sb="18" eb="19">
      <t>コト</t>
    </rPh>
    <phoneticPr fontId="2"/>
  </si>
  <si>
    <t>制限なし</t>
    <phoneticPr fontId="2"/>
  </si>
  <si>
    <t>社会保障施策に要する費用</t>
    <rPh sb="0" eb="2">
      <t>シャカイ</t>
    </rPh>
    <rPh sb="2" eb="4">
      <t>ホショウ</t>
    </rPh>
    <rPh sb="4" eb="6">
      <t>シサク</t>
    </rPh>
    <rPh sb="7" eb="8">
      <t>ヨウ</t>
    </rPh>
    <rPh sb="10" eb="12">
      <t>ヒヨウ</t>
    </rPh>
    <phoneticPr fontId="2"/>
  </si>
  <si>
    <t>退職所得に係る所得割の1/2（税率2%相当分）を道府県から指定市へ交付</t>
    <rPh sb="7" eb="9">
      <t>ショトク</t>
    </rPh>
    <rPh sb="9" eb="10">
      <t>ワリ</t>
    </rPh>
    <rPh sb="15" eb="17">
      <t>ゼイリツ</t>
    </rPh>
    <phoneticPr fontId="2"/>
  </si>
  <si>
    <t>県民税：4%（市民税：6%）、
※指定市の場合も当分の間税率変更しない</t>
    <rPh sb="0" eb="2">
      <t>ケンミン</t>
    </rPh>
    <rPh sb="2" eb="3">
      <t>ゼイ</t>
    </rPh>
    <rPh sb="24" eb="26">
      <t>トウブン</t>
    </rPh>
    <rPh sb="27" eb="28">
      <t>アイダ</t>
    </rPh>
    <rPh sb="28" eb="30">
      <t>ゼイリツ</t>
    </rPh>
    <rPh sb="30" eb="32">
      <t>ヘンコウ</t>
    </rPh>
    <phoneticPr fontId="2"/>
  </si>
  <si>
    <t>令和1.10.1</t>
    <rPh sb="0" eb="2">
      <t>レイワ</t>
    </rPh>
    <phoneticPr fontId="2"/>
  </si>
  <si>
    <t>726.46</t>
    <phoneticPr fontId="2"/>
  </si>
  <si>
    <t>3,100円</t>
    <rPh sb="5" eb="6">
      <t>エン</t>
    </rPh>
    <phoneticPr fontId="2"/>
  </si>
  <si>
    <t>5,500円</t>
    <rPh sb="5" eb="6">
      <t>エン</t>
    </rPh>
    <phoneticPr fontId="2"/>
  </si>
  <si>
    <t>7,200円</t>
    <rPh sb="5" eb="6">
      <t>エン</t>
    </rPh>
    <phoneticPr fontId="2"/>
  </si>
  <si>
    <t>4,000円</t>
    <rPh sb="5" eb="6">
      <t>エン</t>
    </rPh>
    <phoneticPr fontId="2"/>
  </si>
  <si>
    <t>3,600円</t>
    <rPh sb="5" eb="6">
      <t>エン</t>
    </rPh>
    <phoneticPr fontId="2"/>
  </si>
  <si>
    <t>3,900円</t>
    <rPh sb="5" eb="6">
      <t>エン</t>
    </rPh>
    <phoneticPr fontId="2"/>
  </si>
  <si>
    <t>6,900円</t>
    <rPh sb="5" eb="6">
      <t>エン</t>
    </rPh>
    <phoneticPr fontId="2"/>
  </si>
  <si>
    <t>10,800円</t>
    <rPh sb="6" eb="7">
      <t>エン</t>
    </rPh>
    <phoneticPr fontId="2"/>
  </si>
  <si>
    <t>5,000円</t>
    <rPh sb="5" eb="6">
      <t>エン</t>
    </rPh>
    <phoneticPr fontId="2"/>
  </si>
  <si>
    <t>税率</t>
    <rPh sb="0" eb="2">
      <t>ゼイリツ</t>
    </rPh>
    <phoneticPr fontId="2"/>
  </si>
  <si>
    <t>乗用</t>
    <rPh sb="0" eb="2">
      <t>ジョウヨウ</t>
    </rPh>
    <phoneticPr fontId="2"/>
  </si>
  <si>
    <t>自家用</t>
    <rPh sb="0" eb="3">
      <t>ジカヨウ</t>
    </rPh>
    <phoneticPr fontId="2"/>
  </si>
  <si>
    <t>営業用</t>
    <rPh sb="0" eb="3">
      <t>エイギョウヨウ</t>
    </rPh>
    <phoneticPr fontId="2"/>
  </si>
  <si>
    <t>三輪</t>
    <rPh sb="0" eb="2">
      <t>サンリン</t>
    </rPh>
    <phoneticPr fontId="2"/>
  </si>
  <si>
    <t>50％軽減</t>
    <rPh sb="3" eb="5">
      <t>ケイゲン</t>
    </rPh>
    <phoneticPr fontId="2"/>
  </si>
  <si>
    <t>上記以外</t>
    <rPh sb="0" eb="2">
      <t>ジョウキ</t>
    </rPh>
    <rPh sb="2" eb="4">
      <t>イガイ</t>
    </rPh>
    <phoneticPr fontId="2"/>
  </si>
  <si>
    <t>【種別割】</t>
    <rPh sb="1" eb="3">
      <t>シュベツ</t>
    </rPh>
    <rPh sb="3" eb="4">
      <t>ワリ</t>
    </rPh>
    <phoneticPr fontId="2"/>
  </si>
  <si>
    <t>○原動機付自転車</t>
    <rPh sb="1" eb="4">
      <t>ゲンドウキ</t>
    </rPh>
    <rPh sb="4" eb="5">
      <t>ツ</t>
    </rPh>
    <rPh sb="5" eb="8">
      <t>ジテンシャ</t>
    </rPh>
    <phoneticPr fontId="2"/>
  </si>
  <si>
    <t>　50CC以下　2,000円</t>
    <rPh sb="5" eb="7">
      <t>イカ</t>
    </rPh>
    <rPh sb="13" eb="14">
      <t>エン</t>
    </rPh>
    <phoneticPr fontId="2"/>
  </si>
  <si>
    <t>　90CC以下　2,000円</t>
    <rPh sb="5" eb="7">
      <t>イカ</t>
    </rPh>
    <rPh sb="13" eb="14">
      <t>エン</t>
    </rPh>
    <phoneticPr fontId="2"/>
  </si>
  <si>
    <t>　ミニカー　3,700円</t>
    <rPh sb="11" eb="12">
      <t>エン</t>
    </rPh>
    <phoneticPr fontId="2"/>
  </si>
  <si>
    <t>○小型特殊自動車</t>
    <rPh sb="1" eb="3">
      <t>コガタ</t>
    </rPh>
    <rPh sb="3" eb="5">
      <t>トクシュ</t>
    </rPh>
    <rPh sb="5" eb="8">
      <t>ジドウシャ</t>
    </rPh>
    <phoneticPr fontId="2"/>
  </si>
  <si>
    <t>　農耕作業　2,400円</t>
    <rPh sb="1" eb="3">
      <t>ノウコウ</t>
    </rPh>
    <rPh sb="3" eb="5">
      <t>サギョウ</t>
    </rPh>
    <rPh sb="11" eb="12">
      <t>エン</t>
    </rPh>
    <phoneticPr fontId="2"/>
  </si>
  <si>
    <t>　その他　　5,900円</t>
    <rPh sb="3" eb="4">
      <t>タ</t>
    </rPh>
    <rPh sb="11" eb="12">
      <t>エン</t>
    </rPh>
    <phoneticPr fontId="2"/>
  </si>
  <si>
    <t>○二輪の小型自動車</t>
    <rPh sb="1" eb="3">
      <t>ニリン</t>
    </rPh>
    <rPh sb="4" eb="6">
      <t>コガタ</t>
    </rPh>
    <rPh sb="6" eb="9">
      <t>ジドウシャ</t>
    </rPh>
    <phoneticPr fontId="2"/>
  </si>
  <si>
    <t>○軽自動車（二輪）</t>
    <rPh sb="1" eb="5">
      <t>ケイジドウシャ</t>
    </rPh>
    <rPh sb="6" eb="8">
      <t>ニリン</t>
    </rPh>
    <phoneticPr fontId="2"/>
  </si>
  <si>
    <t>○軽自動車（三輪以上）</t>
    <rPh sb="1" eb="5">
      <t>ケイジドウシャ</t>
    </rPh>
    <rPh sb="6" eb="7">
      <t>サン</t>
    </rPh>
    <rPh sb="7" eb="8">
      <t>リン</t>
    </rPh>
    <rPh sb="8" eb="10">
      <t>イジョウ</t>
    </rPh>
    <phoneticPr fontId="2"/>
  </si>
  <si>
    <t>区分</t>
    <rPh sb="0" eb="2">
      <t>クブン</t>
    </rPh>
    <phoneticPr fontId="2"/>
  </si>
  <si>
    <t>四輪
以上</t>
    <rPh sb="0" eb="2">
      <t>ヨンリン</t>
    </rPh>
    <rPh sb="3" eb="5">
      <t>イジョウ</t>
    </rPh>
    <phoneticPr fontId="2"/>
  </si>
  <si>
    <t>貨物用</t>
    <rPh sb="0" eb="3">
      <t>カモツヨウ</t>
    </rPh>
    <phoneticPr fontId="2"/>
  </si>
  <si>
    <t>25％
軽減</t>
    <rPh sb="4" eb="6">
      <t>ケイゲン</t>
    </rPh>
    <phoneticPr fontId="2"/>
  </si>
  <si>
    <t>50％
軽減</t>
    <rPh sb="4" eb="6">
      <t>ケイゲン</t>
    </rPh>
    <phoneticPr fontId="2"/>
  </si>
  <si>
    <t>75％
軽減</t>
    <rPh sb="4" eb="6">
      <t>ケイゲン</t>
    </rPh>
    <phoneticPr fontId="2"/>
  </si>
  <si>
    <t>※2　重課税率は、初度検査年月から13年経過した車両に適用される税率です。</t>
    <rPh sb="3" eb="4">
      <t>オモ</t>
    </rPh>
    <rPh sb="4" eb="5">
      <t>カ</t>
    </rPh>
    <rPh sb="5" eb="7">
      <t>ゼイリツ</t>
    </rPh>
    <rPh sb="9" eb="11">
      <t>ショド</t>
    </rPh>
    <rPh sb="11" eb="13">
      <t>ケンサ</t>
    </rPh>
    <rPh sb="13" eb="14">
      <t>ネン</t>
    </rPh>
    <rPh sb="14" eb="15">
      <t>ツキ</t>
    </rPh>
    <rPh sb="19" eb="20">
      <t>ネン</t>
    </rPh>
    <rPh sb="20" eb="22">
      <t>ケイカ</t>
    </rPh>
    <rPh sb="24" eb="26">
      <t>シャリョウ</t>
    </rPh>
    <rPh sb="27" eb="29">
      <t>テキヨウ</t>
    </rPh>
    <rPh sb="32" eb="34">
      <t>ゼイリツ</t>
    </rPh>
    <phoneticPr fontId="2"/>
  </si>
  <si>
    <t>　燃費環境基準値の達成度に応じて決定</t>
    <rPh sb="1" eb="3">
      <t>ネンピ</t>
    </rPh>
    <rPh sb="3" eb="5">
      <t>カンキョウ</t>
    </rPh>
    <rPh sb="5" eb="7">
      <t>キジュン</t>
    </rPh>
    <rPh sb="7" eb="8">
      <t>アタイ</t>
    </rPh>
    <rPh sb="9" eb="11">
      <t>タッセイ</t>
    </rPh>
    <rPh sb="11" eb="12">
      <t>ド</t>
    </rPh>
    <rPh sb="13" eb="14">
      <t>オウ</t>
    </rPh>
    <rPh sb="16" eb="18">
      <t>ケッテイ</t>
    </rPh>
    <phoneticPr fontId="2"/>
  </si>
  <si>
    <t>営業用</t>
    <rPh sb="0" eb="2">
      <t>エイギョウ</t>
    </rPh>
    <rPh sb="2" eb="3">
      <t>ヨウ</t>
    </rPh>
    <phoneticPr fontId="2"/>
  </si>
  <si>
    <t>非課税、0.5％、1％、2％</t>
    <rPh sb="0" eb="3">
      <t>ヒカゼイ</t>
    </rPh>
    <phoneticPr fontId="2"/>
  </si>
  <si>
    <t>軽課税率（※1）</t>
    <rPh sb="0" eb="1">
      <t>ケイ</t>
    </rPh>
    <rPh sb="1" eb="2">
      <t>カ</t>
    </rPh>
    <rPh sb="2" eb="4">
      <t>ゼイリツ</t>
    </rPh>
    <phoneticPr fontId="2"/>
  </si>
  <si>
    <t>重課税率
（※2）</t>
    <rPh sb="0" eb="1">
      <t>オモ</t>
    </rPh>
    <rPh sb="2" eb="4">
      <t>ゼイリツ</t>
    </rPh>
    <phoneticPr fontId="2"/>
  </si>
  <si>
    <t xml:space="preserve">※4　自家用は当分の間、2％を上限。 </t>
    <rPh sb="3" eb="6">
      <t>ジカヨウ</t>
    </rPh>
    <rPh sb="7" eb="9">
      <t>トウブン</t>
    </rPh>
    <rPh sb="10" eb="11">
      <t>アイダ</t>
    </rPh>
    <rPh sb="15" eb="17">
      <t>ジョウゲン</t>
    </rPh>
    <phoneticPr fontId="2"/>
  </si>
  <si>
    <t>平成26年度</t>
  </si>
  <si>
    <t>万円</t>
    <rPh sb="0" eb="2">
      <t>マンエン</t>
    </rPh>
    <phoneticPr fontId="2"/>
  </si>
  <si>
    <t>円</t>
    <rPh sb="0" eb="1">
      <t>エン</t>
    </rPh>
    <phoneticPr fontId="2"/>
  </si>
  <si>
    <t>【環境性能割：令和元年10月～】</t>
    <rPh sb="1" eb="3">
      <t>カンキョウ</t>
    </rPh>
    <rPh sb="3" eb="5">
      <t>セイノウ</t>
    </rPh>
    <rPh sb="5" eb="6">
      <t>ワリ</t>
    </rPh>
    <rPh sb="7" eb="9">
      <t>レイワ</t>
    </rPh>
    <rPh sb="9" eb="11">
      <t>ガンネン</t>
    </rPh>
    <rPh sb="13" eb="14">
      <t>ツキ</t>
    </rPh>
    <phoneticPr fontId="2"/>
  </si>
  <si>
    <t>二輪のもの</t>
    <rPh sb="0" eb="2">
      <t>ニリン</t>
    </rPh>
    <phoneticPr fontId="2"/>
  </si>
  <si>
    <t>非課税、1％、2％、3％　（※4）</t>
    <rPh sb="0" eb="3">
      <t>ヒカゼイ</t>
    </rPh>
    <phoneticPr fontId="2"/>
  </si>
  <si>
    <t>三輪のもの</t>
    <rPh sb="0" eb="2">
      <t>サンリン</t>
    </rPh>
    <phoneticPr fontId="2"/>
  </si>
  <si>
    <t>四輪以上のもの</t>
    <rPh sb="0" eb="2">
      <t>ヨンリン</t>
    </rPh>
    <rPh sb="2" eb="4">
      <t>イジョウ</t>
    </rPh>
    <phoneticPr fontId="2"/>
  </si>
  <si>
    <t>紙巻たばこ等1,000本につき5,262円
旧３級品の紙巻たばこ1,000本につき2,495円</t>
    <rPh sb="0" eb="1">
      <t>カミ</t>
    </rPh>
    <rPh sb="1" eb="2">
      <t>マキ</t>
    </rPh>
    <rPh sb="5" eb="6">
      <t>トウ</t>
    </rPh>
    <phoneticPr fontId="2"/>
  </si>
  <si>
    <t>　保有分：1.4％,　　取得分：3％</t>
    <rPh sb="1" eb="3">
      <t>ホユウ</t>
    </rPh>
    <rPh sb="3" eb="4">
      <t>ブン</t>
    </rPh>
    <rPh sb="12" eb="14">
      <t>シュトク</t>
    </rPh>
    <rPh sb="14" eb="15">
      <t>ブン</t>
    </rPh>
    <phoneticPr fontId="2"/>
  </si>
  <si>
    <t>【環境性能割：令和元年10月～】</t>
    <rPh sb="1" eb="3">
      <t>カンキョウ</t>
    </rPh>
    <rPh sb="3" eb="5">
      <t>セイノウ</t>
    </rPh>
    <rPh sb="5" eb="6">
      <t>ワリ</t>
    </rPh>
    <rPh sb="7" eb="9">
      <t>レイワ</t>
    </rPh>
    <rPh sb="9" eb="11">
      <t>ガンネン</t>
    </rPh>
    <rPh sb="13" eb="14">
      <t>ガツ</t>
    </rPh>
    <phoneticPr fontId="2"/>
  </si>
  <si>
    <t>【種別割】
原動機付自転車
軽　自　動　車
小型特殊自動車
二輪の小型自動車
【環境性能割】
三輪以上の軽自動車</t>
    <rPh sb="1" eb="3">
      <t>シュベツ</t>
    </rPh>
    <rPh sb="3" eb="4">
      <t>ワリ</t>
    </rPh>
    <rPh sb="45" eb="47">
      <t>カンキョウ</t>
    </rPh>
    <rPh sb="47" eb="49">
      <t>セイノウ</t>
    </rPh>
    <rPh sb="49" eb="50">
      <t>ワリ</t>
    </rPh>
    <rPh sb="52" eb="54">
      <t>サンリン</t>
    </rPh>
    <rPh sb="54" eb="56">
      <t>イジョウ</t>
    </rPh>
    <rPh sb="57" eb="61">
      <t>ケイジドウシャ</t>
    </rPh>
    <phoneticPr fontId="2"/>
  </si>
  <si>
    <t>【種別割】
軽自動車等の所有者または使用者
【環境性能割】
軽自動車の取得者（申告時に納付）</t>
    <rPh sb="1" eb="3">
      <t>シュベツ</t>
    </rPh>
    <rPh sb="3" eb="4">
      <t>ワリ</t>
    </rPh>
    <rPh sb="18" eb="21">
      <t>シヨウシャ</t>
    </rPh>
    <rPh sb="24" eb="26">
      <t>カンキョウ</t>
    </rPh>
    <rPh sb="26" eb="28">
      <t>セイノウ</t>
    </rPh>
    <rPh sb="28" eb="29">
      <t>ワリ</t>
    </rPh>
    <rPh sb="31" eb="35">
      <t>ケイジドウシャ</t>
    </rPh>
    <rPh sb="36" eb="38">
      <t>シュトク</t>
    </rPh>
    <rPh sb="38" eb="39">
      <t>シャ</t>
    </rPh>
    <rPh sb="40" eb="42">
      <t>シンコク</t>
    </rPh>
    <rPh sb="42" eb="43">
      <t>ジ</t>
    </rPh>
    <rPh sb="44" eb="46">
      <t>ノウフ</t>
    </rPh>
    <phoneticPr fontId="2"/>
  </si>
  <si>
    <t>【種別割】
4月1日</t>
    <rPh sb="1" eb="3">
      <t>シュベツ</t>
    </rPh>
    <rPh sb="3" eb="4">
      <t>ワリ</t>
    </rPh>
    <rPh sb="7" eb="8">
      <t>ガツ</t>
    </rPh>
    <rPh sb="9" eb="10">
      <t>ヒ</t>
    </rPh>
    <phoneticPr fontId="2"/>
  </si>
  <si>
    <t>【種別割】
全期分　5月16日～5月31日</t>
    <rPh sb="6" eb="8">
      <t>ゼンキ</t>
    </rPh>
    <rPh sb="8" eb="9">
      <t>フン</t>
    </rPh>
    <rPh sb="11" eb="12">
      <t>ガツ</t>
    </rPh>
    <rPh sb="14" eb="15">
      <t>ニチ</t>
    </rPh>
    <rPh sb="17" eb="18">
      <t>ガツ</t>
    </rPh>
    <rPh sb="20" eb="21">
      <t>ニチ</t>
    </rPh>
    <phoneticPr fontId="2"/>
  </si>
  <si>
    <t>軽課税率</t>
    <rPh sb="0" eb="1">
      <t>ケイ</t>
    </rPh>
    <rPh sb="1" eb="2">
      <t>カ</t>
    </rPh>
    <rPh sb="2" eb="4">
      <t>ゼイリツ</t>
    </rPh>
    <phoneticPr fontId="2"/>
  </si>
  <si>
    <t>重課税率</t>
    <rPh sb="0" eb="1">
      <t>オモ</t>
    </rPh>
    <rPh sb="2" eb="4">
      <t>ゼイリツ</t>
    </rPh>
    <phoneticPr fontId="2"/>
  </si>
  <si>
    <t>　125CC以下 2,400円</t>
    <rPh sb="6" eb="8">
      <t>イカ</t>
    </rPh>
    <rPh sb="14" eb="15">
      <t>エン</t>
    </rPh>
    <phoneticPr fontId="2"/>
  </si>
  <si>
    <t>令和２年度</t>
    <rPh sb="0" eb="2">
      <t>レイワ</t>
    </rPh>
    <rPh sb="3" eb="5">
      <t>ネンド</t>
    </rPh>
    <rPh sb="4" eb="5">
      <t>ド</t>
    </rPh>
    <phoneticPr fontId="2"/>
  </si>
  <si>
    <t>令和2年度</t>
    <rPh sb="0" eb="2">
      <t>レイワ</t>
    </rPh>
    <rPh sb="3" eb="5">
      <t>ネンド</t>
    </rPh>
    <phoneticPr fontId="2"/>
  </si>
  <si>
    <t>平成29年度</t>
    <rPh sb="0" eb="2">
      <t>ヘイセイ</t>
    </rPh>
    <rPh sb="4" eb="5">
      <t>ネン</t>
    </rPh>
    <rPh sb="5" eb="6">
      <t>ド</t>
    </rPh>
    <phoneticPr fontId="2"/>
  </si>
  <si>
    <t>令和2年度</t>
    <rPh sb="0" eb="2">
      <t>レイワ</t>
    </rPh>
    <rPh sb="3" eb="5">
      <t>ネンド</t>
    </rPh>
    <rPh sb="4" eb="5">
      <t>ド</t>
    </rPh>
    <phoneticPr fontId="2"/>
  </si>
  <si>
    <t>調定額</t>
    <phoneticPr fontId="2"/>
  </si>
  <si>
    <t>　　　 年度等
 区　分</t>
    <rPh sb="13" eb="14">
      <t>ク</t>
    </rPh>
    <rPh sb="15" eb="16">
      <t>ブン</t>
    </rPh>
    <phoneticPr fontId="2"/>
  </si>
  <si>
    <t>地方揮発油譲与税</t>
    <rPh sb="2" eb="5">
      <t>キハツユ</t>
    </rPh>
    <phoneticPr fontId="2"/>
  </si>
  <si>
    <t>自動車重量譲与税</t>
    <rPh sb="5" eb="6">
      <t>ユズ</t>
    </rPh>
    <phoneticPr fontId="2"/>
  </si>
  <si>
    <t>航空機燃料譲与税</t>
    <phoneticPr fontId="2"/>
  </si>
  <si>
    <t>地方消費税交付金</t>
    <phoneticPr fontId="2"/>
  </si>
  <si>
    <t>ゴルフ場利用税交付金</t>
    <phoneticPr fontId="2"/>
  </si>
  <si>
    <t>自動車取得税交付金</t>
    <phoneticPr fontId="2"/>
  </si>
  <si>
    <t>軽油引取税交付金</t>
    <rPh sb="0" eb="2">
      <t>ケイユ</t>
    </rPh>
    <rPh sb="2" eb="4">
      <t>ヒキトリ</t>
    </rPh>
    <rPh sb="4" eb="5">
      <t>ゼイ</t>
    </rPh>
    <phoneticPr fontId="2"/>
  </si>
  <si>
    <t>道府県民税所得割
臨時交付金</t>
    <rPh sb="0" eb="5">
      <t>ドウフケンミンゼイ</t>
    </rPh>
    <rPh sb="5" eb="7">
      <t>ショトク</t>
    </rPh>
    <rPh sb="7" eb="8">
      <t>ワリ</t>
    </rPh>
    <rPh sb="9" eb="11">
      <t>リンジ</t>
    </rPh>
    <rPh sb="11" eb="14">
      <t>コウフキン</t>
    </rPh>
    <phoneticPr fontId="2"/>
  </si>
  <si>
    <t>分離課税所得割交付金</t>
    <rPh sb="0" eb="2">
      <t>ブンリ</t>
    </rPh>
    <rPh sb="2" eb="4">
      <t>カゼイ</t>
    </rPh>
    <rPh sb="4" eb="6">
      <t>ショトク</t>
    </rPh>
    <rPh sb="6" eb="7">
      <t>ワリ</t>
    </rPh>
    <rPh sb="7" eb="9">
      <t>コウフ</t>
    </rPh>
    <rPh sb="9" eb="10">
      <t>キン</t>
    </rPh>
    <phoneticPr fontId="2"/>
  </si>
  <si>
    <t>株式等譲渡所得割交付金</t>
    <phoneticPr fontId="2"/>
  </si>
  <si>
    <t>県民税徴収取扱委託金</t>
    <phoneticPr fontId="2"/>
  </si>
  <si>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phoneticPr fontId="2"/>
  </si>
  <si>
    <t>製造場からの移出又は保税地域からの揮発油引取数量</t>
    <rPh sb="0" eb="2">
      <t>セイゾウ</t>
    </rPh>
    <rPh sb="2" eb="3">
      <t>ジョウ</t>
    </rPh>
    <rPh sb="6" eb="8">
      <t>イシュツ</t>
    </rPh>
    <rPh sb="8" eb="9">
      <t>マタ</t>
    </rPh>
    <rPh sb="10" eb="12">
      <t>ホゼイ</t>
    </rPh>
    <rPh sb="12" eb="14">
      <t>チイキ</t>
    </rPh>
    <rPh sb="17" eb="20">
      <t>キハツユ</t>
    </rPh>
    <rPh sb="20" eb="22">
      <t>ヒキトリ</t>
    </rPh>
    <rPh sb="22" eb="24">
      <t>スウリョウ</t>
    </rPh>
    <phoneticPr fontId="2"/>
  </si>
  <si>
    <t>開港へ入港する外国貿易船の純トン数</t>
    <rPh sb="0" eb="2">
      <t>カイコウ</t>
    </rPh>
    <rPh sb="3" eb="5">
      <t>ニュウコウ</t>
    </rPh>
    <phoneticPr fontId="2"/>
  </si>
  <si>
    <t>譲渡割：課税資産の譲渡等及び特定課税仕入れを行った事業者
貨物割：課税貨物を保税地域から引き取る者</t>
    <rPh sb="0" eb="2">
      <t>ジョウト</t>
    </rPh>
    <rPh sb="2" eb="3">
      <t>ワリ</t>
    </rPh>
    <rPh sb="4" eb="6">
      <t>カゼイ</t>
    </rPh>
    <rPh sb="6" eb="8">
      <t>シサン</t>
    </rPh>
    <rPh sb="9" eb="11">
      <t>ジョウト</t>
    </rPh>
    <rPh sb="11" eb="12">
      <t>トウ</t>
    </rPh>
    <rPh sb="12" eb="13">
      <t>オヨ</t>
    </rPh>
    <rPh sb="14" eb="16">
      <t>トクテイ</t>
    </rPh>
    <rPh sb="16" eb="18">
      <t>カゼイ</t>
    </rPh>
    <rPh sb="18" eb="20">
      <t>シイ</t>
    </rPh>
    <rPh sb="22" eb="23">
      <t>オコナ</t>
    </rPh>
    <rPh sb="25" eb="28">
      <t>ジギョウシャ</t>
    </rPh>
    <rPh sb="29" eb="31">
      <t>カモツ</t>
    </rPh>
    <rPh sb="31" eb="32">
      <t>ワリ</t>
    </rPh>
    <rPh sb="33" eb="35">
      <t>カゼイ</t>
    </rPh>
    <rPh sb="35" eb="37">
      <t>カモツ</t>
    </rPh>
    <rPh sb="38" eb="40">
      <t>ホゼイ</t>
    </rPh>
    <rPh sb="40" eb="42">
      <t>チイキ</t>
    </rPh>
    <rPh sb="44" eb="45">
      <t>ヒ</t>
    </rPh>
    <rPh sb="46" eb="47">
      <t>ト</t>
    </rPh>
    <rPh sb="48" eb="49">
      <t>モノ</t>
    </rPh>
    <phoneticPr fontId="2"/>
  </si>
  <si>
    <t>環境性能に応じ、非課税～3%、免税点：50万以下
（R1.10.1～R3.12.31に取得した自家用乗用車は税率1%軽減）</t>
    <rPh sb="0" eb="2">
      <t>カンキョウ</t>
    </rPh>
    <rPh sb="2" eb="4">
      <t>セイノウ</t>
    </rPh>
    <rPh sb="5" eb="6">
      <t>オウ</t>
    </rPh>
    <rPh sb="43" eb="45">
      <t>シュトク</t>
    </rPh>
    <rPh sb="47" eb="50">
      <t>ジカヨウ</t>
    </rPh>
    <rPh sb="50" eb="53">
      <t>ジョウヨウシャ</t>
    </rPh>
    <rPh sb="54" eb="56">
      <t>ゼイリツ</t>
    </rPh>
    <rPh sb="58" eb="60">
      <t>ケイゲン</t>
    </rPh>
    <phoneticPr fontId="2"/>
  </si>
  <si>
    <t>10/22</t>
    <phoneticPr fontId="2"/>
  </si>
  <si>
    <t>8月～11月</t>
    <rPh sb="1" eb="2">
      <t>ガツ</t>
    </rPh>
    <rPh sb="5" eb="6">
      <t>ツキ</t>
    </rPh>
    <phoneticPr fontId="2"/>
  </si>
  <si>
    <t>○地方譲与税等の概要</t>
    <phoneticPr fontId="2"/>
  </si>
  <si>
    <t>令和３年度</t>
    <rPh sb="0" eb="1">
      <t>レイ</t>
    </rPh>
    <rPh sb="1" eb="2">
      <t>ワ</t>
    </rPh>
    <rPh sb="3" eb="5">
      <t>ネンド</t>
    </rPh>
    <phoneticPr fontId="2"/>
  </si>
  <si>
    <t>1.8</t>
    <phoneticPr fontId="2"/>
  </si>
  <si>
    <t>1.1</t>
    <phoneticPr fontId="2"/>
  </si>
  <si>
    <t>　　　　　１月16日～１月31日</t>
    <phoneticPr fontId="2"/>
  </si>
  <si>
    <t xml:space="preserve">法人税額
</t>
    <phoneticPr fontId="2"/>
  </si>
  <si>
    <t>入湯客１人１日　　150円（宿泊を伴う場合は、1泊をもって1日とします）</t>
    <rPh sb="0" eb="2">
      <t>ニュウトウ</t>
    </rPh>
    <rPh sb="2" eb="3">
      <t>キャク</t>
    </rPh>
    <rPh sb="4" eb="5">
      <t>ニン</t>
    </rPh>
    <rPh sb="6" eb="7">
      <t>ニチ</t>
    </rPh>
    <rPh sb="12" eb="13">
      <t>エン</t>
    </rPh>
    <rPh sb="14" eb="16">
      <t>シュクハク</t>
    </rPh>
    <rPh sb="17" eb="18">
      <t>トモナ</t>
    </rPh>
    <rPh sb="19" eb="21">
      <t>バアイ</t>
    </rPh>
    <rPh sb="24" eb="25">
      <t>ハク</t>
    </rPh>
    <rPh sb="30" eb="31">
      <t>ニチ</t>
    </rPh>
    <phoneticPr fontId="2"/>
  </si>
  <si>
    <t>平成19年度からは区単位での課税</t>
    <phoneticPr fontId="2"/>
  </si>
  <si>
    <t xml:space="preserve"> 12.1％(特例10.9％)　※平成26年9月30日以前に開始する事業年度は14.7％(特例13.5％)</t>
    <rPh sb="27" eb="29">
      <t>イゼン</t>
    </rPh>
    <phoneticPr fontId="2"/>
  </si>
  <si>
    <t xml:space="preserve"> 8.4％(特例7.2％)　※令和元年9月30日以前に開始する事業年度は12.1％(特例10.9％)</t>
    <rPh sb="15" eb="16">
      <t>レイ</t>
    </rPh>
    <rPh sb="16" eb="17">
      <t>ワ</t>
    </rPh>
    <rPh sb="17" eb="18">
      <t>ゲン</t>
    </rPh>
    <rPh sb="24" eb="26">
      <t>イゼン</t>
    </rPh>
    <phoneticPr fontId="2"/>
  </si>
  <si>
    <t xml:space="preserve">  事業に係るもの　資産割：1㎡　600円，　従業者割：従業者給与総額の0.25％</t>
    <rPh sb="2" eb="4">
      <t>ジギョウ</t>
    </rPh>
    <rPh sb="5" eb="6">
      <t>カカ</t>
    </rPh>
    <rPh sb="10" eb="12">
      <t>シサン</t>
    </rPh>
    <rPh sb="12" eb="13">
      <t>ワリ</t>
    </rPh>
    <rPh sb="20" eb="21">
      <t>エン</t>
    </rPh>
    <rPh sb="23" eb="26">
      <t>ジュウギョウシャ</t>
    </rPh>
    <rPh sb="26" eb="27">
      <t>ワリ</t>
    </rPh>
    <rPh sb="28" eb="31">
      <t>ジュウギョウシャ</t>
    </rPh>
    <rPh sb="31" eb="33">
      <t>キュウヨ</t>
    </rPh>
    <rPh sb="33" eb="35">
      <t>ソウガク</t>
    </rPh>
    <phoneticPr fontId="2"/>
  </si>
  <si>
    <t>　１人１日　150円（宿泊を伴う場合は、1泊をもって1日とします）</t>
    <rPh sb="2" eb="3">
      <t>ニン</t>
    </rPh>
    <rPh sb="4" eb="5">
      <t>ニチ</t>
    </rPh>
    <rPh sb="9" eb="10">
      <t>エン</t>
    </rPh>
    <rPh sb="11" eb="13">
      <t>シュクハク</t>
    </rPh>
    <rPh sb="14" eb="15">
      <t>トモナ</t>
    </rPh>
    <rPh sb="16" eb="18">
      <t>バアイ</t>
    </rPh>
    <rPh sb="21" eb="22">
      <t>ハク</t>
    </rPh>
    <rPh sb="27" eb="28">
      <t>ニチ</t>
    </rPh>
    <phoneticPr fontId="2"/>
  </si>
  <si>
    <r>
      <t>(</t>
    </r>
    <r>
      <rPr>
        <sz val="3"/>
        <color theme="1"/>
        <rFont val="ＭＳ 明朝"/>
        <family val="1"/>
        <charset val="128"/>
      </rPr>
      <t xml:space="preserve"> </t>
    </r>
    <r>
      <rPr>
        <sz val="9.5"/>
        <color theme="1"/>
        <rFont val="ＭＳ 明朝"/>
        <family val="1"/>
        <charset val="128"/>
      </rPr>
      <t>km</t>
    </r>
    <r>
      <rPr>
        <vertAlign val="superscript"/>
        <sz val="9.5"/>
        <color theme="1"/>
        <rFont val="ＭＳ 明朝"/>
        <family val="1"/>
        <charset val="128"/>
      </rPr>
      <t xml:space="preserve">2 </t>
    </r>
    <r>
      <rPr>
        <sz val="9.5"/>
        <color theme="1"/>
        <rFont val="ＭＳ 明朝"/>
        <family val="1"/>
        <charset val="128"/>
      </rPr>
      <t>)</t>
    </r>
    <phoneticPr fontId="2"/>
  </si>
  <si>
    <r>
      <t>１km</t>
    </r>
    <r>
      <rPr>
        <vertAlign val="superscript"/>
        <sz val="9.5"/>
        <color theme="1"/>
        <rFont val="ＭＳ 明朝"/>
        <family val="1"/>
        <charset val="128"/>
      </rPr>
      <t>2</t>
    </r>
    <r>
      <rPr>
        <sz val="9.5"/>
        <color theme="1"/>
        <rFont val="ＭＳ 明朝"/>
        <family val="1"/>
        <charset val="128"/>
      </rPr>
      <t>当たり人</t>
    </r>
    <rPh sb="4" eb="5">
      <t>ア</t>
    </rPh>
    <rPh sb="7" eb="8">
      <t>ヒト</t>
    </rPh>
    <phoneticPr fontId="2"/>
  </si>
  <si>
    <t>土地・家屋</t>
    <phoneticPr fontId="2"/>
  </si>
  <si>
    <t>償却資産</t>
    <phoneticPr fontId="2"/>
  </si>
  <si>
    <t>平　成　23　年　度</t>
    <phoneticPr fontId="2"/>
  </si>
  <si>
    <t>※事業所税は、資産割・従業者割の重複を除く実人員。</t>
    <rPh sb="1" eb="4">
      <t>ジギョウショ</t>
    </rPh>
    <rPh sb="4" eb="5">
      <t>ゼイ</t>
    </rPh>
    <rPh sb="7" eb="9">
      <t>シサン</t>
    </rPh>
    <rPh sb="9" eb="10">
      <t>ワ</t>
    </rPh>
    <rPh sb="11" eb="14">
      <t>ジュウギョウシャ</t>
    </rPh>
    <rPh sb="14" eb="15">
      <t>ワ</t>
    </rPh>
    <rPh sb="16" eb="18">
      <t>チョウフク</t>
    </rPh>
    <rPh sb="19" eb="20">
      <t>ノゾ</t>
    </rPh>
    <phoneticPr fontId="2"/>
  </si>
  <si>
    <t>※市民税(個人)は、均等割・所得割の重複を除く実人員。</t>
    <rPh sb="1" eb="4">
      <t>シミンゼイ</t>
    </rPh>
    <rPh sb="5" eb="7">
      <t>コジン</t>
    </rPh>
    <rPh sb="10" eb="12">
      <t>キントウ</t>
    </rPh>
    <rPh sb="12" eb="13">
      <t>ワリ</t>
    </rPh>
    <rPh sb="14" eb="16">
      <t>ショトク</t>
    </rPh>
    <rPh sb="16" eb="17">
      <t>ワ</t>
    </rPh>
    <rPh sb="18" eb="20">
      <t>チョウフク</t>
    </rPh>
    <phoneticPr fontId="2"/>
  </si>
  <si>
    <t>年度末世帯数</t>
    <rPh sb="3" eb="6">
      <t>セタイスウ</t>
    </rPh>
    <phoneticPr fontId="2"/>
  </si>
  <si>
    <t xml:space="preserve">  2.10.1</t>
    <phoneticPr fontId="2"/>
  </si>
  <si>
    <t>726.27</t>
  </si>
  <si>
    <t>令和３年度</t>
    <rPh sb="0" eb="2">
      <t>レイワ</t>
    </rPh>
    <rPh sb="3" eb="5">
      <t>ネンド</t>
    </rPh>
    <rPh sb="4" eb="5">
      <t>ド</t>
    </rPh>
    <phoneticPr fontId="2"/>
  </si>
  <si>
    <t>令和3年度</t>
    <rPh sb="0" eb="2">
      <t>レイワ</t>
    </rPh>
    <rPh sb="3" eb="5">
      <t>ネンド</t>
    </rPh>
    <phoneticPr fontId="2"/>
  </si>
  <si>
    <t>令和3年度</t>
    <rPh sb="0" eb="2">
      <t>レイワ</t>
    </rPh>
    <rPh sb="3" eb="5">
      <t>ネンド</t>
    </rPh>
    <rPh sb="4" eb="5">
      <t>ド</t>
    </rPh>
    <phoneticPr fontId="2"/>
  </si>
  <si>
    <t>令和４年度</t>
    <rPh sb="0" eb="1">
      <t>レイ</t>
    </rPh>
    <rPh sb="1" eb="2">
      <t>ワ</t>
    </rPh>
    <rPh sb="3" eb="5">
      <t>ネンド</t>
    </rPh>
    <phoneticPr fontId="2"/>
  </si>
  <si>
    <t>令和3年度</t>
    <rPh sb="0" eb="1">
      <t>レイ</t>
    </rPh>
    <rPh sb="1" eb="2">
      <t>ワ</t>
    </rPh>
    <phoneticPr fontId="2"/>
  </si>
  <si>
    <t>令和4年度</t>
    <rPh sb="0" eb="2">
      <t>レイワ</t>
    </rPh>
    <rPh sb="3" eb="5">
      <t>ネンド</t>
    </rPh>
    <rPh sb="4" eb="5">
      <t>ド</t>
    </rPh>
    <phoneticPr fontId="2"/>
  </si>
  <si>
    <t>24/431</t>
    <phoneticPr fontId="2"/>
  </si>
  <si>
    <t>407/431</t>
    <phoneticPr fontId="2"/>
  </si>
  <si>
    <t>357/1,000（当分の間431/1,000）</t>
    <rPh sb="10" eb="12">
      <t>トウブン</t>
    </rPh>
    <rPh sb="13" eb="14">
      <t>アイダ</t>
    </rPh>
    <phoneticPr fontId="2"/>
  </si>
  <si>
    <t>石油ガス充てん場からの移出又は保税地域からの引取重量</t>
    <rPh sb="0" eb="2">
      <t>セキユ</t>
    </rPh>
    <rPh sb="4" eb="5">
      <t>ジュウ</t>
    </rPh>
    <rPh sb="7" eb="8">
      <t>ジョウ</t>
    </rPh>
    <rPh sb="24" eb="25">
      <t>ジュウ</t>
    </rPh>
    <phoneticPr fontId="2"/>
  </si>
  <si>
    <t>石油ｶﾞｽを自動車用の石油ガス容器に充てんする者及び保税地域から引き取る者</t>
    <rPh sb="0" eb="2">
      <t>セキユ</t>
    </rPh>
    <rPh sb="5" eb="10">
      <t>ジドウシャヨウノ</t>
    </rPh>
    <rPh sb="10" eb="12">
      <t>セキユ</t>
    </rPh>
    <rPh sb="12" eb="14">
      <t>ガス</t>
    </rPh>
    <rPh sb="14" eb="16">
      <t>ヨウキ</t>
    </rPh>
    <rPh sb="16" eb="17">
      <t>ニ</t>
    </rPh>
    <rPh sb="17" eb="20">
      <t>ジュウテン</t>
    </rPh>
    <rPh sb="23" eb="24">
      <t>　</t>
    </rPh>
    <rPh sb="24" eb="25">
      <t>オヨ</t>
    </rPh>
    <rPh sb="26" eb="28">
      <t>ホゼイ</t>
    </rPh>
    <rPh sb="28" eb="30">
      <t>チイキ</t>
    </rPh>
    <rPh sb="32" eb="33">
      <t>ヒ</t>
    </rPh>
    <rPh sb="34" eb="35">
      <t>ト</t>
    </rPh>
    <rPh sb="36" eb="37">
      <t>モノ</t>
    </rPh>
    <phoneticPr fontId="2"/>
  </si>
  <si>
    <r>
      <t>利子等の支払を受ける者</t>
    </r>
    <r>
      <rPr>
        <sz val="10"/>
        <rFont val="ＭＳ Ｐゴシック"/>
        <family val="3"/>
        <charset val="128"/>
      </rPr>
      <t>（特別徴収義務者：金融機関）</t>
    </r>
    <rPh sb="12" eb="14">
      <t>トクベツ</t>
    </rPh>
    <rPh sb="14" eb="16">
      <t>チョウシュウ</t>
    </rPh>
    <rPh sb="16" eb="19">
      <t>ギムシャ</t>
    </rPh>
    <rPh sb="20" eb="22">
      <t>キンユウ</t>
    </rPh>
    <rPh sb="22" eb="24">
      <t>キカン</t>
    </rPh>
    <phoneticPr fontId="2"/>
  </si>
  <si>
    <r>
      <t>特定配当等の支払を受ける者</t>
    </r>
    <r>
      <rPr>
        <sz val="10"/>
        <rFont val="ＭＳ Ｐゴシック"/>
        <family val="3"/>
        <charset val="128"/>
      </rPr>
      <t>（特別徴収義務者：株式の発行会社又は金融証券会社等）</t>
    </r>
    <rPh sb="0" eb="2">
      <t>トクテイ</t>
    </rPh>
    <rPh sb="2" eb="4">
      <t>ハイトウ</t>
    </rPh>
    <rPh sb="14" eb="16">
      <t>トクベツ</t>
    </rPh>
    <rPh sb="16" eb="18">
      <t>チョウシュウ</t>
    </rPh>
    <rPh sb="18" eb="21">
      <t>ギムシャ</t>
    </rPh>
    <rPh sb="22" eb="24">
      <t>カブシキ</t>
    </rPh>
    <rPh sb="25" eb="27">
      <t>ハッコウ</t>
    </rPh>
    <rPh sb="27" eb="29">
      <t>カイシャ</t>
    </rPh>
    <rPh sb="29" eb="30">
      <t>マタ</t>
    </rPh>
    <rPh sb="31" eb="33">
      <t>キンユウ</t>
    </rPh>
    <rPh sb="33" eb="35">
      <t>ショウケン</t>
    </rPh>
    <rPh sb="35" eb="37">
      <t>カイシャ</t>
    </rPh>
    <rPh sb="37" eb="38">
      <t>トウ</t>
    </rPh>
    <phoneticPr fontId="2"/>
  </si>
  <si>
    <r>
      <t>退職所得等の支払いを受ける者</t>
    </r>
    <r>
      <rPr>
        <sz val="10"/>
        <rFont val="ＭＳ Ｐゴシック"/>
        <family val="3"/>
        <charset val="128"/>
      </rPr>
      <t>（特別徴収義務者：退職所得等を支払う者）</t>
    </r>
    <rPh sb="0" eb="2">
      <t>タイショク</t>
    </rPh>
    <rPh sb="2" eb="4">
      <t>ショトク</t>
    </rPh>
    <rPh sb="4" eb="5">
      <t>トウ</t>
    </rPh>
    <rPh sb="6" eb="8">
      <t>シハラ</t>
    </rPh>
    <rPh sb="10" eb="11">
      <t>ウ</t>
    </rPh>
    <rPh sb="13" eb="14">
      <t>モノ</t>
    </rPh>
    <rPh sb="15" eb="17">
      <t>トクベツ</t>
    </rPh>
    <rPh sb="17" eb="19">
      <t>チョウシュウ</t>
    </rPh>
    <rPh sb="19" eb="22">
      <t>ギムシャ</t>
    </rPh>
    <rPh sb="23" eb="25">
      <t>タイショク</t>
    </rPh>
    <rPh sb="25" eb="27">
      <t>ショトク</t>
    </rPh>
    <rPh sb="27" eb="28">
      <t>トウ</t>
    </rPh>
    <rPh sb="29" eb="31">
      <t>シハラ</t>
    </rPh>
    <rPh sb="32" eb="33">
      <t>シャ</t>
    </rPh>
    <phoneticPr fontId="2"/>
  </si>
  <si>
    <r>
      <t>事業年度終了の日</t>
    </r>
    <r>
      <rPr>
        <sz val="9"/>
        <rFont val="ＭＳ Ｐゴシック"/>
        <family val="3"/>
        <charset val="128"/>
      </rPr>
      <t>（中間申告：事業開始から6月経過日）</t>
    </r>
    <r>
      <rPr>
        <sz val="10"/>
        <rFont val="ＭＳ Ｐゴシック"/>
        <family val="3"/>
        <charset val="128"/>
      </rPr>
      <t>から２か月以内</t>
    </r>
    <rPh sb="0" eb="2">
      <t>ジギョウ</t>
    </rPh>
    <rPh sb="2" eb="4">
      <t>ネンド</t>
    </rPh>
    <rPh sb="4" eb="6">
      <t>シュウリョウ</t>
    </rPh>
    <rPh sb="7" eb="8">
      <t>ヒ</t>
    </rPh>
    <rPh sb="9" eb="11">
      <t>チュウカン</t>
    </rPh>
    <rPh sb="11" eb="13">
      <t>シンコク</t>
    </rPh>
    <rPh sb="14" eb="16">
      <t>ジギョウ</t>
    </rPh>
    <rPh sb="16" eb="18">
      <t>カイシ</t>
    </rPh>
    <rPh sb="21" eb="22">
      <t>ゲツ</t>
    </rPh>
    <rPh sb="22" eb="24">
      <t>ケイカ</t>
    </rPh>
    <rPh sb="24" eb="25">
      <t>ヒ</t>
    </rPh>
    <rPh sb="30" eb="31">
      <t>ゲツ</t>
    </rPh>
    <rPh sb="31" eb="33">
      <t>イナイ</t>
    </rPh>
    <phoneticPr fontId="2"/>
  </si>
  <si>
    <r>
      <rPr>
        <sz val="9"/>
        <rFont val="ＭＳ Ｐゴシック"/>
        <family val="3"/>
        <charset val="128"/>
      </rPr>
      <t>(国の収入月）</t>
    </r>
    <r>
      <rPr>
        <sz val="11"/>
        <rFont val="ＭＳ Ｐゴシック"/>
        <family val="3"/>
        <charset val="128"/>
      </rPr>
      <t xml:space="preserve">
12月～2月</t>
    </r>
    <rPh sb="1" eb="2">
      <t>クニ</t>
    </rPh>
    <rPh sb="3" eb="5">
      <t>シュウニュウ</t>
    </rPh>
    <rPh sb="5" eb="6">
      <t>ツキ</t>
    </rPh>
    <rPh sb="10" eb="11">
      <t>ガツ</t>
    </rPh>
    <rPh sb="13" eb="14">
      <t>ガツ</t>
    </rPh>
    <phoneticPr fontId="2"/>
  </si>
  <si>
    <t>43/100</t>
    <phoneticPr fontId="2"/>
  </si>
  <si>
    <t>12/22</t>
    <phoneticPr fontId="2"/>
  </si>
  <si>
    <t>区　分</t>
    <phoneticPr fontId="2"/>
  </si>
  <si>
    <t>課　税　客　体</t>
    <phoneticPr fontId="2"/>
  </si>
  <si>
    <t>納　税　義　務　者</t>
    <phoneticPr fontId="2"/>
  </si>
  <si>
    <t>　○</t>
    <phoneticPr fontId="2"/>
  </si>
  <si>
    <t>　　申告期限と同じ</t>
    <phoneticPr fontId="2"/>
  </si>
  <si>
    <t>　　　　　</t>
    <phoneticPr fontId="2"/>
  </si>
  <si>
    <t>適用なし</t>
    <rPh sb="0" eb="2">
      <t>テキヨウ</t>
    </rPh>
    <phoneticPr fontId="2"/>
  </si>
  <si>
    <t>紙巻たばこ等1,000本につき6,552円</t>
    <rPh sb="0" eb="1">
      <t>カミ</t>
    </rPh>
    <rPh sb="1" eb="2">
      <t>マ</t>
    </rPh>
    <rPh sb="5" eb="6">
      <t>トウ</t>
    </rPh>
    <rPh sb="11" eb="12">
      <t>ホン</t>
    </rPh>
    <rPh sb="20" eb="21">
      <t>エン</t>
    </rPh>
    <phoneticPr fontId="2"/>
  </si>
  <si>
    <t>法　人　市　民　税</t>
    <phoneticPr fontId="2"/>
  </si>
  <si>
    <t>下記以外の法人等</t>
    <phoneticPr fontId="2"/>
  </si>
  <si>
    <t>　1.4％</t>
    <phoneticPr fontId="2"/>
  </si>
  <si>
    <t>控 除 額</t>
    <phoneticPr fontId="2"/>
  </si>
  <si>
    <t>個　人
市民税</t>
    <phoneticPr fontId="2"/>
  </si>
  <si>
    <t>資本金等の額</t>
    <phoneticPr fontId="2"/>
  </si>
  <si>
    <t>税率</t>
    <phoneticPr fontId="2"/>
  </si>
  <si>
    <t>１千万円以下</t>
    <phoneticPr fontId="2"/>
  </si>
  <si>
    <t>1千万円超1億円以下</t>
    <phoneticPr fontId="2"/>
  </si>
  <si>
    <t>1億円超10億円以下</t>
    <phoneticPr fontId="2"/>
  </si>
  <si>
    <t>10億円超50億円以下</t>
    <phoneticPr fontId="2"/>
  </si>
  <si>
    <t>50億円超</t>
    <phoneticPr fontId="2"/>
  </si>
  <si>
    <t>ミニカー</t>
    <phoneticPr fontId="2"/>
  </si>
  <si>
    <t>軽自動車</t>
    <phoneticPr fontId="2"/>
  </si>
  <si>
    <t>乗用営業用</t>
    <phoneticPr fontId="2"/>
  </si>
  <si>
    <t xml:space="preserve"> 〃 自家用</t>
    <phoneticPr fontId="2"/>
  </si>
  <si>
    <t xml:space="preserve"> 〃 自家用</t>
    <phoneticPr fontId="2"/>
  </si>
  <si>
    <t>小型特殊自動車</t>
    <phoneticPr fontId="2"/>
  </si>
  <si>
    <t>二輪の小型自動車</t>
    <phoneticPr fontId="2"/>
  </si>
  <si>
    <t>紙巻たばこ等1,000本につき5,262円
旧３級品の紙巻たばこ1,000本につき2,925円</t>
    <phoneticPr fontId="2"/>
  </si>
  <si>
    <t>紙巻たばこ等1,000本につき5,262円
旧３級品の紙巻たばこ1.000本につき3,355円</t>
    <phoneticPr fontId="2"/>
  </si>
  <si>
    <t>紙巻たばこ等1,000本につき5,262円(10月売渡分からは1,000本につき5,692円)
旧３級品の紙巻たばこ1.000本につき4,000円</t>
    <phoneticPr fontId="2"/>
  </si>
  <si>
    <t>紙巻たばこ等1,000本につき5,692円
旧３級品の紙巻たばこ1.000本につき4,000円(10月売渡分からは1,000本につき5,692円)</t>
    <phoneticPr fontId="2"/>
  </si>
  <si>
    <t>紙巻たばこ等1,000本につき5,692円(10月売渡分からは1,000本につき6,122円)</t>
    <phoneticPr fontId="2"/>
  </si>
  <si>
    <t>　掘採鉱物価格月産　200万円超：1％　，　200万円以下：0.7％</t>
    <phoneticPr fontId="2"/>
  </si>
  <si>
    <t>　0.28％</t>
    <phoneticPr fontId="2"/>
  </si>
  <si>
    <t>別　表　　個人市民税所得割の税率</t>
    <phoneticPr fontId="2"/>
  </si>
  <si>
    <t>課 税 標 準 額</t>
    <phoneticPr fontId="2"/>
  </si>
  <si>
    <t>税 率</t>
    <phoneticPr fontId="2"/>
  </si>
  <si>
    <t>％</t>
    <phoneticPr fontId="2"/>
  </si>
  <si>
    <t>円</t>
    <phoneticPr fontId="2"/>
  </si>
  <si>
    <t>500万円超</t>
    <phoneticPr fontId="2"/>
  </si>
  <si>
    <t>控 除 額</t>
    <phoneticPr fontId="2"/>
  </si>
  <si>
    <t>課 税 標 準 額</t>
    <phoneticPr fontId="2"/>
  </si>
  <si>
    <t>税 率</t>
    <phoneticPr fontId="2"/>
  </si>
  <si>
    <t>税 率</t>
    <phoneticPr fontId="2"/>
  </si>
  <si>
    <t>6</t>
    <phoneticPr fontId="2"/>
  </si>
  <si>
    <t>税 率</t>
    <phoneticPr fontId="2"/>
  </si>
  <si>
    <t>税 率</t>
    <phoneticPr fontId="2"/>
  </si>
  <si>
    <t>8</t>
    <phoneticPr fontId="2"/>
  </si>
  <si>
    <t>固定資産税</t>
    <phoneticPr fontId="2"/>
  </si>
  <si>
    <t>　　　　　　　　　区　分
　税　目</t>
    <rPh sb="15" eb="16">
      <t>ゼイ</t>
    </rPh>
    <rPh sb="17" eb="18">
      <t>メ</t>
    </rPh>
    <phoneticPr fontId="2"/>
  </si>
  <si>
    <r>
      <t>　</t>
    </r>
    <r>
      <rPr>
        <sz val="8"/>
        <rFont val="ＭＳ 明朝"/>
        <family val="1"/>
        <charset val="128"/>
      </rPr>
      <t>給与支払報告書</t>
    </r>
    <phoneticPr fontId="2"/>
  </si>
  <si>
    <t>　第３期　10月16日～10月31日</t>
    <phoneticPr fontId="2"/>
  </si>
  <si>
    <r>
      <t>　</t>
    </r>
    <r>
      <rPr>
        <sz val="8"/>
        <rFont val="ＭＳ 明朝"/>
        <family val="1"/>
        <charset val="128"/>
      </rPr>
      <t>事業年度終了後２ヶ月以内</t>
    </r>
    <rPh sb="10" eb="11">
      <t>ゲツ</t>
    </rPh>
    <rPh sb="11" eb="13">
      <t>イナイ</t>
    </rPh>
    <phoneticPr fontId="2"/>
  </si>
  <si>
    <r>
      <t>3,000円
（</t>
    </r>
    <r>
      <rPr>
        <sz val="6"/>
        <rFont val="ＭＳ 明朝"/>
        <family val="1"/>
        <charset val="128"/>
      </rPr>
      <t>乗用営業用のみ）</t>
    </r>
    <rPh sb="5" eb="6">
      <t>エン</t>
    </rPh>
    <rPh sb="8" eb="10">
      <t>ジョウヨウ</t>
    </rPh>
    <rPh sb="10" eb="13">
      <t>エイギョウヨウ</t>
    </rPh>
    <phoneticPr fontId="2"/>
  </si>
  <si>
    <r>
      <t xml:space="preserve">2,000円
</t>
    </r>
    <r>
      <rPr>
        <sz val="6"/>
        <rFont val="ＭＳ 明朝"/>
        <family val="1"/>
        <charset val="128"/>
      </rPr>
      <t>（乗用営業用のみ）</t>
    </r>
    <rPh sb="5" eb="6">
      <t>エン</t>
    </rPh>
    <rPh sb="8" eb="10">
      <t>ジョウヨウ</t>
    </rPh>
    <rPh sb="10" eb="13">
      <t>エイギョウヨウ</t>
    </rPh>
    <phoneticPr fontId="2"/>
  </si>
  <si>
    <t>⑱～㉙</t>
    <phoneticPr fontId="2"/>
  </si>
  <si>
    <t>㉚</t>
    <phoneticPr fontId="2"/>
  </si>
  <si>
    <t>令和４年度</t>
    <rPh sb="0" eb="2">
      <t>レイワ</t>
    </rPh>
    <rPh sb="3" eb="5">
      <t>ネンド</t>
    </rPh>
    <rPh sb="4" eb="5">
      <t>ド</t>
    </rPh>
    <phoneticPr fontId="2"/>
  </si>
  <si>
    <t>令和５年度</t>
    <rPh sb="0" eb="1">
      <t>レイ</t>
    </rPh>
    <rPh sb="1" eb="2">
      <t>ワ</t>
    </rPh>
    <rPh sb="3" eb="5">
      <t>ネンド</t>
    </rPh>
    <phoneticPr fontId="2"/>
  </si>
  <si>
    <t>令和4年度</t>
    <rPh sb="0" eb="2">
      <t>レイワ</t>
    </rPh>
    <rPh sb="3" eb="5">
      <t>ネンド</t>
    </rPh>
    <phoneticPr fontId="2"/>
  </si>
  <si>
    <t>　  　 　年　度      　 区　分</t>
    <phoneticPr fontId="2"/>
  </si>
  <si>
    <t>原動機付自転車</t>
    <phoneticPr fontId="2"/>
  </si>
  <si>
    <t>50cc</t>
    <phoneticPr fontId="2"/>
  </si>
  <si>
    <t>90cc</t>
    <phoneticPr fontId="2"/>
  </si>
  <si>
    <t>125cc</t>
    <phoneticPr fontId="2"/>
  </si>
  <si>
    <t>　3,500円（県民税1,500円）</t>
    <rPh sb="6" eb="7">
      <t>エン</t>
    </rPh>
    <rPh sb="8" eb="11">
      <t>ケンミンゼイ</t>
    </rPh>
    <rPh sb="16" eb="17">
      <t>エン</t>
    </rPh>
    <phoneticPr fontId="2"/>
  </si>
  <si>
    <t>-</t>
    <phoneticPr fontId="2"/>
  </si>
  <si>
    <t>-</t>
    <phoneticPr fontId="2"/>
  </si>
  <si>
    <t>計</t>
    <rPh sb="0" eb="1">
      <t>ケイ</t>
    </rPh>
    <phoneticPr fontId="2"/>
  </si>
  <si>
    <t>売り渡した月の翌月末日までに申告納付</t>
    <phoneticPr fontId="2"/>
  </si>
  <si>
    <t>掘採した月の翌月15日～末日までに申告納付</t>
    <phoneticPr fontId="2"/>
  </si>
  <si>
    <t>特別土地
保有税</t>
    <phoneticPr fontId="2"/>
  </si>
  <si>
    <t xml:space="preserve"> </t>
    <phoneticPr fontId="2"/>
  </si>
  <si>
    <t>　</t>
    <phoneticPr fontId="2"/>
  </si>
  <si>
    <t>徴収した月の翌月15日までに申告納付</t>
    <phoneticPr fontId="2"/>
  </si>
  <si>
    <t>　　　　　　　　　　１㎡につき600円</t>
    <phoneticPr fontId="2"/>
  </si>
  <si>
    <t>市街化区域内に所在する土地・家屋</t>
    <phoneticPr fontId="2"/>
  </si>
  <si>
    <t>納付・納入
義務者数</t>
    <rPh sb="3" eb="5">
      <t>ノウニュウ</t>
    </rPh>
    <phoneticPr fontId="2"/>
  </si>
  <si>
    <t>―</t>
  </si>
  <si>
    <t>4.1.1</t>
    <phoneticPr fontId="2"/>
  </si>
  <si>
    <t>726.28</t>
    <phoneticPr fontId="2"/>
  </si>
  <si>
    <t>5.4.1</t>
    <phoneticPr fontId="2"/>
  </si>
  <si>
    <t>726.18</t>
    <phoneticPr fontId="2"/>
  </si>
  <si>
    <t>令和5年4月1日現在</t>
    <rPh sb="0" eb="2">
      <t>レイワ</t>
    </rPh>
    <rPh sb="8" eb="10">
      <t>ゲンザイ</t>
    </rPh>
    <phoneticPr fontId="2"/>
  </si>
  <si>
    <t>R5予算額</t>
    <rPh sb="2" eb="4">
      <t>ヨサン</t>
    </rPh>
    <rPh sb="4" eb="5">
      <t>ガク</t>
    </rPh>
    <phoneticPr fontId="2"/>
  </si>
  <si>
    <t>都道府県</t>
    <phoneticPr fontId="2"/>
  </si>
  <si>
    <t>令和5年度</t>
    <rPh sb="0" eb="2">
      <t>レイワ</t>
    </rPh>
    <rPh sb="3" eb="5">
      <t>ネンド</t>
    </rPh>
    <rPh sb="4" eb="5">
      <t>ド</t>
    </rPh>
    <phoneticPr fontId="2"/>
  </si>
  <si>
    <t>空港対策等に関する費用</t>
    <rPh sb="0" eb="2">
      <t>クウコウ</t>
    </rPh>
    <rPh sb="4" eb="5">
      <t>トウ</t>
    </rPh>
    <phoneticPr fontId="2"/>
  </si>
  <si>
    <t>令和4年度</t>
    <rPh sb="0" eb="1">
      <t>レイ</t>
    </rPh>
    <rPh sb="1" eb="2">
      <t>ワ</t>
    </rPh>
    <phoneticPr fontId="2"/>
  </si>
  <si>
    <t>(1)</t>
    <phoneticPr fontId="2"/>
  </si>
  <si>
    <t>(2)</t>
    <phoneticPr fontId="2"/>
  </si>
  <si>
    <t>(3)</t>
    <phoneticPr fontId="2"/>
  </si>
  <si>
    <t>（還付金・還付加算金
に係る費用を除く）</t>
    <phoneticPr fontId="2"/>
  </si>
  <si>
    <t>(4)　　　　　　　合　　　　　　　　　　　　　計</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</si>
  <si>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</si>
  <si>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</si>
  <si>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</si>
  <si>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</si>
  <si>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</si>
  <si>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</si>
  <si>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</si>
  <si>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</si>
  <si>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</si>
  <si>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</si>
  <si>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</si>
  <si>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</si>
  <si>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</si>
  <si>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</si>
  <si>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</si>
  <si>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</si>
  <si>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</si>
  <si>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</si>
  <si>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　市税に係る徴税費（(4)－(19)）</t>
    <phoneticPr fontId="2"/>
  </si>
  <si>
    <t>税収全体に係るもの(4)／(1)</t>
    <phoneticPr fontId="2"/>
  </si>
  <si>
    <t>市税に係るもの　　(23)／(2)</t>
    <phoneticPr fontId="2"/>
  </si>
  <si>
    <t xml:space="preserve">翌年の1月10日
</t>
    <rPh sb="0" eb="2">
      <t>ヨクネン</t>
    </rPh>
    <rPh sb="4" eb="5">
      <t>ガツ</t>
    </rPh>
    <rPh sb="7" eb="8">
      <t>ニチ</t>
    </rPh>
    <phoneticPr fontId="2"/>
  </si>
  <si>
    <t>３　市税の税率の変遷</t>
    <rPh sb="8" eb="10">
      <t>ヘンセン</t>
    </rPh>
    <phoneticPr fontId="2"/>
  </si>
  <si>
    <t>４　概　　　　要</t>
    <rPh sb="2" eb="3">
      <t>オオムネ</t>
    </rPh>
    <rPh sb="7" eb="8">
      <t>ヨウ</t>
    </rPh>
    <phoneticPr fontId="2"/>
  </si>
  <si>
    <t>５　決　算　状　況</t>
    <rPh sb="2" eb="3">
      <t>ケツ</t>
    </rPh>
    <rPh sb="4" eb="5">
      <t>サン</t>
    </rPh>
    <rPh sb="6" eb="7">
      <t>ジョウ</t>
    </rPh>
    <rPh sb="8" eb="9">
      <t>イワン</t>
    </rPh>
    <phoneticPr fontId="2"/>
  </si>
  <si>
    <t>６　地方譲与税等決算状況</t>
    <phoneticPr fontId="2"/>
  </si>
  <si>
    <t>７　基準財政収入額の推移</t>
    <phoneticPr fontId="2"/>
  </si>
  <si>
    <t>８　徴税費の推移</t>
    <phoneticPr fontId="2"/>
  </si>
  <si>
    <t>３　市税の税率の変遷</t>
    <rPh sb="8" eb="10">
      <t>ヘンセン</t>
    </rPh>
    <phoneticPr fontId="13"/>
  </si>
  <si>
    <t>７　基準財政収入額の推移</t>
    <phoneticPr fontId="13"/>
  </si>
  <si>
    <t>８　徴税費の推移</t>
    <phoneticPr fontId="13"/>
  </si>
  <si>
    <t>紙巻たばこ等1,000本につき6,122円
(10月売渡分からは1,000本につき6,552円)</t>
    <phoneticPr fontId="2"/>
  </si>
  <si>
    <t>２　市税の一覧表</t>
    <rPh sb="2" eb="3">
      <t>シ</t>
    </rPh>
    <phoneticPr fontId="2"/>
  </si>
  <si>
    <t>昭和57年度～59年度</t>
    <rPh sb="0" eb="2">
      <t>ショウワ</t>
    </rPh>
    <phoneticPr fontId="2"/>
  </si>
  <si>
    <t>昭和60年度～62年度</t>
    <rPh sb="0" eb="2">
      <t>ショウワ</t>
    </rPh>
    <phoneticPr fontId="2"/>
  </si>
  <si>
    <t>昭和63　年　度</t>
    <rPh sb="0" eb="2">
      <t>ショウワ</t>
    </rPh>
    <phoneticPr fontId="2"/>
  </si>
  <si>
    <t>平成元年度～２年度</t>
    <rPh sb="0" eb="2">
      <t>ヘイセイ</t>
    </rPh>
    <phoneticPr fontId="2"/>
  </si>
  <si>
    <t>平成３年度～６年度</t>
    <rPh sb="0" eb="2">
      <t>ヘイセイ</t>
    </rPh>
    <phoneticPr fontId="2"/>
  </si>
  <si>
    <t>平成７年度～８年度</t>
    <rPh sb="0" eb="2">
      <t>ヘイセイ</t>
    </rPh>
    <phoneticPr fontId="2"/>
  </si>
  <si>
    <t>平成９年度～10年度</t>
    <rPh sb="0" eb="2">
      <t>ヘイセイ</t>
    </rPh>
    <phoneticPr fontId="2"/>
  </si>
  <si>
    <t>平成11年度～18年度</t>
    <rPh sb="0" eb="2">
      <t>ヘイセイ</t>
    </rPh>
    <rPh sb="9" eb="11">
      <t>ネンド</t>
    </rPh>
    <phoneticPr fontId="2"/>
  </si>
  <si>
    <t>平成19年度～29年度</t>
    <rPh sb="0" eb="2">
      <t>ヘイセイ</t>
    </rPh>
    <rPh sb="9" eb="11">
      <t>ネンド</t>
    </rPh>
    <phoneticPr fontId="2"/>
  </si>
  <si>
    <t>平成30年度～</t>
    <rPh sb="0" eb="2">
      <t>ヘイセイ</t>
    </rPh>
    <phoneticPr fontId="2"/>
  </si>
  <si>
    <t>令和４年度決算額（千円）</t>
    <rPh sb="0" eb="2">
      <t>レイワ</t>
    </rPh>
    <rPh sb="3" eb="5">
      <t>ネンド</t>
    </rPh>
    <rPh sb="5" eb="7">
      <t>ケッサン</t>
    </rPh>
    <rPh sb="7" eb="8">
      <t>ガク</t>
    </rPh>
    <rPh sb="9" eb="10">
      <t>セン</t>
    </rPh>
    <rPh sb="10" eb="11">
      <t>エン</t>
    </rPh>
    <phoneticPr fontId="2"/>
  </si>
  <si>
    <t>２　市税の一覧表</t>
    <rPh sb="2" eb="3">
      <t>シ</t>
    </rPh>
    <phoneticPr fontId="13"/>
  </si>
  <si>
    <t>令和２年</t>
    <rPh sb="0" eb="2">
      <t>レイワ</t>
    </rPh>
    <rPh sb="3" eb="4">
      <t>ネン</t>
    </rPh>
    <phoneticPr fontId="2"/>
  </si>
  <si>
    <t>令和３年</t>
    <rPh sb="0" eb="2">
      <t>レイワ</t>
    </rPh>
    <rPh sb="3" eb="4">
      <t>ネン</t>
    </rPh>
    <phoneticPr fontId="2"/>
  </si>
  <si>
    <t>令和４年</t>
    <rPh sb="0" eb="2">
      <t>レイワ</t>
    </rPh>
    <rPh sb="3" eb="4">
      <t>ネン</t>
    </rPh>
    <phoneticPr fontId="2"/>
  </si>
  <si>
    <t>(4)　市税決算状況</t>
    <rPh sb="4" eb="5">
      <t>シ</t>
    </rPh>
    <phoneticPr fontId="2"/>
  </si>
  <si>
    <t>令和5年度</t>
    <rPh sb="0" eb="1">
      <t>レイ</t>
    </rPh>
    <rPh sb="1" eb="2">
      <t>ワ</t>
    </rPh>
    <rPh sb="3" eb="5">
      <t>ネンド</t>
    </rPh>
    <phoneticPr fontId="2"/>
  </si>
  <si>
    <t>令和5年度</t>
    <rPh sb="0" eb="2">
      <t>レイワ</t>
    </rPh>
    <rPh sb="3" eb="5">
      <t>ネンド</t>
    </rPh>
    <phoneticPr fontId="2"/>
  </si>
  <si>
    <t>(単位：千円)</t>
  </si>
  <si>
    <t>令和５年</t>
    <rPh sb="0" eb="2">
      <t>レイワ</t>
    </rPh>
    <rPh sb="3" eb="4">
      <t>ネン</t>
    </rPh>
    <phoneticPr fontId="2"/>
  </si>
  <si>
    <t>令和６年度</t>
    <rPh sb="0" eb="1">
      <t>レイ</t>
    </rPh>
    <rPh sb="1" eb="2">
      <t>ワ</t>
    </rPh>
    <rPh sb="3" eb="5">
      <t>ネンド</t>
    </rPh>
    <phoneticPr fontId="2"/>
  </si>
  <si>
    <t>令和5年度</t>
    <rPh sb="0" eb="1">
      <t>レイ</t>
    </rPh>
    <rPh sb="1" eb="2">
      <t>ワ</t>
    </rPh>
    <phoneticPr fontId="2"/>
  </si>
  <si>
    <t>構　成　比</t>
    <phoneticPr fontId="2"/>
  </si>
  <si>
    <t>○軽自動車（三輪以上）※初度検査年月が平成27年4月から令和3年3月まで</t>
    <rPh sb="1" eb="5">
      <t>ケイジドウシャ</t>
    </rPh>
    <rPh sb="6" eb="7">
      <t>サン</t>
    </rPh>
    <rPh sb="7" eb="8">
      <t>リン</t>
    </rPh>
    <rPh sb="8" eb="10">
      <t>イジョウ</t>
    </rPh>
    <rPh sb="12" eb="14">
      <t>ショド</t>
    </rPh>
    <rPh sb="14" eb="16">
      <t>ケンサ</t>
    </rPh>
    <rPh sb="16" eb="18">
      <t>ネンゲツ</t>
    </rPh>
    <rPh sb="19" eb="21">
      <t>ヘイセイ</t>
    </rPh>
    <rPh sb="23" eb="24">
      <t>ネン</t>
    </rPh>
    <rPh sb="25" eb="26">
      <t>ガツ</t>
    </rPh>
    <rPh sb="28" eb="30">
      <t>レイワ</t>
    </rPh>
    <rPh sb="31" eb="32">
      <t>ネン</t>
    </rPh>
    <rPh sb="33" eb="34">
      <t>ガツ</t>
    </rPh>
    <phoneticPr fontId="2"/>
  </si>
  <si>
    <t>○軽自動車（三輪以上）※初度検査年月が令和3年4月以降</t>
    <rPh sb="1" eb="5">
      <t>ケイジドウシャ</t>
    </rPh>
    <rPh sb="6" eb="7">
      <t>サン</t>
    </rPh>
    <rPh sb="7" eb="8">
      <t>リン</t>
    </rPh>
    <rPh sb="8" eb="10">
      <t>イジョウ</t>
    </rPh>
    <rPh sb="12" eb="14">
      <t>ショド</t>
    </rPh>
    <rPh sb="14" eb="16">
      <t>ケンサ</t>
    </rPh>
    <rPh sb="16" eb="18">
      <t>ネンゲツ</t>
    </rPh>
    <rPh sb="19" eb="21">
      <t>レイワ</t>
    </rPh>
    <rPh sb="22" eb="23">
      <t>ネン</t>
    </rPh>
    <rPh sb="24" eb="25">
      <t>ガツ</t>
    </rPh>
    <rPh sb="25" eb="27">
      <t>イコウ</t>
    </rPh>
    <phoneticPr fontId="2"/>
  </si>
  <si>
    <t>25％軽減</t>
    <rPh sb="3" eb="5">
      <t>ケイゲン</t>
    </rPh>
    <phoneticPr fontId="2"/>
  </si>
  <si>
    <t>75％軽減</t>
    <rPh sb="3" eb="5">
      <t>ケイゲン</t>
    </rPh>
    <phoneticPr fontId="2"/>
  </si>
  <si>
    <t>（乗用営業用のみ)</t>
    <rPh sb="1" eb="3">
      <t>ジョウヨウ</t>
    </rPh>
    <rPh sb="3" eb="5">
      <t>エイギョウ</t>
    </rPh>
    <rPh sb="5" eb="6">
      <t>ヨウ</t>
    </rPh>
    <phoneticPr fontId="2"/>
  </si>
  <si>
    <t xml:space="preserve">紙巻たばこ等1,000本につき6,522円
</t>
    <phoneticPr fontId="2"/>
  </si>
  <si>
    <t>償却資産</t>
    <phoneticPr fontId="2"/>
  </si>
  <si>
    <t>土地・家屋</t>
    <phoneticPr fontId="2"/>
  </si>
  <si>
    <t>対予算比</t>
    <phoneticPr fontId="2"/>
  </si>
  <si>
    <t>対調定比</t>
    <phoneticPr fontId="2"/>
  </si>
  <si>
    <t>還付未済額</t>
    <phoneticPr fontId="2"/>
  </si>
  <si>
    <t>不納欠損額</t>
    <phoneticPr fontId="2"/>
  </si>
  <si>
    <t>収入済額</t>
    <phoneticPr fontId="2"/>
  </si>
  <si>
    <t>調定額</t>
    <phoneticPr fontId="2"/>
  </si>
  <si>
    <t>予算額</t>
    <phoneticPr fontId="2"/>
  </si>
  <si>
    <t>収　　入　　率</t>
    <phoneticPr fontId="2"/>
  </si>
  <si>
    <t>○個人の所得割（P4別表参照）</t>
    <rPh sb="1" eb="3">
      <t>コジン</t>
    </rPh>
    <rPh sb="4" eb="6">
      <t>ショトク</t>
    </rPh>
    <rPh sb="6" eb="7">
      <t>ワ</t>
    </rPh>
    <rPh sb="10" eb="11">
      <t>ベツ</t>
    </rPh>
    <rPh sb="11" eb="12">
      <t>ヒョウ</t>
    </rPh>
    <rPh sb="12" eb="14">
      <t>サンショウ</t>
    </rPh>
    <phoneticPr fontId="2"/>
  </si>
  <si>
    <t>※3　初度検査年月が平成27年3月以前の車両は、下記の税率を適用します。</t>
    <rPh sb="3" eb="5">
      <t>ショド</t>
    </rPh>
    <rPh sb="5" eb="7">
      <t>ケンサ</t>
    </rPh>
    <rPh sb="7" eb="8">
      <t>ネン</t>
    </rPh>
    <rPh sb="8" eb="9">
      <t>ツキ</t>
    </rPh>
    <rPh sb="10" eb="12">
      <t>ヘイセイ</t>
    </rPh>
    <rPh sb="14" eb="15">
      <t>ネン</t>
    </rPh>
    <rPh sb="16" eb="17">
      <t>ガツ</t>
    </rPh>
    <rPh sb="17" eb="19">
      <t>イゼン</t>
    </rPh>
    <rPh sb="20" eb="22">
      <t>シャリョウ</t>
    </rPh>
    <rPh sb="24" eb="26">
      <t>カキ</t>
    </rPh>
    <rPh sb="27" eb="28">
      <t>ゼイ</t>
    </rPh>
    <rPh sb="28" eb="29">
      <t>リツ</t>
    </rPh>
    <rPh sb="30" eb="32">
      <t>テキヨウ</t>
    </rPh>
    <phoneticPr fontId="2"/>
  </si>
  <si>
    <t>　別表（P4）のとおり</t>
    <rPh sb="1" eb="2">
      <t>ベツ</t>
    </rPh>
    <rPh sb="2" eb="3">
      <t>ヒョウ</t>
    </rPh>
    <phoneticPr fontId="2"/>
  </si>
  <si>
    <t>自家用乗用車（登録車）の保有台数</t>
    <rPh sb="0" eb="3">
      <t>ジカヨウ</t>
    </rPh>
    <rPh sb="3" eb="6">
      <t>ジョウヨウシャ</t>
    </rPh>
    <rPh sb="7" eb="9">
      <t>トウロク</t>
    </rPh>
    <rPh sb="9" eb="10">
      <t>シャ</t>
    </rPh>
    <rPh sb="12" eb="14">
      <t>ホユウ</t>
    </rPh>
    <rPh sb="14" eb="16">
      <t>ダイスウ</t>
    </rPh>
    <phoneticPr fontId="2"/>
  </si>
  <si>
    <t>R4～:3/25
R6～:1/10</t>
    <phoneticPr fontId="2"/>
  </si>
  <si>
    <t>R4～:22/25
R6～: 9/10</t>
    <phoneticPr fontId="2"/>
  </si>
  <si>
    <r>
      <rPr>
        <b/>
        <sz val="16"/>
        <rFont val="ＭＳ 明朝"/>
        <family val="1"/>
        <charset val="128"/>
      </rPr>
      <t>○　</t>
    </r>
    <r>
      <rPr>
        <b/>
        <sz val="16"/>
        <rFont val="ＭＳ Ｐゴシック"/>
        <family val="3"/>
        <charset val="128"/>
      </rPr>
      <t>市税決算額構成図</t>
    </r>
    <rPh sb="2" eb="3">
      <t>シ</t>
    </rPh>
    <rPh sb="3" eb="4">
      <t>ネンド</t>
    </rPh>
    <rPh sb="4" eb="6">
      <t>ケッサン</t>
    </rPh>
    <rPh sb="6" eb="7">
      <t>ガク</t>
    </rPh>
    <rPh sb="7" eb="10">
      <t>コウセイズ</t>
    </rPh>
    <phoneticPr fontId="2"/>
  </si>
  <si>
    <t>令和５年度</t>
    <rPh sb="0" eb="2">
      <t>レイワ</t>
    </rPh>
    <rPh sb="3" eb="4">
      <t>ネン</t>
    </rPh>
    <rPh sb="4" eb="5">
      <t>ド</t>
    </rPh>
    <phoneticPr fontId="2"/>
  </si>
  <si>
    <t>編入後の</t>
    <phoneticPr fontId="2"/>
  </si>
  <si>
    <t>歳入合計</t>
    <rPh sb="0" eb="2">
      <t>サイニュウ</t>
    </rPh>
    <rPh sb="2" eb="4">
      <t>ゴウケイ</t>
    </rPh>
    <phoneticPr fontId="2"/>
  </si>
  <si>
    <t>歳出合計</t>
    <rPh sb="0" eb="2">
      <t>サイシュツ</t>
    </rPh>
    <rPh sb="2" eb="4">
      <t>ゴウケイ</t>
    </rPh>
    <phoneticPr fontId="2"/>
  </si>
  <si>
    <t>令和6年度</t>
    <rPh sb="0" eb="2">
      <t>レイワ</t>
    </rPh>
    <rPh sb="3" eb="5">
      <t>ネンド</t>
    </rPh>
    <rPh sb="4" eb="5">
      <t>ド</t>
    </rPh>
    <phoneticPr fontId="2"/>
  </si>
  <si>
    <t>港湾施設が設置されている市町村に譲与。港湾施設が二以上の市町村に属するときは、港湾施設の利用状況その他を参酌し、按分率を決定。</t>
    <rPh sb="0" eb="2">
      <t>コウワン</t>
    </rPh>
    <rPh sb="2" eb="4">
      <t>シセツ</t>
    </rPh>
    <rPh sb="5" eb="7">
      <t>セッチ</t>
    </rPh>
    <rPh sb="12" eb="15">
      <t>シチョウソン</t>
    </rPh>
    <rPh sb="16" eb="17">
      <t>ユズル</t>
    </rPh>
    <phoneticPr fontId="2"/>
  </si>
  <si>
    <t>県に納入・納付された軽油引取税相当額の9/10の額に、指定市内の国・県道の面積を県内の国・県道の面積で除した割合を乗じた額</t>
    <rPh sb="0" eb="1">
      <t>ケン</t>
    </rPh>
    <rPh sb="2" eb="4">
      <t>ノウニュウ</t>
    </rPh>
    <rPh sb="5" eb="7">
      <t>ノウフ</t>
    </rPh>
    <rPh sb="10" eb="12">
      <t>ケイユ</t>
    </rPh>
    <rPh sb="12" eb="14">
      <t>ヒキトリ</t>
    </rPh>
    <rPh sb="14" eb="15">
      <t>ゼイ</t>
    </rPh>
    <phoneticPr fontId="2"/>
  </si>
  <si>
    <t>令和５年度</t>
    <rPh sb="0" eb="2">
      <t>レイワ</t>
    </rPh>
    <rPh sb="3" eb="5">
      <t>ネンド</t>
    </rPh>
    <phoneticPr fontId="2"/>
  </si>
  <si>
    <t>○個人の均等割3,000円</t>
    <phoneticPr fontId="2"/>
  </si>
  <si>
    <t>5.7.1</t>
  </si>
  <si>
    <t>726.19</t>
  </si>
  <si>
    <t>6.10.1</t>
    <phoneticPr fontId="2"/>
  </si>
  <si>
    <t>725.99</t>
    <phoneticPr fontId="2"/>
  </si>
  <si>
    <t>1/2　道路延長</t>
    <phoneticPr fontId="2"/>
  </si>
  <si>
    <t>1/2　道路面積</t>
    <phoneticPr fontId="2"/>
  </si>
  <si>
    <t>道路延長　1/2</t>
    <phoneticPr fontId="2"/>
  </si>
  <si>
    <t>道路面積　1/2</t>
    <phoneticPr fontId="2"/>
  </si>
  <si>
    <t>国・県道の延長　1/2</t>
    <phoneticPr fontId="2"/>
  </si>
  <si>
    <t>国・県道の面積　1/2</t>
    <phoneticPr fontId="2"/>
  </si>
  <si>
    <t>私有林人工林面積　5/10、林業就業者数　2/10、人口　3/10（R1～R5年度）
私有林人工林面積　55/100、林業就業者数　2/10、人口　25/100（R6年度以降）</t>
    <rPh sb="0" eb="3">
      <t>シユウリン</t>
    </rPh>
    <rPh sb="3" eb="6">
      <t>ジンコウリン</t>
    </rPh>
    <rPh sb="6" eb="8">
      <t>メンセキ</t>
    </rPh>
    <rPh sb="39" eb="41">
      <t>ネンド</t>
    </rPh>
    <rPh sb="85" eb="87">
      <t>イコウ</t>
    </rPh>
    <phoneticPr fontId="2"/>
  </si>
  <si>
    <t>※　初度検査年月が平成27年3月以前の車両は、下記の税率を適用します。</t>
    <rPh sb="2" eb="4">
      <t>ショド</t>
    </rPh>
    <rPh sb="4" eb="6">
      <t>ケンサ</t>
    </rPh>
    <rPh sb="6" eb="7">
      <t>ネン</t>
    </rPh>
    <rPh sb="7" eb="8">
      <t>ツキ</t>
    </rPh>
    <rPh sb="9" eb="11">
      <t>ヘイセイ</t>
    </rPh>
    <rPh sb="13" eb="14">
      <t>ネン</t>
    </rPh>
    <rPh sb="15" eb="16">
      <t>ガツ</t>
    </rPh>
    <rPh sb="16" eb="18">
      <t>イゼン</t>
    </rPh>
    <rPh sb="19" eb="21">
      <t>シャリョウ</t>
    </rPh>
    <rPh sb="23" eb="25">
      <t>カキ</t>
    </rPh>
    <rPh sb="26" eb="27">
      <t>ゼイ</t>
    </rPh>
    <rPh sb="27" eb="28">
      <t>リツ</t>
    </rPh>
    <rPh sb="29" eb="31">
      <t>テキヨウ</t>
    </rPh>
    <phoneticPr fontId="2"/>
  </si>
  <si>
    <t>非課税、1％、2％、3％　（※）</t>
    <rPh sb="0" eb="3">
      <t>ヒカゼイ</t>
    </rPh>
    <phoneticPr fontId="2"/>
  </si>
  <si>
    <t xml:space="preserve">※　自家用は当分の間、2％を上限。 </t>
    <rPh sb="2" eb="5">
      <t>ジカヨウ</t>
    </rPh>
    <rPh sb="6" eb="8">
      <t>トウブン</t>
    </rPh>
    <rPh sb="9" eb="10">
      <t>アイダ</t>
    </rPh>
    <rPh sb="14" eb="16">
      <t>ジョウゲン</t>
    </rPh>
    <phoneticPr fontId="2"/>
  </si>
  <si>
    <t>固定資産税と同じ</t>
    <phoneticPr fontId="2"/>
  </si>
  <si>
    <t>令和6年度</t>
    <rPh sb="0" eb="1">
      <t>レイ</t>
    </rPh>
    <rPh sb="1" eb="2">
      <t>ワ</t>
    </rPh>
    <rPh sb="3" eb="5">
      <t>ネンド</t>
    </rPh>
    <phoneticPr fontId="2"/>
  </si>
  <si>
    <t>令和６年度</t>
    <rPh sb="0" eb="2">
      <t>レイワ</t>
    </rPh>
    <rPh sb="3" eb="4">
      <t>ネン</t>
    </rPh>
    <rPh sb="4" eb="5">
      <t>ド</t>
    </rPh>
    <phoneticPr fontId="2"/>
  </si>
  <si>
    <t>令和6年度</t>
    <rPh sb="0" eb="2">
      <t>レイワ</t>
    </rPh>
    <rPh sb="3" eb="5">
      <t>ネンド</t>
    </rPh>
    <phoneticPr fontId="2"/>
  </si>
  <si>
    <t>令　　　和　　　６　　　年　　　度</t>
    <rPh sb="0" eb="1">
      <t>レイ</t>
    </rPh>
    <rPh sb="4" eb="5">
      <t>カズ</t>
    </rPh>
    <rPh sb="12" eb="13">
      <t>ネン</t>
    </rPh>
    <rPh sb="16" eb="17">
      <t>ド</t>
    </rPh>
    <phoneticPr fontId="2"/>
  </si>
  <si>
    <t>令和６年</t>
    <rPh sb="0" eb="2">
      <t>レイワ</t>
    </rPh>
    <rPh sb="3" eb="4">
      <t>ネン</t>
    </rPh>
    <phoneticPr fontId="2"/>
  </si>
  <si>
    <t>（単位：千円）</t>
  </si>
  <si>
    <t>令和７年度</t>
    <rPh sb="0" eb="1">
      <t>レイ</t>
    </rPh>
    <rPh sb="1" eb="2">
      <t>ワ</t>
    </rPh>
    <rPh sb="3" eb="5">
      <t>ネンド</t>
    </rPh>
    <phoneticPr fontId="2"/>
  </si>
  <si>
    <t>令和6年度</t>
    <rPh sb="0" eb="1">
      <t>レイ</t>
    </rPh>
    <rPh sb="1" eb="2">
      <t>ワ</t>
    </rPh>
    <phoneticPr fontId="2"/>
  </si>
  <si>
    <t>令和7年度
（見込）</t>
    <rPh sb="0" eb="1">
      <t>レイ</t>
    </rPh>
    <rPh sb="1" eb="2">
      <t>ワ</t>
    </rPh>
    <phoneticPr fontId="2"/>
  </si>
  <si>
    <t>その他(共済組合負担金等ほか)</t>
    <phoneticPr fontId="2"/>
  </si>
  <si>
    <t>　</t>
    <phoneticPr fontId="2"/>
  </si>
  <si>
    <t>1日、11月は12月1日、12月は1月5</t>
    <rPh sb="1" eb="2">
      <t>ヒ</t>
    </rPh>
    <rPh sb="5" eb="6">
      <t>ガツ</t>
    </rPh>
    <rPh sb="9" eb="10">
      <t>ガツ</t>
    </rPh>
    <rPh sb="11" eb="12">
      <t>ヒ</t>
    </rPh>
    <rPh sb="15" eb="16">
      <t>ツキ</t>
    </rPh>
    <rPh sb="18" eb="19">
      <t>ガツ</t>
    </rPh>
    <phoneticPr fontId="2"/>
  </si>
  <si>
    <t>※1　軽課税率は、初度検査年月が令和6年4月から令和7年3月で、排出ガス性能や燃費環境の優れた環境負荷の小さな車両について、令和7年度に限り適用される税率です。</t>
    <phoneticPr fontId="2"/>
  </si>
  <si>
    <t xml:space="preserve"> ４月16日～同月末日</t>
    <rPh sb="2" eb="3">
      <t>ガツ</t>
    </rPh>
    <rPh sb="5" eb="6">
      <t>ニチ</t>
    </rPh>
    <rPh sb="7" eb="8">
      <t>ドウ</t>
    </rPh>
    <rPh sb="8" eb="9">
      <t>ガツ</t>
    </rPh>
    <rPh sb="9" eb="10">
      <t>マツ</t>
    </rPh>
    <rPh sb="10" eb="11">
      <t>ニチ</t>
    </rPh>
    <phoneticPr fontId="2"/>
  </si>
  <si>
    <t xml:space="preserve"> ７月16日～同月末日</t>
    <rPh sb="2" eb="3">
      <t>ガツ</t>
    </rPh>
    <rPh sb="5" eb="6">
      <t>ニチ</t>
    </rPh>
    <rPh sb="8" eb="9">
      <t>ガツ</t>
    </rPh>
    <rPh sb="10" eb="11">
      <t>ニチ</t>
    </rPh>
    <phoneticPr fontId="2"/>
  </si>
  <si>
    <t xml:space="preserve"> 12月16日～翌年1月5日</t>
    <rPh sb="3" eb="4">
      <t>ガツ</t>
    </rPh>
    <rPh sb="6" eb="7">
      <t>ニチ</t>
    </rPh>
    <rPh sb="8" eb="10">
      <t>ヨクトシ</t>
    </rPh>
    <rPh sb="11" eb="12">
      <t>ガツ</t>
    </rPh>
    <rPh sb="13" eb="14">
      <t>ヒ</t>
    </rPh>
    <phoneticPr fontId="2"/>
  </si>
  <si>
    <t>翌年 ２月16日～翌月2日</t>
    <rPh sb="0" eb="2">
      <t>ヨクネン</t>
    </rPh>
    <rPh sb="4" eb="5">
      <t>ガツ</t>
    </rPh>
    <rPh sb="7" eb="8">
      <t>ニチ</t>
    </rPh>
    <rPh sb="9" eb="10">
      <t>ヨク</t>
    </rPh>
    <rPh sb="10" eb="11">
      <t>ガツ</t>
    </rPh>
    <rPh sb="12" eb="13">
      <t>ニチ</t>
    </rPh>
    <phoneticPr fontId="2"/>
  </si>
  <si>
    <t>各月月末（5月は6月2日、8月は9月</t>
    <rPh sb="17" eb="18">
      <t>ガツ</t>
    </rPh>
    <phoneticPr fontId="2"/>
  </si>
  <si>
    <t>日、1月は2月2日、2月は3月2日）</t>
    <rPh sb="0" eb="1">
      <t>ヒ</t>
    </rPh>
    <rPh sb="3" eb="4">
      <t>ガツ</t>
    </rPh>
    <rPh sb="6" eb="7">
      <t>ガツ</t>
    </rPh>
    <rPh sb="8" eb="9">
      <t>ヒ</t>
    </rPh>
    <rPh sb="11" eb="12">
      <t>ツキ</t>
    </rPh>
    <rPh sb="14" eb="15">
      <t>ガツ</t>
    </rPh>
    <rPh sb="16" eb="17">
      <t>ニチ</t>
    </rPh>
    <phoneticPr fontId="2"/>
  </si>
  <si>
    <t>令和２年度</t>
  </si>
  <si>
    <t>令和３年度</t>
  </si>
  <si>
    <t>令和４年度</t>
  </si>
  <si>
    <t>令和５年度</t>
  </si>
  <si>
    <t>令和６年度</t>
  </si>
  <si>
    <t>○　一般会計決算額構成図（令和６年度）</t>
    <rPh sb="2" eb="4">
      <t>イッパン</t>
    </rPh>
    <rPh sb="3" eb="4">
      <t>ネンド</t>
    </rPh>
    <rPh sb="4" eb="6">
      <t>カイケイ</t>
    </rPh>
    <rPh sb="6" eb="8">
      <t>ケッサン</t>
    </rPh>
    <rPh sb="8" eb="9">
      <t>ガク</t>
    </rPh>
    <rPh sb="9" eb="12">
      <t>コウセイズ</t>
    </rPh>
    <rPh sb="13" eb="15">
      <t>レイワ</t>
    </rPh>
    <rPh sb="16" eb="18">
      <t>ネンド</t>
    </rPh>
    <phoneticPr fontId="2"/>
  </si>
  <si>
    <t>3,000円
(県民税1,000円)</t>
    <phoneticPr fontId="2"/>
  </si>
  <si>
    <t>区分　　　　  　　　      年度</t>
    <phoneticPr fontId="2"/>
  </si>
  <si>
    <t>7.7.1</t>
    <phoneticPr fontId="2"/>
  </si>
  <si>
    <t>726.01</t>
    <phoneticPr fontId="2"/>
  </si>
  <si>
    <t>令和7年度</t>
    <rPh sb="0" eb="2">
      <t>レイワ</t>
    </rPh>
    <rPh sb="3" eb="5">
      <t>ネンド</t>
    </rPh>
    <rPh sb="4" eb="5">
      <t>ド</t>
    </rPh>
    <phoneticPr fontId="2"/>
  </si>
  <si>
    <t>新潟市:53.78%</t>
  </si>
  <si>
    <t>聖籠町:46.22%</t>
  </si>
  <si>
    <t>2/13
（H23～R2年度は2/9、R3年度は4/9、R4～R6年度は4/13、R7～R8年度は4/15）</t>
    <rPh sb="33" eb="35">
      <t>ネンド</t>
    </rPh>
    <phoneticPr fontId="2"/>
  </si>
  <si>
    <t>着陸料の収入額　1/2、一定の騒音基準地区内の世帯数　1/2（H28～R5年度）
航空機の延べ重量（航空機の重量×着陸回数）　1/4、旅客数　1/4、一定の騒音基準地区内の世帯数　1/2（R6年度以降）
※経過措置により、R6年度は着陸料収入額　40/100、延べ重量　5/100、旅客数　5/100、騒音世帯数　50/100
※経過措置により、R7年度は着陸料収入額　30/100、延べ重量　10/100、旅客数　10/100、騒音世帯数　50/100</t>
    <rPh sb="0" eb="3">
      <t>チャクリクリョウ</t>
    </rPh>
    <rPh sb="4" eb="7">
      <t>シュウニュウガク</t>
    </rPh>
    <rPh sb="12" eb="14">
      <t>イッテイ</t>
    </rPh>
    <rPh sb="15" eb="19">
      <t>ソウオンキジュン</t>
    </rPh>
    <rPh sb="19" eb="22">
      <t>チクナイ</t>
    </rPh>
    <rPh sb="23" eb="26">
      <t>セタイスウ</t>
    </rPh>
    <rPh sb="37" eb="39">
      <t>ネンド</t>
    </rPh>
    <rPh sb="41" eb="44">
      <t>コウクウキ</t>
    </rPh>
    <rPh sb="45" eb="46">
      <t>ノ</t>
    </rPh>
    <rPh sb="47" eb="49">
      <t>ジュウリョウ</t>
    </rPh>
    <rPh sb="50" eb="53">
      <t>コウクウキ</t>
    </rPh>
    <rPh sb="54" eb="56">
      <t>ジュウリョウ</t>
    </rPh>
    <rPh sb="57" eb="61">
      <t>チャクリクカイスウ</t>
    </rPh>
    <rPh sb="67" eb="70">
      <t>リョキャクスウ</t>
    </rPh>
    <rPh sb="75" eb="77">
      <t>イッテイ</t>
    </rPh>
    <rPh sb="78" eb="80">
      <t>ソウオン</t>
    </rPh>
    <rPh sb="80" eb="82">
      <t>キジュン</t>
    </rPh>
    <rPh sb="82" eb="85">
      <t>チクナイ</t>
    </rPh>
    <rPh sb="86" eb="89">
      <t>セタイスウ</t>
    </rPh>
    <rPh sb="96" eb="98">
      <t>ネンド</t>
    </rPh>
    <rPh sb="98" eb="100">
      <t>イコウ</t>
    </rPh>
    <rPh sb="103" eb="107">
      <t>ケイカソチ</t>
    </rPh>
    <rPh sb="113" eb="115">
      <t>ネンド</t>
    </rPh>
    <rPh sb="116" eb="119">
      <t>チャクリクリョウ</t>
    </rPh>
    <rPh sb="119" eb="122">
      <t>シュウニュウガク</t>
    </rPh>
    <rPh sb="130" eb="131">
      <t>ノ</t>
    </rPh>
    <rPh sb="132" eb="134">
      <t>ジュウリョウ</t>
    </rPh>
    <rPh sb="141" eb="144">
      <t>リョキャクスウ</t>
    </rPh>
    <rPh sb="151" eb="156">
      <t>ソウオンセタイスウ</t>
    </rPh>
    <phoneticPr fontId="2"/>
  </si>
  <si>
    <t>但し、H23～R2年度の間は18,000円/kℓ、R3年度は9,000円/kℓ、R4～R6年度は13,000円/kℓ、R7～R8年度は15,000円/kℓ</t>
    <rPh sb="0" eb="1">
      <t>タダ</t>
    </rPh>
    <rPh sb="9" eb="10">
      <t>ネン</t>
    </rPh>
    <rPh sb="10" eb="11">
      <t>ド</t>
    </rPh>
    <rPh sb="12" eb="13">
      <t>アイダ</t>
    </rPh>
    <rPh sb="27" eb="28">
      <t>ネン</t>
    </rPh>
    <rPh sb="28" eb="29">
      <t>ド</t>
    </rPh>
    <rPh sb="35" eb="36">
      <t>エン</t>
    </rPh>
    <rPh sb="45" eb="47">
      <t>ネンド</t>
    </rPh>
    <rPh sb="54" eb="55">
      <t>エン</t>
    </rPh>
    <phoneticPr fontId="2"/>
  </si>
  <si>
    <t>４　概　　要</t>
    <rPh sb="2" eb="3">
      <t>ガイ</t>
    </rPh>
    <rPh sb="5" eb="6">
      <t>ヨウ</t>
    </rPh>
    <phoneticPr fontId="13"/>
  </si>
  <si>
    <t>５　決算状況</t>
    <rPh sb="2" eb="4">
      <t>ケッサン</t>
    </rPh>
    <rPh sb="4" eb="6">
      <t>ジョウキョウ</t>
    </rPh>
    <phoneticPr fontId="13"/>
  </si>
  <si>
    <t>６　地方譲与税等決算状況</t>
    <rPh sb="2" eb="4">
      <t>チホウ</t>
    </rPh>
    <rPh sb="4" eb="7">
      <t>ジョウヨゼイ</t>
    </rPh>
    <rPh sb="7" eb="8">
      <t>トウ</t>
    </rPh>
    <rPh sb="8" eb="10">
      <t>ケッサン</t>
    </rPh>
    <rPh sb="10" eb="12">
      <t>ジョウキョウ</t>
    </rPh>
    <phoneticPr fontId="13"/>
  </si>
  <si>
    <t>（単位：百万円）</t>
    <rPh sb="1" eb="3">
      <t>タンイ</t>
    </rPh>
    <rPh sb="4" eb="5">
      <t>ヒャク</t>
    </rPh>
    <rPh sb="5" eb="7">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</si>
</sst>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2" formatCode="_ &quot;¥&quot;* #,##0_ ;_ &quot;¥&quot;* \-#,##0_ ;_ &quot;¥&quot;* &quot;-&quot;_ ;_ @_ "/>
    <numFmt numFmtId="176" formatCode="\(#,##0\)"/>
    <numFmt numFmtId="177" formatCode="\(General\)"/>
    <numFmt numFmtId="178" formatCode="#,##0.0;[Red]\-#,##0.0"/>
    <numFmt numFmtId="179" formatCode="#,##0\ "/>
    <numFmt numFmtId="180" formatCode="General\ "/>
    <numFmt numFmtId="181" formatCode="#,##0_);[Red]\(#,##0\)"/>
    <numFmt numFmtId="182" formatCode="#,##0.0_);[Red]\(#,##0.0\)"/>
    <numFmt numFmtId="183" formatCode="#,##0_ ;[Red]\-#,##0\ "/>
    <numFmt numFmtId="184" formatCode="0.0_);[Red]\(0.0\)"/>
    <numFmt numFmtId="185" formatCode="#,##0_ "/>
    <numFmt numFmtId="186" formatCode="0.0%"/>
    <numFmt numFmtId="187" formatCode="0.0_ "/>
    <numFmt numFmtId="188" formatCode="#,##0&quot;円&quot;"/>
  </numFmts>
  <fonts count="69" x14ac:knownFonts="1">
    <font>
      <sz val="11"/>
      <name val="ＭＳ Ｐゴシック"/>
      <family val="3"/>
      <charset val="128"/>
    </font>
    <font>
      <sz val="11"/>
      <name val="ＭＳ Ｐゴシック"/>
      <family val="3"/>
      <charset val="128"/>
    </font>
    <font>
      <sz val="6"/>
      <name val="ＭＳ Ｐゴシック"/>
      <family val="3"/>
      <charset val="128"/>
    </font>
    <font>
      <sz val="9.5"/>
      <name val="ＭＳ 明朝"/>
      <family val="1"/>
      <charset val="128"/>
    </font>
    <font>
      <sz val="14"/>
      <name val="ＭＳ ゴシック"/>
      <family val="3"/>
      <charset val="128"/>
    </font>
    <font>
      <sz val="11"/>
      <name val="ＭＳ 明朝"/>
      <family val="1"/>
      <charset val="128"/>
    </font>
    <font>
      <vertAlign val="superscript"/>
      <sz val="9.5"/>
      <name val="ＭＳ 明朝"/>
      <family val="1"/>
      <charset val="128"/>
    </font>
    <font>
      <sz val="10"/>
      <name val="ＭＳ ゴシック"/>
      <family val="3"/>
      <charset val="128"/>
    </font>
    <font>
      <sz val="11"/>
      <name val="ＭＳ ゴシック"/>
      <family val="3"/>
      <charset val="128"/>
    </font>
    <font>
      <sz val="9.5"/>
      <name val="ＭＳ ゴシック"/>
      <family val="3"/>
      <charset val="128"/>
    </font>
    <font>
      <sz val="10"/>
      <name val="ＭＳ 明朝"/>
      <family val="1"/>
      <charset val="128"/>
    </font>
    <font>
      <sz val="12"/>
      <name val="ＭＳ 明朝"/>
      <family val="1"/>
      <charset val="128"/>
    </font>
    <font>
      <sz val="9"/>
      <name val="ＭＳ 明朝"/>
      <family val="1"/>
      <charset val="128"/>
    </font>
    <font>
      <sz val="6"/>
      <name val="ＭＳ ゴシック"/>
      <family val="3"/>
      <charset val="128"/>
    </font>
    <font>
      <sz val="9"/>
      <name val="ＭＳ Ｐ明朝"/>
      <family val="1"/>
      <charset val="128"/>
    </font>
    <font>
      <vertAlign val="superscript"/>
      <sz val="9"/>
      <name val="ＭＳ 明朝"/>
      <family val="1"/>
      <charset val="128"/>
    </font>
    <font>
      <sz val="20"/>
      <name val="ＭＳ 明朝"/>
      <family val="1"/>
      <charset val="128"/>
    </font>
    <font>
      <sz val="2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sz val="14"/>
      <name val="ＭＳ 明朝"/>
      <family val="1"/>
      <charset val="128"/>
    </font>
    <font>
      <vertAlign val="superscript"/>
      <sz val="11"/>
      <name val="ＭＳ 明朝"/>
      <family val="1"/>
      <charset val="128"/>
    </font>
    <font>
      <sz val="7"/>
      <name val="ＭＳ 明朝"/>
      <family val="1"/>
      <charset val="128"/>
    </font>
    <font>
      <sz val="10"/>
      <name val="ＭＳ Ｐゴシック"/>
      <family val="3"/>
      <charset val="128"/>
    </font>
    <font>
      <sz val="9"/>
      <name val="ＭＳ Ｐゴシック"/>
      <family val="3"/>
      <charset val="128"/>
    </font>
    <font>
      <sz val="12"/>
      <name val="ＭＳ Ｐゴシック"/>
      <family val="3"/>
      <charset val="128"/>
    </font>
    <font>
      <b/>
      <sz val="20"/>
      <name val="ＭＳ 明朝"/>
      <family val="1"/>
      <charset val="128"/>
    </font>
    <font>
      <sz val="12"/>
      <color indexed="64"/>
      <name val="ＭＳ Ｐゴシック"/>
      <family val="3"/>
      <charset val="128"/>
    </font>
    <font>
      <sz val="11"/>
      <color indexed="64"/>
      <name val="ＭＳ Ｐゴシック"/>
      <family val="3"/>
      <charset val="128"/>
    </font>
    <font>
      <sz val="11"/>
      <color theme="1"/>
      <name val="ＭＳ Ｐゴシック"/>
      <family val="3"/>
      <charset val="128"/>
      <scheme val="minor"/>
    </font>
    <font>
      <sz val="11"/>
      <color theme="1"/>
      <name val="ＭＳ 明朝"/>
      <family val="1"/>
      <charset val="128"/>
    </font>
    <font>
      <sz val="9.5"/>
      <color rgb="FF000000"/>
      <name val="ＭＳ 明朝"/>
      <family val="1"/>
      <charset val="128"/>
    </font>
    <font>
      <sz val="9.5"/>
      <color theme="1"/>
      <name val="ＭＳ 明朝"/>
      <family val="1"/>
      <charset val="128"/>
    </font>
    <font>
      <sz val="14"/>
      <color theme="1"/>
      <name val="ＭＳ ゴシック"/>
      <family val="3"/>
      <charset val="128"/>
    </font>
    <font>
      <sz val="11"/>
      <color theme="1"/>
      <name val="ＭＳ Ｐゴシック"/>
      <family val="3"/>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sz val="9.5"/>
      <color theme="1"/>
      <name val="ＭＳ ゴシック"/>
      <family val="3"/>
      <charset val="128"/>
    </font>
    <font>
      <sz val="3"/>
      <color theme="1"/>
      <name val="ＭＳ 明朝"/>
      <family val="1"/>
      <charset val="128"/>
    </font>
    <font>
      <vertAlign val="superscript"/>
      <sz val="9.5"/>
      <color theme="1"/>
      <name val="ＭＳ 明朝"/>
      <family val="1"/>
      <charset val="128"/>
    </font>
    <font>
      <sz val="11"/>
      <color rgb="FFFF0000"/>
      <name val="ＭＳ Ｐゴシック"/>
      <family val="3"/>
      <charset val="128"/>
    </font>
    <font>
      <sz val="10"/>
      <color rgb="FFFF0000"/>
      <name val="ＭＳ Ｐゴシック"/>
      <family val="3"/>
      <charset val="128"/>
    </font>
    <font>
      <i/>
      <sz val="9"/>
      <name val="ＭＳ Ｐゴシック"/>
      <family val="3"/>
      <charset val="128"/>
    </font>
    <font>
      <sz val="10.5"/>
      <name val="ＭＳ Ｐゴシック"/>
      <family val="3"/>
      <charset val="128"/>
    </font>
    <font>
      <sz val="6"/>
      <name val="ＭＳ 明朝"/>
      <family val="1"/>
      <charset val="128"/>
    </font>
    <font>
      <sz val="9.5"/>
      <name val="ＭＳ Ｐ明朝"/>
      <family val="1"/>
      <charset val="128"/>
    </font>
    <font>
      <sz val="10.5"/>
      <name val="ＭＳ 明朝"/>
      <family val="1"/>
      <charset val="128"/>
    </font>
    <font>
      <b/>
      <sz val="16"/>
      <name val="ＭＳ 明朝"/>
      <family val="1"/>
      <charset val="128"/>
    </font>
    <font>
      <b/>
      <sz val="16"/>
      <name val="ＭＳ Ｐゴシック"/>
      <family val="3"/>
      <charset val="128"/>
    </font>
    <font>
      <b/>
      <sz val="11"/>
      <color rgb="FFFF0000"/>
      <name val="ＭＳ Ｐゴシック"/>
      <family val="3"/>
      <charset val="128"/>
    </font>
    <font>
      <b/>
      <sz val="11"/>
      <color rgb="FFFF0000"/>
      <name val="ＭＳ 明朝"/>
      <family val="1"/>
      <charset val="128"/>
    </font>
    <font>
      <b/>
      <sz val="9.5"/>
      <color rgb="FFFF000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00B0F0"/>
        <bgColor indexed="64"/>
      </patternFill>
    </fill>
  </fills>
  <borders count="2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style="thin">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medium">
        <color indexed="8"/>
      </left>
      <right/>
      <top style="medium">
        <color indexed="64"/>
      </top>
      <bottom/>
      <diagonal/>
    </border>
    <border>
      <left/>
      <right/>
      <top style="medium">
        <color indexed="64"/>
      </top>
      <bottom/>
      <diagonal/>
    </border>
    <border>
      <left style="double">
        <color indexed="8"/>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8"/>
      </left>
      <right/>
      <top/>
      <bottom/>
      <diagonal/>
    </border>
    <border>
      <left style="thin">
        <color indexed="8"/>
      </left>
      <right style="thin">
        <color indexed="8"/>
      </right>
      <top/>
      <bottom/>
      <diagonal/>
    </border>
    <border>
      <left style="thin">
        <color indexed="8"/>
      </left>
      <right/>
      <top/>
      <bottom/>
      <diagonal/>
    </border>
    <border>
      <left style="thin">
        <color indexed="8"/>
      </left>
      <right style="double">
        <color indexed="8"/>
      </right>
      <top/>
      <bottom/>
      <diagonal/>
    </border>
    <border>
      <left style="double">
        <color indexed="8"/>
      </left>
      <right style="thin">
        <color indexed="8"/>
      </right>
      <top/>
      <bottom/>
      <diagonal/>
    </border>
    <border>
      <left style="thin">
        <color indexed="8"/>
      </left>
      <right style="dashed">
        <color indexed="8"/>
      </right>
      <top/>
      <bottom/>
      <diagonal/>
    </border>
    <border>
      <left style="thin">
        <color indexed="64"/>
      </left>
      <right style="thin">
        <color indexed="64"/>
      </right>
      <top/>
      <bottom/>
      <diagonal/>
    </border>
    <border>
      <left style="thin">
        <color indexed="8"/>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style="dashed">
        <color indexed="8"/>
      </right>
      <top style="thin">
        <color indexed="8"/>
      </top>
      <bottom/>
      <diagonal/>
    </border>
    <border>
      <left/>
      <right/>
      <top style="thin">
        <color indexed="8"/>
      </top>
      <bottom/>
      <diagonal/>
    </border>
    <border>
      <left style="thin">
        <color indexed="8"/>
      </left>
      <right style="thin">
        <color indexed="8"/>
      </right>
      <top/>
      <bottom style="hair">
        <color indexed="64"/>
      </bottom>
      <diagonal/>
    </border>
    <border>
      <left style="thin">
        <color indexed="8"/>
      </left>
      <right style="dashed">
        <color indexed="8"/>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8"/>
      </top>
      <bottom/>
      <diagonal/>
    </border>
    <border>
      <left style="medium">
        <color indexed="8"/>
      </left>
      <right style="thin">
        <color indexed="8"/>
      </right>
      <top/>
      <bottom style="thin">
        <color indexed="64"/>
      </bottom>
      <diagonal/>
    </border>
    <border>
      <left style="thin">
        <color indexed="8"/>
      </left>
      <right/>
      <top style="medium">
        <color indexed="64"/>
      </top>
      <bottom/>
      <diagonal/>
    </border>
    <border>
      <left style="thin">
        <color indexed="8"/>
      </left>
      <right style="dashed">
        <color indexed="8"/>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medium">
        <color indexed="8"/>
      </left>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double">
        <color indexed="8"/>
      </right>
      <top/>
      <bottom style="thin">
        <color indexed="64"/>
      </bottom>
      <diagonal/>
    </border>
    <border>
      <left style="double">
        <color indexed="8"/>
      </left>
      <right style="thin">
        <color indexed="8"/>
      </right>
      <top/>
      <bottom style="thin">
        <color indexed="64"/>
      </bottom>
      <diagonal/>
    </border>
    <border>
      <left style="medium">
        <color indexed="8"/>
      </left>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double">
        <color indexed="8"/>
      </right>
      <top style="thin">
        <color indexed="8"/>
      </top>
      <bottom style="medium">
        <color indexed="64"/>
      </bottom>
      <diagonal/>
    </border>
    <border>
      <left style="double">
        <color indexed="8"/>
      </left>
      <right/>
      <top style="thin">
        <color indexed="8"/>
      </top>
      <bottom style="medium">
        <color indexed="64"/>
      </bottom>
      <diagonal/>
    </border>
    <border>
      <left style="thin">
        <color indexed="8"/>
      </left>
      <right style="dashed">
        <color indexed="8"/>
      </right>
      <top style="thin">
        <color indexed="8"/>
      </top>
      <bottom style="medium">
        <color indexed="64"/>
      </bottom>
      <diagonal/>
    </border>
    <border>
      <left/>
      <right/>
      <top style="thin">
        <color indexed="8"/>
      </top>
      <bottom style="medium">
        <color indexed="64"/>
      </bottom>
      <diagonal/>
    </border>
    <border>
      <left style="thin">
        <color indexed="8"/>
      </left>
      <right style="thin">
        <color indexed="8"/>
      </right>
      <top style="thin">
        <color indexed="64"/>
      </top>
      <bottom/>
      <diagonal/>
    </border>
    <border>
      <left style="thin">
        <color indexed="8"/>
      </left>
      <right style="dashed">
        <color indexed="8"/>
      </right>
      <top style="thin">
        <color indexed="64"/>
      </top>
      <bottom/>
      <diagonal/>
    </border>
    <border>
      <left style="thin">
        <color indexed="8"/>
      </left>
      <right style="thin">
        <color indexed="8"/>
      </right>
      <top style="thin">
        <color indexed="8"/>
      </top>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thin">
        <color indexed="64"/>
      </left>
      <right/>
      <top style="thin">
        <color indexed="64"/>
      </top>
      <bottom style="hair">
        <color indexed="64"/>
      </bottom>
      <diagonal/>
    </border>
    <border diagonalDown="1">
      <left/>
      <right style="hair">
        <color indexed="64"/>
      </right>
      <top style="thin">
        <color indexed="64"/>
      </top>
      <bottom style="hair">
        <color indexed="64"/>
      </bottom>
      <diagonal style="hair">
        <color indexed="64"/>
      </diagonal>
    </border>
    <border>
      <left style="thin">
        <color indexed="8"/>
      </left>
      <right style="thin">
        <color indexed="8"/>
      </right>
      <top/>
      <bottom style="thin">
        <color indexed="8"/>
      </bottom>
      <diagonal/>
    </border>
    <border>
      <left style="thin">
        <color indexed="64"/>
      </left>
      <right style="double">
        <color indexed="8"/>
      </right>
      <top style="thin">
        <color indexed="64"/>
      </top>
      <bottom/>
      <diagonal/>
    </border>
    <border>
      <left style="thin">
        <color indexed="64"/>
      </left>
      <right style="double">
        <color indexed="8"/>
      </right>
      <top/>
      <bottom/>
      <diagonal/>
    </border>
    <border>
      <left style="thin">
        <color indexed="64"/>
      </left>
      <right style="double">
        <color indexed="8"/>
      </right>
      <top/>
      <bottom style="thin">
        <color indexed="64"/>
      </bottom>
      <diagonal/>
    </border>
    <border>
      <left style="double">
        <color indexed="8"/>
      </left>
      <right style="thin">
        <color indexed="8"/>
      </right>
      <top style="thin">
        <color indexed="64"/>
      </top>
      <bottom/>
      <diagonal/>
    </border>
    <border>
      <left style="medium">
        <color indexed="64"/>
      </left>
      <right style="medium">
        <color indexed="8"/>
      </right>
      <top style="medium">
        <color indexed="64"/>
      </top>
      <bottom/>
      <diagonal/>
    </border>
    <border>
      <left style="medium">
        <color indexed="64"/>
      </left>
      <right style="medium">
        <color indexed="8"/>
      </right>
      <top/>
      <bottom style="medium">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64"/>
      </bottom>
      <diagonal/>
    </border>
    <border>
      <left style="thin">
        <color indexed="8"/>
      </left>
      <right style="double">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8"/>
      </right>
      <top/>
      <bottom style="medium">
        <color indexed="64"/>
      </bottom>
      <diagonal/>
    </border>
    <border>
      <left style="thin">
        <color indexed="8"/>
      </left>
      <right style="double">
        <color indexed="8"/>
      </right>
      <top/>
      <bottom style="medium">
        <color indexed="64"/>
      </bottom>
      <diagonal/>
    </border>
    <border>
      <left style="thin">
        <color indexed="8"/>
      </left>
      <right style="double">
        <color indexed="8"/>
      </right>
      <top style="thin">
        <color indexed="64"/>
      </top>
      <bottom/>
      <diagonal/>
    </border>
    <border>
      <left style="thin">
        <color indexed="8"/>
      </left>
      <right style="thin">
        <color indexed="8"/>
      </right>
      <top style="medium">
        <color indexed="64"/>
      </top>
      <bottom/>
      <diagonal/>
    </border>
    <border>
      <left style="thin">
        <color indexed="8"/>
      </left>
      <right style="double">
        <color indexed="8"/>
      </right>
      <top style="medium">
        <color indexed="64"/>
      </top>
      <bottom/>
      <diagonal/>
    </border>
    <border>
      <left style="double">
        <color indexed="8"/>
      </left>
      <right style="thin">
        <color indexed="8"/>
      </right>
      <top style="medium">
        <color indexed="64"/>
      </top>
      <bottom/>
      <diagonal/>
    </border>
    <border>
      <left style="thin">
        <color indexed="64"/>
      </left>
      <right style="thin">
        <color indexed="64"/>
      </right>
      <top/>
      <bottom style="hair">
        <color indexed="64"/>
      </bottom>
      <diagonal/>
    </border>
    <border>
      <left style="thin">
        <color indexed="8"/>
      </left>
      <right style="thin">
        <color indexed="8"/>
      </right>
      <top/>
      <bottom style="medium">
        <color indexed="64"/>
      </bottom>
      <diagonal/>
    </border>
    <border>
      <left style="hair">
        <color indexed="64"/>
      </left>
      <right/>
      <top style="hair">
        <color indexed="64"/>
      </top>
      <bottom style="hair">
        <color rgb="FFFF0000"/>
      </bottom>
      <diagonal/>
    </border>
    <border>
      <left/>
      <right style="hair">
        <color indexed="64"/>
      </right>
      <top style="hair">
        <color indexed="64"/>
      </top>
      <bottom style="hair">
        <color rgb="FFFF0000"/>
      </bottom>
      <diagonal/>
    </border>
    <border>
      <left style="hair">
        <color indexed="64"/>
      </left>
      <right/>
      <top style="hair">
        <color rgb="FFFF0000"/>
      </top>
      <bottom style="hair">
        <color indexed="64"/>
      </bottom>
      <diagonal/>
    </border>
    <border>
      <left/>
      <right style="hair">
        <color indexed="64"/>
      </right>
      <top style="hair">
        <color rgb="FFFF0000"/>
      </top>
      <bottom style="hair">
        <color indexed="64"/>
      </bottom>
      <diagonal/>
    </border>
    <border>
      <left style="hair">
        <color indexed="64"/>
      </left>
      <right style="hair">
        <color indexed="64"/>
      </right>
      <top style="hair">
        <color indexed="64"/>
      </top>
      <bottom style="hair">
        <color rgb="FFFF0000"/>
      </bottom>
      <diagonal/>
    </border>
    <border>
      <left style="hair">
        <color indexed="64"/>
      </left>
      <right style="hair">
        <color indexed="64"/>
      </right>
      <top style="hair">
        <color rgb="FFFF0000"/>
      </top>
      <bottom style="hair">
        <color indexed="64"/>
      </bottom>
      <diagonal/>
    </border>
    <border>
      <left style="hair">
        <color indexed="64"/>
      </left>
      <right style="hair">
        <color indexed="64"/>
      </right>
      <top style="hair">
        <color rgb="FFFF0000"/>
      </top>
      <bottom/>
      <diagonal/>
    </border>
    <border>
      <left style="hair">
        <color indexed="64"/>
      </left>
      <right/>
      <top style="hair">
        <color rgb="FFFF0000"/>
      </top>
      <bottom/>
      <diagonal/>
    </border>
    <border>
      <left style="hair">
        <color indexed="64"/>
      </left>
      <right/>
      <top/>
      <bottom style="hair">
        <color rgb="FFFF0000"/>
      </bottom>
      <diagonal/>
    </border>
    <border>
      <left/>
      <right/>
      <top/>
      <bottom style="hair">
        <color rgb="FFFF0000"/>
      </bottom>
      <diagonal/>
    </border>
    <border>
      <left/>
      <right/>
      <top style="hair">
        <color rgb="FFFF0000"/>
      </top>
      <bottom/>
      <diagonal/>
    </border>
    <border>
      <left/>
      <right/>
      <top style="hair">
        <color indexed="64"/>
      </top>
      <bottom style="hair">
        <color rgb="FFFF0000"/>
      </bottom>
      <diagonal/>
    </border>
    <border>
      <left style="hair">
        <color indexed="64"/>
      </left>
      <right style="hair">
        <color rgb="FFFF0000"/>
      </right>
      <top style="hair">
        <color indexed="64"/>
      </top>
      <bottom/>
      <diagonal/>
    </border>
    <border>
      <left style="hair">
        <color rgb="FFFF0000"/>
      </left>
      <right style="hair">
        <color indexed="64"/>
      </right>
      <top style="hair">
        <color indexed="64"/>
      </top>
      <bottom/>
      <diagonal/>
    </border>
    <border>
      <left style="hair">
        <color indexed="64"/>
      </left>
      <right style="hair">
        <color rgb="FFFF0000"/>
      </right>
      <top style="hair">
        <color indexed="64"/>
      </top>
      <bottom style="hair">
        <color indexed="64"/>
      </bottom>
      <diagonal/>
    </border>
    <border>
      <left style="hair">
        <color rgb="FFFF0000"/>
      </left>
      <right style="hair">
        <color indexed="64"/>
      </right>
      <top style="hair">
        <color indexed="64"/>
      </top>
      <bottom style="hair">
        <color indexed="64"/>
      </bottom>
      <diagonal/>
    </border>
    <border>
      <left style="thin">
        <color indexed="8"/>
      </left>
      <right style="thin">
        <color indexed="64"/>
      </right>
      <top/>
      <bottom style="thin">
        <color indexed="64"/>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thin">
        <color indexed="64"/>
      </bottom>
      <diagonal/>
    </border>
    <border>
      <left style="medium">
        <color indexed="8"/>
      </left>
      <right style="thin">
        <color indexed="8"/>
      </right>
      <top style="medium">
        <color indexed="64"/>
      </top>
      <bottom/>
      <diagonal/>
    </border>
    <border>
      <left style="medium">
        <color indexed="64"/>
      </left>
      <right style="medium">
        <color indexed="8"/>
      </right>
      <top style="thin">
        <color indexed="64"/>
      </top>
      <bottom/>
      <diagonal/>
    </border>
    <border>
      <left style="medium">
        <color indexed="64"/>
      </left>
      <right style="medium">
        <color indexed="8"/>
      </right>
      <top/>
      <bottom style="medium">
        <color indexed="64"/>
      </bottom>
      <diagonal/>
    </border>
    <border>
      <left style="medium">
        <color indexed="64"/>
      </left>
      <right style="medium">
        <color indexed="8"/>
      </right>
      <top/>
      <bottom style="thin">
        <color indexed="8"/>
      </bottom>
      <diagonal/>
    </border>
    <border>
      <left style="medium">
        <color indexed="64"/>
      </left>
      <right style="medium">
        <color indexed="8"/>
      </right>
      <top style="thin">
        <color indexed="8"/>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8"/>
      </left>
      <right style="thin">
        <color indexed="8"/>
      </right>
      <top style="thin">
        <color indexed="8"/>
      </top>
      <bottom/>
      <diagonal/>
    </border>
    <border>
      <left style="medium">
        <color indexed="8"/>
      </left>
      <right style="thin">
        <color indexed="8"/>
      </right>
      <top style="thin">
        <color indexed="64"/>
      </top>
      <bottom/>
      <diagonal/>
    </border>
    <border>
      <left style="medium">
        <color indexed="8"/>
      </left>
      <right style="thin">
        <color indexed="8"/>
      </right>
      <top/>
      <bottom style="medium">
        <color indexed="64"/>
      </bottom>
      <diagonal/>
    </border>
    <border>
      <left style="thin">
        <color indexed="64"/>
      </left>
      <right style="thin">
        <color indexed="64"/>
      </right>
      <top style="hair">
        <color indexed="64"/>
      </top>
      <bottom/>
      <diagonal/>
    </border>
    <border>
      <left style="thin">
        <color indexed="64"/>
      </left>
      <right style="thin">
        <color indexed="8"/>
      </right>
      <top style="hair">
        <color indexed="64"/>
      </top>
      <bottom/>
      <diagonal/>
    </border>
    <border>
      <left style="thin">
        <color indexed="64"/>
      </left>
      <right style="thin">
        <color indexed="8"/>
      </right>
      <top/>
      <bottom style="thin">
        <color indexed="64"/>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bottom style="thin">
        <color indexed="8"/>
      </bottom>
      <diagonal/>
    </border>
    <border>
      <left style="thin">
        <color indexed="8"/>
      </left>
      <right style="thin">
        <color indexed="8"/>
      </right>
      <top/>
      <bottom style="hair">
        <color indexed="8"/>
      </bottom>
      <diagonal/>
    </border>
    <border>
      <left/>
      <right/>
      <top style="hair">
        <color rgb="FFFF0000"/>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right style="thin">
        <color indexed="64"/>
      </right>
      <top style="thin">
        <color indexed="64"/>
      </top>
      <bottom/>
      <diagonal style="hair">
        <color indexed="64"/>
      </diagonal>
    </border>
    <border>
      <left style="thin">
        <color indexed="8"/>
      </left>
      <right style="medium">
        <color indexed="64"/>
      </right>
      <top style="thin">
        <color indexed="8"/>
      </top>
      <bottom style="medium">
        <color indexed="64"/>
      </bottom>
      <diagonal/>
    </border>
    <border>
      <left style="thin">
        <color indexed="8"/>
      </left>
      <right style="medium">
        <color indexed="64"/>
      </right>
      <top/>
      <bottom/>
      <diagonal/>
    </border>
    <border>
      <left style="thin">
        <color indexed="8"/>
      </left>
      <right style="medium">
        <color indexed="64"/>
      </right>
      <top/>
      <bottom style="thin">
        <color indexed="64"/>
      </bottom>
      <diagonal/>
    </border>
    <border>
      <left style="thin">
        <color indexed="8"/>
      </left>
      <right style="medium">
        <color indexed="64"/>
      </right>
      <top style="thin">
        <color indexed="64"/>
      </top>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diagonal/>
    </border>
    <border>
      <left style="thin">
        <color indexed="8"/>
      </left>
      <right style="medium">
        <color indexed="64"/>
      </right>
      <top/>
      <bottom style="medium">
        <color indexed="64"/>
      </bottom>
      <diagonal/>
    </border>
    <border>
      <left style="thin">
        <color theme="1"/>
      </left>
      <right/>
      <top style="thin">
        <color indexed="64"/>
      </top>
      <bottom style="thin">
        <color indexed="64"/>
      </bottom>
      <diagonal/>
    </border>
    <border>
      <left/>
      <right/>
      <top style="thin">
        <color auto="1"/>
      </top>
      <bottom/>
      <diagonal/>
    </border>
    <border>
      <left/>
      <right style="medium">
        <color indexed="64"/>
      </right>
      <top style="thin">
        <color indexed="8"/>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8"/>
      </top>
      <bottom/>
      <diagonal/>
    </border>
    <border>
      <left/>
      <right style="medium">
        <color indexed="64"/>
      </right>
      <top/>
      <bottom style="medium">
        <color indexed="64"/>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8"/>
      </top>
      <bottom/>
      <diagonal/>
    </border>
    <border>
      <left style="thin">
        <color indexed="64"/>
      </left>
      <right style="medium">
        <color indexed="64"/>
      </right>
      <top/>
      <bottom style="medium">
        <color indexed="64"/>
      </bottom>
      <diagonal/>
    </border>
    <border>
      <left/>
      <right style="thin">
        <color indexed="64"/>
      </right>
      <top style="thin">
        <color indexed="8"/>
      </top>
      <bottom style="medium">
        <color indexed="64"/>
      </bottom>
      <diagonal/>
    </border>
    <border>
      <left/>
      <right style="thin">
        <color indexed="64"/>
      </right>
      <top style="medium">
        <color indexed="64"/>
      </top>
      <bottom/>
      <diagonal/>
    </border>
    <border>
      <left/>
      <right style="thin">
        <color indexed="64"/>
      </right>
      <top style="thin">
        <color indexed="8"/>
      </top>
      <bottom/>
      <diagonal/>
    </border>
    <border>
      <left/>
      <right style="thin">
        <color indexed="64"/>
      </right>
      <top/>
      <bottom style="medium">
        <color indexed="64"/>
      </bottom>
      <diagonal/>
    </border>
    <border>
      <left style="thin">
        <color indexed="8"/>
      </left>
      <right style="medium">
        <color indexed="64"/>
      </right>
      <top style="hair">
        <color indexed="8"/>
      </top>
      <bottom/>
      <diagonal/>
    </border>
    <border>
      <left style="double">
        <color indexed="8"/>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s>
  <cellStyleXfs count="51">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6" fontId="1" fillId="0" borderId="0" applyFont="0" applyFill="0" applyBorder="0" applyAlignment="0" applyProtection="0"/>
    <xf numFmtId="0" fontId="33" fillId="7" borderId="4" applyNumberFormat="0" applyAlignment="0" applyProtection="0">
      <alignment vertical="center"/>
    </xf>
    <xf numFmtId="0" fontId="1" fillId="0" borderId="0"/>
    <xf numFmtId="0" fontId="45" fillId="0" borderId="0">
      <alignment vertical="center"/>
    </xf>
    <xf numFmtId="0" fontId="41" fillId="0" borderId="0"/>
    <xf numFmtId="0" fontId="7" fillId="0" borderId="0">
      <alignment vertical="center"/>
    </xf>
    <xf numFmtId="0" fontId="34" fillId="4" borderId="0" applyNumberFormat="0" applyBorder="0" applyAlignment="0" applyProtection="0">
      <alignment vertical="center"/>
    </xf>
  </cellStyleXfs>
  <cellXfs count="1529">
    <xf numFmtId="0" fontId="0" fillId="0" borderId="0" xfId="0"/>
    <xf numFmtId="0" fontId="3"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horizontal="center" vertical="center" wrapText="1"/>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3" fillId="0" borderId="0" xfId="0" applyFont="1" applyAlignment="1">
      <alignment horizontal="distributed" vertical="center"/>
    </xf>
    <xf numFmtId="38" fontId="5" fillId="0" borderId="0" xfId="44" applyNumberFormat="1" applyFont="1" applyBorder="1" applyAlignment="1">
      <alignment vertical="center"/>
    </xf>
    <xf numFmtId="0" fontId="3" fillId="0" borderId="23"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38" fontId="3" fillId="0" borderId="0" xfId="35" applyFont="1" applyBorder="1" applyAlignment="1">
      <alignment vertical="center"/>
    </xf>
    <xf numFmtId="178" fontId="3" fillId="0" borderId="0" xfId="35" applyNumberFormat="1" applyFont="1" applyBorder="1" applyAlignment="1">
      <alignment vertical="center"/>
    </xf>
    <xf numFmtId="38" fontId="5" fillId="0" borderId="24" xfId="35" applyFont="1" applyFill="1" applyBorder="1" applyAlignment="1">
      <alignment vertical="center"/>
    </xf>
    <xf numFmtId="0" fontId="3" fillId="0" borderId="27" xfId="0" applyFont="1" applyBorder="1" applyAlignment="1">
      <alignment vertical="center"/>
    </xf>
    <xf numFmtId="0" fontId="3" fillId="0" borderId="0" xfId="0" applyFont="1"/>
    <xf numFmtId="0" fontId="3" fillId="0" borderId="12" xfId="0" applyFont="1" applyBorder="1" applyAlignment="1">
      <alignment horizontal="right"/>
    </xf>
    <xf numFmtId="38" fontId="3" fillId="0" borderId="0" xfId="44" applyNumberFormat="1" applyFont="1" applyBorder="1" applyAlignment="1">
      <alignment vertical="center"/>
    </xf>
    <xf numFmtId="0" fontId="3" fillId="0" borderId="24" xfId="0" applyFont="1" applyBorder="1" applyAlignment="1">
      <alignment vertical="center"/>
    </xf>
    <xf numFmtId="38" fontId="8" fillId="0" borderId="0" xfId="44" applyNumberFormat="1" applyFont="1" applyFill="1" applyBorder="1" applyAlignment="1">
      <alignment vertical="center"/>
    </xf>
    <xf numFmtId="181" fontId="3" fillId="0" borderId="0" xfId="0" applyNumberFormat="1" applyFont="1" applyAlignment="1">
      <alignment vertical="center"/>
    </xf>
    <xf numFmtId="0" fontId="3" fillId="0" borderId="0" xfId="0" applyFont="1" applyAlignment="1">
      <alignment horizontal="distributed"/>
    </xf>
    <xf numFmtId="181" fontId="3" fillId="0" borderId="12" xfId="0" applyNumberFormat="1" applyFont="1" applyBorder="1" applyAlignment="1">
      <alignment horizontal="right"/>
    </xf>
    <xf numFmtId="0" fontId="3" fillId="0" borderId="28"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horizontal="distributed" vertical="center"/>
    </xf>
    <xf numFmtId="0" fontId="3" fillId="0" borderId="30" xfId="0" applyFont="1" applyBorder="1" applyAlignment="1">
      <alignment vertical="center"/>
    </xf>
    <xf numFmtId="38" fontId="5" fillId="0" borderId="29" xfId="44" applyNumberFormat="1" applyFont="1" applyBorder="1" applyAlignment="1">
      <alignment vertical="center"/>
    </xf>
    <xf numFmtId="38" fontId="5" fillId="0" borderId="30" xfId="44" applyNumberFormat="1" applyFont="1" applyBorder="1" applyAlignment="1">
      <alignment vertical="center"/>
    </xf>
    <xf numFmtId="0" fontId="3" fillId="0" borderId="31" xfId="0" applyFont="1" applyBorder="1" applyAlignment="1">
      <alignment vertical="center"/>
    </xf>
    <xf numFmtId="38" fontId="5" fillId="0" borderId="32" xfId="44" applyNumberFormat="1" applyFont="1" applyBorder="1" applyAlignment="1">
      <alignment vertical="center"/>
    </xf>
    <xf numFmtId="38" fontId="5" fillId="0" borderId="30" xfId="44" applyNumberFormat="1" applyFont="1" applyBorder="1" applyAlignment="1">
      <alignment horizontal="right" vertical="center"/>
    </xf>
    <xf numFmtId="38" fontId="5" fillId="0" borderId="32" xfId="44" applyNumberFormat="1" applyFont="1" applyBorder="1" applyAlignment="1">
      <alignment horizontal="right" vertical="center"/>
    </xf>
    <xf numFmtId="0" fontId="3" fillId="0" borderId="29" xfId="0" applyFont="1" applyBorder="1" applyAlignment="1">
      <alignment horizontal="distributed" vertical="center" shrinkToFit="1"/>
    </xf>
    <xf numFmtId="0" fontId="3" fillId="0" borderId="10" xfId="0" applyFont="1" applyBorder="1" applyAlignment="1">
      <alignment vertical="top" wrapText="1"/>
    </xf>
    <xf numFmtId="0" fontId="3" fillId="0" borderId="33" xfId="0" applyFont="1" applyBorder="1" applyAlignment="1">
      <alignment vertical="center"/>
    </xf>
    <xf numFmtId="0" fontId="3" fillId="0" borderId="33" xfId="0" applyFont="1" applyBorder="1" applyAlignment="1">
      <alignment horizontal="center" vertical="center" wrapText="1"/>
    </xf>
    <xf numFmtId="0" fontId="4" fillId="0" borderId="10" xfId="0" applyFont="1" applyBorder="1" applyAlignment="1">
      <alignment vertical="center"/>
    </xf>
    <xf numFmtId="0" fontId="9" fillId="0" borderId="10" xfId="0" applyFont="1" applyBorder="1" applyAlignment="1">
      <alignment vertical="center"/>
    </xf>
    <xf numFmtId="0" fontId="3" fillId="0" borderId="10" xfId="0" applyFont="1" applyBorder="1" applyAlignment="1">
      <alignment vertical="center" wrapText="1"/>
    </xf>
    <xf numFmtId="0" fontId="3" fillId="0" borderId="34" xfId="0" applyFont="1" applyBorder="1" applyAlignment="1">
      <alignment vertical="center"/>
    </xf>
    <xf numFmtId="0" fontId="10" fillId="0" borderId="0" xfId="0" applyFont="1" applyAlignment="1">
      <alignment vertical="center"/>
    </xf>
    <xf numFmtId="0" fontId="3" fillId="0" borderId="37" xfId="0" applyFont="1" applyBorder="1" applyAlignment="1">
      <alignment vertical="center"/>
    </xf>
    <xf numFmtId="38" fontId="3" fillId="0" borderId="0" xfId="0" applyNumberFormat="1" applyFont="1" applyAlignment="1">
      <alignment vertical="center"/>
    </xf>
    <xf numFmtId="0" fontId="4" fillId="0" borderId="0" xfId="0" applyFont="1" applyAlignment="1">
      <alignment vertical="center"/>
    </xf>
    <xf numFmtId="0" fontId="3" fillId="0" borderId="39" xfId="0" applyFont="1" applyBorder="1" applyAlignment="1">
      <alignment vertical="center"/>
    </xf>
    <xf numFmtId="49" fontId="12" fillId="0" borderId="40" xfId="0" applyNumberFormat="1" applyFont="1" applyBorder="1" applyAlignment="1">
      <alignment horizontal="distributed" vertical="center"/>
    </xf>
    <xf numFmtId="0" fontId="3" fillId="0" borderId="40" xfId="0" applyFont="1" applyBorder="1" applyAlignment="1">
      <alignment vertical="center"/>
    </xf>
    <xf numFmtId="49" fontId="12" fillId="0" borderId="40" xfId="0" applyNumberFormat="1" applyFont="1" applyBorder="1" applyAlignment="1">
      <alignment vertical="center"/>
    </xf>
    <xf numFmtId="0" fontId="12" fillId="0" borderId="40" xfId="0" applyFont="1" applyBorder="1" applyAlignment="1">
      <alignment vertical="center"/>
    </xf>
    <xf numFmtId="0" fontId="14" fillId="0" borderId="0" xfId="0" applyFont="1" applyAlignment="1">
      <alignment vertical="center"/>
    </xf>
    <xf numFmtId="0" fontId="12" fillId="0" borderId="0" xfId="0" applyFont="1" applyAlignment="1">
      <alignment horizontal="distributed" vertical="center"/>
    </xf>
    <xf numFmtId="49" fontId="12" fillId="0" borderId="0" xfId="0" applyNumberFormat="1" applyFont="1" applyAlignment="1">
      <alignment horizontal="distributed" vertical="center"/>
    </xf>
    <xf numFmtId="49" fontId="12" fillId="0" borderId="0" xfId="0" applyNumberFormat="1" applyFont="1" applyAlignment="1">
      <alignment vertical="center"/>
    </xf>
    <xf numFmtId="0" fontId="12" fillId="0" borderId="0" xfId="0" applyFont="1" applyAlignment="1">
      <alignment vertical="center"/>
    </xf>
    <xf numFmtId="49" fontId="12" fillId="0" borderId="13" xfId="0" applyNumberFormat="1" applyFont="1" applyBorder="1" applyAlignment="1">
      <alignment horizontal="right" vertical="center"/>
    </xf>
    <xf numFmtId="0" fontId="12" fillId="0" borderId="13" xfId="0" applyFont="1" applyBorder="1" applyAlignment="1">
      <alignment horizontal="right" vertical="center"/>
    </xf>
    <xf numFmtId="0" fontId="12" fillId="0" borderId="12" xfId="0" applyFont="1" applyBorder="1" applyAlignment="1">
      <alignment horizontal="distributed" vertical="center"/>
    </xf>
    <xf numFmtId="49" fontId="12" fillId="0" borderId="12" xfId="0" applyNumberFormat="1" applyFont="1" applyBorder="1" applyAlignment="1">
      <alignment horizontal="distributed" vertical="center"/>
    </xf>
    <xf numFmtId="0" fontId="12" fillId="0" borderId="12" xfId="0" applyFont="1" applyBorder="1" applyAlignment="1">
      <alignment vertical="center"/>
    </xf>
    <xf numFmtId="49" fontId="12" fillId="0" borderId="12" xfId="0" applyNumberFormat="1" applyFont="1" applyBorder="1" applyAlignment="1">
      <alignment vertical="center"/>
    </xf>
    <xf numFmtId="0" fontId="12" fillId="0" borderId="14" xfId="0" applyFont="1" applyBorder="1" applyAlignment="1">
      <alignment horizontal="right" vertical="center"/>
    </xf>
    <xf numFmtId="49" fontId="12" fillId="0" borderId="0" xfId="0" applyNumberFormat="1" applyFont="1"/>
    <xf numFmtId="49" fontId="12" fillId="0" borderId="41" xfId="0" applyNumberFormat="1" applyFont="1" applyBorder="1" applyAlignment="1">
      <alignment vertical="center"/>
    </xf>
    <xf numFmtId="49" fontId="12" fillId="0" borderId="42" xfId="0" applyNumberFormat="1" applyFont="1" applyBorder="1" applyAlignment="1">
      <alignment vertical="center"/>
    </xf>
    <xf numFmtId="0" fontId="3" fillId="0" borderId="43" xfId="0" applyFont="1" applyBorder="1" applyAlignment="1">
      <alignment vertical="center"/>
    </xf>
    <xf numFmtId="0" fontId="0" fillId="0" borderId="26" xfId="0" applyBorder="1" applyAlignment="1">
      <alignment vertical="center"/>
    </xf>
    <xf numFmtId="49" fontId="12" fillId="0" borderId="24" xfId="0" applyNumberFormat="1" applyFont="1" applyBorder="1" applyAlignment="1">
      <alignment horizontal="distributed" vertical="center"/>
    </xf>
    <xf numFmtId="49" fontId="12" fillId="0" borderId="25" xfId="0" applyNumberFormat="1" applyFont="1" applyBorder="1" applyAlignment="1">
      <alignment vertical="center"/>
    </xf>
    <xf numFmtId="49" fontId="12" fillId="0" borderId="26" xfId="0" applyNumberFormat="1" applyFont="1" applyBorder="1" applyAlignment="1">
      <alignment vertical="center"/>
    </xf>
    <xf numFmtId="49" fontId="12" fillId="0" borderId="10" xfId="0" applyNumberFormat="1" applyFont="1" applyBorder="1" applyAlignment="1">
      <alignment horizontal="right"/>
    </xf>
    <xf numFmtId="49" fontId="12" fillId="0" borderId="19" xfId="0" applyNumberFormat="1" applyFont="1" applyBorder="1" applyAlignment="1">
      <alignment horizontal="right"/>
    </xf>
    <xf numFmtId="49" fontId="12" fillId="0" borderId="44" xfId="0" applyNumberFormat="1" applyFont="1" applyBorder="1" applyAlignment="1">
      <alignment horizontal="center"/>
    </xf>
    <xf numFmtId="49" fontId="12" fillId="0" borderId="20" xfId="0" applyNumberFormat="1" applyFont="1" applyBorder="1" applyAlignment="1">
      <alignment horizontal="center"/>
    </xf>
    <xf numFmtId="49" fontId="12" fillId="0" borderId="33" xfId="0" applyNumberFormat="1" applyFont="1" applyBorder="1" applyAlignment="1">
      <alignment horizontal="right"/>
    </xf>
    <xf numFmtId="49" fontId="12" fillId="0" borderId="20" xfId="0" applyNumberFormat="1" applyFont="1" applyBorder="1" applyAlignment="1">
      <alignment horizontal="right"/>
    </xf>
    <xf numFmtId="0" fontId="12" fillId="0" borderId="44" xfId="0" applyFont="1" applyBorder="1" applyAlignment="1">
      <alignment horizontal="center"/>
    </xf>
    <xf numFmtId="0" fontId="12" fillId="0" borderId="22" xfId="0" applyFont="1" applyBorder="1" applyAlignment="1">
      <alignment horizontal="center"/>
    </xf>
    <xf numFmtId="0" fontId="12" fillId="0" borderId="0" xfId="0" applyFont="1" applyAlignment="1">
      <alignment horizontal="right"/>
    </xf>
    <xf numFmtId="0" fontId="12" fillId="0" borderId="19" xfId="0" applyFont="1" applyBorder="1" applyAlignment="1">
      <alignment horizontal="right"/>
    </xf>
    <xf numFmtId="0" fontId="12" fillId="0" borderId="22" xfId="0" applyFont="1" applyBorder="1" applyAlignment="1">
      <alignment horizontal="right"/>
    </xf>
    <xf numFmtId="49" fontId="12" fillId="0" borderId="22" xfId="0" applyNumberFormat="1" applyFont="1" applyBorder="1" applyAlignment="1">
      <alignment horizontal="center"/>
    </xf>
    <xf numFmtId="49" fontId="12" fillId="0" borderId="0" xfId="0" applyNumberFormat="1" applyFont="1" applyAlignment="1">
      <alignment horizontal="right"/>
    </xf>
    <xf numFmtId="49" fontId="12" fillId="0" borderId="22" xfId="0" applyNumberFormat="1" applyFont="1" applyBorder="1" applyAlignment="1">
      <alignment horizontal="right"/>
    </xf>
    <xf numFmtId="49" fontId="12" fillId="0" borderId="11" xfId="0" applyNumberFormat="1" applyFont="1" applyBorder="1" applyAlignment="1">
      <alignment horizontal="right"/>
    </xf>
    <xf numFmtId="49" fontId="12" fillId="0" borderId="45" xfId="0" applyNumberFormat="1" applyFont="1" applyBorder="1" applyAlignment="1">
      <alignment horizontal="center"/>
    </xf>
    <xf numFmtId="49" fontId="12" fillId="0" borderId="12" xfId="0" applyNumberFormat="1" applyFont="1" applyBorder="1" applyAlignment="1">
      <alignment horizontal="right"/>
    </xf>
    <xf numFmtId="49" fontId="12" fillId="0" borderId="38" xfId="0" applyNumberFormat="1" applyFont="1" applyBorder="1" applyAlignment="1">
      <alignment horizontal="right"/>
    </xf>
    <xf numFmtId="49" fontId="12" fillId="0" borderId="0" xfId="0" applyNumberFormat="1" applyFont="1" applyAlignment="1">
      <alignment horizontal="center"/>
    </xf>
    <xf numFmtId="0" fontId="3" fillId="0" borderId="0" xfId="0" applyFont="1" applyAlignment="1">
      <alignment vertical="top" wrapText="1"/>
    </xf>
    <xf numFmtId="0" fontId="11" fillId="0" borderId="0" xfId="49" applyFo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30" xfId="0" applyFont="1" applyBorder="1" applyAlignment="1">
      <alignment horizontal="distributed" vertical="center"/>
    </xf>
    <xf numFmtId="0" fontId="3" fillId="0" borderId="32" xfId="0" applyFont="1" applyBorder="1" applyAlignment="1">
      <alignment horizontal="distributed" vertical="center"/>
    </xf>
    <xf numFmtId="0" fontId="3" fillId="0" borderId="19" xfId="0" applyFont="1" applyBorder="1" applyAlignment="1">
      <alignment horizontal="distributed" vertical="center"/>
    </xf>
    <xf numFmtId="0" fontId="3" fillId="0" borderId="26" xfId="0" applyFont="1" applyBorder="1" applyAlignment="1">
      <alignment horizontal="distributed" vertical="center"/>
    </xf>
    <xf numFmtId="0" fontId="3" fillId="0" borderId="25" xfId="0" applyFont="1" applyBorder="1" applyAlignment="1">
      <alignment horizontal="distributed" vertical="center"/>
    </xf>
    <xf numFmtId="0" fontId="3" fillId="0" borderId="46" xfId="0" applyFont="1" applyBorder="1" applyAlignment="1">
      <alignment vertical="center"/>
    </xf>
    <xf numFmtId="0" fontId="3" fillId="0" borderId="27" xfId="0" applyFont="1" applyBorder="1" applyAlignment="1">
      <alignment horizontal="distributed" vertical="center"/>
    </xf>
    <xf numFmtId="38" fontId="5" fillId="0" borderId="20" xfId="35" applyFont="1" applyFill="1" applyBorder="1" applyAlignment="1">
      <alignment vertical="center"/>
    </xf>
    <xf numFmtId="38" fontId="5" fillId="0" borderId="26" xfId="35" applyFont="1" applyFill="1" applyBorder="1" applyAlignment="1">
      <alignment vertical="center"/>
    </xf>
    <xf numFmtId="38" fontId="5" fillId="0" borderId="32" xfId="35" applyFont="1" applyFill="1" applyBorder="1" applyAlignment="1">
      <alignment vertical="center"/>
    </xf>
    <xf numFmtId="38" fontId="5" fillId="0" borderId="22" xfId="35" applyFont="1" applyFill="1" applyBorder="1" applyAlignment="1">
      <alignment vertical="center"/>
    </xf>
    <xf numFmtId="0" fontId="7" fillId="0" borderId="0" xfId="0" applyFont="1" applyAlignment="1">
      <alignment vertical="center"/>
    </xf>
    <xf numFmtId="0" fontId="3" fillId="0" borderId="17" xfId="0" applyFont="1" applyBorder="1" applyAlignment="1">
      <alignment horizontal="center" vertical="center"/>
    </xf>
    <xf numFmtId="0" fontId="3" fillId="0" borderId="31" xfId="0" applyFont="1" applyBorder="1" applyAlignment="1">
      <alignment horizontal="distributed" vertical="center"/>
    </xf>
    <xf numFmtId="0" fontId="3" fillId="0" borderId="32" xfId="0" applyFont="1" applyBorder="1" applyAlignment="1">
      <alignment vertical="center"/>
    </xf>
    <xf numFmtId="38" fontId="5" fillId="0" borderId="29" xfId="35" applyFont="1" applyFill="1" applyBorder="1" applyAlignment="1">
      <alignment vertical="center"/>
    </xf>
    <xf numFmtId="38" fontId="5" fillId="0" borderId="30" xfId="35" applyFont="1" applyFill="1" applyBorder="1" applyAlignment="1">
      <alignment vertical="center"/>
    </xf>
    <xf numFmtId="0" fontId="3" fillId="0" borderId="20" xfId="0" applyFont="1" applyBorder="1" applyAlignment="1">
      <alignment horizontal="distributed" vertical="center"/>
    </xf>
    <xf numFmtId="0" fontId="3" fillId="0" borderId="22" xfId="0" applyFont="1" applyBorder="1" applyAlignment="1">
      <alignment horizontal="distributed" vertical="center"/>
    </xf>
    <xf numFmtId="0" fontId="3" fillId="0" borderId="20" xfId="0" applyFont="1" applyBorder="1" applyAlignment="1">
      <alignment vertical="center"/>
    </xf>
    <xf numFmtId="0" fontId="3" fillId="0" borderId="33" xfId="0" applyFont="1" applyBorder="1" applyAlignment="1">
      <alignment horizontal="distributed" vertical="center"/>
    </xf>
    <xf numFmtId="38" fontId="5" fillId="0" borderId="29" xfId="35" applyFont="1" applyFill="1" applyBorder="1" applyAlignment="1">
      <alignment vertical="center" wrapText="1"/>
    </xf>
    <xf numFmtId="38" fontId="5" fillId="0" borderId="21" xfId="35" applyFont="1" applyFill="1" applyBorder="1" applyAlignment="1">
      <alignment vertical="center"/>
    </xf>
    <xf numFmtId="0" fontId="3" fillId="0" borderId="22" xfId="0" applyFont="1" applyBorder="1" applyAlignment="1">
      <alignment vertical="center"/>
    </xf>
    <xf numFmtId="0" fontId="3" fillId="0" borderId="24" xfId="0" applyFont="1" applyBorder="1" applyAlignment="1">
      <alignment horizontal="distributed" vertical="center"/>
    </xf>
    <xf numFmtId="38" fontId="5" fillId="0" borderId="25" xfId="35" applyFont="1" applyFill="1" applyBorder="1" applyAlignment="1">
      <alignment vertical="center"/>
    </xf>
    <xf numFmtId="38" fontId="8" fillId="0" borderId="29" xfId="35" applyFont="1" applyFill="1" applyBorder="1" applyAlignment="1">
      <alignment vertical="center"/>
    </xf>
    <xf numFmtId="38" fontId="8" fillId="0" borderId="30" xfId="35" applyFont="1" applyFill="1" applyBorder="1" applyAlignment="1">
      <alignment vertical="center"/>
    </xf>
    <xf numFmtId="38" fontId="8" fillId="0" borderId="32" xfId="35" applyFont="1" applyFill="1" applyBorder="1" applyAlignment="1">
      <alignment vertical="center"/>
    </xf>
    <xf numFmtId="38" fontId="8" fillId="0" borderId="33" xfId="35" applyFont="1" applyFill="1" applyBorder="1" applyAlignment="1">
      <alignment vertical="center"/>
    </xf>
    <xf numFmtId="38" fontId="8" fillId="0" borderId="21" xfId="35" applyFont="1" applyFill="1" applyBorder="1" applyAlignment="1">
      <alignment vertical="center"/>
    </xf>
    <xf numFmtId="38" fontId="8" fillId="0" borderId="20" xfId="35" applyFont="1" applyFill="1" applyBorder="1" applyAlignment="1">
      <alignment vertical="center"/>
    </xf>
    <xf numFmtId="0" fontId="3" fillId="0" borderId="12" xfId="0" applyFont="1" applyBorder="1" applyAlignment="1">
      <alignment horizontal="distributed" vertical="center"/>
    </xf>
    <xf numFmtId="0" fontId="3" fillId="0" borderId="38" xfId="0" applyFont="1" applyBorder="1" applyAlignment="1">
      <alignment vertical="center"/>
    </xf>
    <xf numFmtId="0" fontId="3" fillId="0" borderId="37" xfId="0" applyFont="1" applyBorder="1" applyAlignment="1">
      <alignment horizontal="center" vertical="center"/>
    </xf>
    <xf numFmtId="38" fontId="5" fillId="0" borderId="29" xfId="35" applyFont="1" applyBorder="1" applyAlignment="1">
      <alignment horizontal="right" vertical="center"/>
    </xf>
    <xf numFmtId="38" fontId="5" fillId="0" borderId="32" xfId="35" applyFont="1" applyBorder="1" applyAlignment="1">
      <alignment horizontal="right" vertical="center"/>
    </xf>
    <xf numFmtId="38" fontId="5" fillId="0" borderId="33" xfId="35" applyFont="1" applyBorder="1" applyAlignment="1">
      <alignment horizontal="right" vertical="center"/>
    </xf>
    <xf numFmtId="0" fontId="3" fillId="0" borderId="49" xfId="0" applyFont="1" applyBorder="1" applyAlignment="1">
      <alignment vertical="center"/>
    </xf>
    <xf numFmtId="38" fontId="5" fillId="0" borderId="24" xfId="35" applyFont="1" applyBorder="1" applyAlignment="1">
      <alignment horizontal="right" vertical="center"/>
    </xf>
    <xf numFmtId="38" fontId="5" fillId="0" borderId="36" xfId="35" applyFont="1" applyBorder="1" applyAlignment="1">
      <alignment horizontal="right" vertical="center"/>
    </xf>
    <xf numFmtId="38" fontId="5" fillId="0" borderId="33" xfId="44" applyNumberFormat="1" applyFont="1" applyFill="1" applyBorder="1" applyAlignment="1">
      <alignment horizontal="right" vertical="center"/>
    </xf>
    <xf numFmtId="38" fontId="5" fillId="0" borderId="0" xfId="35" applyFont="1" applyBorder="1" applyAlignment="1">
      <alignment horizontal="right" vertical="center"/>
    </xf>
    <xf numFmtId="38" fontId="5" fillId="0" borderId="22" xfId="35" applyFont="1" applyBorder="1" applyAlignment="1">
      <alignment horizontal="right" vertical="center"/>
    </xf>
    <xf numFmtId="38" fontId="5" fillId="0" borderId="24" xfId="44" applyNumberFormat="1" applyFont="1" applyFill="1" applyBorder="1" applyAlignment="1">
      <alignment horizontal="right" vertical="center"/>
    </xf>
    <xf numFmtId="38" fontId="5" fillId="0" borderId="0" xfId="35" applyFont="1" applyFill="1" applyBorder="1" applyAlignment="1">
      <alignment horizontal="right" vertical="center"/>
    </xf>
    <xf numFmtId="0" fontId="3" fillId="0" borderId="21" xfId="0" applyFont="1" applyBorder="1" applyAlignment="1">
      <alignment horizontal="distributed" vertical="center"/>
    </xf>
    <xf numFmtId="0" fontId="9" fillId="0" borderId="0" xfId="0" applyFont="1" applyAlignment="1">
      <alignment vertical="center"/>
    </xf>
    <xf numFmtId="178" fontId="3" fillId="0" borderId="0" xfId="35" applyNumberFormat="1" applyFont="1" applyFill="1" applyAlignment="1">
      <alignment vertical="center"/>
    </xf>
    <xf numFmtId="38" fontId="5" fillId="0" borderId="29" xfId="35" applyFont="1" applyFill="1" applyBorder="1" applyAlignment="1">
      <alignment horizontal="right" vertical="center"/>
    </xf>
    <xf numFmtId="178" fontId="5" fillId="0" borderId="32" xfId="35" applyNumberFormat="1" applyFont="1" applyFill="1" applyBorder="1" applyAlignment="1">
      <alignment horizontal="right" vertical="center"/>
    </xf>
    <xf numFmtId="38" fontId="5" fillId="0" borderId="32" xfId="35" applyFont="1" applyFill="1" applyBorder="1" applyAlignment="1">
      <alignment horizontal="right" vertical="center"/>
    </xf>
    <xf numFmtId="0" fontId="3" fillId="0" borderId="50" xfId="0" applyFont="1" applyBorder="1" applyAlignment="1">
      <alignment vertical="center"/>
    </xf>
    <xf numFmtId="0" fontId="3" fillId="0" borderId="35" xfId="0" applyFont="1" applyBorder="1" applyAlignment="1">
      <alignment vertical="center"/>
    </xf>
    <xf numFmtId="178" fontId="3" fillId="0" borderId="0" xfId="35" applyNumberFormat="1" applyFont="1" applyFill="1" applyBorder="1" applyAlignment="1">
      <alignment vertical="center"/>
    </xf>
    <xf numFmtId="38" fontId="5" fillId="0" borderId="29" xfId="44" applyNumberFormat="1" applyFont="1" applyFill="1" applyBorder="1" applyAlignment="1">
      <alignment horizontal="right" vertical="center"/>
    </xf>
    <xf numFmtId="38" fontId="5" fillId="0" borderId="29" xfId="44" applyNumberFormat="1" applyFont="1" applyFill="1" applyBorder="1" applyAlignment="1">
      <alignment horizontal="right" vertical="center" shrinkToFit="1"/>
    </xf>
    <xf numFmtId="0" fontId="36" fillId="0" borderId="0" xfId="0" applyFont="1" applyAlignment="1">
      <alignment vertical="center"/>
    </xf>
    <xf numFmtId="49" fontId="3" fillId="0" borderId="0" xfId="0" applyNumberFormat="1" applyFont="1" applyAlignment="1">
      <alignment horizontal="center" vertical="center"/>
    </xf>
    <xf numFmtId="0" fontId="3" fillId="0" borderId="18" xfId="0" applyFont="1" applyBorder="1" applyAlignment="1">
      <alignment horizontal="center" vertical="center"/>
    </xf>
    <xf numFmtId="49" fontId="3" fillId="0" borderId="33" xfId="0" applyNumberFormat="1" applyFont="1" applyBorder="1" applyAlignment="1">
      <alignment horizontal="center" vertical="center"/>
    </xf>
    <xf numFmtId="38" fontId="3" fillId="0" borderId="13" xfId="35" applyFont="1" applyBorder="1" applyAlignment="1">
      <alignment vertical="center"/>
    </xf>
    <xf numFmtId="49" fontId="3" fillId="0" borderId="24" xfId="0" applyNumberFormat="1" applyFont="1" applyBorder="1" applyAlignment="1">
      <alignment horizontal="center" vertical="center"/>
    </xf>
    <xf numFmtId="0" fontId="3" fillId="0" borderId="19" xfId="0" applyFont="1" applyBorder="1" applyAlignment="1">
      <alignment horizontal="right" vertical="center"/>
    </xf>
    <xf numFmtId="0" fontId="3" fillId="0" borderId="13" xfId="0" applyFont="1" applyBorder="1" applyAlignment="1">
      <alignment horizontal="distributed" vertical="center"/>
    </xf>
    <xf numFmtId="178" fontId="5" fillId="0" borderId="24" xfId="35" applyNumberFormat="1" applyFont="1" applyFill="1" applyBorder="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wrapText="1"/>
    </xf>
    <xf numFmtId="179" fontId="3" fillId="0" borderId="0" xfId="0" applyNumberFormat="1" applyFont="1" applyAlignment="1">
      <alignment vertical="center"/>
    </xf>
    <xf numFmtId="0" fontId="5" fillId="0" borderId="32" xfId="35" applyNumberFormat="1" applyFont="1" applyBorder="1" applyAlignment="1">
      <alignment horizontal="righ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1" xfId="0" applyFont="1" applyBorder="1" applyAlignment="1">
      <alignment horizontal="left" vertical="center" shrinkToFit="1"/>
    </xf>
    <xf numFmtId="179" fontId="3" fillId="0" borderId="0" xfId="35" applyNumberFormat="1" applyFont="1" applyBorder="1" applyAlignment="1">
      <alignment vertical="center"/>
    </xf>
    <xf numFmtId="0" fontId="3" fillId="0" borderId="46" xfId="0" applyFont="1" applyBorder="1" applyAlignment="1">
      <alignment horizontal="right" vertical="center"/>
    </xf>
    <xf numFmtId="0" fontId="3" fillId="0" borderId="30" xfId="0" applyFont="1" applyBorder="1" applyAlignment="1">
      <alignment horizontal="right" vertical="center"/>
    </xf>
    <xf numFmtId="183" fontId="5" fillId="0" borderId="30" xfId="35" applyNumberFormat="1" applyFont="1" applyBorder="1" applyAlignment="1">
      <alignment horizontal="right" vertical="center"/>
    </xf>
    <xf numFmtId="0" fontId="5" fillId="0" borderId="31" xfId="0" applyFont="1" applyBorder="1" applyAlignment="1">
      <alignment horizontal="distributed" vertical="center"/>
    </xf>
    <xf numFmtId="0" fontId="5" fillId="0" borderId="30" xfId="35" applyNumberFormat="1" applyFont="1" applyBorder="1" applyAlignment="1">
      <alignment horizontal="right" vertical="center"/>
    </xf>
    <xf numFmtId="176" fontId="3" fillId="0" borderId="0" xfId="0" applyNumberFormat="1" applyFont="1" applyAlignment="1">
      <alignment vertical="center"/>
    </xf>
    <xf numFmtId="40" fontId="3" fillId="0" borderId="0" xfId="35" applyNumberFormat="1" applyFont="1" applyBorder="1" applyAlignment="1">
      <alignment vertical="center"/>
    </xf>
    <xf numFmtId="180" fontId="3" fillId="0" borderId="0" xfId="0" applyNumberFormat="1" applyFont="1" applyAlignment="1">
      <alignment vertical="center"/>
    </xf>
    <xf numFmtId="40" fontId="3" fillId="0" borderId="0" xfId="44" applyNumberFormat="1" applyFont="1" applyBorder="1" applyAlignment="1">
      <alignment vertical="center"/>
    </xf>
    <xf numFmtId="177" fontId="3" fillId="0" borderId="0" xfId="0" applyNumberFormat="1" applyFont="1" applyAlignment="1">
      <alignment vertical="center"/>
    </xf>
    <xf numFmtId="0" fontId="5" fillId="0" borderId="51" xfId="0" applyFont="1" applyBorder="1" applyAlignment="1">
      <alignment horizontal="distributed" vertical="center"/>
    </xf>
    <xf numFmtId="0" fontId="3" fillId="0" borderId="0" xfId="35" applyNumberFormat="1" applyFont="1" applyBorder="1" applyAlignment="1">
      <alignment vertical="center"/>
    </xf>
    <xf numFmtId="0" fontId="3" fillId="0" borderId="30" xfId="0" applyFont="1" applyBorder="1" applyAlignment="1">
      <alignment horizontal="right" vertical="center" shrinkToFit="1"/>
    </xf>
    <xf numFmtId="0" fontId="5" fillId="0" borderId="32" xfId="35" applyNumberFormat="1" applyFont="1" applyBorder="1" applyAlignment="1">
      <alignment horizontal="right" vertical="center" shrinkToFit="1"/>
    </xf>
    <xf numFmtId="38" fontId="5" fillId="0" borderId="32" xfId="35" applyFont="1" applyBorder="1" applyAlignment="1">
      <alignment horizontal="right" vertical="center" shrinkToFit="1"/>
    </xf>
    <xf numFmtId="0" fontId="5" fillId="0" borderId="0" xfId="0" applyFont="1" applyAlignment="1">
      <alignment vertical="center"/>
    </xf>
    <xf numFmtId="3" fontId="3" fillId="0" borderId="0" xfId="0" applyNumberFormat="1" applyFont="1" applyAlignment="1">
      <alignment vertical="center"/>
    </xf>
    <xf numFmtId="0" fontId="3" fillId="0" borderId="0" xfId="44" applyNumberFormat="1" applyFont="1" applyBorder="1" applyAlignment="1">
      <alignment vertical="center"/>
    </xf>
    <xf numFmtId="0" fontId="37" fillId="0" borderId="30" xfId="0" applyFont="1" applyBorder="1" applyAlignment="1">
      <alignment horizontal="left" vertical="center"/>
    </xf>
    <xf numFmtId="0" fontId="37" fillId="0" borderId="31" xfId="0" applyFont="1" applyBorder="1" applyAlignment="1">
      <alignment horizontal="left" vertical="center" shrinkToFit="1"/>
    </xf>
    <xf numFmtId="0" fontId="3" fillId="0" borderId="36" xfId="0" quotePrefix="1" applyFont="1" applyBorder="1" applyAlignment="1">
      <alignment horizontal="center" vertical="center"/>
    </xf>
    <xf numFmtId="0" fontId="6" fillId="0" borderId="51" xfId="0" applyFont="1" applyBorder="1" applyAlignment="1">
      <alignment horizontal="left" vertical="center"/>
    </xf>
    <xf numFmtId="38" fontId="8" fillId="0" borderId="33" xfId="44" applyNumberFormat="1" applyFont="1" applyBorder="1" applyAlignment="1">
      <alignment vertical="center"/>
    </xf>
    <xf numFmtId="38" fontId="8" fillId="0" borderId="21" xfId="44" applyNumberFormat="1" applyFont="1" applyBorder="1" applyAlignment="1">
      <alignment vertical="center"/>
    </xf>
    <xf numFmtId="38" fontId="8" fillId="0" borderId="33" xfId="44" applyNumberFormat="1" applyFont="1" applyFill="1" applyBorder="1" applyAlignment="1">
      <alignment vertical="center"/>
    </xf>
    <xf numFmtId="178" fontId="8" fillId="0" borderId="32" xfId="35" applyNumberFormat="1" applyFont="1" applyFill="1" applyBorder="1" applyAlignment="1">
      <alignment horizontal="right" vertical="center"/>
    </xf>
    <xf numFmtId="0" fontId="4" fillId="0" borderId="12" xfId="0" applyFont="1" applyBorder="1" applyAlignment="1">
      <alignment horizontal="left" vertical="center"/>
    </xf>
    <xf numFmtId="38" fontId="5" fillId="0" borderId="19" xfId="35" applyFont="1" applyFill="1" applyBorder="1" applyAlignment="1">
      <alignment vertical="center"/>
    </xf>
    <xf numFmtId="38" fontId="5" fillId="0" borderId="29" xfId="44" applyNumberFormat="1" applyFont="1" applyFill="1" applyBorder="1" applyAlignment="1">
      <alignment vertical="center"/>
    </xf>
    <xf numFmtId="0" fontId="9" fillId="0" borderId="32" xfId="0" applyFont="1" applyBorder="1" applyAlignment="1">
      <alignment vertical="center"/>
    </xf>
    <xf numFmtId="0" fontId="9" fillId="0" borderId="20" xfId="0" applyFont="1" applyBorder="1" applyAlignment="1">
      <alignment vertical="center"/>
    </xf>
    <xf numFmtId="0" fontId="1" fillId="0" borderId="0" xfId="0" applyFont="1" applyAlignment="1">
      <alignment vertical="center"/>
    </xf>
    <xf numFmtId="185" fontId="1" fillId="0" borderId="0" xfId="0" applyNumberFormat="1" applyFont="1" applyAlignment="1">
      <alignment vertical="center"/>
    </xf>
    <xf numFmtId="185" fontId="39" fillId="0" borderId="0" xfId="0" applyNumberFormat="1" applyFont="1" applyAlignment="1">
      <alignment horizontal="right" vertical="center"/>
    </xf>
    <xf numFmtId="185" fontId="41" fillId="0" borderId="0" xfId="0" applyNumberFormat="1" applyFont="1" applyAlignment="1">
      <alignment vertical="center"/>
    </xf>
    <xf numFmtId="0" fontId="5" fillId="0" borderId="0" xfId="0" applyFont="1"/>
    <xf numFmtId="38" fontId="46" fillId="0" borderId="0" xfId="35" applyFont="1" applyFill="1" applyBorder="1" applyAlignment="1">
      <alignment vertical="center"/>
    </xf>
    <xf numFmtId="38" fontId="46" fillId="0" borderId="12" xfId="35" applyFont="1" applyFill="1" applyBorder="1" applyAlignment="1">
      <alignment vertical="center"/>
    </xf>
    <xf numFmtId="0" fontId="3" fillId="0" borderId="12" xfId="0" applyFont="1" applyBorder="1" applyAlignment="1">
      <alignment horizontal="center" vertical="center"/>
    </xf>
    <xf numFmtId="38" fontId="5" fillId="0" borderId="29" xfId="44" applyNumberFormat="1" applyFont="1" applyBorder="1" applyAlignment="1">
      <alignment horizontal="right" vertical="center"/>
    </xf>
    <xf numFmtId="38" fontId="5" fillId="0" borderId="33" xfId="44" applyNumberFormat="1" applyFont="1" applyBorder="1" applyAlignment="1">
      <alignment vertical="center"/>
    </xf>
    <xf numFmtId="38" fontId="5" fillId="0" borderId="21" xfId="44" applyNumberFormat="1" applyFont="1" applyBorder="1" applyAlignment="1">
      <alignment vertical="center"/>
    </xf>
    <xf numFmtId="38" fontId="5" fillId="0" borderId="20" xfId="44" applyNumberFormat="1" applyFont="1" applyBorder="1" applyAlignment="1">
      <alignment vertical="center"/>
    </xf>
    <xf numFmtId="178" fontId="5" fillId="0" borderId="0" xfId="35" applyNumberFormat="1" applyFont="1" applyFill="1" applyBorder="1" applyAlignment="1">
      <alignment horizontal="right" vertical="center"/>
    </xf>
    <xf numFmtId="178" fontId="8" fillId="0" borderId="29" xfId="35" applyNumberFormat="1" applyFont="1" applyFill="1" applyBorder="1" applyAlignment="1">
      <alignment horizontal="right" vertical="center"/>
    </xf>
    <xf numFmtId="178" fontId="5" fillId="0" borderId="33" xfId="35" applyNumberFormat="1" applyFont="1" applyBorder="1" applyAlignment="1">
      <alignment horizontal="right" vertical="center"/>
    </xf>
    <xf numFmtId="178" fontId="5" fillId="0" borderId="0" xfId="35" applyNumberFormat="1" applyFont="1" applyBorder="1" applyAlignment="1">
      <alignment horizontal="right" vertical="center"/>
    </xf>
    <xf numFmtId="178" fontId="8" fillId="0" borderId="29" xfId="35" applyNumberFormat="1" applyFont="1" applyBorder="1" applyAlignment="1">
      <alignment horizontal="right" vertical="center"/>
    </xf>
    <xf numFmtId="178" fontId="5" fillId="0" borderId="24" xfId="35" applyNumberFormat="1" applyFont="1" applyBorder="1" applyAlignment="1">
      <alignment horizontal="right" vertical="center"/>
    </xf>
    <xf numFmtId="178" fontId="8" fillId="0" borderId="0" xfId="35" applyNumberFormat="1" applyFont="1" applyBorder="1" applyAlignment="1">
      <alignment horizontal="right" vertical="center"/>
    </xf>
    <xf numFmtId="185" fontId="40" fillId="0" borderId="0" xfId="0" applyNumberFormat="1" applyFont="1" applyAlignment="1">
      <alignment vertical="center"/>
    </xf>
    <xf numFmtId="38" fontId="5" fillId="0" borderId="0" xfId="36" applyFont="1" applyFill="1" applyBorder="1" applyAlignment="1">
      <alignment vertical="center"/>
    </xf>
    <xf numFmtId="38" fontId="8" fillId="0" borderId="20" xfId="36" applyFont="1" applyFill="1" applyBorder="1" applyAlignment="1">
      <alignment vertical="center"/>
    </xf>
    <xf numFmtId="38" fontId="8" fillId="0" borderId="21" xfId="36" applyFont="1" applyFill="1" applyBorder="1" applyAlignment="1">
      <alignment vertical="center"/>
    </xf>
    <xf numFmtId="38" fontId="8" fillId="0" borderId="33" xfId="36" applyFont="1" applyFill="1" applyBorder="1" applyAlignment="1">
      <alignment vertical="center"/>
    </xf>
    <xf numFmtId="38" fontId="8" fillId="0" borderId="32" xfId="36" applyFont="1" applyFill="1" applyBorder="1" applyAlignment="1">
      <alignment vertical="center"/>
    </xf>
    <xf numFmtId="38" fontId="8" fillId="0" borderId="30" xfId="36" applyFont="1" applyFill="1" applyBorder="1" applyAlignment="1">
      <alignment vertical="center"/>
    </xf>
    <xf numFmtId="38" fontId="8" fillId="0" borderId="29" xfId="36" applyFont="1" applyFill="1" applyBorder="1" applyAlignment="1">
      <alignment vertical="center"/>
    </xf>
    <xf numFmtId="38" fontId="5" fillId="0" borderId="26" xfId="36" applyFont="1" applyFill="1" applyBorder="1" applyAlignment="1">
      <alignment vertical="center"/>
    </xf>
    <xf numFmtId="38" fontId="5" fillId="0" borderId="25" xfId="36" applyFont="1" applyFill="1" applyBorder="1" applyAlignment="1">
      <alignment vertical="center"/>
    </xf>
    <xf numFmtId="38" fontId="5" fillId="0" borderId="24" xfId="36" applyFont="1" applyFill="1" applyBorder="1" applyAlignment="1">
      <alignment vertical="center"/>
    </xf>
    <xf numFmtId="38" fontId="5" fillId="0" borderId="20" xfId="36" applyFont="1" applyFill="1" applyBorder="1" applyAlignment="1">
      <alignment vertical="center"/>
    </xf>
    <xf numFmtId="38" fontId="5" fillId="0" borderId="21" xfId="36" applyFont="1" applyFill="1" applyBorder="1" applyAlignment="1">
      <alignment vertical="center"/>
    </xf>
    <xf numFmtId="38" fontId="5" fillId="0" borderId="33" xfId="36" applyFont="1" applyFill="1" applyBorder="1" applyAlignment="1">
      <alignment vertical="center"/>
    </xf>
    <xf numFmtId="38" fontId="5" fillId="0" borderId="32" xfId="36" applyFont="1" applyFill="1" applyBorder="1" applyAlignment="1">
      <alignment vertical="center"/>
    </xf>
    <xf numFmtId="38" fontId="5" fillId="0" borderId="30" xfId="36" applyFont="1" applyFill="1" applyBorder="1" applyAlignment="1">
      <alignment vertical="center"/>
    </xf>
    <xf numFmtId="38" fontId="5" fillId="0" borderId="29" xfId="36" applyFont="1" applyFill="1" applyBorder="1" applyAlignment="1">
      <alignment vertical="center"/>
    </xf>
    <xf numFmtId="38" fontId="5" fillId="0" borderId="22" xfId="36" applyFont="1" applyFill="1" applyBorder="1" applyAlignment="1">
      <alignment vertical="center"/>
    </xf>
    <xf numFmtId="38" fontId="5" fillId="0" borderId="19" xfId="36" applyFont="1" applyFill="1" applyBorder="1" applyAlignment="1">
      <alignment vertical="center"/>
    </xf>
    <xf numFmtId="38" fontId="5" fillId="0" borderId="29" xfId="36" applyFont="1" applyFill="1" applyBorder="1" applyAlignment="1">
      <alignment vertical="center" wrapText="1"/>
    </xf>
    <xf numFmtId="0" fontId="47" fillId="0" borderId="0" xfId="0" applyFont="1" applyAlignment="1">
      <alignment horizontal="left" readingOrder="1"/>
    </xf>
    <xf numFmtId="0" fontId="39" fillId="0" borderId="0" xfId="0" applyFont="1"/>
    <xf numFmtId="38" fontId="5" fillId="0" borderId="24" xfId="44" applyNumberFormat="1" applyFont="1" applyFill="1" applyBorder="1" applyAlignment="1">
      <alignment vertical="center"/>
    </xf>
    <xf numFmtId="0" fontId="9" fillId="0" borderId="29" xfId="0" applyFont="1" applyBorder="1" applyAlignment="1">
      <alignment vertical="center"/>
    </xf>
    <xf numFmtId="0" fontId="9" fillId="0" borderId="33" xfId="0" applyFont="1" applyBorder="1" applyAlignment="1">
      <alignment vertical="center"/>
    </xf>
    <xf numFmtId="38" fontId="5" fillId="0" borderId="27" xfId="35" applyFont="1" applyFill="1" applyBorder="1" applyAlignment="1">
      <alignment vertical="center"/>
    </xf>
    <xf numFmtId="0" fontId="43" fillId="0" borderId="0" xfId="48" applyFont="1" applyAlignment="1" applyProtection="1">
      <alignment vertical="center"/>
      <protection locked="0"/>
    </xf>
    <xf numFmtId="0" fontId="44" fillId="0" borderId="0" xfId="48" applyFont="1" applyAlignment="1" applyProtection="1">
      <alignment vertical="center"/>
      <protection locked="0"/>
    </xf>
    <xf numFmtId="0" fontId="44" fillId="0" borderId="64" xfId="48" applyFont="1" applyBorder="1" applyAlignment="1">
      <alignment horizontal="centerContinuous" vertical="center"/>
    </xf>
    <xf numFmtId="0" fontId="44" fillId="0" borderId="65" xfId="48" applyFont="1" applyBorder="1" applyAlignment="1">
      <alignment horizontal="centerContinuous" vertical="center"/>
    </xf>
    <xf numFmtId="0" fontId="44" fillId="0" borderId="66" xfId="48" applyFont="1" applyBorder="1" applyAlignment="1">
      <alignment horizontal="centerContinuous" vertical="center"/>
    </xf>
    <xf numFmtId="3" fontId="44" fillId="0" borderId="65" xfId="48" applyNumberFormat="1" applyFont="1" applyBorder="1" applyAlignment="1">
      <alignment horizontal="centerContinuous" vertical="center"/>
    </xf>
    <xf numFmtId="3" fontId="44" fillId="0" borderId="67" xfId="48" applyNumberFormat="1" applyFont="1" applyBorder="1" applyAlignment="1">
      <alignment horizontal="centerContinuous" vertical="center"/>
    </xf>
    <xf numFmtId="0" fontId="44" fillId="0" borderId="0" xfId="48" applyFont="1" applyAlignment="1" applyProtection="1">
      <alignment horizontal="center" vertical="center"/>
      <protection locked="0"/>
    </xf>
    <xf numFmtId="3" fontId="44" fillId="0" borderId="0" xfId="48" applyNumberFormat="1" applyFont="1" applyAlignment="1" applyProtection="1">
      <alignment vertical="center"/>
      <protection locked="0"/>
    </xf>
    <xf numFmtId="0" fontId="44" fillId="0" borderId="68" xfId="48" applyFont="1" applyBorder="1" applyAlignment="1">
      <alignment horizontal="distributed" vertical="center"/>
    </xf>
    <xf numFmtId="0" fontId="39" fillId="0" borderId="71" xfId="48" applyFont="1" applyBorder="1" applyAlignment="1" applyProtection="1">
      <alignment vertical="center"/>
      <protection locked="0"/>
    </xf>
    <xf numFmtId="0" fontId="39" fillId="0" borderId="76" xfId="48" applyFont="1" applyBorder="1" applyAlignment="1" applyProtection="1">
      <alignment vertical="center"/>
      <protection locked="0"/>
    </xf>
    <xf numFmtId="0" fontId="44" fillId="0" borderId="68" xfId="48" applyFont="1" applyBorder="1" applyAlignment="1">
      <alignment horizontal="distributed" vertical="center" wrapText="1"/>
    </xf>
    <xf numFmtId="0" fontId="1" fillId="0" borderId="0" xfId="48" applyFont="1" applyAlignment="1" applyProtection="1">
      <alignment vertical="center"/>
      <protection locked="0"/>
    </xf>
    <xf numFmtId="3" fontId="1" fillId="0" borderId="0" xfId="48" applyNumberFormat="1" applyFont="1" applyAlignment="1" applyProtection="1">
      <alignment vertical="center"/>
      <protection locked="0"/>
    </xf>
    <xf numFmtId="3" fontId="39" fillId="0" borderId="0" xfId="48" applyNumberFormat="1" applyFont="1" applyAlignment="1" applyProtection="1">
      <alignment horizontal="center" vertical="center"/>
      <protection locked="0"/>
    </xf>
    <xf numFmtId="0" fontId="39" fillId="0" borderId="0" xfId="48" applyFont="1" applyAlignment="1" applyProtection="1">
      <alignment horizontal="center" vertical="center"/>
      <protection locked="0"/>
    </xf>
    <xf numFmtId="0" fontId="1" fillId="0" borderId="0" xfId="48" applyFont="1" applyAlignment="1" applyProtection="1">
      <alignment horizontal="center" vertical="center"/>
      <protection locked="0"/>
    </xf>
    <xf numFmtId="0" fontId="39" fillId="0" borderId="0" xfId="48" applyFont="1" applyAlignment="1" applyProtection="1">
      <alignment vertical="center"/>
      <protection locked="0"/>
    </xf>
    <xf numFmtId="3" fontId="39" fillId="0" borderId="0" xfId="48" applyNumberFormat="1" applyFont="1" applyAlignment="1" applyProtection="1">
      <alignment vertical="center"/>
      <protection locked="0"/>
    </xf>
    <xf numFmtId="0" fontId="40" fillId="0" borderId="0" xfId="48" applyFont="1" applyAlignment="1" applyProtection="1">
      <alignment vertical="center" wrapText="1"/>
      <protection locked="0"/>
    </xf>
    <xf numFmtId="3" fontId="43" fillId="0" borderId="0" xfId="48" applyNumberFormat="1" applyFont="1" applyAlignment="1" applyProtection="1">
      <alignment vertical="center"/>
      <protection locked="0"/>
    </xf>
    <xf numFmtId="0" fontId="3" fillId="0" borderId="99" xfId="0" applyFont="1" applyBorder="1" applyAlignment="1">
      <alignment horizontal="center" vertical="center" wrapText="1"/>
    </xf>
    <xf numFmtId="38" fontId="5" fillId="0" borderId="47" xfId="44" applyNumberFormat="1" applyFont="1" applyFill="1" applyBorder="1" applyAlignment="1">
      <alignment vertical="center"/>
    </xf>
    <xf numFmtId="38" fontId="5" fillId="0" borderId="53" xfId="44" applyNumberFormat="1" applyFont="1" applyFill="1" applyBorder="1" applyAlignment="1">
      <alignment vertical="center"/>
    </xf>
    <xf numFmtId="38" fontId="8" fillId="0" borderId="58" xfId="44" applyNumberFormat="1" applyFont="1" applyFill="1" applyBorder="1" applyAlignment="1">
      <alignment vertical="center"/>
    </xf>
    <xf numFmtId="38" fontId="5" fillId="0" borderId="31" xfId="35" applyFont="1" applyFill="1" applyBorder="1" applyAlignment="1">
      <alignment vertical="center"/>
    </xf>
    <xf numFmtId="38" fontId="5" fillId="0" borderId="49" xfId="35" applyFont="1" applyFill="1" applyBorder="1" applyAlignment="1">
      <alignment vertical="center"/>
    </xf>
    <xf numFmtId="38" fontId="5" fillId="0" borderId="15" xfId="35" applyFont="1" applyFill="1" applyBorder="1" applyAlignment="1">
      <alignment vertical="center"/>
    </xf>
    <xf numFmtId="38" fontId="5" fillId="0" borderId="13" xfId="35" applyFont="1" applyFill="1" applyBorder="1" applyAlignment="1">
      <alignment vertical="center"/>
    </xf>
    <xf numFmtId="38" fontId="8" fillId="0" borderId="31" xfId="35" applyFont="1" applyFill="1" applyBorder="1" applyAlignment="1">
      <alignment vertical="center"/>
    </xf>
    <xf numFmtId="38" fontId="8" fillId="0" borderId="49" xfId="35" applyFont="1" applyFill="1" applyBorder="1" applyAlignment="1">
      <alignment vertical="center"/>
    </xf>
    <xf numFmtId="185" fontId="39" fillId="0" borderId="0" xfId="0" applyNumberFormat="1" applyFont="1" applyAlignment="1">
      <alignment vertical="center"/>
    </xf>
    <xf numFmtId="0" fontId="3" fillId="0" borderId="40" xfId="0" applyFont="1" applyBorder="1" applyAlignment="1">
      <alignment vertical="center" wrapText="1"/>
    </xf>
    <xf numFmtId="0" fontId="5" fillId="0" borderId="0" xfId="35" applyNumberFormat="1" applyFont="1" applyBorder="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5" fillId="0" borderId="0" xfId="0" applyFont="1" applyAlignment="1">
      <alignment horizontal="distributed" vertical="center"/>
    </xf>
    <xf numFmtId="38" fontId="5" fillId="0" borderId="48" xfId="44" applyNumberFormat="1" applyFont="1" applyFill="1" applyBorder="1" applyAlignment="1">
      <alignment vertical="center"/>
    </xf>
    <xf numFmtId="38" fontId="8" fillId="0" borderId="54" xfId="44" applyNumberFormat="1" applyFont="1" applyFill="1" applyBorder="1" applyAlignment="1">
      <alignment vertical="center"/>
    </xf>
    <xf numFmtId="0" fontId="8" fillId="0" borderId="0" xfId="0" applyFont="1" applyAlignment="1">
      <alignment vertical="center"/>
    </xf>
    <xf numFmtId="186" fontId="5" fillId="0" borderId="0" xfId="0" applyNumberFormat="1" applyFont="1" applyAlignment="1">
      <alignment vertical="center"/>
    </xf>
    <xf numFmtId="0" fontId="5" fillId="0" borderId="0" xfId="0" applyFont="1" applyAlignment="1">
      <alignment horizontal="distributed"/>
    </xf>
    <xf numFmtId="0" fontId="5" fillId="0" borderId="12" xfId="0" applyFont="1" applyBorder="1" applyAlignment="1">
      <alignment horizontal="right"/>
    </xf>
    <xf numFmtId="186" fontId="5" fillId="0" borderId="0" xfId="0" applyNumberFormat="1" applyFont="1"/>
    <xf numFmtId="0" fontId="5" fillId="0" borderId="89" xfId="0" applyFont="1" applyBorder="1" applyAlignment="1">
      <alignment horizontal="center" vertical="center" wrapText="1"/>
    </xf>
    <xf numFmtId="186" fontId="5" fillId="0" borderId="103" xfId="0" applyNumberFormat="1" applyFont="1" applyBorder="1" applyAlignment="1">
      <alignment horizontal="center" vertical="center"/>
    </xf>
    <xf numFmtId="38" fontId="5" fillId="0" borderId="103" xfId="44" applyNumberFormat="1" applyFont="1" applyFill="1" applyBorder="1" applyAlignment="1">
      <alignment vertical="center"/>
    </xf>
    <xf numFmtId="186" fontId="5" fillId="0" borderId="103" xfId="0" applyNumberFormat="1" applyFont="1" applyBorder="1" applyAlignment="1">
      <alignment vertical="center"/>
    </xf>
    <xf numFmtId="38" fontId="8" fillId="0" borderId="103" xfId="44" applyNumberFormat="1" applyFont="1" applyFill="1" applyBorder="1" applyAlignment="1">
      <alignment vertical="center"/>
    </xf>
    <xf numFmtId="38" fontId="8" fillId="0" borderId="40" xfId="44" applyNumberFormat="1" applyFont="1" applyFill="1" applyBorder="1" applyAlignment="1">
      <alignment vertical="center"/>
    </xf>
    <xf numFmtId="186" fontId="5" fillId="0" borderId="40" xfId="0" applyNumberFormat="1" applyFont="1" applyBorder="1" applyAlignment="1">
      <alignment vertical="center"/>
    </xf>
    <xf numFmtId="186" fontId="5" fillId="0" borderId="12" xfId="0" applyNumberFormat="1" applyFont="1" applyBorder="1" applyAlignment="1">
      <alignment vertical="center"/>
    </xf>
    <xf numFmtId="38" fontId="8" fillId="0" borderId="103" xfId="44" applyNumberFormat="1" applyFont="1" applyFill="1" applyBorder="1" applyAlignment="1">
      <alignment vertical="center" wrapText="1"/>
    </xf>
    <xf numFmtId="38" fontId="5" fillId="0" borderId="0" xfId="0" applyNumberFormat="1" applyFont="1" applyAlignment="1">
      <alignment vertical="center"/>
    </xf>
    <xf numFmtId="0" fontId="44" fillId="0" borderId="107" xfId="48" applyFont="1" applyBorder="1" applyAlignment="1" applyProtection="1">
      <alignment horizontal="center" vertical="center"/>
      <protection locked="0"/>
    </xf>
    <xf numFmtId="0" fontId="44" fillId="0" borderId="108" xfId="48" applyFont="1" applyBorder="1" applyAlignment="1" applyProtection="1">
      <alignment horizontal="center" vertical="center"/>
      <protection locked="0"/>
    </xf>
    <xf numFmtId="0" fontId="44" fillId="0" borderId="109" xfId="48" applyFont="1" applyBorder="1" applyAlignment="1" applyProtection="1">
      <alignment horizontal="center" vertical="center"/>
      <protection locked="0"/>
    </xf>
    <xf numFmtId="0" fontId="39" fillId="0" borderId="110" xfId="48" applyFont="1" applyBorder="1" applyAlignment="1" applyProtection="1">
      <alignment horizontal="center" vertical="center"/>
      <protection locked="0"/>
    </xf>
    <xf numFmtId="0" fontId="44" fillId="0" borderId="111" xfId="48" applyFont="1" applyBorder="1" applyAlignment="1" applyProtection="1">
      <alignment horizontal="center" vertical="center"/>
      <protection locked="0"/>
    </xf>
    <xf numFmtId="0" fontId="44" fillId="0" borderId="112" xfId="48" applyFont="1" applyBorder="1" applyAlignment="1" applyProtection="1">
      <alignment horizontal="center" vertical="center"/>
      <protection locked="0"/>
    </xf>
    <xf numFmtId="38" fontId="8" fillId="0" borderId="47" xfId="35" applyFont="1" applyFill="1" applyBorder="1" applyAlignment="1">
      <alignment horizontal="right" vertical="center"/>
    </xf>
    <xf numFmtId="178" fontId="8" fillId="0" borderId="48" xfId="35" applyNumberFormat="1" applyFont="1" applyFill="1" applyBorder="1" applyAlignment="1">
      <alignment horizontal="right" vertical="center"/>
    </xf>
    <xf numFmtId="178" fontId="5" fillId="0" borderId="48" xfId="35" applyNumberFormat="1" applyFont="1" applyFill="1" applyBorder="1" applyAlignment="1">
      <alignment horizontal="right" vertical="center"/>
    </xf>
    <xf numFmtId="178" fontId="8" fillId="0" borderId="47" xfId="35" applyNumberFormat="1" applyFont="1" applyFill="1" applyBorder="1" applyAlignment="1">
      <alignment horizontal="right" vertical="center"/>
    </xf>
    <xf numFmtId="178" fontId="5" fillId="0" borderId="47" xfId="35" applyNumberFormat="1" applyFont="1" applyFill="1" applyBorder="1" applyAlignment="1">
      <alignment horizontal="right" vertical="center"/>
    </xf>
    <xf numFmtId="38" fontId="5" fillId="0" borderId="47" xfId="35" applyFont="1" applyFill="1" applyBorder="1" applyAlignment="1">
      <alignment horizontal="right" vertical="center" shrinkToFit="1"/>
    </xf>
    <xf numFmtId="38" fontId="5" fillId="0" borderId="53" xfId="35" applyFont="1" applyFill="1" applyBorder="1" applyAlignment="1">
      <alignment horizontal="right" vertical="center"/>
    </xf>
    <xf numFmtId="38" fontId="46" fillId="0" borderId="29" xfId="44" applyNumberFormat="1" applyFont="1" applyFill="1" applyBorder="1" applyAlignment="1">
      <alignment horizontal="right" vertical="center"/>
    </xf>
    <xf numFmtId="187" fontId="0" fillId="0" borderId="0" xfId="0" applyNumberFormat="1"/>
    <xf numFmtId="38" fontId="5" fillId="24" borderId="103" xfId="44" applyNumberFormat="1" applyFont="1" applyFill="1" applyBorder="1" applyAlignment="1">
      <alignment vertical="center"/>
    </xf>
    <xf numFmtId="186" fontId="5" fillId="25" borderId="103" xfId="28" applyNumberFormat="1" applyFont="1" applyFill="1" applyBorder="1" applyAlignment="1">
      <alignment vertical="center"/>
    </xf>
    <xf numFmtId="38" fontId="5" fillId="24" borderId="77" xfId="44" applyNumberFormat="1" applyFont="1" applyFill="1" applyBorder="1" applyAlignment="1">
      <alignment vertical="center"/>
    </xf>
    <xf numFmtId="185" fontId="40" fillId="0" borderId="0" xfId="0" applyNumberFormat="1" applyFont="1" applyAlignment="1">
      <alignment horizontal="center" vertical="center"/>
    </xf>
    <xf numFmtId="0" fontId="5" fillId="0" borderId="103" xfId="0" applyFont="1" applyBorder="1" applyAlignment="1">
      <alignment vertical="center"/>
    </xf>
    <xf numFmtId="0" fontId="5" fillId="0" borderId="40" xfId="0" applyFont="1" applyBorder="1" applyAlignment="1">
      <alignment vertical="center"/>
    </xf>
    <xf numFmtId="0" fontId="5" fillId="0" borderId="77" xfId="0" applyFont="1" applyBorder="1" applyAlignment="1">
      <alignment vertical="center"/>
    </xf>
    <xf numFmtId="185" fontId="39" fillId="0" borderId="0" xfId="0" applyNumberFormat="1" applyFont="1" applyAlignment="1">
      <alignment vertical="top"/>
    </xf>
    <xf numFmtId="185" fontId="39" fillId="0" borderId="0" xfId="0" applyNumberFormat="1" applyFont="1" applyAlignment="1">
      <alignment horizontal="left" vertical="top"/>
    </xf>
    <xf numFmtId="185" fontId="0" fillId="0" borderId="0" xfId="0" applyNumberFormat="1" applyAlignment="1">
      <alignment vertical="center"/>
    </xf>
    <xf numFmtId="0" fontId="39" fillId="0" borderId="0" xfId="0" applyFont="1" applyAlignment="1">
      <alignment horizontal="center" vertical="center"/>
    </xf>
    <xf numFmtId="185" fontId="39" fillId="0" borderId="0" xfId="0" applyNumberFormat="1" applyFont="1" applyAlignment="1">
      <alignment horizontal="center" vertical="center"/>
    </xf>
    <xf numFmtId="38" fontId="39" fillId="0" borderId="0" xfId="35" applyFont="1" applyAlignment="1">
      <alignment vertical="center"/>
    </xf>
    <xf numFmtId="186" fontId="39" fillId="0" borderId="0" xfId="28" applyNumberFormat="1" applyFont="1" applyAlignment="1">
      <alignment vertical="center"/>
    </xf>
    <xf numFmtId="185" fontId="39" fillId="0" borderId="0" xfId="0" applyNumberFormat="1" applyFont="1" applyAlignment="1">
      <alignment horizontal="center" vertical="center" shrinkToFit="1"/>
    </xf>
    <xf numFmtId="0" fontId="44" fillId="0" borderId="65" xfId="48" applyFont="1" applyBorder="1" applyAlignment="1">
      <alignment horizontal="centerContinuous" vertical="top"/>
    </xf>
    <xf numFmtId="0" fontId="44" fillId="0" borderId="108" xfId="48" applyFont="1" applyBorder="1" applyAlignment="1" applyProtection="1">
      <alignment horizontal="center" vertical="top"/>
      <protection locked="0"/>
    </xf>
    <xf numFmtId="0" fontId="44" fillId="0" borderId="0" xfId="48" applyFont="1" applyAlignment="1" applyProtection="1">
      <alignment vertical="top"/>
      <protection locked="0"/>
    </xf>
    <xf numFmtId="0" fontId="1" fillId="0" borderId="0" xfId="48" applyFont="1" applyAlignment="1" applyProtection="1">
      <alignment vertical="top"/>
      <protection locked="0"/>
    </xf>
    <xf numFmtId="0" fontId="43" fillId="0" borderId="0" xfId="48" applyFont="1" applyAlignment="1" applyProtection="1">
      <alignment vertical="top"/>
      <protection locked="0"/>
    </xf>
    <xf numFmtId="0" fontId="44" fillId="0" borderId="65" xfId="48" applyFont="1" applyBorder="1" applyAlignment="1">
      <alignment vertical="center"/>
    </xf>
    <xf numFmtId="49" fontId="12" fillId="0" borderId="99"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12" xfId="0" applyNumberFormat="1" applyFont="1" applyBorder="1" applyAlignment="1">
      <alignment horizontal="center"/>
    </xf>
    <xf numFmtId="49" fontId="12" fillId="0" borderId="42" xfId="0" applyNumberFormat="1" applyFont="1" applyBorder="1" applyAlignment="1">
      <alignment horizontal="center" vertical="center"/>
    </xf>
    <xf numFmtId="49" fontId="12" fillId="0" borderId="23"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53" xfId="0" applyNumberFormat="1" applyFont="1" applyBorder="1" applyAlignment="1">
      <alignment horizontal="center" vertical="center"/>
    </xf>
    <xf numFmtId="0" fontId="48" fillId="0" borderId="24" xfId="0" applyFont="1" applyBorder="1" applyAlignment="1">
      <alignment vertical="center"/>
    </xf>
    <xf numFmtId="0" fontId="48" fillId="0" borderId="0" xfId="0" applyFont="1" applyAlignment="1">
      <alignment vertical="center"/>
    </xf>
    <xf numFmtId="0" fontId="48" fillId="0" borderId="19" xfId="0" applyFont="1" applyBorder="1" applyAlignment="1">
      <alignment vertical="center"/>
    </xf>
    <xf numFmtId="0" fontId="3" fillId="0" borderId="12" xfId="0" applyFont="1" applyBorder="1" applyAlignment="1">
      <alignment horizontal="right" vertical="center"/>
    </xf>
    <xf numFmtId="0" fontId="3" fillId="0" borderId="41" xfId="0" applyFont="1" applyBorder="1" applyAlignment="1">
      <alignment horizontal="center" vertical="center" wrapText="1"/>
    </xf>
    <xf numFmtId="38" fontId="5" fillId="0" borderId="32" xfId="44" applyNumberFormat="1" applyFont="1" applyFill="1" applyBorder="1" applyAlignment="1">
      <alignment vertical="center"/>
    </xf>
    <xf numFmtId="38" fontId="5" fillId="0" borderId="26" xfId="44" applyNumberFormat="1" applyFont="1" applyFill="1" applyBorder="1" applyAlignment="1">
      <alignment vertical="center"/>
    </xf>
    <xf numFmtId="38" fontId="8" fillId="0" borderId="20" xfId="44" applyNumberFormat="1" applyFont="1" applyFill="1" applyBorder="1" applyAlignment="1">
      <alignment vertical="center"/>
    </xf>
    <xf numFmtId="38" fontId="5" fillId="0" borderId="33" xfId="35" applyFont="1" applyFill="1" applyBorder="1" applyAlignment="1">
      <alignment vertical="center"/>
    </xf>
    <xf numFmtId="38" fontId="5" fillId="0" borderId="0" xfId="35" applyFont="1" applyFill="1" applyBorder="1" applyAlignment="1">
      <alignment vertical="center"/>
    </xf>
    <xf numFmtId="38" fontId="5" fillId="0" borderId="47" xfId="35" applyFont="1" applyFill="1" applyBorder="1" applyAlignment="1">
      <alignment vertical="center"/>
    </xf>
    <xf numFmtId="38" fontId="8" fillId="0" borderId="22" xfId="35" applyFont="1" applyFill="1" applyBorder="1" applyAlignment="1">
      <alignment vertical="center"/>
    </xf>
    <xf numFmtId="38" fontId="8" fillId="0" borderId="47" xfId="35" applyFont="1" applyFill="1" applyBorder="1" applyAlignment="1">
      <alignment vertical="center"/>
    </xf>
    <xf numFmtId="178" fontId="5" fillId="0" borderId="58" xfId="35" applyNumberFormat="1" applyFont="1" applyFill="1" applyBorder="1" applyAlignment="1">
      <alignment horizontal="distributed" vertical="center" textRotation="255"/>
    </xf>
    <xf numFmtId="0" fontId="5" fillId="0" borderId="47" xfId="0" applyFont="1" applyBorder="1" applyAlignment="1">
      <alignment horizontal="distributed" vertical="center" textRotation="255"/>
    </xf>
    <xf numFmtId="178" fontId="5" fillId="0" borderId="54" xfId="35" applyNumberFormat="1" applyFont="1" applyFill="1" applyBorder="1" applyAlignment="1">
      <alignment horizontal="distributed" vertical="center" textRotation="255"/>
    </xf>
    <xf numFmtId="0" fontId="3" fillId="0" borderId="33" xfId="0" applyFont="1" applyBorder="1" applyAlignment="1">
      <alignment horizontal="center" vertical="center"/>
    </xf>
    <xf numFmtId="0" fontId="42" fillId="0" borderId="0" xfId="48" applyFont="1" applyAlignment="1">
      <alignment horizontal="left" vertical="center"/>
    </xf>
    <xf numFmtId="0" fontId="0" fillId="0" borderId="0" xfId="48" applyFont="1" applyAlignment="1" applyProtection="1">
      <alignment horizontal="right"/>
      <protection locked="0"/>
    </xf>
    <xf numFmtId="38" fontId="5" fillId="0" borderId="0" xfId="44" applyNumberFormat="1" applyFont="1" applyFill="1" applyBorder="1" applyAlignment="1">
      <alignment horizontal="right" vertical="center"/>
    </xf>
    <xf numFmtId="0" fontId="48" fillId="0" borderId="25" xfId="0" applyFont="1" applyBorder="1" applyAlignment="1">
      <alignment vertical="center"/>
    </xf>
    <xf numFmtId="0" fontId="51" fillId="0" borderId="0" xfId="0" applyFont="1" applyAlignment="1">
      <alignment vertical="center"/>
    </xf>
    <xf numFmtId="38" fontId="5" fillId="0" borderId="32" xfId="44" applyNumberFormat="1" applyFont="1" applyFill="1" applyBorder="1" applyAlignment="1">
      <alignment horizontal="right" vertical="center"/>
    </xf>
    <xf numFmtId="38" fontId="5" fillId="0" borderId="20" xfId="44" applyNumberFormat="1" applyFont="1" applyFill="1" applyBorder="1" applyAlignment="1">
      <alignment horizontal="right" vertical="center"/>
    </xf>
    <xf numFmtId="38" fontId="5" fillId="0" borderId="26" xfId="44" applyNumberFormat="1" applyFont="1" applyFill="1" applyBorder="1" applyAlignment="1">
      <alignment horizontal="right" vertical="center"/>
    </xf>
    <xf numFmtId="38" fontId="5" fillId="0" borderId="22" xfId="44" applyNumberFormat="1" applyFont="1" applyFill="1" applyBorder="1" applyAlignment="1">
      <alignment horizontal="right" vertical="center"/>
    </xf>
    <xf numFmtId="38" fontId="46" fillId="0" borderId="32" xfId="44" applyNumberFormat="1" applyFont="1" applyFill="1" applyBorder="1" applyAlignment="1">
      <alignment horizontal="right" vertical="center"/>
    </xf>
    <xf numFmtId="38" fontId="5" fillId="0" borderId="32" xfId="44" applyNumberFormat="1" applyFont="1" applyFill="1" applyBorder="1" applyAlignment="1">
      <alignment horizontal="right" vertical="center" shrinkToFit="1"/>
    </xf>
    <xf numFmtId="0" fontId="48" fillId="0" borderId="16" xfId="0" applyFont="1" applyBorder="1" applyAlignment="1">
      <alignment horizontal="center" vertical="center" wrapText="1"/>
    </xf>
    <xf numFmtId="0" fontId="48" fillId="0" borderId="10" xfId="0" applyFont="1" applyBorder="1" applyAlignment="1">
      <alignment vertical="center"/>
    </xf>
    <xf numFmtId="0" fontId="48" fillId="0" borderId="21" xfId="0" applyFont="1" applyBorder="1" applyAlignment="1">
      <alignment vertical="center"/>
    </xf>
    <xf numFmtId="0" fontId="48" fillId="0" borderId="23" xfId="0" applyFont="1" applyBorder="1" applyAlignment="1">
      <alignment vertical="center"/>
    </xf>
    <xf numFmtId="178" fontId="46" fillId="0" borderId="0" xfId="35" applyNumberFormat="1" applyFont="1" applyFill="1" applyBorder="1" applyAlignment="1">
      <alignment vertical="center"/>
    </xf>
    <xf numFmtId="0" fontId="48" fillId="0" borderId="24" xfId="0" applyFont="1" applyBorder="1" applyAlignment="1">
      <alignment horizontal="distributed" vertical="center"/>
    </xf>
    <xf numFmtId="38" fontId="46" fillId="0" borderId="24" xfId="35" applyFont="1" applyFill="1" applyBorder="1" applyAlignment="1">
      <alignment vertical="center"/>
    </xf>
    <xf numFmtId="0" fontId="48" fillId="0" borderId="11" xfId="0" applyFont="1" applyBorder="1" applyAlignment="1">
      <alignment vertical="center"/>
    </xf>
    <xf numFmtId="0" fontId="48" fillId="0" borderId="12" xfId="0" applyFont="1" applyBorder="1" applyAlignment="1">
      <alignment vertical="center"/>
    </xf>
    <xf numFmtId="0" fontId="48" fillId="0" borderId="12" xfId="0" applyFont="1" applyBorder="1" applyAlignment="1">
      <alignment horizontal="distributed" vertical="center"/>
    </xf>
    <xf numFmtId="0" fontId="48" fillId="0" borderId="27" xfId="0" applyFont="1" applyBorder="1" applyAlignment="1">
      <alignment vertical="center"/>
    </xf>
    <xf numFmtId="0" fontId="48" fillId="0" borderId="0" xfId="0" applyFont="1" applyAlignment="1">
      <alignment horizontal="left" vertical="top"/>
    </xf>
    <xf numFmtId="0" fontId="48" fillId="0" borderId="0" xfId="0" applyFont="1"/>
    <xf numFmtId="0" fontId="48" fillId="0" borderId="0" xfId="0" applyFont="1" applyAlignment="1">
      <alignment horizontal="center" vertical="center" shrinkToFit="1"/>
    </xf>
    <xf numFmtId="185" fontId="51" fillId="0" borderId="0" xfId="0" applyNumberFormat="1" applyFont="1" applyAlignment="1">
      <alignment vertical="center" shrinkToFit="1"/>
    </xf>
    <xf numFmtId="0" fontId="3" fillId="0" borderId="40" xfId="0" applyFont="1" applyBorder="1" applyAlignment="1">
      <alignment horizontal="center" vertical="center" wrapText="1"/>
    </xf>
    <xf numFmtId="0" fontId="48" fillId="0" borderId="37" xfId="0" applyFont="1" applyBorder="1" applyAlignment="1">
      <alignment horizontal="center" vertical="center"/>
    </xf>
    <xf numFmtId="0" fontId="57" fillId="0" borderId="71" xfId="48" applyFont="1" applyBorder="1" applyAlignment="1" applyProtection="1">
      <alignment vertical="center"/>
      <protection locked="0"/>
    </xf>
    <xf numFmtId="0" fontId="57" fillId="0" borderId="71" xfId="48" applyFont="1" applyBorder="1" applyAlignment="1" applyProtection="1">
      <alignment vertical="top"/>
      <protection locked="0"/>
    </xf>
    <xf numFmtId="0" fontId="57" fillId="0" borderId="74" xfId="48" applyFont="1" applyBorder="1" applyAlignment="1" applyProtection="1">
      <alignment horizontal="right" vertical="center"/>
      <protection locked="0"/>
    </xf>
    <xf numFmtId="0" fontId="57" fillId="0" borderId="0" xfId="48" applyFont="1" applyAlignment="1" applyProtection="1">
      <alignment horizontal="left" vertical="center"/>
      <protection locked="0"/>
    </xf>
    <xf numFmtId="0" fontId="57" fillId="0" borderId="81" xfId="48" applyFont="1" applyBorder="1" applyAlignment="1" applyProtection="1">
      <alignment vertical="top"/>
      <protection locked="0"/>
    </xf>
    <xf numFmtId="0" fontId="58" fillId="0" borderId="71" xfId="48" applyFont="1" applyBorder="1" applyAlignment="1" applyProtection="1">
      <alignment vertical="center"/>
      <protection locked="0"/>
    </xf>
    <xf numFmtId="0" fontId="58" fillId="0" borderId="76" xfId="48" applyFont="1" applyBorder="1" applyAlignment="1" applyProtection="1">
      <alignment vertical="center"/>
      <protection locked="0"/>
    </xf>
    <xf numFmtId="0" fontId="57" fillId="0" borderId="76" xfId="48" applyFont="1" applyBorder="1" applyAlignment="1" applyProtection="1">
      <alignment vertical="top"/>
      <protection locked="0"/>
    </xf>
    <xf numFmtId="0" fontId="57" fillId="0" borderId="82" xfId="48" applyFont="1" applyBorder="1" applyAlignment="1" applyProtection="1">
      <alignment vertical="center"/>
      <protection locked="0"/>
    </xf>
    <xf numFmtId="0" fontId="57" fillId="0" borderId="12" xfId="48" applyFont="1" applyBorder="1" applyAlignment="1" applyProtection="1">
      <alignment horizontal="left" vertical="center"/>
      <protection locked="0"/>
    </xf>
    <xf numFmtId="0" fontId="57" fillId="0" borderId="76" xfId="48" applyFont="1" applyBorder="1" applyAlignment="1" applyProtection="1">
      <alignment vertical="center"/>
      <protection locked="0"/>
    </xf>
    <xf numFmtId="0" fontId="57" fillId="0" borderId="69" xfId="48" applyFont="1" applyBorder="1" applyAlignment="1">
      <alignment horizontal="distributed" vertical="center"/>
    </xf>
    <xf numFmtId="0" fontId="57" fillId="0" borderId="113" xfId="48" applyFont="1" applyBorder="1" applyAlignment="1" applyProtection="1">
      <alignment horizontal="center" vertical="center"/>
      <protection locked="0"/>
    </xf>
    <xf numFmtId="0" fontId="57" fillId="0" borderId="75" xfId="48" applyFont="1" applyBorder="1" applyAlignment="1" applyProtection="1">
      <alignment vertical="center"/>
      <protection locked="0"/>
    </xf>
    <xf numFmtId="0" fontId="57" fillId="0" borderId="70" xfId="48" applyFont="1" applyBorder="1" applyAlignment="1" applyProtection="1">
      <alignment horizontal="center" vertical="center"/>
      <protection locked="0"/>
    </xf>
    <xf numFmtId="0" fontId="57" fillId="0" borderId="77" xfId="48" applyFont="1" applyBorder="1" applyAlignment="1" applyProtection="1">
      <alignment vertical="center"/>
      <protection locked="0"/>
    </xf>
    <xf numFmtId="0" fontId="57" fillId="0" borderId="104" xfId="48" applyFont="1" applyBorder="1" applyAlignment="1" applyProtection="1">
      <alignment horizontal="center" vertical="center"/>
      <protection locked="0"/>
    </xf>
    <xf numFmtId="0" fontId="57" fillId="0" borderId="184" xfId="48" applyFont="1" applyBorder="1" applyAlignment="1" applyProtection="1">
      <alignment vertical="center"/>
      <protection locked="0"/>
    </xf>
    <xf numFmtId="0" fontId="57" fillId="0" borderId="104" xfId="48" applyFont="1" applyBorder="1" applyAlignment="1" applyProtection="1">
      <alignment vertical="top" wrapText="1"/>
      <protection locked="0"/>
    </xf>
    <xf numFmtId="0" fontId="57" fillId="0" borderId="95" xfId="48" applyFont="1" applyBorder="1" applyAlignment="1" applyProtection="1">
      <alignment horizontal="distributed" vertical="center"/>
      <protection locked="0"/>
    </xf>
    <xf numFmtId="0" fontId="57" fillId="0" borderId="96" xfId="48" applyFont="1" applyBorder="1" applyAlignment="1" applyProtection="1">
      <alignment vertical="center"/>
      <protection locked="0"/>
    </xf>
    <xf numFmtId="0" fontId="1" fillId="0" borderId="69" xfId="48" applyFont="1" applyBorder="1" applyAlignment="1">
      <alignment horizontal="distributed" vertical="center"/>
    </xf>
    <xf numFmtId="0" fontId="1" fillId="0" borderId="75" xfId="48" applyFont="1" applyBorder="1" applyAlignment="1" applyProtection="1">
      <alignment horizontal="center" vertical="center"/>
      <protection locked="0"/>
    </xf>
    <xf numFmtId="0" fontId="1" fillId="0" borderId="71" xfId="48" applyFont="1" applyBorder="1" applyAlignment="1" applyProtection="1">
      <alignment vertical="center"/>
      <protection locked="0"/>
    </xf>
    <xf numFmtId="0" fontId="1" fillId="0" borderId="74" xfId="48" applyFont="1" applyBorder="1" applyAlignment="1" applyProtection="1">
      <alignment horizontal="right" vertical="center"/>
      <protection locked="0"/>
    </xf>
    <xf numFmtId="0" fontId="1" fillId="0" borderId="82" xfId="48" applyFont="1" applyBorder="1" applyAlignment="1" applyProtection="1">
      <alignment vertical="center"/>
      <protection locked="0"/>
    </xf>
    <xf numFmtId="0" fontId="1" fillId="0" borderId="0" xfId="48" applyFont="1" applyAlignment="1" applyProtection="1">
      <alignment horizontal="left" vertical="center"/>
      <protection locked="0"/>
    </xf>
    <xf numFmtId="0" fontId="1" fillId="0" borderId="12" xfId="48" applyFont="1" applyBorder="1" applyAlignment="1" applyProtection="1">
      <alignment horizontal="left" vertical="center"/>
      <protection locked="0"/>
    </xf>
    <xf numFmtId="0" fontId="1" fillId="0" borderId="71" xfId="48" applyFont="1" applyBorder="1" applyAlignment="1" applyProtection="1">
      <alignment vertical="top"/>
      <protection locked="0"/>
    </xf>
    <xf numFmtId="0" fontId="1" fillId="0" borderId="81" xfId="48" applyFont="1" applyBorder="1" applyAlignment="1" applyProtection="1">
      <alignment vertical="top"/>
      <protection locked="0"/>
    </xf>
    <xf numFmtId="0" fontId="1" fillId="0" borderId="74" xfId="48" applyFont="1" applyBorder="1" applyAlignment="1" applyProtection="1">
      <alignment vertical="center"/>
      <protection locked="0"/>
    </xf>
    <xf numFmtId="0" fontId="1" fillId="0" borderId="92" xfId="48" applyFont="1" applyBorder="1" applyAlignment="1" applyProtection="1">
      <alignment vertical="center"/>
      <protection locked="0"/>
    </xf>
    <xf numFmtId="0" fontId="1" fillId="0" borderId="114" xfId="48" applyFont="1" applyBorder="1" applyAlignment="1" applyProtection="1">
      <alignment horizontal="right" vertical="center"/>
      <protection locked="0"/>
    </xf>
    <xf numFmtId="0" fontId="1" fillId="0" borderId="40" xfId="48" applyFont="1" applyBorder="1" applyAlignment="1" applyProtection="1">
      <alignment horizontal="left" vertical="center"/>
      <protection locked="0"/>
    </xf>
    <xf numFmtId="0" fontId="1" fillId="0" borderId="82" xfId="48" applyFont="1" applyBorder="1" applyAlignment="1" applyProtection="1">
      <alignment horizontal="right" vertical="center"/>
      <protection locked="0"/>
    </xf>
    <xf numFmtId="0" fontId="1" fillId="0" borderId="89" xfId="48" applyFont="1" applyBorder="1" applyAlignment="1" applyProtection="1">
      <alignment vertical="center"/>
      <protection locked="0"/>
    </xf>
    <xf numFmtId="0" fontId="1" fillId="0" borderId="104" xfId="48" applyFont="1" applyBorder="1" applyAlignment="1" applyProtection="1">
      <alignment horizontal="center" vertical="center"/>
      <protection locked="0"/>
    </xf>
    <xf numFmtId="56" fontId="1" fillId="0" borderId="104" xfId="48" quotePrefix="1" applyNumberFormat="1" applyFont="1" applyBorder="1" applyAlignment="1" applyProtection="1">
      <alignment horizontal="center" vertical="center"/>
      <protection locked="0"/>
    </xf>
    <xf numFmtId="0" fontId="39" fillId="0" borderId="0" xfId="48" applyFont="1" applyAlignment="1" applyProtection="1">
      <alignment horizontal="left" vertical="center"/>
      <protection locked="0"/>
    </xf>
    <xf numFmtId="0" fontId="1" fillId="0" borderId="86" xfId="48" applyFont="1" applyBorder="1" applyAlignment="1" applyProtection="1">
      <alignment vertical="center"/>
      <protection locked="0"/>
    </xf>
    <xf numFmtId="0" fontId="59" fillId="0" borderId="76" xfId="48" applyFont="1" applyBorder="1" applyAlignment="1" applyProtection="1">
      <alignment vertical="center"/>
      <protection locked="0"/>
    </xf>
    <xf numFmtId="0" fontId="1" fillId="0" borderId="76" xfId="48" applyFont="1" applyBorder="1" applyAlignment="1" applyProtection="1">
      <alignment vertical="center"/>
      <protection locked="0"/>
    </xf>
    <xf numFmtId="0" fontId="1" fillId="0" borderId="87" xfId="48" applyFont="1" applyBorder="1" applyAlignment="1" applyProtection="1">
      <alignment horizontal="right" vertical="center"/>
      <protection locked="0"/>
    </xf>
    <xf numFmtId="0" fontId="1" fillId="0" borderId="65" xfId="48" applyFont="1" applyBorder="1" applyAlignment="1" applyProtection="1">
      <alignment horizontal="left" vertical="center"/>
      <protection locked="0"/>
    </xf>
    <xf numFmtId="0" fontId="1" fillId="0" borderId="70" xfId="48" applyFont="1" applyBorder="1" applyAlignment="1" applyProtection="1">
      <alignment vertical="top" wrapText="1"/>
      <protection locked="0"/>
    </xf>
    <xf numFmtId="0" fontId="59" fillId="0" borderId="104" xfId="48" applyFont="1" applyBorder="1" applyAlignment="1" applyProtection="1">
      <alignment vertical="center"/>
      <protection locked="0"/>
    </xf>
    <xf numFmtId="0" fontId="59" fillId="0" borderId="71" xfId="48" applyFont="1" applyBorder="1" applyAlignment="1" applyProtection="1">
      <alignment vertical="center"/>
      <protection locked="0"/>
    </xf>
    <xf numFmtId="0" fontId="1" fillId="0" borderId="78" xfId="48" applyFont="1" applyBorder="1" applyAlignment="1" applyProtection="1">
      <alignment vertical="center"/>
      <protection locked="0"/>
    </xf>
    <xf numFmtId="0" fontId="1" fillId="0" borderId="115" xfId="48" quotePrefix="1" applyFont="1" applyBorder="1" applyAlignment="1" applyProtection="1">
      <alignment horizontal="left" vertical="center"/>
      <protection locked="0"/>
    </xf>
    <xf numFmtId="56" fontId="1" fillId="0" borderId="186" xfId="48" quotePrefix="1" applyNumberFormat="1" applyFont="1" applyBorder="1" applyAlignment="1" applyProtection="1">
      <alignment horizontal="center" vertical="center"/>
      <protection locked="0"/>
    </xf>
    <xf numFmtId="0" fontId="1" fillId="0" borderId="70" xfId="48" applyFont="1" applyBorder="1" applyAlignment="1" applyProtection="1">
      <alignment vertical="center"/>
      <protection locked="0"/>
    </xf>
    <xf numFmtId="0" fontId="1" fillId="0" borderId="79" xfId="48" applyFont="1" applyBorder="1" applyAlignment="1" applyProtection="1">
      <alignment horizontal="right"/>
      <protection locked="0"/>
    </xf>
    <xf numFmtId="0" fontId="1" fillId="0" borderId="80" xfId="48" applyFont="1" applyBorder="1" applyAlignment="1" applyProtection="1">
      <alignment horizontal="left" vertical="top" wrapText="1"/>
      <protection locked="0"/>
    </xf>
    <xf numFmtId="0" fontId="1" fillId="0" borderId="75" xfId="48" applyFont="1" applyBorder="1" applyAlignment="1" applyProtection="1">
      <alignment vertical="center"/>
      <protection locked="0"/>
    </xf>
    <xf numFmtId="0" fontId="1" fillId="0" borderId="77" xfId="48" applyFont="1" applyBorder="1" applyAlignment="1" applyProtection="1">
      <alignment vertical="center"/>
      <protection locked="0"/>
    </xf>
    <xf numFmtId="0" fontId="1" fillId="0" borderId="89" xfId="48" applyFont="1" applyBorder="1" applyAlignment="1" applyProtection="1">
      <alignment horizontal="right" vertical="center"/>
      <protection locked="0"/>
    </xf>
    <xf numFmtId="0" fontId="1" fillId="0" borderId="80" xfId="48" applyFont="1" applyBorder="1" applyAlignment="1" applyProtection="1">
      <alignment horizontal="left" vertical="center"/>
      <protection locked="0"/>
    </xf>
    <xf numFmtId="0" fontId="1" fillId="0" borderId="39" xfId="48" applyFont="1" applyBorder="1" applyAlignment="1" applyProtection="1">
      <alignment vertical="center"/>
      <protection locked="0"/>
    </xf>
    <xf numFmtId="0" fontId="1" fillId="0" borderId="75" xfId="48" applyFont="1" applyBorder="1" applyAlignment="1" applyProtection="1">
      <alignment horizontal="right" vertical="center"/>
      <protection locked="0"/>
    </xf>
    <xf numFmtId="0" fontId="1" fillId="0" borderId="10" xfId="48" applyFont="1" applyBorder="1" applyAlignment="1" applyProtection="1">
      <alignment vertical="center"/>
      <protection locked="0"/>
    </xf>
    <xf numFmtId="0" fontId="59" fillId="0" borderId="0" xfId="48" applyFont="1" applyAlignment="1" applyProtection="1">
      <alignment vertical="center"/>
      <protection locked="0"/>
    </xf>
    <xf numFmtId="0" fontId="59" fillId="0" borderId="77" xfId="48" applyFont="1" applyBorder="1" applyAlignment="1" applyProtection="1">
      <alignment vertical="center"/>
      <protection locked="0"/>
    </xf>
    <xf numFmtId="0" fontId="1" fillId="0" borderId="77" xfId="48" applyFont="1" applyBorder="1" applyAlignment="1" applyProtection="1">
      <alignment horizontal="right" vertical="center"/>
      <protection locked="0"/>
    </xf>
    <xf numFmtId="0" fontId="1" fillId="0" borderId="94" xfId="48" applyFont="1" applyBorder="1" applyAlignment="1" applyProtection="1">
      <alignment horizontal="right" vertical="center"/>
      <protection locked="0"/>
    </xf>
    <xf numFmtId="0" fontId="1" fillId="0" borderId="97" xfId="48" applyFont="1" applyBorder="1" applyAlignment="1" applyProtection="1">
      <alignment vertical="center"/>
      <protection locked="0"/>
    </xf>
    <xf numFmtId="0" fontId="1" fillId="0" borderId="98" xfId="48" applyFont="1" applyBorder="1" applyAlignment="1" applyProtection="1">
      <alignment horizontal="left" vertical="center"/>
      <protection locked="0"/>
    </xf>
    <xf numFmtId="56" fontId="0" fillId="0" borderId="70" xfId="48" quotePrefix="1" applyNumberFormat="1" applyFont="1" applyBorder="1" applyAlignment="1" applyProtection="1">
      <alignment horizontal="center" vertical="center"/>
      <protection locked="0"/>
    </xf>
    <xf numFmtId="0" fontId="50" fillId="0" borderId="0" xfId="0" applyFont="1"/>
    <xf numFmtId="0" fontId="3" fillId="0" borderId="0" xfId="0" applyFont="1" applyAlignment="1">
      <alignment horizontal="center" vertical="center"/>
    </xf>
    <xf numFmtId="38" fontId="3" fillId="0" borderId="30" xfId="36" applyFont="1" applyFill="1" applyBorder="1" applyAlignment="1">
      <alignment horizontal="center" vertical="center"/>
    </xf>
    <xf numFmtId="0" fontId="3" fillId="0" borderId="33" xfId="0" applyFont="1" applyBorder="1" applyAlignment="1">
      <alignment horizontal="center" vertical="center" shrinkToFit="1"/>
    </xf>
    <xf numFmtId="0" fontId="3" fillId="0" borderId="61" xfId="0" applyFont="1" applyBorder="1" applyAlignment="1">
      <alignment horizontal="center" vertical="center" wrapText="1" shrinkToFit="1"/>
    </xf>
    <xf numFmtId="0" fontId="5" fillId="0" borderId="47" xfId="0" applyFont="1" applyBorder="1" applyAlignment="1">
      <alignment horizontal="center" vertical="center"/>
    </xf>
    <xf numFmtId="0" fontId="5" fillId="0" borderId="48" xfId="0" applyFont="1" applyBorder="1" applyAlignment="1">
      <alignment horizontal="center" vertical="center"/>
    </xf>
    <xf numFmtId="38" fontId="8" fillId="0" borderId="0" xfId="36" applyFont="1" applyFill="1" applyBorder="1" applyAlignment="1">
      <alignment vertical="center"/>
    </xf>
    <xf numFmtId="182" fontId="8" fillId="0" borderId="0" xfId="29" applyNumberFormat="1" applyFont="1" applyFill="1" applyBorder="1" applyAlignment="1">
      <alignment vertical="center"/>
    </xf>
    <xf numFmtId="0" fontId="35" fillId="0" borderId="0" xfId="0" applyFont="1" applyAlignment="1">
      <alignment vertical="center"/>
    </xf>
    <xf numFmtId="184" fontId="8" fillId="0" borderId="0" xfId="0" applyNumberFormat="1" applyFont="1" applyAlignment="1">
      <alignment vertical="center"/>
    </xf>
    <xf numFmtId="0" fontId="3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distributed" vertical="center"/>
    </xf>
    <xf numFmtId="0" fontId="3" fillId="0" borderId="1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52" xfId="0" applyFont="1" applyBorder="1" applyAlignment="1">
      <alignment horizontal="center" vertical="center" wrapText="1"/>
    </xf>
    <xf numFmtId="49" fontId="3" fillId="0" borderId="33" xfId="0" applyNumberFormat="1" applyFont="1" applyBorder="1" applyAlignment="1">
      <alignment horizontal="left" vertical="center"/>
    </xf>
    <xf numFmtId="56" fontId="3" fillId="0" borderId="0" xfId="0" applyNumberFormat="1" applyFont="1" applyAlignment="1">
      <alignment horizontal="left" vertical="center"/>
    </xf>
    <xf numFmtId="0" fontId="3" fillId="0" borderId="19" xfId="0" applyFont="1" applyBorder="1"/>
    <xf numFmtId="56" fontId="3" fillId="0" borderId="0" xfId="0" applyNumberFormat="1" applyFont="1" applyAlignment="1">
      <alignment horizontal="left"/>
    </xf>
    <xf numFmtId="0" fontId="3" fillId="0" borderId="2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58" xfId="0" applyFont="1" applyBorder="1" applyAlignment="1">
      <alignment horizontal="center" vertical="center"/>
    </xf>
    <xf numFmtId="0" fontId="3" fillId="0" borderId="22" xfId="0" applyFont="1" applyBorder="1" applyAlignment="1">
      <alignment horizontal="center" vertical="center"/>
    </xf>
    <xf numFmtId="0" fontId="3" fillId="0" borderId="44"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49" xfId="0" applyFont="1" applyBorder="1"/>
    <xf numFmtId="49" fontId="3" fillId="0" borderId="0" xfId="0" applyNumberFormat="1" applyFont="1" applyAlignment="1">
      <alignment vertical="top" wrapText="1"/>
    </xf>
    <xf numFmtId="0" fontId="3" fillId="0" borderId="22" xfId="0" applyFont="1" applyBorder="1"/>
    <xf numFmtId="0" fontId="3" fillId="0" borderId="24" xfId="0" applyFont="1" applyBorder="1" applyAlignment="1">
      <alignment horizontal="left" vertical="center"/>
    </xf>
    <xf numFmtId="49" fontId="3" fillId="0" borderId="24" xfId="0" applyNumberFormat="1" applyFont="1" applyBorder="1" applyAlignment="1">
      <alignment vertical="top" wrapText="1"/>
    </xf>
    <xf numFmtId="0" fontId="3" fillId="0" borderId="25" xfId="0" applyFont="1" applyBorder="1"/>
    <xf numFmtId="56" fontId="3" fillId="0" borderId="33" xfId="0" applyNumberFormat="1" applyFont="1" applyBorder="1"/>
    <xf numFmtId="56" fontId="3" fillId="0" borderId="0" xfId="0" applyNumberFormat="1" applyFont="1"/>
    <xf numFmtId="0" fontId="3" fillId="0" borderId="10" xfId="0" applyFont="1" applyBorder="1" applyAlignment="1">
      <alignment horizontal="left" vertical="center"/>
    </xf>
    <xf numFmtId="56" fontId="3" fillId="0" borderId="19" xfId="0" applyNumberFormat="1" applyFont="1" applyBorder="1"/>
    <xf numFmtId="0" fontId="3" fillId="0" borderId="20" xfId="0" applyFont="1" applyBorder="1" applyAlignment="1">
      <alignment horizontal="left" vertical="center"/>
    </xf>
    <xf numFmtId="0" fontId="3" fillId="0" borderId="0" xfId="0" applyFont="1" applyAlignment="1">
      <alignment horizontal="center" shrinkToFit="1"/>
    </xf>
    <xf numFmtId="0" fontId="3" fillId="0" borderId="47" xfId="0" applyFont="1" applyBorder="1" applyAlignment="1">
      <alignment horizontal="right" vertical="center"/>
    </xf>
    <xf numFmtId="0" fontId="3" fillId="0" borderId="47" xfId="0" applyFont="1" applyBorder="1" applyAlignment="1">
      <alignment horizontal="right" vertical="center" wrapText="1"/>
    </xf>
    <xf numFmtId="0" fontId="3" fillId="0" borderId="47" xfId="0" applyFont="1" applyBorder="1" applyAlignment="1">
      <alignment horizontal="right" vertical="center" shrinkToFit="1"/>
    </xf>
    <xf numFmtId="0" fontId="3" fillId="0" borderId="47" xfId="0" applyFont="1" applyBorder="1" applyAlignment="1">
      <alignment horizontal="left" vertical="center"/>
    </xf>
    <xf numFmtId="0" fontId="3" fillId="0" borderId="47" xfId="0" applyFont="1" applyBorder="1" applyAlignment="1">
      <alignment horizontal="right"/>
    </xf>
    <xf numFmtId="0" fontId="3" fillId="0" borderId="47" xfId="0" applyFont="1" applyBorder="1" applyAlignment="1">
      <alignment horizontal="right" shrinkToFit="1"/>
    </xf>
    <xf numFmtId="0" fontId="3" fillId="0" borderId="47" xfId="0" applyFont="1" applyBorder="1"/>
    <xf numFmtId="188" fontId="3" fillId="0" borderId="47" xfId="35" applyNumberFormat="1" applyFont="1" applyFill="1" applyBorder="1" applyAlignment="1">
      <alignment horizontal="center"/>
    </xf>
    <xf numFmtId="0" fontId="3" fillId="0" borderId="47" xfId="0" applyFont="1" applyBorder="1" applyAlignment="1">
      <alignment vertical="center"/>
    </xf>
    <xf numFmtId="0" fontId="12" fillId="0" borderId="0" xfId="0" applyFont="1" applyAlignment="1">
      <alignment vertical="center" wrapText="1"/>
    </xf>
    <xf numFmtId="0" fontId="3" fillId="0" borderId="19" xfId="0" applyFont="1" applyBorder="1" applyAlignment="1">
      <alignment horizontal="center" vertical="center"/>
    </xf>
    <xf numFmtId="0" fontId="3" fillId="0" borderId="0" xfId="0" applyFont="1" applyAlignment="1">
      <alignment horizontal="center"/>
    </xf>
    <xf numFmtId="0" fontId="3" fillId="0" borderId="19" xfId="0" applyFont="1" applyBorder="1" applyAlignment="1">
      <alignment vertical="top" wrapText="1"/>
    </xf>
    <xf numFmtId="3" fontId="3" fillId="0" borderId="47" xfId="0" applyNumberFormat="1" applyFont="1" applyBorder="1" applyAlignment="1">
      <alignment horizontal="right" vertical="center"/>
    </xf>
    <xf numFmtId="3" fontId="3" fillId="0" borderId="0" xfId="0" applyNumberFormat="1" applyFont="1" applyAlignment="1">
      <alignment horizontal="right" vertical="center"/>
    </xf>
    <xf numFmtId="0" fontId="3" fillId="0" borderId="22" xfId="0" applyFont="1" applyBorder="1" applyAlignment="1">
      <alignment vertical="center" wrapText="1"/>
    </xf>
    <xf numFmtId="0" fontId="3" fillId="0" borderId="19" xfId="0" applyFont="1" applyBorder="1" applyAlignment="1">
      <alignment vertical="center" wrapText="1"/>
    </xf>
    <xf numFmtId="0" fontId="3" fillId="0" borderId="47" xfId="0" applyFont="1" applyBorder="1" applyAlignment="1">
      <alignment vertical="center" wrapText="1"/>
    </xf>
    <xf numFmtId="0" fontId="62" fillId="0" borderId="0" xfId="0" applyFont="1" applyAlignment="1">
      <alignment vertical="center"/>
    </xf>
    <xf numFmtId="0" fontId="62" fillId="0" borderId="19" xfId="0" applyFont="1" applyBorder="1" applyAlignment="1">
      <alignment vertical="center"/>
    </xf>
    <xf numFmtId="188" fontId="3" fillId="0" borderId="0" xfId="35" applyNumberFormat="1" applyFont="1" applyFill="1" applyBorder="1" applyAlignment="1">
      <alignment horizontal="right"/>
    </xf>
    <xf numFmtId="56" fontId="3" fillId="0" borderId="47" xfId="0" applyNumberFormat="1"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xf numFmtId="0" fontId="3" fillId="0" borderId="29" xfId="0" applyFont="1" applyBorder="1"/>
    <xf numFmtId="0" fontId="3" fillId="0" borderId="31" xfId="0" applyFont="1" applyBorder="1"/>
    <xf numFmtId="0" fontId="3" fillId="0" borderId="36" xfId="0" applyFont="1" applyBorder="1" applyAlignment="1">
      <alignment horizontal="distributed" vertical="center"/>
    </xf>
    <xf numFmtId="56" fontId="3" fillId="0" borderId="100" xfId="0" applyNumberFormat="1" applyFont="1" applyBorder="1" applyAlignment="1">
      <alignment horizontal="center" vertical="center"/>
    </xf>
    <xf numFmtId="0" fontId="4" fillId="0" borderId="12" xfId="46" applyFont="1" applyBorder="1" applyAlignment="1">
      <alignment vertical="center"/>
    </xf>
    <xf numFmtId="0" fontId="36" fillId="0" borderId="0" xfId="46" applyFont="1" applyAlignment="1">
      <alignment vertical="center"/>
    </xf>
    <xf numFmtId="0" fontId="10" fillId="0" borderId="0" xfId="46" applyFont="1" applyAlignment="1">
      <alignment vertical="center"/>
    </xf>
    <xf numFmtId="0" fontId="3" fillId="0" borderId="0" xfId="46" applyFont="1" applyAlignment="1">
      <alignment vertical="center"/>
    </xf>
    <xf numFmtId="178" fontId="5" fillId="0" borderId="20" xfId="35" applyNumberFormat="1" applyFont="1" applyFill="1" applyBorder="1" applyAlignment="1">
      <alignment horizontal="distributed" vertical="center" textRotation="255"/>
    </xf>
    <xf numFmtId="38" fontId="5" fillId="0" borderId="0" xfId="44" applyNumberFormat="1" applyFont="1" applyFill="1" applyBorder="1" applyAlignment="1">
      <alignment vertical="center"/>
    </xf>
    <xf numFmtId="0" fontId="48" fillId="0" borderId="37" xfId="0" applyFont="1" applyBorder="1" applyAlignment="1">
      <alignment horizontal="center" vertical="center" wrapText="1"/>
    </xf>
    <xf numFmtId="38" fontId="46" fillId="0" borderId="22" xfId="35" applyFont="1" applyFill="1" applyBorder="1" applyAlignment="1">
      <alignment vertical="center"/>
    </xf>
    <xf numFmtId="178" fontId="46" fillId="0" borderId="22" xfId="35" applyNumberFormat="1" applyFont="1" applyFill="1" applyBorder="1" applyAlignment="1">
      <alignment vertical="center"/>
    </xf>
    <xf numFmtId="38" fontId="46" fillId="0" borderId="26" xfId="35" applyFont="1" applyFill="1" applyBorder="1" applyAlignment="1">
      <alignment vertical="center"/>
    </xf>
    <xf numFmtId="38" fontId="46" fillId="0" borderId="38" xfId="35" applyFont="1" applyFill="1" applyBorder="1" applyAlignment="1">
      <alignment vertical="center"/>
    </xf>
    <xf numFmtId="38" fontId="5" fillId="0" borderId="32" xfId="36" applyFont="1" applyFill="1" applyBorder="1" applyAlignment="1">
      <alignment vertical="center" wrapText="1"/>
    </xf>
    <xf numFmtId="0" fontId="1" fillId="0" borderId="189" xfId="0" applyFont="1" applyBorder="1" applyAlignment="1">
      <alignment vertical="center"/>
    </xf>
    <xf numFmtId="0" fontId="5" fillId="0" borderId="103" xfId="46" applyFont="1" applyBorder="1" applyAlignment="1">
      <alignment horizontal="distributed" vertical="center"/>
    </xf>
    <xf numFmtId="0" fontId="5" fillId="0" borderId="189" xfId="46" applyFont="1" applyBorder="1" applyAlignment="1">
      <alignment vertical="center"/>
    </xf>
    <xf numFmtId="0" fontId="5" fillId="0" borderId="188" xfId="46" applyFont="1" applyBorder="1" applyAlignment="1">
      <alignment vertical="center"/>
    </xf>
    <xf numFmtId="0" fontId="5" fillId="0" borderId="13" xfId="46" applyFont="1" applyBorder="1" applyAlignment="1">
      <alignment horizontal="distributed" vertical="center"/>
    </xf>
    <xf numFmtId="49" fontId="5" fillId="0" borderId="39" xfId="46" applyNumberFormat="1" applyFont="1" applyBorder="1" applyAlignment="1">
      <alignment vertical="center"/>
    </xf>
    <xf numFmtId="0" fontId="5" fillId="0" borderId="40" xfId="46" applyFont="1" applyBorder="1" applyAlignment="1">
      <alignment vertical="center"/>
    </xf>
    <xf numFmtId="0" fontId="5" fillId="0" borderId="0" xfId="46" applyFont="1" applyAlignment="1">
      <alignment vertical="center"/>
    </xf>
    <xf numFmtId="0" fontId="5" fillId="0" borderId="13" xfId="46" applyFont="1" applyBorder="1" applyAlignment="1">
      <alignment vertical="center"/>
    </xf>
    <xf numFmtId="49" fontId="5" fillId="0" borderId="32" xfId="46" applyNumberFormat="1" applyFont="1" applyBorder="1" applyAlignment="1">
      <alignment vertical="center"/>
    </xf>
    <xf numFmtId="0" fontId="5" fillId="0" borderId="29" xfId="46" applyFont="1" applyBorder="1" applyAlignment="1">
      <alignment vertical="center"/>
    </xf>
    <xf numFmtId="0" fontId="5" fillId="0" borderId="30" xfId="46" applyFont="1" applyBorder="1" applyAlignment="1">
      <alignment vertical="center"/>
    </xf>
    <xf numFmtId="0" fontId="5" fillId="0" borderId="32" xfId="46" applyFont="1" applyBorder="1" applyAlignment="1">
      <alignment vertical="center"/>
    </xf>
    <xf numFmtId="0" fontId="5" fillId="0" borderId="32" xfId="46" applyFont="1" applyBorder="1" applyAlignment="1">
      <alignment horizontal="right" vertical="center"/>
    </xf>
    <xf numFmtId="0" fontId="5" fillId="0" borderId="199" xfId="46" applyFont="1" applyBorder="1" applyAlignment="1">
      <alignment vertical="center"/>
    </xf>
    <xf numFmtId="186" fontId="5" fillId="0" borderId="189" xfId="46" quotePrefix="1" applyNumberFormat="1" applyFont="1" applyBorder="1" applyAlignment="1">
      <alignment vertical="center"/>
    </xf>
    <xf numFmtId="0" fontId="5" fillId="0" borderId="0" xfId="46" applyFont="1" applyAlignment="1">
      <alignment horizontal="left" vertical="center"/>
    </xf>
    <xf numFmtId="0" fontId="5" fillId="0" borderId="0" xfId="46" applyFont="1" applyAlignment="1">
      <alignment horizontal="right" vertical="center"/>
    </xf>
    <xf numFmtId="0" fontId="5" fillId="0" borderId="10" xfId="0" applyFont="1" applyBorder="1" applyAlignment="1">
      <alignment vertical="top"/>
    </xf>
    <xf numFmtId="0" fontId="5" fillId="0" borderId="0" xfId="0" applyFont="1" applyAlignment="1">
      <alignment horizontal="right" vertical="center"/>
    </xf>
    <xf numFmtId="0" fontId="1" fillId="0" borderId="10" xfId="0" applyFont="1" applyBorder="1" applyAlignment="1">
      <alignment vertical="top"/>
    </xf>
    <xf numFmtId="0" fontId="5" fillId="0" borderId="0" xfId="0" applyFont="1" applyAlignment="1">
      <alignment vertical="center" wrapText="1"/>
    </xf>
    <xf numFmtId="0" fontId="5" fillId="0" borderId="10" xfId="0" applyFont="1" applyBorder="1" applyAlignment="1">
      <alignment vertical="center"/>
    </xf>
    <xf numFmtId="0" fontId="5" fillId="0" borderId="10" xfId="0" applyFont="1" applyBorder="1"/>
    <xf numFmtId="38" fontId="5" fillId="0" borderId="0" xfId="36" applyFont="1" applyFill="1" applyBorder="1" applyAlignment="1">
      <alignment horizontal="right" vertical="center"/>
    </xf>
    <xf numFmtId="0" fontId="5" fillId="0" borderId="0" xfId="46" applyFont="1" applyAlignment="1">
      <alignment horizontal="center" vertical="center"/>
    </xf>
    <xf numFmtId="49" fontId="5" fillId="0" borderId="0" xfId="46" applyNumberFormat="1" applyFont="1" applyAlignment="1">
      <alignment horizontal="left" vertical="center"/>
    </xf>
    <xf numFmtId="0" fontId="5" fillId="0" borderId="10" xfId="46" applyFont="1" applyBorder="1" applyAlignment="1">
      <alignment vertical="center"/>
    </xf>
    <xf numFmtId="0" fontId="5" fillId="0" borderId="0" xfId="0" applyFont="1" applyAlignment="1">
      <alignment horizontal="center" vertical="center"/>
    </xf>
    <xf numFmtId="0" fontId="5" fillId="0" borderId="12" xfId="46" applyFont="1" applyBorder="1" applyAlignment="1">
      <alignment vertical="center"/>
    </xf>
    <xf numFmtId="0" fontId="5" fillId="0" borderId="14" xfId="46" applyFont="1" applyBorder="1" applyAlignment="1">
      <alignment vertical="center"/>
    </xf>
    <xf numFmtId="3" fontId="5" fillId="0" borderId="0" xfId="0" applyNumberFormat="1" applyFont="1" applyAlignment="1">
      <alignment horizontal="right" vertical="center"/>
    </xf>
    <xf numFmtId="49" fontId="5" fillId="0" borderId="189" xfId="46" applyNumberFormat="1" applyFont="1" applyBorder="1" applyAlignment="1">
      <alignment vertical="center"/>
    </xf>
    <xf numFmtId="49" fontId="5" fillId="0" borderId="40" xfId="46" applyNumberFormat="1" applyFont="1" applyBorder="1" applyAlignment="1">
      <alignment vertical="center"/>
    </xf>
    <xf numFmtId="0" fontId="5" fillId="0" borderId="189" xfId="46" applyFont="1" applyBorder="1" applyAlignment="1">
      <alignment horizontal="left" vertical="center"/>
    </xf>
    <xf numFmtId="0" fontId="63" fillId="0" borderId="0" xfId="0" applyFont="1" applyAlignment="1">
      <alignment horizontal="left" vertical="center"/>
    </xf>
    <xf numFmtId="0" fontId="63" fillId="0" borderId="0" xfId="0" applyFont="1" applyAlignment="1">
      <alignment horizontal="center" vertical="center" shrinkToFit="1"/>
    </xf>
    <xf numFmtId="0" fontId="63" fillId="0" borderId="0" xfId="0" applyFont="1" applyAlignment="1">
      <alignment horizontal="right" vertical="center" shrinkToFit="1"/>
    </xf>
    <xf numFmtId="0" fontId="63" fillId="0" borderId="0" xfId="46" applyFont="1" applyAlignment="1">
      <alignment vertical="center"/>
    </xf>
    <xf numFmtId="0" fontId="63" fillId="0" borderId="0" xfId="0" applyFont="1" applyAlignment="1">
      <alignment vertical="center" wrapText="1"/>
    </xf>
    <xf numFmtId="0" fontId="63" fillId="0" borderId="0" xfId="0" applyFont="1" applyAlignment="1">
      <alignment vertical="center"/>
    </xf>
    <xf numFmtId="0" fontId="63" fillId="0" borderId="0" xfId="0" applyFont="1"/>
    <xf numFmtId="0" fontId="63" fillId="0" borderId="24" xfId="0" applyFont="1" applyBorder="1" applyAlignment="1">
      <alignment vertical="center"/>
    </xf>
    <xf numFmtId="0" fontId="63" fillId="0" borderId="32" xfId="0" applyFont="1" applyBorder="1" applyAlignment="1">
      <alignment vertical="center"/>
    </xf>
    <xf numFmtId="0" fontId="63" fillId="0" borderId="29" xfId="0" applyFont="1" applyBorder="1" applyAlignment="1">
      <alignment vertical="center"/>
    </xf>
    <xf numFmtId="0" fontId="63" fillId="0" borderId="30" xfId="0" applyFont="1" applyBorder="1" applyAlignment="1">
      <alignment vertical="center"/>
    </xf>
    <xf numFmtId="0" fontId="63" fillId="0" borderId="0" xfId="46" applyFont="1" applyAlignment="1">
      <alignment vertical="center" wrapText="1"/>
    </xf>
    <xf numFmtId="0" fontId="63" fillId="0" borderId="0" xfId="0" applyFont="1" applyAlignment="1">
      <alignment horizontal="right"/>
    </xf>
    <xf numFmtId="0" fontId="63" fillId="0" borderId="47" xfId="0" applyFont="1" applyBorder="1" applyAlignment="1">
      <alignment horizontal="center" vertical="center"/>
    </xf>
    <xf numFmtId="0" fontId="63" fillId="0" borderId="0" xfId="0" applyFont="1" applyAlignment="1">
      <alignment horizontal="center" vertical="center"/>
    </xf>
    <xf numFmtId="0" fontId="63" fillId="0" borderId="0" xfId="0" applyFont="1" applyAlignment="1">
      <alignment horizontal="right" vertical="center"/>
    </xf>
    <xf numFmtId="0" fontId="63" fillId="0" borderId="0" xfId="46" applyFont="1" applyAlignment="1">
      <alignment horizontal="center" vertical="center" shrinkToFit="1"/>
    </xf>
    <xf numFmtId="0" fontId="10" fillId="0" borderId="19" xfId="46" applyFont="1" applyBorder="1" applyAlignment="1">
      <alignment vertical="center"/>
    </xf>
    <xf numFmtId="0" fontId="5" fillId="0" borderId="39" xfId="46" applyFont="1" applyBorder="1" applyAlignment="1">
      <alignment horizontal="left" vertical="center"/>
    </xf>
    <xf numFmtId="0" fontId="63" fillId="0" borderId="32" xfId="0" applyFont="1" applyBorder="1" applyAlignment="1">
      <alignment horizontal="center" vertical="center"/>
    </xf>
    <xf numFmtId="38" fontId="5" fillId="0" borderId="20" xfId="35" applyFont="1" applyBorder="1" applyAlignment="1">
      <alignment horizontal="right" vertical="center"/>
    </xf>
    <xf numFmtId="38" fontId="5" fillId="0" borderId="26" xfId="35" applyFont="1" applyBorder="1" applyAlignment="1">
      <alignment horizontal="right" vertical="center"/>
    </xf>
    <xf numFmtId="0" fontId="3" fillId="0" borderId="24" xfId="0" applyFont="1" applyBorder="1" applyAlignment="1">
      <alignment horizontal="center" vertical="center"/>
    </xf>
    <xf numFmtId="0" fontId="3" fillId="0" borderId="20" xfId="0" applyFont="1" applyBorder="1"/>
    <xf numFmtId="0" fontId="3" fillId="0" borderId="33" xfId="0" applyFont="1" applyBorder="1"/>
    <xf numFmtId="0" fontId="3" fillId="0" borderId="33" xfId="0" applyFont="1" applyBorder="1" applyAlignment="1">
      <alignment horizontal="left" vertical="center"/>
    </xf>
    <xf numFmtId="56" fontId="3" fillId="0" borderId="44" xfId="0" applyNumberFormat="1" applyFont="1" applyBorder="1" applyAlignment="1">
      <alignment horizontal="center" vertical="center"/>
    </xf>
    <xf numFmtId="56" fontId="3" fillId="0" borderId="53" xfId="0" applyNumberFormat="1" applyFont="1" applyBorder="1" applyAlignment="1">
      <alignment horizontal="center" vertical="center"/>
    </xf>
    <xf numFmtId="0" fontId="3" fillId="0" borderId="22" xfId="0" applyFont="1" applyBorder="1" applyAlignment="1">
      <alignment horizontal="left" vertical="center"/>
    </xf>
    <xf numFmtId="0" fontId="3" fillId="0" borderId="0" xfId="0" applyFont="1" applyAlignment="1">
      <alignment horizontal="left" vertical="top" wrapText="1"/>
    </xf>
    <xf numFmtId="0" fontId="3" fillId="0" borderId="13" xfId="0" applyFont="1" applyBorder="1"/>
    <xf numFmtId="0" fontId="3" fillId="0" borderId="26" xfId="0" applyFont="1" applyBorder="1"/>
    <xf numFmtId="0" fontId="3" fillId="0" borderId="24" xfId="0" applyFont="1" applyBorder="1"/>
    <xf numFmtId="0" fontId="3" fillId="0" borderId="15" xfId="0" applyFont="1" applyBorder="1"/>
    <xf numFmtId="0" fontId="3" fillId="0" borderId="0" xfId="0" applyFont="1" applyAlignment="1">
      <alignment horizontal="left" vertical="center" wrapText="1"/>
    </xf>
    <xf numFmtId="0" fontId="3" fillId="0" borderId="47" xfId="0" applyFont="1" applyBorder="1" applyAlignment="1">
      <alignment horizontal="center" vertical="center"/>
    </xf>
    <xf numFmtId="0" fontId="3" fillId="0" borderId="47" xfId="0" applyFont="1" applyBorder="1" applyAlignment="1">
      <alignment horizontal="center" vertical="center"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0" xfId="0" applyFont="1" applyAlignment="1">
      <alignment horizontal="left" vertical="center" wrapText="1" indent="1"/>
    </xf>
    <xf numFmtId="0" fontId="3" fillId="0" borderId="47" xfId="0" applyFont="1" applyBorder="1" applyAlignment="1">
      <alignment horizontal="center"/>
    </xf>
    <xf numFmtId="0" fontId="3" fillId="0" borderId="24" xfId="0" applyFont="1" applyBorder="1" applyAlignment="1">
      <alignment horizontal="left" vertical="center" wrapText="1"/>
    </xf>
    <xf numFmtId="49" fontId="3" fillId="0" borderId="0" xfId="0" applyNumberFormat="1" applyFont="1" applyAlignment="1">
      <alignment horizontal="left" vertical="center"/>
    </xf>
    <xf numFmtId="0" fontId="3" fillId="0" borderId="13" xfId="0" applyFont="1" applyBorder="1" applyAlignment="1">
      <alignment horizontal="left" vertical="center" wrapText="1"/>
    </xf>
    <xf numFmtId="0" fontId="3" fillId="0" borderId="0" xfId="0" applyFont="1" applyAlignment="1">
      <alignment horizontal="left"/>
    </xf>
    <xf numFmtId="0" fontId="3" fillId="0" borderId="32" xfId="0" applyFont="1" applyBorder="1" applyAlignment="1">
      <alignment horizontal="left" vertical="center"/>
    </xf>
    <xf numFmtId="0" fontId="3" fillId="0" borderId="29" xfId="0" applyFont="1" applyBorder="1" applyAlignment="1">
      <alignment horizontal="left" vertical="center"/>
    </xf>
    <xf numFmtId="0" fontId="3" fillId="0" borderId="34" xfId="0" applyFont="1" applyBorder="1" applyAlignment="1">
      <alignment horizontal="distributed" vertical="center"/>
    </xf>
    <xf numFmtId="0" fontId="3" fillId="0" borderId="35" xfId="0" applyFont="1" applyBorder="1" applyAlignment="1">
      <alignment horizontal="distributed" vertical="center"/>
    </xf>
    <xf numFmtId="0" fontId="3" fillId="0" borderId="34" xfId="0" applyFont="1" applyBorder="1" applyAlignment="1">
      <alignment horizontal="left" vertical="center"/>
    </xf>
    <xf numFmtId="0" fontId="3" fillId="0" borderId="23"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horizontal="center" vertical="center"/>
    </xf>
    <xf numFmtId="0" fontId="3" fillId="0" borderId="200" xfId="0" applyFont="1" applyBorder="1" applyAlignment="1">
      <alignment vertical="center"/>
    </xf>
    <xf numFmtId="0" fontId="3" fillId="0" borderId="200" xfId="0" applyFont="1" applyBorder="1" applyAlignment="1">
      <alignment horizontal="distributed" vertical="center"/>
    </xf>
    <xf numFmtId="38" fontId="8" fillId="0" borderId="19" xfId="36" applyFont="1" applyFill="1" applyBorder="1" applyAlignment="1">
      <alignment vertical="center"/>
    </xf>
    <xf numFmtId="38" fontId="8" fillId="0" borderId="22" xfId="36" applyFont="1" applyFill="1" applyBorder="1" applyAlignment="1">
      <alignment vertical="center"/>
    </xf>
    <xf numFmtId="38" fontId="5" fillId="0" borderId="12" xfId="36" applyFont="1" applyFill="1" applyBorder="1" applyAlignment="1">
      <alignment vertical="center"/>
    </xf>
    <xf numFmtId="38" fontId="5" fillId="0" borderId="27" xfId="36" applyFont="1" applyFill="1" applyBorder="1" applyAlignment="1">
      <alignment vertical="center"/>
    </xf>
    <xf numFmtId="38" fontId="5" fillId="0" borderId="38" xfId="36" applyFont="1" applyFill="1" applyBorder="1" applyAlignment="1">
      <alignment vertical="center"/>
    </xf>
    <xf numFmtId="0" fontId="3" fillId="0" borderId="33" xfId="0" applyFont="1" applyBorder="1" applyAlignment="1">
      <alignment horizontal="distributed" vertical="center" wrapText="1"/>
    </xf>
    <xf numFmtId="0" fontId="3" fillId="0" borderId="0" xfId="0" applyFont="1" applyAlignment="1">
      <alignment horizontal="distributed" vertical="center" wrapText="1"/>
    </xf>
    <xf numFmtId="0" fontId="48" fillId="0" borderId="10" xfId="0" applyFont="1" applyBorder="1" applyAlignment="1">
      <alignment vertical="center" wrapText="1"/>
    </xf>
    <xf numFmtId="0" fontId="48" fillId="0" borderId="33" xfId="0" applyFont="1" applyBorder="1" applyAlignment="1">
      <alignment vertical="center"/>
    </xf>
    <xf numFmtId="0" fontId="48" fillId="0" borderId="20" xfId="0" applyFont="1" applyBorder="1" applyAlignment="1">
      <alignment vertical="center"/>
    </xf>
    <xf numFmtId="38" fontId="5" fillId="0" borderId="24" xfId="44" applyNumberFormat="1" applyFont="1" applyBorder="1" applyAlignment="1">
      <alignment vertical="center"/>
    </xf>
    <xf numFmtId="38" fontId="5" fillId="0" borderId="25" xfId="44" applyNumberFormat="1" applyFont="1" applyBorder="1" applyAlignment="1">
      <alignment vertical="center"/>
    </xf>
    <xf numFmtId="38" fontId="5" fillId="0" borderId="33" xfId="44" applyNumberFormat="1" applyFont="1" applyFill="1" applyBorder="1" applyAlignment="1">
      <alignment vertical="center"/>
    </xf>
    <xf numFmtId="38" fontId="5" fillId="0" borderId="58" xfId="44" applyNumberFormat="1" applyFont="1" applyFill="1" applyBorder="1" applyAlignment="1">
      <alignment vertical="center"/>
    </xf>
    <xf numFmtId="38" fontId="5" fillId="0" borderId="20" xfId="44" applyNumberFormat="1" applyFont="1" applyFill="1" applyBorder="1" applyAlignment="1">
      <alignment vertical="center"/>
    </xf>
    <xf numFmtId="38" fontId="8" fillId="0" borderId="16" xfId="44" applyNumberFormat="1" applyFont="1" applyBorder="1" applyAlignment="1">
      <alignment vertical="center" wrapText="1"/>
    </xf>
    <xf numFmtId="38" fontId="8" fillId="0" borderId="17" xfId="44" applyNumberFormat="1" applyFont="1" applyBorder="1" applyAlignment="1">
      <alignment vertical="center" wrapText="1"/>
    </xf>
    <xf numFmtId="38" fontId="8" fillId="0" borderId="37" xfId="44" applyNumberFormat="1" applyFont="1" applyBorder="1" applyAlignment="1">
      <alignment vertical="center" wrapText="1"/>
    </xf>
    <xf numFmtId="38" fontId="8" fillId="0" borderId="16" xfId="44" applyNumberFormat="1" applyFont="1" applyFill="1" applyBorder="1" applyAlignment="1">
      <alignment vertical="center" wrapText="1"/>
    </xf>
    <xf numFmtId="0" fontId="3" fillId="0" borderId="17" xfId="0" applyFont="1" applyBorder="1" applyAlignment="1">
      <alignment vertical="center" wrapText="1"/>
    </xf>
    <xf numFmtId="38" fontId="8" fillId="0" borderId="52" xfId="44" applyNumberFormat="1" applyFont="1" applyFill="1" applyBorder="1" applyAlignment="1">
      <alignment vertical="center" wrapText="1"/>
    </xf>
    <xf numFmtId="38" fontId="8" fillId="0" borderId="37" xfId="44" applyNumberFormat="1" applyFont="1" applyFill="1" applyBorder="1" applyAlignment="1">
      <alignment vertical="center" wrapText="1"/>
    </xf>
    <xf numFmtId="0" fontId="3" fillId="0" borderId="34" xfId="0" applyFont="1" applyBorder="1" applyAlignment="1">
      <alignment horizontal="distributed" vertical="center" wrapText="1"/>
    </xf>
    <xf numFmtId="38" fontId="5" fillId="0" borderId="34" xfId="44" applyNumberFormat="1" applyFont="1" applyBorder="1" applyAlignment="1">
      <alignment vertical="center"/>
    </xf>
    <xf numFmtId="38" fontId="5" fillId="0" borderId="35" xfId="44" applyNumberFormat="1" applyFont="1" applyBorder="1" applyAlignment="1">
      <alignment vertical="center"/>
    </xf>
    <xf numFmtId="38" fontId="5" fillId="0" borderId="34" xfId="44" applyNumberFormat="1" applyFont="1" applyFill="1" applyBorder="1" applyAlignment="1">
      <alignment vertical="center"/>
    </xf>
    <xf numFmtId="38" fontId="5" fillId="0" borderId="100" xfId="44" applyNumberFormat="1" applyFont="1" applyFill="1" applyBorder="1" applyAlignment="1">
      <alignment vertical="center"/>
    </xf>
    <xf numFmtId="38" fontId="5" fillId="0" borderId="36" xfId="44" applyNumberFormat="1" applyFont="1" applyFill="1" applyBorder="1" applyAlignment="1">
      <alignment vertical="center"/>
    </xf>
    <xf numFmtId="178" fontId="5" fillId="0" borderId="54" xfId="35" applyNumberFormat="1" applyFont="1" applyFill="1" applyBorder="1" applyAlignment="1">
      <alignment horizontal="right" vertical="center"/>
    </xf>
    <xf numFmtId="178" fontId="5" fillId="0" borderId="58" xfId="35" applyNumberFormat="1" applyFont="1" applyFill="1" applyBorder="1" applyAlignment="1">
      <alignment horizontal="right" vertical="center"/>
    </xf>
    <xf numFmtId="178" fontId="5" fillId="0" borderId="20" xfId="35" applyNumberFormat="1" applyFont="1" applyFill="1" applyBorder="1" applyAlignment="1">
      <alignment horizontal="right" vertical="center"/>
    </xf>
    <xf numFmtId="38" fontId="8" fillId="0" borderId="0" xfId="35" applyFont="1" applyFill="1" applyBorder="1" applyAlignment="1">
      <alignment vertical="center"/>
    </xf>
    <xf numFmtId="38" fontId="8" fillId="0" borderId="19" xfId="35" applyFont="1" applyFill="1" applyBorder="1" applyAlignment="1">
      <alignment vertical="center"/>
    </xf>
    <xf numFmtId="0" fontId="9" fillId="0" borderId="22" xfId="0" applyFont="1" applyBorder="1" applyAlignment="1">
      <alignment vertical="center"/>
    </xf>
    <xf numFmtId="38" fontId="8" fillId="0" borderId="13" xfId="35" applyFont="1" applyFill="1" applyBorder="1" applyAlignment="1">
      <alignment vertical="center"/>
    </xf>
    <xf numFmtId="38" fontId="5" fillId="0" borderId="12" xfId="35" applyFont="1" applyFill="1" applyBorder="1" applyAlignment="1">
      <alignment vertical="center"/>
    </xf>
    <xf numFmtId="38" fontId="5" fillId="0" borderId="38" xfId="35" applyFont="1" applyFill="1" applyBorder="1" applyAlignment="1">
      <alignment vertical="center"/>
    </xf>
    <xf numFmtId="38" fontId="5" fillId="0" borderId="14" xfId="35" applyFont="1" applyFill="1" applyBorder="1" applyAlignment="1">
      <alignment vertical="center"/>
    </xf>
    <xf numFmtId="38" fontId="5" fillId="0" borderId="58" xfId="35" applyFont="1" applyFill="1" applyBorder="1" applyAlignment="1">
      <alignment vertical="center"/>
    </xf>
    <xf numFmtId="0" fontId="9" fillId="0" borderId="24" xfId="0" applyFont="1" applyBorder="1" applyAlignment="1">
      <alignment horizontal="right" vertical="center"/>
    </xf>
    <xf numFmtId="38" fontId="8" fillId="0" borderId="24" xfId="0" applyNumberFormat="1" applyFont="1" applyBorder="1" applyAlignment="1">
      <alignment horizontal="right" vertical="center"/>
    </xf>
    <xf numFmtId="0" fontId="9" fillId="0" borderId="25" xfId="0" applyFont="1" applyBorder="1" applyAlignment="1">
      <alignment horizontal="right" vertical="center"/>
    </xf>
    <xf numFmtId="38" fontId="8" fillId="0" borderId="47" xfId="0" applyNumberFormat="1" applyFont="1" applyBorder="1" applyAlignment="1">
      <alignment horizontal="right" vertical="center"/>
    </xf>
    <xf numFmtId="38" fontId="8" fillId="0" borderId="32" xfId="0" applyNumberFormat="1" applyFont="1" applyBorder="1" applyAlignment="1">
      <alignment horizontal="right" vertical="center"/>
    </xf>
    <xf numFmtId="49" fontId="3" fillId="0" borderId="22" xfId="0" applyNumberFormat="1" applyFont="1" applyBorder="1" applyAlignment="1">
      <alignment horizontal="center" vertical="center"/>
    </xf>
    <xf numFmtId="178" fontId="8" fillId="0" borderId="33" xfId="35" applyNumberFormat="1" applyFont="1" applyFill="1" applyBorder="1" applyAlignment="1">
      <alignment horizontal="right" vertical="center"/>
    </xf>
    <xf numFmtId="49" fontId="3" fillId="0" borderId="20" xfId="0" applyNumberFormat="1" applyFont="1" applyBorder="1" applyAlignment="1">
      <alignment horizontal="center" vertical="center"/>
    </xf>
    <xf numFmtId="178" fontId="8" fillId="0" borderId="33" xfId="35" applyNumberFormat="1" applyFont="1" applyBorder="1" applyAlignment="1">
      <alignment horizontal="right" vertical="center"/>
    </xf>
    <xf numFmtId="49" fontId="3" fillId="0" borderId="36" xfId="0" applyNumberFormat="1" applyFont="1" applyBorder="1" applyAlignment="1">
      <alignment horizontal="center" vertical="center"/>
    </xf>
    <xf numFmtId="178" fontId="5" fillId="0" borderId="34" xfId="35" applyNumberFormat="1" applyFont="1" applyBorder="1" applyAlignment="1">
      <alignment horizontal="right" vertical="center"/>
    </xf>
    <xf numFmtId="0" fontId="3" fillId="0" borderId="49" xfId="0" applyFont="1" applyBorder="1" applyAlignment="1">
      <alignment horizontal="distributed" vertical="center"/>
    </xf>
    <xf numFmtId="0" fontId="3" fillId="0" borderId="51" xfId="0" applyFont="1" applyBorder="1" applyAlignment="1">
      <alignment vertical="center"/>
    </xf>
    <xf numFmtId="3" fontId="39" fillId="0" borderId="201" xfId="48" applyNumberFormat="1" applyFont="1" applyBorder="1" applyAlignment="1" applyProtection="1">
      <alignment horizontal="center" vertical="center"/>
      <protection locked="0"/>
    </xf>
    <xf numFmtId="3" fontId="1" fillId="26" borderId="202" xfId="48" applyNumberFormat="1" applyFont="1" applyFill="1" applyBorder="1" applyAlignment="1" applyProtection="1">
      <alignment vertical="center"/>
      <protection locked="0"/>
    </xf>
    <xf numFmtId="3" fontId="1" fillId="26" borderId="202" xfId="48" applyNumberFormat="1" applyFont="1" applyFill="1" applyBorder="1" applyAlignment="1" applyProtection="1">
      <alignment horizontal="right" vertical="center"/>
      <protection locked="0"/>
    </xf>
    <xf numFmtId="3" fontId="1" fillId="26" borderId="203" xfId="48" applyNumberFormat="1" applyFont="1" applyFill="1" applyBorder="1" applyAlignment="1" applyProtection="1">
      <alignment vertical="center"/>
      <protection locked="0"/>
    </xf>
    <xf numFmtId="3" fontId="1" fillId="26" borderId="204" xfId="48" applyNumberFormat="1" applyFont="1" applyFill="1" applyBorder="1" applyAlignment="1" applyProtection="1">
      <alignment vertical="center"/>
      <protection locked="0"/>
    </xf>
    <xf numFmtId="3" fontId="1" fillId="26" borderId="67" xfId="48" applyNumberFormat="1" applyFont="1" applyFill="1" applyBorder="1" applyAlignment="1" applyProtection="1">
      <alignment vertical="center"/>
      <protection locked="0"/>
    </xf>
    <xf numFmtId="3" fontId="1" fillId="26" borderId="205" xfId="48" applyNumberFormat="1" applyFont="1" applyFill="1" applyBorder="1" applyAlignment="1" applyProtection="1">
      <alignment vertical="center"/>
      <protection locked="0"/>
    </xf>
    <xf numFmtId="3" fontId="1" fillId="26" borderId="206" xfId="48" applyNumberFormat="1" applyFont="1" applyFill="1" applyBorder="1" applyAlignment="1" applyProtection="1">
      <alignment vertical="center"/>
      <protection locked="0"/>
    </xf>
    <xf numFmtId="3" fontId="39" fillId="0" borderId="207" xfId="48" applyNumberFormat="1" applyFont="1" applyBorder="1" applyAlignment="1" applyProtection="1">
      <alignment horizontal="center" vertical="center"/>
      <protection locked="0"/>
    </xf>
    <xf numFmtId="3" fontId="1" fillId="26" borderId="208" xfId="48" applyNumberFormat="1" applyFont="1" applyFill="1" applyBorder="1" applyAlignment="1" applyProtection="1">
      <alignment vertical="center"/>
      <protection locked="0"/>
    </xf>
    <xf numFmtId="3" fontId="1" fillId="26" borderId="208" xfId="48" applyNumberFormat="1" applyFont="1" applyFill="1" applyBorder="1" applyAlignment="1" applyProtection="1">
      <alignment horizontal="right" vertical="center"/>
      <protection locked="0"/>
    </xf>
    <xf numFmtId="3" fontId="1" fillId="26" borderId="209" xfId="48" applyNumberFormat="1" applyFont="1" applyFill="1" applyBorder="1" applyAlignment="1" applyProtection="1">
      <alignment vertical="center"/>
      <protection locked="0"/>
    </xf>
    <xf numFmtId="3" fontId="1" fillId="26" borderId="210" xfId="48" applyNumberFormat="1" applyFont="1" applyFill="1" applyBorder="1" applyAlignment="1" applyProtection="1">
      <alignment vertical="center"/>
      <protection locked="0"/>
    </xf>
    <xf numFmtId="3" fontId="1" fillId="26" borderId="211" xfId="48" applyNumberFormat="1" applyFont="1" applyFill="1" applyBorder="1" applyAlignment="1" applyProtection="1">
      <alignment vertical="center"/>
      <protection locked="0"/>
    </xf>
    <xf numFmtId="3" fontId="1" fillId="26" borderId="212" xfId="48" applyNumberFormat="1" applyFont="1" applyFill="1" applyBorder="1" applyAlignment="1" applyProtection="1">
      <alignment vertical="center"/>
      <protection locked="0"/>
    </xf>
    <xf numFmtId="3" fontId="1" fillId="26" borderId="213" xfId="48" applyNumberFormat="1" applyFont="1" applyFill="1" applyBorder="1" applyAlignment="1" applyProtection="1">
      <alignment vertical="center"/>
      <protection locked="0"/>
    </xf>
    <xf numFmtId="3" fontId="39" fillId="0" borderId="214" xfId="48" applyNumberFormat="1" applyFont="1" applyBorder="1" applyAlignment="1" applyProtection="1">
      <alignment horizontal="center" vertical="center"/>
      <protection locked="0"/>
    </xf>
    <xf numFmtId="3" fontId="57" fillId="0" borderId="13" xfId="48" quotePrefix="1" applyNumberFormat="1" applyFont="1" applyBorder="1" applyAlignment="1" applyProtection="1">
      <alignment horizontal="right" vertical="center"/>
      <protection locked="0"/>
    </xf>
    <xf numFmtId="3" fontId="57" fillId="0" borderId="13" xfId="48" applyNumberFormat="1" applyFont="1" applyBorder="1" applyAlignment="1" applyProtection="1">
      <alignment vertical="center"/>
      <protection locked="0"/>
    </xf>
    <xf numFmtId="3" fontId="57" fillId="0" borderId="14" xfId="48" applyNumberFormat="1" applyFont="1" applyBorder="1" applyAlignment="1" applyProtection="1">
      <alignment vertical="center"/>
      <protection locked="0"/>
    </xf>
    <xf numFmtId="3" fontId="57" fillId="0" borderId="13" xfId="48" applyNumberFormat="1" applyFont="1" applyBorder="1" applyAlignment="1" applyProtection="1">
      <alignment horizontal="right" vertical="center"/>
      <protection locked="0"/>
    </xf>
    <xf numFmtId="3" fontId="57" fillId="0" borderId="43" xfId="48" applyNumberFormat="1" applyFont="1" applyBorder="1" applyAlignment="1" applyProtection="1">
      <alignment vertical="center"/>
      <protection locked="0"/>
    </xf>
    <xf numFmtId="3" fontId="57" fillId="0" borderId="215" xfId="48" applyNumberFormat="1" applyFont="1" applyBorder="1" applyAlignment="1" applyProtection="1">
      <alignment vertical="center"/>
      <protection locked="0"/>
    </xf>
    <xf numFmtId="3" fontId="57" fillId="0" borderId="216" xfId="48" applyNumberFormat="1" applyFont="1" applyBorder="1" applyAlignment="1" applyProtection="1">
      <alignment vertical="center"/>
      <protection locked="0"/>
    </xf>
    <xf numFmtId="3" fontId="57" fillId="0" borderId="217" xfId="48" applyNumberFormat="1" applyFont="1" applyBorder="1" applyAlignment="1" applyProtection="1">
      <alignment vertical="center"/>
      <protection locked="0"/>
    </xf>
    <xf numFmtId="0" fontId="44" fillId="0" borderId="67" xfId="48" applyFont="1" applyBorder="1" applyAlignment="1">
      <alignment horizontal="centerContinuous" vertical="center"/>
    </xf>
    <xf numFmtId="0" fontId="44" fillId="0" borderId="192" xfId="48" applyFont="1" applyBorder="1" applyAlignment="1" applyProtection="1">
      <alignment horizontal="center" vertical="center"/>
      <protection locked="0"/>
    </xf>
    <xf numFmtId="0" fontId="1" fillId="0" borderId="193" xfId="48" applyFont="1" applyBorder="1" applyAlignment="1" applyProtection="1">
      <alignment vertical="center"/>
      <protection locked="0"/>
    </xf>
    <xf numFmtId="0" fontId="57" fillId="0" borderId="194" xfId="48" applyFont="1" applyBorder="1" applyAlignment="1" applyProtection="1">
      <alignment vertical="center"/>
      <protection locked="0"/>
    </xf>
    <xf numFmtId="0" fontId="58" fillId="0" borderId="193" xfId="48" applyFont="1" applyBorder="1" applyAlignment="1" applyProtection="1">
      <alignment vertical="center"/>
      <protection locked="0"/>
    </xf>
    <xf numFmtId="0" fontId="57" fillId="0" borderId="193" xfId="48" applyFont="1" applyBorder="1" applyAlignment="1" applyProtection="1">
      <alignment vertical="center"/>
      <protection locked="0"/>
    </xf>
    <xf numFmtId="0" fontId="1" fillId="0" borderId="195" xfId="48" applyFont="1" applyBorder="1" applyAlignment="1" applyProtection="1">
      <alignment vertical="center"/>
      <protection locked="0"/>
    </xf>
    <xf numFmtId="0" fontId="58" fillId="0" borderId="194" xfId="48" applyFont="1" applyBorder="1" applyAlignment="1" applyProtection="1">
      <alignment vertical="center"/>
      <protection locked="0"/>
    </xf>
    <xf numFmtId="0" fontId="1" fillId="0" borderId="196" xfId="48" applyFont="1" applyBorder="1" applyAlignment="1" applyProtection="1">
      <alignment vertical="center"/>
      <protection locked="0"/>
    </xf>
    <xf numFmtId="0" fontId="1" fillId="0" borderId="194" xfId="48" applyFont="1" applyBorder="1" applyAlignment="1" applyProtection="1">
      <alignment vertical="center"/>
      <protection locked="0"/>
    </xf>
    <xf numFmtId="0" fontId="1" fillId="0" borderId="210" xfId="48" applyFont="1" applyBorder="1" applyAlignment="1" applyProtection="1">
      <alignment vertical="center"/>
      <protection locked="0"/>
    </xf>
    <xf numFmtId="0" fontId="1" fillId="0" borderId="208" xfId="48" applyFont="1" applyBorder="1" applyAlignment="1" applyProtection="1">
      <alignment vertical="center"/>
      <protection locked="0"/>
    </xf>
    <xf numFmtId="0" fontId="1" fillId="0" borderId="209" xfId="48" applyFont="1" applyBorder="1" applyAlignment="1" applyProtection="1">
      <alignment vertical="center"/>
      <protection locked="0"/>
    </xf>
    <xf numFmtId="0" fontId="39" fillId="0" borderId="193" xfId="48" applyFont="1" applyBorder="1" applyAlignment="1" applyProtection="1">
      <alignment vertical="center"/>
      <protection locked="0"/>
    </xf>
    <xf numFmtId="0" fontId="39" fillId="0" borderId="209" xfId="48" applyFont="1" applyBorder="1" applyAlignment="1" applyProtection="1">
      <alignment vertical="center"/>
      <protection locked="0"/>
    </xf>
    <xf numFmtId="0" fontId="39" fillId="0" borderId="198" xfId="48" applyFont="1" applyBorder="1" applyAlignment="1" applyProtection="1">
      <alignment vertical="center"/>
      <protection locked="0"/>
    </xf>
    <xf numFmtId="0" fontId="1" fillId="0" borderId="96" xfId="48" applyFont="1" applyBorder="1" applyAlignment="1" applyProtection="1">
      <alignment vertical="top" wrapText="1"/>
      <protection locked="0"/>
    </xf>
    <xf numFmtId="0" fontId="63" fillId="0" borderId="0" xfId="46" applyFont="1" applyAlignment="1">
      <alignment horizontal="left" vertical="center" wrapText="1"/>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63" fillId="0" borderId="0" xfId="0" applyFont="1" applyAlignment="1">
      <alignment horizontal="center" vertical="center" wrapText="1" shrinkToFit="1"/>
    </xf>
    <xf numFmtId="0" fontId="63" fillId="0" borderId="0" xfId="0" applyFont="1" applyAlignment="1">
      <alignment horizontal="right" shrinkToFit="1"/>
    </xf>
    <xf numFmtId="0" fontId="63" fillId="0" borderId="0" xfId="0" applyFont="1" applyAlignment="1">
      <alignment horizontal="center" vertical="center" wrapText="1"/>
    </xf>
    <xf numFmtId="0" fontId="63" fillId="0" borderId="22" xfId="46" applyFont="1" applyBorder="1" applyAlignment="1">
      <alignment vertical="center"/>
    </xf>
    <xf numFmtId="0" fontId="57" fillId="0" borderId="0" xfId="0" applyFont="1"/>
    <xf numFmtId="0" fontId="0" fillId="0" borderId="0" xfId="0" applyAlignment="1">
      <alignment vertical="center"/>
    </xf>
    <xf numFmtId="0" fontId="64" fillId="0" borderId="0" xfId="0" applyFont="1" applyAlignment="1">
      <alignment vertical="center"/>
    </xf>
    <xf numFmtId="38" fontId="5" fillId="0" borderId="36" xfId="44" applyNumberFormat="1" applyFont="1" applyFill="1" applyBorder="1" applyAlignment="1">
      <alignment horizontal="right" vertical="center"/>
    </xf>
    <xf numFmtId="0" fontId="3" fillId="27" borderId="0" xfId="0" applyFont="1" applyFill="1" applyAlignment="1">
      <alignment vertical="center"/>
    </xf>
    <xf numFmtId="49" fontId="12" fillId="0" borderId="10" xfId="0" applyNumberFormat="1" applyFont="1" applyBorder="1" applyAlignment="1">
      <alignment horizontal="right" vertical="top"/>
    </xf>
    <xf numFmtId="185" fontId="66" fillId="0" borderId="0" xfId="0" applyNumberFormat="1" applyFont="1" applyAlignment="1">
      <alignment vertical="center"/>
    </xf>
    <xf numFmtId="0" fontId="67" fillId="0" borderId="0" xfId="0" applyFont="1" applyAlignment="1">
      <alignment horizontal="left" vertical="center"/>
    </xf>
    <xf numFmtId="0" fontId="68" fillId="0" borderId="0" xfId="0" applyFont="1" applyAlignment="1">
      <alignment vertical="center"/>
    </xf>
    <xf numFmtId="0" fontId="0" fillId="0" borderId="71" xfId="48" applyFont="1" applyBorder="1" applyAlignment="1" applyProtection="1">
      <alignment vertical="center"/>
      <protection locked="0"/>
    </xf>
    <xf numFmtId="38" fontId="5" fillId="0" borderId="55" xfId="44" applyNumberFormat="1" applyFont="1" applyFill="1" applyBorder="1" applyAlignment="1">
      <alignment vertical="center"/>
    </xf>
    <xf numFmtId="0" fontId="1" fillId="0" borderId="74" xfId="48" applyFont="1" applyBorder="1" applyAlignment="1" applyProtection="1">
      <alignment horizontal="right" vertical="top"/>
      <protection locked="0"/>
    </xf>
    <xf numFmtId="0" fontId="1" fillId="0" borderId="0" xfId="48" applyFont="1" applyAlignment="1" applyProtection="1">
      <alignment horizontal="left" vertical="top"/>
      <protection locked="0"/>
    </xf>
    <xf numFmtId="0" fontId="0" fillId="0" borderId="92" xfId="48" applyFont="1" applyBorder="1" applyAlignment="1" applyProtection="1">
      <alignment vertical="top"/>
      <protection locked="0"/>
    </xf>
    <xf numFmtId="0" fontId="0" fillId="0" borderId="71" xfId="48" applyFont="1" applyBorder="1" applyAlignment="1" applyProtection="1">
      <alignment vertical="top"/>
      <protection locked="0"/>
    </xf>
    <xf numFmtId="0" fontId="0" fillId="0" borderId="81" xfId="48" applyFont="1" applyBorder="1" applyAlignment="1" applyProtection="1">
      <alignment vertical="top"/>
      <protection locked="0"/>
    </xf>
    <xf numFmtId="0" fontId="0" fillId="0" borderId="76" xfId="48" applyFont="1" applyBorder="1" applyAlignment="1" applyProtection="1">
      <alignment vertical="top"/>
      <protection locked="0"/>
    </xf>
    <xf numFmtId="0" fontId="3" fillId="0" borderId="36" xfId="0" applyFont="1" applyBorder="1"/>
    <xf numFmtId="0" fontId="3" fillId="0" borderId="34" xfId="0" applyFont="1" applyBorder="1"/>
    <xf numFmtId="56" fontId="3" fillId="0" borderId="35" xfId="0" applyNumberFormat="1" applyFont="1" applyBorder="1"/>
    <xf numFmtId="38" fontId="5" fillId="0" borderId="44" xfId="35" applyFont="1" applyFill="1" applyBorder="1" applyAlignment="1">
      <alignment horizontal="right" vertical="center"/>
    </xf>
    <xf numFmtId="178" fontId="5" fillId="0" borderId="53" xfId="35" applyNumberFormat="1" applyFont="1" applyFill="1" applyBorder="1" applyAlignment="1">
      <alignment horizontal="right" vertical="center"/>
    </xf>
    <xf numFmtId="0" fontId="3" fillId="0" borderId="221" xfId="0" applyFont="1" applyBorder="1" applyAlignment="1">
      <alignment vertical="center"/>
    </xf>
    <xf numFmtId="0" fontId="5" fillId="0" borderId="223" xfId="46" applyFont="1" applyBorder="1" applyAlignment="1">
      <alignment vertical="center"/>
    </xf>
    <xf numFmtId="0" fontId="5" fillId="0" borderId="200" xfId="46" applyFont="1" applyBorder="1" applyAlignment="1">
      <alignment vertical="center"/>
    </xf>
    <xf numFmtId="0" fontId="10" fillId="0" borderId="200" xfId="46" applyFont="1" applyBorder="1" applyAlignment="1">
      <alignment vertical="center"/>
    </xf>
    <xf numFmtId="0" fontId="10" fillId="0" borderId="225" xfId="46" applyFont="1" applyBorder="1" applyAlignment="1">
      <alignment vertical="center"/>
    </xf>
    <xf numFmtId="0" fontId="10" fillId="0" borderId="226" xfId="46" applyFont="1" applyBorder="1" applyAlignment="1">
      <alignment vertical="center"/>
    </xf>
    <xf numFmtId="0" fontId="10" fillId="0" borderId="12" xfId="46" applyFont="1" applyBorder="1" applyAlignment="1">
      <alignment vertical="center"/>
    </xf>
    <xf numFmtId="0" fontId="10" fillId="0" borderId="14" xfId="46" applyFont="1" applyBorder="1" applyAlignment="1">
      <alignment vertical="center"/>
    </xf>
    <xf numFmtId="0" fontId="10" fillId="0" borderId="223" xfId="46" applyFont="1" applyBorder="1" applyAlignment="1">
      <alignment vertical="center"/>
    </xf>
    <xf numFmtId="0" fontId="10" fillId="0" borderId="224" xfId="46" applyFont="1" applyBorder="1" applyAlignment="1">
      <alignment vertical="center"/>
    </xf>
    <xf numFmtId="0" fontId="5" fillId="0" borderId="11" xfId="46" applyFont="1" applyBorder="1" applyAlignment="1">
      <alignment vertical="center"/>
    </xf>
    <xf numFmtId="0" fontId="5" fillId="0" borderId="11" xfId="46" applyFont="1" applyBorder="1" applyAlignment="1">
      <alignment vertical="top"/>
    </xf>
    <xf numFmtId="0" fontId="1" fillId="0" borderId="12" xfId="0" applyFont="1" applyBorder="1" applyAlignment="1">
      <alignment vertical="top"/>
    </xf>
    <xf numFmtId="0" fontId="3" fillId="0" borderId="228" xfId="0" applyFont="1" applyBorder="1" applyAlignment="1">
      <alignment horizontal="center" vertical="center" wrapText="1"/>
    </xf>
    <xf numFmtId="0" fontId="3" fillId="0" borderId="229" xfId="0" applyFont="1" applyBorder="1" applyAlignment="1">
      <alignment horizontal="center" vertical="center" wrapText="1"/>
    </xf>
    <xf numFmtId="0" fontId="3" fillId="0" borderId="101" xfId="0" applyFont="1" applyBorder="1" applyAlignment="1">
      <alignment horizontal="center" vertical="center"/>
    </xf>
    <xf numFmtId="0" fontId="48" fillId="0" borderId="52" xfId="0" applyFont="1" applyBorder="1" applyAlignment="1">
      <alignment horizontal="center" vertical="center" wrapText="1"/>
    </xf>
    <xf numFmtId="38" fontId="8" fillId="0" borderId="44" xfId="35" applyFont="1" applyFill="1" applyBorder="1" applyAlignment="1">
      <alignment horizontal="right" vertical="center"/>
    </xf>
    <xf numFmtId="38" fontId="53" fillId="0" borderId="47" xfId="35" applyFont="1" applyFill="1" applyBorder="1" applyAlignment="1">
      <alignment horizontal="right" vertical="center"/>
    </xf>
    <xf numFmtId="38" fontId="8" fillId="0" borderId="58" xfId="35" applyFont="1" applyFill="1" applyBorder="1" applyAlignment="1">
      <alignment horizontal="right" vertical="center"/>
    </xf>
    <xf numFmtId="49" fontId="5" fillId="0" borderId="58" xfId="35" applyNumberFormat="1" applyFont="1" applyFill="1" applyBorder="1" applyAlignment="1">
      <alignment horizontal="right" vertical="center"/>
    </xf>
    <xf numFmtId="49" fontId="5" fillId="0" borderId="53" xfId="35" applyNumberFormat="1" applyFont="1" applyFill="1" applyBorder="1" applyAlignment="1">
      <alignment horizontal="right" vertical="center"/>
    </xf>
    <xf numFmtId="38" fontId="5" fillId="0" borderId="100" xfId="35" applyFont="1" applyFill="1" applyBorder="1" applyAlignment="1">
      <alignment horizontal="right" vertical="center"/>
    </xf>
    <xf numFmtId="0" fontId="3" fillId="0" borderId="226" xfId="0" applyFont="1" applyBorder="1"/>
    <xf numFmtId="0" fontId="0" fillId="0" borderId="12" xfId="0" applyBorder="1" applyAlignment="1">
      <alignment vertical="center"/>
    </xf>
    <xf numFmtId="0" fontId="0" fillId="0" borderId="0" xfId="0" applyAlignment="1">
      <alignment vertical="center" wrapText="1"/>
    </xf>
    <xf numFmtId="0" fontId="0" fillId="0" borderId="19" xfId="0" applyBorder="1" applyAlignment="1">
      <alignment vertical="center" wrapText="1"/>
    </xf>
    <xf numFmtId="0" fontId="1" fillId="0" borderId="0" xfId="46" applyAlignment="1">
      <alignment vertical="center"/>
    </xf>
    <xf numFmtId="38" fontId="53" fillId="0" borderId="29" xfId="36" applyFont="1" applyFill="1" applyBorder="1" applyAlignment="1">
      <alignment vertical="center"/>
    </xf>
    <xf numFmtId="38" fontId="53" fillId="0" borderId="30" xfId="36" applyFont="1" applyFill="1" applyBorder="1" applyAlignment="1">
      <alignment vertical="center"/>
    </xf>
    <xf numFmtId="38" fontId="53" fillId="0" borderId="32" xfId="36" applyFont="1" applyFill="1" applyBorder="1" applyAlignment="1">
      <alignment vertical="center"/>
    </xf>
    <xf numFmtId="0" fontId="54" fillId="0" borderId="30" xfId="0" applyFont="1" applyBorder="1" applyAlignment="1">
      <alignment vertical="center"/>
    </xf>
    <xf numFmtId="182" fontId="53" fillId="0" borderId="29" xfId="29" applyNumberFormat="1" applyFont="1" applyFill="1" applyBorder="1" applyAlignment="1">
      <alignment vertical="center"/>
    </xf>
    <xf numFmtId="182" fontId="53" fillId="0" borderId="30" xfId="29" applyNumberFormat="1" applyFont="1" applyFill="1" applyBorder="1" applyAlignment="1">
      <alignment vertical="center"/>
    </xf>
    <xf numFmtId="182" fontId="53" fillId="0" borderId="32" xfId="29" applyNumberFormat="1" applyFont="1" applyFill="1" applyBorder="1" applyAlignment="1">
      <alignment vertical="center"/>
    </xf>
    <xf numFmtId="38" fontId="46" fillId="0" borderId="31" xfId="36" applyFont="1" applyFill="1" applyBorder="1" applyAlignment="1">
      <alignment vertical="center"/>
    </xf>
    <xf numFmtId="38" fontId="53" fillId="0" borderId="61" xfId="36" applyFont="1" applyFill="1" applyBorder="1" applyAlignment="1">
      <alignment horizontal="right" vertical="center"/>
    </xf>
    <xf numFmtId="38" fontId="53" fillId="0" borderId="47" xfId="36" applyFont="1" applyFill="1" applyBorder="1" applyAlignment="1">
      <alignment horizontal="right" vertical="center"/>
    </xf>
    <xf numFmtId="184" fontId="53" fillId="0" borderId="48" xfId="0" applyNumberFormat="1" applyFont="1" applyBorder="1" applyAlignment="1">
      <alignment horizontal="right" vertical="center"/>
    </xf>
    <xf numFmtId="38" fontId="53" fillId="0" borderId="33" xfId="36" applyFont="1" applyFill="1" applyBorder="1" applyAlignment="1">
      <alignment vertical="center"/>
    </xf>
    <xf numFmtId="38" fontId="53" fillId="0" borderId="21" xfId="36" applyFont="1" applyFill="1" applyBorder="1" applyAlignment="1">
      <alignment vertical="center"/>
    </xf>
    <xf numFmtId="38" fontId="53" fillId="0" borderId="20" xfId="36" applyFont="1" applyFill="1" applyBorder="1" applyAlignment="1">
      <alignment vertical="center"/>
    </xf>
    <xf numFmtId="0" fontId="54" fillId="0" borderId="21" xfId="0" applyFont="1" applyBorder="1" applyAlignment="1">
      <alignment vertical="center"/>
    </xf>
    <xf numFmtId="182" fontId="53" fillId="0" borderId="33" xfId="29" applyNumberFormat="1" applyFont="1" applyFill="1" applyBorder="1" applyAlignment="1">
      <alignment vertical="center"/>
    </xf>
    <xf numFmtId="182" fontId="53" fillId="0" borderId="21" xfId="29" applyNumberFormat="1" applyFont="1" applyFill="1" applyBorder="1" applyAlignment="1">
      <alignment vertical="center"/>
    </xf>
    <xf numFmtId="182" fontId="53" fillId="0" borderId="20" xfId="29" applyNumberFormat="1" applyFont="1" applyFill="1" applyBorder="1" applyAlignment="1">
      <alignment vertical="center"/>
    </xf>
    <xf numFmtId="38" fontId="46" fillId="0" borderId="49" xfId="36" applyFont="1" applyFill="1" applyBorder="1" applyAlignment="1">
      <alignment vertical="center"/>
    </xf>
    <xf numFmtId="38" fontId="53" fillId="0" borderId="60" xfId="36" applyFont="1" applyFill="1" applyBorder="1" applyAlignment="1">
      <alignment horizontal="right" vertical="center"/>
    </xf>
    <xf numFmtId="38" fontId="53" fillId="0" borderId="58" xfId="36" applyFont="1" applyFill="1" applyBorder="1" applyAlignment="1">
      <alignment horizontal="right" vertical="center"/>
    </xf>
    <xf numFmtId="184" fontId="53" fillId="0" borderId="54" xfId="0" applyNumberFormat="1" applyFont="1" applyBorder="1" applyAlignment="1">
      <alignment horizontal="right" vertical="center"/>
    </xf>
    <xf numFmtId="38" fontId="53" fillId="0" borderId="0" xfId="36" applyFont="1" applyFill="1" applyBorder="1" applyAlignment="1">
      <alignment vertical="center"/>
    </xf>
    <xf numFmtId="38" fontId="53" fillId="0" borderId="19" xfId="36" applyFont="1" applyFill="1" applyBorder="1" applyAlignment="1">
      <alignment vertical="center"/>
    </xf>
    <xf numFmtId="38" fontId="53" fillId="0" borderId="22" xfId="36" applyFont="1" applyFill="1" applyBorder="1" applyAlignment="1">
      <alignment vertical="center"/>
    </xf>
    <xf numFmtId="0" fontId="54" fillId="0" borderId="19" xfId="0" applyFont="1" applyBorder="1" applyAlignment="1">
      <alignment vertical="center"/>
    </xf>
    <xf numFmtId="182" fontId="53" fillId="0" borderId="0" xfId="29" applyNumberFormat="1" applyFont="1" applyFill="1" applyBorder="1" applyAlignment="1">
      <alignment vertical="center"/>
    </xf>
    <xf numFmtId="182" fontId="53" fillId="0" borderId="19" xfId="29" applyNumberFormat="1" applyFont="1" applyFill="1" applyBorder="1" applyAlignment="1">
      <alignment vertical="center"/>
    </xf>
    <xf numFmtId="182" fontId="53" fillId="0" borderId="22" xfId="29" applyNumberFormat="1" applyFont="1" applyFill="1" applyBorder="1" applyAlignment="1">
      <alignment vertical="center"/>
    </xf>
    <xf numFmtId="38" fontId="46" fillId="0" borderId="14" xfId="36" applyFont="1" applyFill="1" applyBorder="1" applyAlignment="1">
      <alignment vertical="center"/>
    </xf>
    <xf numFmtId="38" fontId="53" fillId="0" borderId="63" xfId="36" applyFont="1" applyFill="1" applyBorder="1" applyAlignment="1">
      <alignment horizontal="right" vertical="center"/>
    </xf>
    <xf numFmtId="38" fontId="53" fillId="0" borderId="44" xfId="36" applyFont="1" applyFill="1" applyBorder="1" applyAlignment="1">
      <alignment horizontal="right" vertical="center"/>
    </xf>
    <xf numFmtId="184" fontId="53" fillId="0" borderId="56" xfId="0" applyNumberFormat="1" applyFont="1" applyBorder="1" applyAlignment="1">
      <alignment horizontal="right" vertical="center"/>
    </xf>
    <xf numFmtId="38" fontId="46" fillId="0" borderId="29" xfId="36" applyFont="1" applyFill="1" applyBorder="1" applyAlignment="1">
      <alignment vertical="center"/>
    </xf>
    <xf numFmtId="38" fontId="46" fillId="0" borderId="30" xfId="36" applyFont="1" applyFill="1" applyBorder="1" applyAlignment="1">
      <alignment vertical="center"/>
    </xf>
    <xf numFmtId="38" fontId="46" fillId="0" borderId="32" xfId="36" applyFont="1" applyFill="1" applyBorder="1" applyAlignment="1">
      <alignment vertical="center"/>
    </xf>
    <xf numFmtId="38" fontId="48" fillId="0" borderId="30" xfId="36" applyFont="1" applyFill="1" applyBorder="1" applyAlignment="1">
      <alignment vertical="center"/>
    </xf>
    <xf numFmtId="182" fontId="46" fillId="0" borderId="29" xfId="29" applyNumberFormat="1" applyFont="1" applyFill="1" applyBorder="1" applyAlignment="1">
      <alignment vertical="center"/>
    </xf>
    <xf numFmtId="182" fontId="46" fillId="0" borderId="30" xfId="29" applyNumberFormat="1" applyFont="1" applyFill="1" applyBorder="1" applyAlignment="1">
      <alignment vertical="center"/>
    </xf>
    <xf numFmtId="182" fontId="46" fillId="0" borderId="32" xfId="29" applyNumberFormat="1" applyFont="1" applyFill="1" applyBorder="1" applyAlignment="1">
      <alignment vertical="center"/>
    </xf>
    <xf numFmtId="38" fontId="46" fillId="0" borderId="61" xfId="36" applyFont="1" applyFill="1" applyBorder="1" applyAlignment="1">
      <alignment horizontal="right" vertical="center"/>
    </xf>
    <xf numFmtId="38" fontId="46" fillId="0" borderId="47" xfId="36" applyFont="1" applyFill="1" applyBorder="1" applyAlignment="1">
      <alignment horizontal="right" vertical="center"/>
    </xf>
    <xf numFmtId="184" fontId="46" fillId="0" borderId="48" xfId="0" applyNumberFormat="1" applyFont="1" applyBorder="1" applyAlignment="1">
      <alignment horizontal="right" vertical="center"/>
    </xf>
    <xf numFmtId="38" fontId="46" fillId="0" borderId="33" xfId="36" applyFont="1" applyFill="1" applyBorder="1" applyAlignment="1">
      <alignment vertical="center"/>
    </xf>
    <xf numFmtId="38" fontId="46" fillId="0" borderId="21" xfId="36" applyFont="1" applyFill="1" applyBorder="1" applyAlignment="1">
      <alignment vertical="center"/>
    </xf>
    <xf numFmtId="38" fontId="46" fillId="0" borderId="20" xfId="36" applyFont="1" applyFill="1" applyBorder="1" applyAlignment="1">
      <alignment vertical="center"/>
    </xf>
    <xf numFmtId="182" fontId="46" fillId="0" borderId="33" xfId="29" applyNumberFormat="1" applyFont="1" applyFill="1" applyBorder="1" applyAlignment="1">
      <alignment vertical="center"/>
    </xf>
    <xf numFmtId="182" fontId="46" fillId="0" borderId="21" xfId="29" applyNumberFormat="1" applyFont="1" applyFill="1" applyBorder="1" applyAlignment="1">
      <alignment vertical="center"/>
    </xf>
    <xf numFmtId="182" fontId="46" fillId="0" borderId="20" xfId="29" applyNumberFormat="1" applyFont="1" applyFill="1" applyBorder="1" applyAlignment="1">
      <alignment vertical="center"/>
    </xf>
    <xf numFmtId="38" fontId="46" fillId="0" borderId="60" xfId="36" applyFont="1" applyFill="1" applyBorder="1" applyAlignment="1">
      <alignment horizontal="right" vertical="center"/>
    </xf>
    <xf numFmtId="38" fontId="46" fillId="0" borderId="58" xfId="36" applyFont="1" applyFill="1" applyBorder="1" applyAlignment="1">
      <alignment horizontal="right" vertical="center"/>
    </xf>
    <xf numFmtId="184" fontId="46" fillId="0" borderId="54" xfId="0" applyNumberFormat="1" applyFont="1" applyBorder="1" applyAlignment="1">
      <alignment horizontal="right" vertical="center"/>
    </xf>
    <xf numFmtId="38" fontId="46" fillId="0" borderId="24" xfId="36" applyFont="1" applyFill="1" applyBorder="1" applyAlignment="1">
      <alignment vertical="center"/>
    </xf>
    <xf numFmtId="38" fontId="46" fillId="0" borderId="25" xfId="36" applyFont="1" applyFill="1" applyBorder="1" applyAlignment="1">
      <alignment vertical="center"/>
    </xf>
    <xf numFmtId="38" fontId="46" fillId="0" borderId="26" xfId="36" applyFont="1" applyFill="1" applyBorder="1" applyAlignment="1">
      <alignment vertical="center"/>
    </xf>
    <xf numFmtId="182" fontId="46" fillId="0" borderId="24" xfId="29" applyNumberFormat="1" applyFont="1" applyFill="1" applyBorder="1" applyAlignment="1">
      <alignment vertical="center"/>
    </xf>
    <xf numFmtId="182" fontId="46" fillId="0" borderId="25" xfId="29" applyNumberFormat="1" applyFont="1" applyFill="1" applyBorder="1" applyAlignment="1">
      <alignment vertical="center"/>
    </xf>
    <xf numFmtId="182" fontId="46" fillId="0" borderId="26" xfId="29" applyNumberFormat="1" applyFont="1" applyFill="1" applyBorder="1" applyAlignment="1">
      <alignment vertical="center"/>
    </xf>
    <xf numFmtId="38" fontId="46" fillId="0" borderId="15" xfId="36" applyFont="1" applyFill="1" applyBorder="1" applyAlignment="1">
      <alignment vertical="center"/>
    </xf>
    <xf numFmtId="38" fontId="46" fillId="0" borderId="62" xfId="36" applyFont="1" applyFill="1" applyBorder="1" applyAlignment="1">
      <alignment horizontal="right" vertical="center"/>
    </xf>
    <xf numFmtId="38" fontId="46" fillId="0" borderId="53" xfId="36" applyFont="1" applyFill="1" applyBorder="1" applyAlignment="1">
      <alignment horizontal="right" vertical="center"/>
    </xf>
    <xf numFmtId="184" fontId="46" fillId="0" borderId="55" xfId="0" applyNumberFormat="1" applyFont="1" applyBorder="1" applyAlignment="1">
      <alignment horizontal="right" vertical="center"/>
    </xf>
    <xf numFmtId="0" fontId="48" fillId="0" borderId="30" xfId="0" applyFont="1" applyBorder="1" applyAlignment="1">
      <alignment vertical="center"/>
    </xf>
    <xf numFmtId="38" fontId="46" fillId="0" borderId="29" xfId="36" applyFont="1" applyFill="1" applyBorder="1" applyAlignment="1">
      <alignment vertical="center" wrapText="1"/>
    </xf>
    <xf numFmtId="38" fontId="46" fillId="0" borderId="0" xfId="36" applyFont="1" applyFill="1" applyBorder="1" applyAlignment="1">
      <alignment vertical="center"/>
    </xf>
    <xf numFmtId="38" fontId="46" fillId="0" borderId="19" xfId="36" applyFont="1" applyFill="1" applyBorder="1" applyAlignment="1">
      <alignment vertical="center"/>
    </xf>
    <xf numFmtId="38" fontId="46" fillId="0" borderId="22" xfId="36" applyFont="1" applyFill="1" applyBorder="1" applyAlignment="1">
      <alignment vertical="center"/>
    </xf>
    <xf numFmtId="182" fontId="46" fillId="0" borderId="0" xfId="29" applyNumberFormat="1" applyFont="1" applyFill="1" applyBorder="1" applyAlignment="1">
      <alignment vertical="center"/>
    </xf>
    <xf numFmtId="182" fontId="46" fillId="0" borderId="19" xfId="29" applyNumberFormat="1" applyFont="1" applyFill="1" applyBorder="1" applyAlignment="1">
      <alignment vertical="center"/>
    </xf>
    <xf numFmtId="182" fontId="46" fillId="0" borderId="22" xfId="29" applyNumberFormat="1" applyFont="1" applyFill="1" applyBorder="1" applyAlignment="1">
      <alignment vertical="center"/>
    </xf>
    <xf numFmtId="38" fontId="46" fillId="0" borderId="226" xfId="36" applyFont="1" applyFill="1" applyBorder="1" applyAlignment="1">
      <alignment vertical="center"/>
    </xf>
    <xf numFmtId="38" fontId="46" fillId="0" borderId="63" xfId="36" applyFont="1" applyFill="1" applyBorder="1" applyAlignment="1">
      <alignment horizontal="right" vertical="center"/>
    </xf>
    <xf numFmtId="38" fontId="46" fillId="0" borderId="44" xfId="36" applyFont="1" applyFill="1" applyBorder="1" applyAlignment="1">
      <alignment horizontal="right" vertical="center"/>
    </xf>
    <xf numFmtId="184" fontId="46" fillId="0" borderId="56" xfId="0" applyNumberFormat="1" applyFont="1" applyBorder="1" applyAlignment="1">
      <alignment horizontal="right" vertical="center"/>
    </xf>
    <xf numFmtId="0" fontId="48" fillId="0" borderId="21" xfId="0" applyFont="1" applyBorder="1" applyAlignment="1">
      <alignment horizontal="distributed" vertical="center"/>
    </xf>
    <xf numFmtId="0" fontId="48" fillId="0" borderId="19" xfId="0" applyFont="1" applyBorder="1" applyAlignment="1">
      <alignment horizontal="distributed" vertical="center"/>
    </xf>
    <xf numFmtId="0" fontId="48" fillId="0" borderId="25" xfId="0" applyFont="1" applyBorder="1" applyAlignment="1">
      <alignment horizontal="distributed" vertical="center"/>
    </xf>
    <xf numFmtId="182" fontId="46" fillId="0" borderId="24" xfId="29" applyNumberFormat="1" applyFont="1" applyFill="1" applyBorder="1" applyAlignment="1">
      <alignment horizontal="right" vertical="center"/>
    </xf>
    <xf numFmtId="182" fontId="46" fillId="0" borderId="29" xfId="29" applyNumberFormat="1" applyFont="1" applyFill="1" applyBorder="1" applyAlignment="1">
      <alignment horizontal="right" vertical="center"/>
    </xf>
    <xf numFmtId="182" fontId="46" fillId="0" borderId="30" xfId="29" applyNumberFormat="1" applyFont="1" applyFill="1" applyBorder="1" applyAlignment="1">
      <alignment horizontal="right" vertical="center"/>
    </xf>
    <xf numFmtId="182" fontId="46" fillId="0" borderId="32" xfId="29" applyNumberFormat="1" applyFont="1" applyFill="1" applyBorder="1" applyAlignment="1">
      <alignment horizontal="right" vertical="center"/>
    </xf>
    <xf numFmtId="184" fontId="46" fillId="0" borderId="33" xfId="29" applyNumberFormat="1" applyFont="1" applyFill="1" applyBorder="1" applyAlignment="1">
      <alignment horizontal="right" vertical="center"/>
    </xf>
    <xf numFmtId="182" fontId="46" fillId="0" borderId="21" xfId="29" applyNumberFormat="1" applyFont="1" applyFill="1" applyBorder="1" applyAlignment="1">
      <alignment horizontal="right" vertical="center"/>
    </xf>
    <xf numFmtId="182" fontId="46" fillId="0" borderId="20" xfId="29" applyNumberFormat="1" applyFont="1" applyFill="1" applyBorder="1" applyAlignment="1">
      <alignment horizontal="right" vertical="center"/>
    </xf>
    <xf numFmtId="182" fontId="46" fillId="0" borderId="33" xfId="29" applyNumberFormat="1" applyFont="1" applyFill="1" applyBorder="1" applyAlignment="1">
      <alignment horizontal="right" vertical="center"/>
    </xf>
    <xf numFmtId="182" fontId="46" fillId="0" borderId="25" xfId="29" applyNumberFormat="1" applyFont="1" applyFill="1" applyBorder="1" applyAlignment="1">
      <alignment horizontal="right" vertical="center"/>
    </xf>
    <xf numFmtId="182" fontId="46" fillId="0" borderId="26" xfId="29" applyNumberFormat="1" applyFont="1" applyFill="1" applyBorder="1" applyAlignment="1">
      <alignment horizontal="right" vertical="center"/>
    </xf>
    <xf numFmtId="182" fontId="46" fillId="0" borderId="0" xfId="29" applyNumberFormat="1" applyFont="1" applyFill="1" applyBorder="1" applyAlignment="1">
      <alignment horizontal="right" vertical="center"/>
    </xf>
    <xf numFmtId="42" fontId="46" fillId="0" borderId="24" xfId="29" applyNumberFormat="1" applyFont="1" applyFill="1" applyBorder="1" applyAlignment="1">
      <alignment horizontal="right" vertical="center"/>
    </xf>
    <xf numFmtId="182" fontId="46" fillId="0" borderId="24" xfId="29" applyNumberFormat="1" applyFont="1" applyFill="1" applyBorder="1" applyAlignment="1">
      <alignment vertical="center" shrinkToFit="1"/>
    </xf>
    <xf numFmtId="9" fontId="46" fillId="0" borderId="61" xfId="29" applyFont="1" applyFill="1" applyBorder="1" applyAlignment="1">
      <alignment horizontal="right" vertical="center"/>
    </xf>
    <xf numFmtId="9" fontId="46" fillId="0" borderId="47" xfId="29" applyFont="1" applyFill="1" applyBorder="1" applyAlignment="1">
      <alignment horizontal="right" vertical="center"/>
    </xf>
    <xf numFmtId="9" fontId="46" fillId="0" borderId="48" xfId="29" applyFont="1" applyFill="1" applyBorder="1" applyAlignment="1">
      <alignment horizontal="right" vertical="center"/>
    </xf>
    <xf numFmtId="38" fontId="46" fillId="0" borderId="12" xfId="36" applyFont="1" applyFill="1" applyBorder="1" applyAlignment="1">
      <alignment vertical="center"/>
    </xf>
    <xf numFmtId="38" fontId="46" fillId="0" borderId="27" xfId="36" applyFont="1" applyFill="1" applyBorder="1" applyAlignment="1">
      <alignment vertical="center"/>
    </xf>
    <xf numFmtId="38" fontId="46" fillId="0" borderId="38" xfId="36" applyFont="1" applyFill="1" applyBorder="1" applyAlignment="1">
      <alignment vertical="center"/>
    </xf>
    <xf numFmtId="182" fontId="46" fillId="0" borderId="12" xfId="29" applyNumberFormat="1" applyFont="1" applyFill="1" applyBorder="1" applyAlignment="1">
      <alignment vertical="center"/>
    </xf>
    <xf numFmtId="182" fontId="46" fillId="0" borderId="27" xfId="29" applyNumberFormat="1" applyFont="1" applyFill="1" applyBorder="1" applyAlignment="1">
      <alignment vertical="center"/>
    </xf>
    <xf numFmtId="182" fontId="46" fillId="0" borderId="38" xfId="29" applyNumberFormat="1" applyFont="1" applyFill="1" applyBorder="1" applyAlignment="1">
      <alignment vertical="center"/>
    </xf>
    <xf numFmtId="38" fontId="46" fillId="0" borderId="59" xfId="36" applyFont="1" applyFill="1" applyBorder="1" applyAlignment="1">
      <alignment horizontal="right" vertical="center"/>
    </xf>
    <xf numFmtId="38" fontId="46" fillId="0" borderId="45" xfId="36" applyFont="1" applyFill="1" applyBorder="1" applyAlignment="1">
      <alignment horizontal="right" vertical="center"/>
    </xf>
    <xf numFmtId="184" fontId="46" fillId="0" borderId="57" xfId="0" applyNumberFormat="1" applyFont="1" applyBorder="1" applyAlignment="1">
      <alignment horizontal="right" vertical="center"/>
    </xf>
    <xf numFmtId="38" fontId="53" fillId="0" borderId="48" xfId="0" applyNumberFormat="1" applyFont="1" applyBorder="1" applyAlignment="1">
      <alignment horizontal="right" vertical="center"/>
    </xf>
    <xf numFmtId="38" fontId="46" fillId="0" borderId="48" xfId="44" applyNumberFormat="1" applyFont="1" applyFill="1" applyBorder="1" applyAlignment="1">
      <alignment horizontal="right" vertical="center"/>
    </xf>
    <xf numFmtId="38" fontId="46" fillId="0" borderId="54" xfId="44" applyNumberFormat="1" applyFont="1" applyFill="1" applyBorder="1" applyAlignment="1">
      <alignment horizontal="right" vertical="center"/>
    </xf>
    <xf numFmtId="38" fontId="46" fillId="0" borderId="55" xfId="44" applyNumberFormat="1" applyFont="1" applyFill="1" applyBorder="1" applyAlignment="1">
      <alignment horizontal="right" vertical="center"/>
    </xf>
    <xf numFmtId="38" fontId="46" fillId="0" borderId="56" xfId="44" applyNumberFormat="1" applyFont="1" applyFill="1" applyBorder="1" applyAlignment="1">
      <alignment horizontal="right" vertical="center"/>
    </xf>
    <xf numFmtId="38" fontId="46" fillId="0" borderId="48" xfId="44" applyNumberFormat="1" applyFont="1" applyFill="1" applyBorder="1" applyAlignment="1">
      <alignment horizontal="right" vertical="center" shrinkToFit="1"/>
    </xf>
    <xf numFmtId="38" fontId="46" fillId="0" borderId="102" xfId="44" applyNumberFormat="1" applyFont="1" applyFill="1" applyBorder="1" applyAlignment="1">
      <alignment horizontal="right" vertical="center"/>
    </xf>
    <xf numFmtId="0" fontId="48" fillId="0" borderId="101" xfId="0" applyFont="1" applyBorder="1" applyAlignment="1">
      <alignment horizontal="center" vertical="center" wrapText="1"/>
    </xf>
    <xf numFmtId="0" fontId="48" fillId="0" borderId="0" xfId="0" applyFont="1" applyAlignment="1">
      <alignment horizontal="distributed" vertical="center"/>
    </xf>
    <xf numFmtId="38" fontId="46" fillId="0" borderId="56" xfId="35" applyFont="1" applyFill="1" applyBorder="1" applyAlignment="1">
      <alignment vertical="center"/>
    </xf>
    <xf numFmtId="38" fontId="5" fillId="0" borderId="56" xfId="35" applyFont="1" applyFill="1" applyBorder="1" applyAlignment="1">
      <alignment vertical="center"/>
    </xf>
    <xf numFmtId="178" fontId="46" fillId="0" borderId="56" xfId="35" applyNumberFormat="1" applyFont="1" applyFill="1" applyBorder="1" applyAlignment="1">
      <alignment vertical="center"/>
    </xf>
    <xf numFmtId="38" fontId="46" fillId="0" borderId="55" xfId="35" applyFont="1" applyFill="1" applyBorder="1" applyAlignment="1">
      <alignment vertical="center"/>
    </xf>
    <xf numFmtId="38" fontId="46" fillId="0" borderId="57" xfId="35" applyFont="1" applyFill="1" applyBorder="1" applyAlignment="1">
      <alignment vertical="center"/>
    </xf>
    <xf numFmtId="38" fontId="46" fillId="0" borderId="44" xfId="35" applyFont="1" applyFill="1" applyBorder="1" applyAlignment="1">
      <alignment vertical="center"/>
    </xf>
    <xf numFmtId="178" fontId="46" fillId="0" borderId="44" xfId="35" applyNumberFormat="1" applyFont="1" applyFill="1" applyBorder="1" applyAlignment="1">
      <alignment vertical="center"/>
    </xf>
    <xf numFmtId="38" fontId="46" fillId="0" borderId="53" xfId="35" applyFont="1" applyFill="1" applyBorder="1" applyAlignment="1">
      <alignment vertical="center"/>
    </xf>
    <xf numFmtId="38" fontId="46" fillId="0" borderId="45" xfId="35" applyFont="1" applyFill="1" applyBorder="1" applyAlignment="1">
      <alignment vertical="center"/>
    </xf>
    <xf numFmtId="3" fontId="53" fillId="0" borderId="44" xfId="0" applyNumberFormat="1" applyFont="1" applyBorder="1" applyAlignment="1">
      <alignment vertical="center"/>
    </xf>
    <xf numFmtId="3" fontId="8" fillId="0" borderId="44" xfId="0" applyNumberFormat="1" applyFont="1" applyBorder="1" applyAlignment="1">
      <alignment vertical="center"/>
    </xf>
    <xf numFmtId="3" fontId="46" fillId="0" borderId="58" xfId="0" applyNumberFormat="1" applyFont="1" applyBorder="1" applyAlignment="1">
      <alignment vertical="center"/>
    </xf>
    <xf numFmtId="3" fontId="5" fillId="0" borderId="58" xfId="0" applyNumberFormat="1" applyFont="1" applyBorder="1" applyAlignment="1">
      <alignment vertical="center"/>
    </xf>
    <xf numFmtId="3" fontId="46" fillId="0" borderId="53" xfId="0" applyNumberFormat="1" applyFont="1" applyBorder="1" applyAlignment="1">
      <alignment vertical="center"/>
    </xf>
    <xf numFmtId="3" fontId="5" fillId="0" borderId="53" xfId="0" applyNumberFormat="1" applyFont="1" applyBorder="1" applyAlignment="1">
      <alignment vertical="center"/>
    </xf>
    <xf numFmtId="3" fontId="46" fillId="0" borderId="45" xfId="0" applyNumberFormat="1" applyFont="1" applyBorder="1" applyAlignment="1">
      <alignment vertical="center"/>
    </xf>
    <xf numFmtId="3" fontId="5" fillId="0" borderId="45" xfId="0" applyNumberFormat="1" applyFont="1" applyBorder="1" applyAlignment="1">
      <alignment vertical="center"/>
    </xf>
    <xf numFmtId="0" fontId="5" fillId="0" borderId="47" xfId="0" applyFont="1" applyBorder="1" applyAlignment="1">
      <alignment horizontal="center" vertical="center" textRotation="255" wrapText="1"/>
    </xf>
    <xf numFmtId="0" fontId="5" fillId="0" borderId="58" xfId="0" applyFont="1" applyBorder="1" applyAlignment="1">
      <alignment horizontal="center" vertical="center" textRotation="255" wrapText="1"/>
    </xf>
    <xf numFmtId="3" fontId="53" fillId="0" borderId="56" xfId="0" applyNumberFormat="1" applyFont="1" applyBorder="1" applyAlignment="1">
      <alignment vertical="center"/>
    </xf>
    <xf numFmtId="3" fontId="46" fillId="0" borderId="54" xfId="0" applyNumberFormat="1" applyFont="1" applyBorder="1" applyAlignment="1">
      <alignment vertical="center"/>
    </xf>
    <xf numFmtId="3" fontId="46" fillId="0" borderId="55" xfId="0" applyNumberFormat="1" applyFont="1" applyBorder="1" applyAlignment="1">
      <alignment vertical="center"/>
    </xf>
    <xf numFmtId="3" fontId="46" fillId="0" borderId="57" xfId="0" applyNumberFormat="1" applyFont="1" applyBorder="1" applyAlignment="1">
      <alignment vertical="center"/>
    </xf>
    <xf numFmtId="38" fontId="5" fillId="0" borderId="54" xfId="44" applyNumberFormat="1" applyFont="1" applyFill="1" applyBorder="1" applyAlignment="1">
      <alignment vertical="center"/>
    </xf>
    <xf numFmtId="38" fontId="8" fillId="0" borderId="101" xfId="44" applyNumberFormat="1" applyFont="1" applyFill="1" applyBorder="1" applyAlignment="1">
      <alignment vertical="center" wrapText="1"/>
    </xf>
    <xf numFmtId="38" fontId="5" fillId="0" borderId="102" xfId="44" applyNumberFormat="1" applyFont="1" applyFill="1" applyBorder="1" applyAlignment="1">
      <alignment vertical="center"/>
    </xf>
    <xf numFmtId="0" fontId="3" fillId="0" borderId="20" xfId="0" applyFont="1" applyBorder="1" applyAlignment="1">
      <alignment horizontal="center" vertical="center"/>
    </xf>
    <xf numFmtId="0" fontId="12" fillId="0" borderId="29" xfId="0" applyFont="1" applyBorder="1" applyAlignment="1">
      <alignment horizontal="distributed" vertical="center" wrapText="1" shrinkToFit="1"/>
    </xf>
    <xf numFmtId="0" fontId="3" fillId="0" borderId="29" xfId="0" applyFont="1" applyBorder="1" applyAlignment="1">
      <alignment horizontal="distributed" vertical="center" wrapText="1"/>
    </xf>
    <xf numFmtId="0" fontId="3" fillId="0" borderId="38" xfId="0" applyFont="1" applyBorder="1" applyAlignment="1">
      <alignment horizontal="center" vertical="center"/>
    </xf>
    <xf numFmtId="0" fontId="3" fillId="0" borderId="52" xfId="0" applyFont="1" applyBorder="1" applyAlignment="1">
      <alignment horizontal="center" vertical="center"/>
    </xf>
    <xf numFmtId="38" fontId="8" fillId="0" borderId="47" xfId="44" applyNumberFormat="1" applyFont="1" applyFill="1" applyBorder="1" applyAlignment="1">
      <alignment horizontal="right" vertical="center"/>
    </xf>
    <xf numFmtId="38" fontId="8" fillId="0" borderId="48" xfId="44" applyNumberFormat="1" applyFont="1" applyFill="1" applyBorder="1" applyAlignment="1">
      <alignment horizontal="right" vertical="center"/>
    </xf>
    <xf numFmtId="38" fontId="8" fillId="0" borderId="44" xfId="44" applyNumberFormat="1" applyFont="1" applyFill="1" applyBorder="1" applyAlignment="1">
      <alignment horizontal="right" vertical="center"/>
    </xf>
    <xf numFmtId="38" fontId="8" fillId="0" borderId="54" xfId="44" applyNumberFormat="1" applyFont="1" applyFill="1" applyBorder="1" applyAlignment="1">
      <alignment horizontal="right" vertical="center"/>
    </xf>
    <xf numFmtId="38" fontId="5" fillId="0" borderId="44" xfId="44" applyNumberFormat="1" applyFont="1" applyFill="1" applyBorder="1" applyAlignment="1">
      <alignment horizontal="right" vertical="center"/>
    </xf>
    <xf numFmtId="38" fontId="5" fillId="0" borderId="56" xfId="44" applyNumberFormat="1" applyFont="1" applyFill="1" applyBorder="1" applyAlignment="1">
      <alignment horizontal="right" vertical="center"/>
    </xf>
    <xf numFmtId="38" fontId="5" fillId="0" borderId="53" xfId="44" applyNumberFormat="1" applyFont="1" applyFill="1" applyBorder="1" applyAlignment="1">
      <alignment horizontal="right" vertical="center"/>
    </xf>
    <xf numFmtId="38" fontId="5" fillId="0" borderId="55" xfId="44" applyNumberFormat="1" applyFont="1" applyFill="1" applyBorder="1" applyAlignment="1">
      <alignment horizontal="right" vertical="center"/>
    </xf>
    <xf numFmtId="38" fontId="5" fillId="0" borderId="58" xfId="44" applyNumberFormat="1" applyFont="1" applyFill="1" applyBorder="1" applyAlignment="1">
      <alignment horizontal="right" vertical="center"/>
    </xf>
    <xf numFmtId="38" fontId="5" fillId="0" borderId="54" xfId="44" applyNumberFormat="1" applyFont="1" applyFill="1" applyBorder="1" applyAlignment="1">
      <alignment horizontal="right" vertical="center"/>
    </xf>
    <xf numFmtId="38" fontId="8" fillId="0" borderId="58" xfId="44" applyNumberFormat="1" applyFont="1" applyFill="1" applyBorder="1" applyAlignment="1">
      <alignment horizontal="right" vertical="center"/>
    </xf>
    <xf numFmtId="38" fontId="8" fillId="0" borderId="56" xfId="44" applyNumberFormat="1" applyFont="1" applyFill="1" applyBorder="1" applyAlignment="1">
      <alignment horizontal="right" vertical="center"/>
    </xf>
    <xf numFmtId="38" fontId="8" fillId="0" borderId="44" xfId="44" applyNumberFormat="1" applyFont="1" applyFill="1" applyBorder="1" applyAlignment="1">
      <alignment horizontal="right" vertical="center" shrinkToFit="1"/>
    </xf>
    <xf numFmtId="38" fontId="8" fillId="0" borderId="56" xfId="44" applyNumberFormat="1" applyFont="1" applyFill="1" applyBorder="1" applyAlignment="1">
      <alignment horizontal="right" vertical="center" shrinkToFit="1"/>
    </xf>
    <xf numFmtId="38" fontId="8" fillId="0" borderId="56" xfId="35" applyFont="1" applyFill="1" applyBorder="1" applyAlignment="1">
      <alignment horizontal="right" vertical="center"/>
    </xf>
    <xf numFmtId="38" fontId="5" fillId="0" borderId="56" xfId="35" applyFont="1" applyFill="1" applyBorder="1" applyAlignment="1">
      <alignment horizontal="right" vertical="center"/>
    </xf>
    <xf numFmtId="38" fontId="5" fillId="0" borderId="55" xfId="35" applyFont="1" applyFill="1" applyBorder="1" applyAlignment="1">
      <alignment horizontal="right" vertical="center"/>
    </xf>
    <xf numFmtId="38" fontId="8" fillId="0" borderId="54" xfId="35" applyFont="1" applyFill="1" applyBorder="1" applyAlignment="1">
      <alignment horizontal="right" vertical="center"/>
    </xf>
    <xf numFmtId="38" fontId="8" fillId="0" borderId="48" xfId="35" applyFont="1" applyFill="1" applyBorder="1" applyAlignment="1">
      <alignment horizontal="right" vertical="center"/>
    </xf>
    <xf numFmtId="38" fontId="5" fillId="0" borderId="58" xfId="35" applyFont="1" applyFill="1" applyBorder="1" applyAlignment="1">
      <alignment horizontal="right" vertical="center"/>
    </xf>
    <xf numFmtId="38" fontId="5" fillId="0" borderId="54" xfId="35" applyFont="1" applyFill="1" applyBorder="1" applyAlignment="1">
      <alignment horizontal="right" vertical="center"/>
    </xf>
    <xf numFmtId="38" fontId="5" fillId="0" borderId="45" xfId="35" applyFont="1" applyFill="1" applyBorder="1" applyAlignment="1">
      <alignment horizontal="right" vertical="center"/>
    </xf>
    <xf numFmtId="38" fontId="5" fillId="0" borderId="57" xfId="35" applyFont="1" applyFill="1" applyBorder="1" applyAlignment="1">
      <alignment horizontal="right" vertical="center"/>
    </xf>
    <xf numFmtId="0" fontId="39" fillId="0" borderId="71" xfId="48" applyFont="1" applyBorder="1" applyAlignment="1" applyProtection="1">
      <alignment horizontal="center" vertical="center"/>
      <protection locked="0"/>
    </xf>
    <xf numFmtId="0" fontId="48" fillId="0" borderId="0" xfId="0" applyFont="1" applyAlignment="1">
      <alignment horizontal="right"/>
    </xf>
    <xf numFmtId="0" fontId="16" fillId="0" borderId="0" xfId="49" applyFont="1">
      <alignment vertical="center"/>
    </xf>
    <xf numFmtId="0" fontId="17" fillId="0" borderId="0" xfId="49" applyFont="1">
      <alignment vertical="center"/>
    </xf>
    <xf numFmtId="0" fontId="4" fillId="0" borderId="0" xfId="0" applyFont="1" applyAlignment="1">
      <alignment vertical="center"/>
    </xf>
    <xf numFmtId="0" fontId="0" fillId="0" borderId="0" xfId="0" applyAlignment="1">
      <alignment vertical="center"/>
    </xf>
    <xf numFmtId="0" fontId="12" fillId="0" borderId="0" xfId="0" applyFont="1" applyAlignment="1">
      <alignment horizontal="center" vertical="center" wrapText="1"/>
    </xf>
    <xf numFmtId="0" fontId="3" fillId="0" borderId="0" xfId="0" applyFont="1" applyAlignment="1">
      <alignment horizontal="right" vertical="center"/>
    </xf>
    <xf numFmtId="56" fontId="3" fillId="0" borderId="58" xfId="0" applyNumberFormat="1" applyFont="1" applyBorder="1" applyAlignment="1">
      <alignment horizontal="center" vertical="center"/>
    </xf>
    <xf numFmtId="56" fontId="3" fillId="0" borderId="44" xfId="0" applyNumberFormat="1" applyFont="1" applyBorder="1" applyAlignment="1">
      <alignment horizontal="center" vertical="center"/>
    </xf>
    <xf numFmtId="56" fontId="3" fillId="0" borderId="53" xfId="0" applyNumberFormat="1" applyFont="1" applyBorder="1" applyAlignment="1">
      <alignment horizontal="center" vertical="center"/>
    </xf>
    <xf numFmtId="0" fontId="3" fillId="0" borderId="0" xfId="0" applyFont="1" applyAlignment="1">
      <alignment horizontal="left"/>
    </xf>
    <xf numFmtId="0" fontId="3" fillId="0" borderId="50" xfId="0" applyFont="1" applyBorder="1" applyAlignment="1">
      <alignment horizontal="distributed" vertical="center"/>
    </xf>
    <xf numFmtId="0" fontId="3" fillId="0" borderId="34" xfId="0" applyFont="1" applyBorder="1" applyAlignment="1">
      <alignment horizontal="distributed" vertical="center"/>
    </xf>
    <xf numFmtId="0" fontId="3" fillId="0" borderId="35" xfId="0" applyFont="1" applyBorder="1" applyAlignment="1">
      <alignment horizontal="distributed" vertical="center"/>
    </xf>
    <xf numFmtId="0" fontId="3" fillId="0" borderId="34" xfId="0" applyFont="1" applyBorder="1" applyAlignment="1">
      <alignment horizontal="left" vertical="center" wrapText="1"/>
    </xf>
    <xf numFmtId="0" fontId="3" fillId="0" borderId="36" xfId="0" applyFont="1" applyBorder="1" applyAlignment="1">
      <alignment horizontal="left" vertical="center"/>
    </xf>
    <xf numFmtId="0" fontId="3" fillId="0" borderId="34" xfId="0" applyFont="1" applyBorder="1" applyAlignment="1">
      <alignment horizontal="left" vertical="center"/>
    </xf>
    <xf numFmtId="0" fontId="3" fillId="0" borderId="46" xfId="0" applyFont="1" applyBorder="1" applyAlignment="1">
      <alignment horizontal="distributed" vertical="center"/>
    </xf>
    <xf numFmtId="0" fontId="3" fillId="0" borderId="29" xfId="0" applyFont="1" applyBorder="1" applyAlignment="1">
      <alignment horizontal="distributed" vertical="center"/>
    </xf>
    <xf numFmtId="0" fontId="3" fillId="0" borderId="30" xfId="0" applyFont="1" applyBorder="1" applyAlignment="1">
      <alignment horizontal="distributed" vertical="center"/>
    </xf>
    <xf numFmtId="0" fontId="3" fillId="0" borderId="0" xfId="0" applyFont="1" applyAlignment="1">
      <alignment horizontal="left" vertical="center" wrapText="1"/>
    </xf>
    <xf numFmtId="0" fontId="3" fillId="0" borderId="28" xfId="0" applyFont="1" applyBorder="1" applyAlignment="1">
      <alignment horizontal="distributed" vertical="center"/>
    </xf>
    <xf numFmtId="0" fontId="3" fillId="0" borderId="33" xfId="0" applyFont="1" applyBorder="1" applyAlignment="1">
      <alignment horizontal="distributed" vertical="center"/>
    </xf>
    <xf numFmtId="0" fontId="3" fillId="0" borderId="21"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distributed" vertical="center"/>
    </xf>
    <xf numFmtId="0" fontId="3" fillId="0" borderId="23" xfId="0" applyFont="1" applyBorder="1" applyAlignment="1">
      <alignment horizontal="distributed" vertical="center"/>
    </xf>
    <xf numFmtId="0" fontId="3" fillId="0" borderId="24" xfId="0" applyFont="1" applyBorder="1" applyAlignment="1">
      <alignment horizontal="distributed" vertical="center"/>
    </xf>
    <xf numFmtId="0" fontId="3" fillId="0" borderId="25" xfId="0" applyFont="1" applyBorder="1" applyAlignment="1">
      <alignment horizontal="distributed" vertical="center"/>
    </xf>
    <xf numFmtId="0" fontId="3" fillId="0" borderId="33" xfId="0" applyFont="1" applyBorder="1" applyAlignment="1">
      <alignment horizontal="left" vertical="center" wrapText="1"/>
    </xf>
    <xf numFmtId="0" fontId="3" fillId="0" borderId="24" xfId="0" applyFont="1" applyBorder="1" applyAlignment="1">
      <alignment horizontal="left" vertical="center" wrapText="1"/>
    </xf>
    <xf numFmtId="0" fontId="3" fillId="0" borderId="28"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21"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0" xfId="0" applyFont="1" applyAlignment="1">
      <alignment horizontal="distributed" vertical="center" wrapText="1"/>
    </xf>
    <xf numFmtId="0" fontId="3" fillId="0" borderId="19" xfId="0" applyFont="1" applyBorder="1" applyAlignment="1">
      <alignment horizontal="distributed" vertical="center" wrapText="1"/>
    </xf>
    <xf numFmtId="0" fontId="3" fillId="0" borderId="23" xfId="0" applyFont="1" applyBorder="1" applyAlignment="1">
      <alignment horizontal="distributed" vertical="center" wrapText="1"/>
    </xf>
    <xf numFmtId="0" fontId="3" fillId="0" borderId="24" xfId="0" applyFont="1" applyBorder="1" applyAlignment="1">
      <alignment horizontal="distributed" vertical="center" wrapText="1"/>
    </xf>
    <xf numFmtId="0" fontId="3" fillId="0" borderId="25" xfId="0" applyFont="1" applyBorder="1" applyAlignment="1">
      <alignment horizontal="distributed" vertical="center" wrapText="1"/>
    </xf>
    <xf numFmtId="56" fontId="3" fillId="0" borderId="58" xfId="0" applyNumberFormat="1" applyFont="1" applyBorder="1" applyAlignment="1">
      <alignment horizontal="left" vertical="center" wrapText="1"/>
    </xf>
    <xf numFmtId="56" fontId="3" fillId="0" borderId="44" xfId="0" applyNumberFormat="1" applyFont="1" applyBorder="1" applyAlignment="1">
      <alignment horizontal="left" vertical="center" wrapText="1"/>
    </xf>
    <xf numFmtId="56" fontId="3" fillId="0" borderId="53" xfId="0" applyNumberFormat="1" applyFont="1" applyBorder="1" applyAlignment="1">
      <alignment horizontal="left" vertical="center" wrapText="1"/>
    </xf>
    <xf numFmtId="0" fontId="3" fillId="0" borderId="22" xfId="0" applyFont="1" applyBorder="1" applyAlignment="1">
      <alignment horizontal="left" wrapText="1"/>
    </xf>
    <xf numFmtId="0" fontId="0" fillId="0" borderId="0" xfId="0"/>
    <xf numFmtId="0" fontId="0" fillId="0" borderId="22" xfId="0" applyBorder="1"/>
    <xf numFmtId="49" fontId="3" fillId="0" borderId="0" xfId="0" applyNumberFormat="1" applyFont="1" applyAlignment="1">
      <alignment horizontal="left" vertical="center"/>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0" borderId="26" xfId="0" applyFont="1" applyBorder="1" applyAlignment="1">
      <alignment horizontal="left" vertical="top" wrapText="1"/>
    </xf>
    <xf numFmtId="0" fontId="3" fillId="0" borderId="24" xfId="0" applyFont="1" applyBorder="1" applyAlignment="1">
      <alignment horizontal="left" vertical="top" wrapText="1"/>
    </xf>
    <xf numFmtId="0" fontId="3" fillId="0" borderId="20" xfId="0" applyFont="1" applyBorder="1" applyAlignment="1">
      <alignment horizontal="left"/>
    </xf>
    <xf numFmtId="0" fontId="3" fillId="0" borderId="29" xfId="0" applyFont="1" applyBorder="1" applyAlignment="1">
      <alignment horizontal="left" vertical="center" wrapText="1"/>
    </xf>
    <xf numFmtId="0" fontId="3" fillId="0" borderId="32" xfId="0" applyFont="1" applyBorder="1" applyAlignment="1">
      <alignment horizontal="left" vertical="center" wrapText="1"/>
    </xf>
    <xf numFmtId="0" fontId="3" fillId="0" borderId="30" xfId="0" applyFont="1" applyBorder="1" applyAlignment="1">
      <alignment horizontal="left" vertical="center" wrapText="1"/>
    </xf>
    <xf numFmtId="0" fontId="3" fillId="0" borderId="32" xfId="0" applyFont="1" applyBorder="1" applyAlignment="1">
      <alignment horizontal="left" vertical="center"/>
    </xf>
    <xf numFmtId="0" fontId="3" fillId="0" borderId="29" xfId="0" applyFont="1" applyBorder="1" applyAlignment="1">
      <alignment horizontal="left" vertical="center"/>
    </xf>
    <xf numFmtId="0" fontId="3" fillId="0" borderId="33" xfId="0" applyFont="1" applyBorder="1" applyAlignment="1">
      <alignment horizontal="left" vertical="center"/>
    </xf>
    <xf numFmtId="0" fontId="3" fillId="0" borderId="0" xfId="0" applyFont="1" applyAlignment="1">
      <alignment horizontal="left" vertical="center"/>
    </xf>
    <xf numFmtId="56" fontId="3" fillId="0" borderId="20" xfId="0" applyNumberFormat="1" applyFont="1" applyBorder="1" applyAlignment="1">
      <alignment horizontal="center" vertical="center" wrapText="1"/>
    </xf>
    <xf numFmtId="56" fontId="3" fillId="0" borderId="22" xfId="0" applyNumberFormat="1" applyFont="1" applyBorder="1" applyAlignment="1">
      <alignment horizontal="center" vertical="center"/>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xf>
    <xf numFmtId="0" fontId="3" fillId="0" borderId="47" xfId="0" applyFont="1" applyBorder="1" applyAlignment="1">
      <alignment horizontal="center" vertical="center" wrapText="1"/>
    </xf>
    <xf numFmtId="0" fontId="3" fillId="0" borderId="0" xfId="0" applyFont="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center" wrapText="1"/>
    </xf>
    <xf numFmtId="0" fontId="3" fillId="0" borderId="0" xfId="0" applyFont="1"/>
    <xf numFmtId="0" fontId="3" fillId="0" borderId="226" xfId="0" applyFont="1" applyBorder="1"/>
    <xf numFmtId="0" fontId="3" fillId="0" borderId="22" xfId="0" applyFont="1" applyBorder="1"/>
    <xf numFmtId="0" fontId="3" fillId="0" borderId="0" xfId="0" applyFont="1" applyAlignment="1">
      <alignment horizontal="center" vertical="center"/>
    </xf>
    <xf numFmtId="0" fontId="3" fillId="0" borderId="22" xfId="0" applyFont="1" applyBorder="1" applyAlignment="1">
      <alignment horizontal="left" vertical="top" wrapText="1"/>
    </xf>
    <xf numFmtId="0" fontId="0" fillId="0" borderId="0" xfId="0" applyAlignment="1">
      <alignment horizontal="left" wrapText="1"/>
    </xf>
    <xf numFmtId="0" fontId="0" fillId="0" borderId="19" xfId="0" applyBorder="1" applyAlignment="1">
      <alignment horizontal="left" wrapText="1"/>
    </xf>
    <xf numFmtId="0" fontId="0" fillId="0" borderId="22" xfId="0" applyBorder="1" applyAlignment="1">
      <alignment horizontal="left" wrapText="1"/>
    </xf>
    <xf numFmtId="0" fontId="3" fillId="0" borderId="19" xfId="0" applyFont="1" applyBorder="1" applyAlignment="1">
      <alignment horizontal="left" vertical="center" wrapText="1"/>
    </xf>
    <xf numFmtId="0" fontId="3" fillId="0" borderId="22" xfId="0" applyFont="1" applyBorder="1" applyAlignment="1">
      <alignment horizontal="left" vertical="center" wrapText="1" indent="1"/>
    </xf>
    <xf numFmtId="0" fontId="3" fillId="0" borderId="0" xfId="0" applyFont="1" applyAlignment="1">
      <alignment horizontal="left" vertical="center" wrapText="1" indent="1"/>
    </xf>
    <xf numFmtId="0" fontId="3" fillId="0" borderId="47" xfId="0" applyFont="1" applyBorder="1" applyAlignment="1">
      <alignment horizontal="center" wrapText="1"/>
    </xf>
    <xf numFmtId="0" fontId="3" fillId="0" borderId="47" xfId="0" applyFont="1" applyBorder="1" applyAlignment="1">
      <alignment horizontal="center"/>
    </xf>
    <xf numFmtId="0" fontId="3" fillId="0" borderId="47" xfId="0" applyFont="1" applyBorder="1" applyAlignment="1">
      <alignment horizontal="center" wrapText="1" shrinkToFit="1"/>
    </xf>
    <xf numFmtId="0" fontId="3" fillId="0" borderId="47" xfId="0" applyFont="1" applyBorder="1" applyAlignment="1">
      <alignment horizontal="center" shrinkToFit="1"/>
    </xf>
    <xf numFmtId="0" fontId="3" fillId="0" borderId="26" xfId="0" applyFont="1" applyBorder="1"/>
    <xf numFmtId="0" fontId="3" fillId="0" borderId="24" xfId="0" applyFont="1" applyBorder="1"/>
    <xf numFmtId="0" fontId="3" fillId="0" borderId="15" xfId="0" applyFont="1" applyBorder="1"/>
    <xf numFmtId="0" fontId="3" fillId="0" borderId="13" xfId="0" applyFont="1" applyBorder="1" applyAlignment="1">
      <alignment horizontal="left" vertical="center"/>
    </xf>
    <xf numFmtId="0" fontId="3" fillId="0" borderId="22" xfId="0" applyFont="1" applyBorder="1" applyAlignment="1">
      <alignment horizontal="left" vertical="center"/>
    </xf>
    <xf numFmtId="49" fontId="3" fillId="0" borderId="0" xfId="0" applyNumberFormat="1" applyFont="1" applyAlignment="1">
      <alignment horizontal="left" vertical="top" wrapText="1"/>
    </xf>
    <xf numFmtId="0" fontId="3" fillId="0" borderId="148" xfId="0" applyFont="1" applyBorder="1" applyAlignment="1">
      <alignment vertical="center" wrapText="1"/>
    </xf>
    <xf numFmtId="0" fontId="3" fillId="0" borderId="159" xfId="0" applyFont="1" applyBorder="1" applyAlignment="1">
      <alignment vertical="center" wrapText="1"/>
    </xf>
    <xf numFmtId="0" fontId="3" fillId="0" borderId="149" xfId="0" applyFont="1" applyBorder="1" applyAlignment="1">
      <alignment vertical="center" wrapText="1"/>
    </xf>
    <xf numFmtId="0" fontId="3" fillId="0" borderId="150" xfId="0" applyFont="1" applyBorder="1" applyAlignment="1">
      <alignment vertical="center" wrapText="1"/>
    </xf>
    <xf numFmtId="0" fontId="3" fillId="0" borderId="187" xfId="0" applyFont="1" applyBorder="1" applyAlignment="1">
      <alignment vertical="center" wrapText="1"/>
    </xf>
    <xf numFmtId="0" fontId="3" fillId="0" borderId="151" xfId="0" applyFont="1" applyBorder="1" applyAlignment="1">
      <alignment vertical="center" wrapText="1"/>
    </xf>
    <xf numFmtId="0" fontId="3" fillId="0" borderId="152" xfId="0" applyFont="1" applyBorder="1" applyAlignment="1">
      <alignment horizontal="center" vertical="center"/>
    </xf>
    <xf numFmtId="0" fontId="3" fillId="0" borderId="153" xfId="0" applyFont="1" applyBorder="1" applyAlignment="1">
      <alignment horizontal="center" vertical="center"/>
    </xf>
    <xf numFmtId="0" fontId="3" fillId="0" borderId="24" xfId="0" applyFont="1" applyBorder="1" applyAlignment="1">
      <alignment horizontal="left" vertical="center"/>
    </xf>
    <xf numFmtId="0" fontId="3" fillId="0" borderId="154" xfId="0" applyFont="1" applyBorder="1" applyAlignment="1">
      <alignment horizontal="center" vertical="center"/>
    </xf>
    <xf numFmtId="0" fontId="3" fillId="0" borderId="148" xfId="0" applyFont="1" applyBorder="1" applyAlignment="1">
      <alignment horizontal="center" vertical="center"/>
    </xf>
    <xf numFmtId="0" fontId="3" fillId="0" borderId="155" xfId="0" applyFont="1" applyBorder="1" applyAlignment="1">
      <alignment horizontal="center" vertical="center"/>
    </xf>
    <xf numFmtId="0" fontId="3" fillId="0" borderId="155" xfId="0" applyFont="1" applyBorder="1" applyAlignment="1">
      <alignment vertical="center" wrapText="1"/>
    </xf>
    <xf numFmtId="0" fontId="3" fillId="0" borderId="158" xfId="0" applyFont="1" applyBorder="1" applyAlignment="1">
      <alignment vertical="center" wrapText="1"/>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0" borderId="51" xfId="0" applyFont="1" applyBorder="1" applyAlignment="1">
      <alignment horizontal="center" vertical="center"/>
    </xf>
    <xf numFmtId="0" fontId="3" fillId="0" borderId="12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160" xfId="0" applyFont="1" applyBorder="1" applyAlignment="1">
      <alignment horizontal="center" vertical="center"/>
    </xf>
    <xf numFmtId="0" fontId="3" fillId="0" borderId="161" xfId="0" applyFont="1" applyBorder="1" applyAlignment="1">
      <alignment horizontal="center" vertical="center"/>
    </xf>
    <xf numFmtId="0" fontId="3" fillId="0" borderId="156" xfId="0" applyFont="1" applyBorder="1" applyAlignment="1">
      <alignment vertical="center" wrapText="1"/>
    </xf>
    <xf numFmtId="0" fontId="3" fillId="0" borderId="157" xfId="0" applyFont="1" applyBorder="1" applyAlignment="1">
      <alignment vertical="center" wrapText="1"/>
    </xf>
    <xf numFmtId="0" fontId="3" fillId="0" borderId="20" xfId="0" applyFont="1" applyBorder="1"/>
    <xf numFmtId="0" fontId="3" fillId="0" borderId="33" xfId="0" applyFont="1" applyBorder="1"/>
    <xf numFmtId="0" fontId="3" fillId="0" borderId="21" xfId="0" applyFont="1" applyBorder="1"/>
    <xf numFmtId="49" fontId="3" fillId="0" borderId="24" xfId="0" applyNumberFormat="1" applyFont="1" applyBorder="1" applyAlignment="1">
      <alignment horizontal="left" vertical="top" wrapText="1"/>
    </xf>
    <xf numFmtId="0" fontId="3" fillId="0" borderId="20" xfId="0" applyFont="1" applyBorder="1" applyAlignment="1">
      <alignment horizontal="center" vertical="center"/>
    </xf>
    <xf numFmtId="0" fontId="3" fillId="0" borderId="33" xfId="0" applyFont="1" applyBorder="1" applyAlignment="1">
      <alignment horizontal="center" vertical="center"/>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62" xfId="0" applyFont="1" applyBorder="1" applyAlignment="1">
      <alignment horizontal="center" vertical="center" shrinkToFit="1"/>
    </xf>
    <xf numFmtId="0" fontId="3" fillId="0" borderId="163" xfId="0" applyFont="1" applyBorder="1" applyAlignment="1">
      <alignment horizontal="center" vertical="center" shrinkToFit="1"/>
    </xf>
    <xf numFmtId="0" fontId="5" fillId="0" borderId="222" xfId="46" applyFont="1" applyBorder="1" applyAlignment="1">
      <alignment horizontal="center" vertical="center"/>
    </xf>
    <xf numFmtId="0" fontId="1" fillId="0" borderId="223" xfId="0" applyFont="1" applyBorder="1" applyAlignment="1">
      <alignment horizontal="center" vertical="center"/>
    </xf>
    <xf numFmtId="0" fontId="1" fillId="0" borderId="224" xfId="0" applyFont="1" applyBorder="1" applyAlignment="1">
      <alignment horizontal="center" vertical="center"/>
    </xf>
    <xf numFmtId="0" fontId="63" fillId="0" borderId="29" xfId="0" applyFont="1" applyBorder="1" applyAlignment="1">
      <alignment horizontal="center" vertical="center"/>
    </xf>
    <xf numFmtId="0" fontId="10" fillId="0" borderId="32" xfId="46" applyFont="1" applyBorder="1" applyAlignment="1">
      <alignment horizontal="center" vertical="center"/>
    </xf>
    <xf numFmtId="0" fontId="10" fillId="0" borderId="29" xfId="46" applyFont="1" applyBorder="1" applyAlignment="1">
      <alignment horizontal="center" vertical="center"/>
    </xf>
    <xf numFmtId="0" fontId="63" fillId="0" borderId="30" xfId="0" applyFont="1" applyBorder="1" applyAlignment="1">
      <alignment horizontal="center" vertical="center"/>
    </xf>
    <xf numFmtId="0" fontId="5" fillId="0" borderId="227" xfId="46" applyFont="1" applyBorder="1" applyAlignment="1">
      <alignment horizontal="distributed" vertical="center"/>
    </xf>
    <xf numFmtId="0" fontId="5" fillId="0" borderId="225" xfId="46" applyFont="1" applyBorder="1" applyAlignment="1">
      <alignment horizontal="distributed" vertical="center"/>
    </xf>
    <xf numFmtId="0" fontId="5" fillId="0" borderId="10" xfId="46" applyFont="1" applyBorder="1" applyAlignment="1">
      <alignment horizontal="distributed" vertical="center"/>
    </xf>
    <xf numFmtId="0" fontId="5" fillId="0" borderId="13" xfId="46" applyFont="1" applyBorder="1" applyAlignment="1">
      <alignment horizontal="distributed" vertical="center"/>
    </xf>
    <xf numFmtId="0" fontId="5" fillId="0" borderId="32" xfId="46" applyFont="1" applyBorder="1" applyAlignment="1">
      <alignment horizontal="center" vertical="center"/>
    </xf>
    <xf numFmtId="0" fontId="5" fillId="0" borderId="30" xfId="46" applyFont="1" applyBorder="1" applyAlignment="1">
      <alignment horizontal="center" vertical="center"/>
    </xf>
    <xf numFmtId="0" fontId="5" fillId="0" borderId="188" xfId="46" applyFont="1" applyBorder="1" applyAlignment="1">
      <alignment horizontal="distributed" vertical="center"/>
    </xf>
    <xf numFmtId="0" fontId="5" fillId="0" borderId="190" xfId="46" applyFont="1" applyBorder="1" applyAlignment="1">
      <alignment horizontal="distributed" vertical="center"/>
    </xf>
    <xf numFmtId="0" fontId="63" fillId="0" borderId="47" xfId="0" applyFont="1" applyBorder="1" applyAlignment="1">
      <alignment horizontal="center" vertical="center" wrapText="1"/>
    </xf>
    <xf numFmtId="0" fontId="63" fillId="0" borderId="47" xfId="0" applyFont="1" applyBorder="1" applyAlignment="1">
      <alignment horizontal="center" vertical="center"/>
    </xf>
    <xf numFmtId="0" fontId="63" fillId="0" borderId="47" xfId="0" applyFont="1" applyBorder="1" applyAlignment="1">
      <alignment horizontal="right" vertical="center" wrapText="1"/>
    </xf>
    <xf numFmtId="0" fontId="5" fillId="0" borderId="89" xfId="46" applyFont="1" applyBorder="1" applyAlignment="1">
      <alignment horizontal="center" vertical="center" textRotation="255" wrapText="1"/>
    </xf>
    <xf numFmtId="0" fontId="5" fillId="0" borderId="77" xfId="46" applyFont="1" applyBorder="1" applyAlignment="1">
      <alignment horizontal="center" vertical="center" textRotation="255"/>
    </xf>
    <xf numFmtId="0" fontId="5" fillId="0" borderId="118" xfId="46" applyFont="1" applyBorder="1" applyAlignment="1">
      <alignment vertical="center" wrapText="1"/>
    </xf>
    <xf numFmtId="0" fontId="5" fillId="0" borderId="191" xfId="46" applyFont="1" applyBorder="1" applyAlignment="1">
      <alignment vertical="center" wrapText="1"/>
    </xf>
    <xf numFmtId="0" fontId="5" fillId="0" borderId="188" xfId="46" applyFont="1" applyBorder="1" applyAlignment="1">
      <alignment horizontal="center" vertical="center"/>
    </xf>
    <xf numFmtId="0" fontId="5" fillId="0" borderId="189" xfId="46" applyFont="1" applyBorder="1" applyAlignment="1">
      <alignment horizontal="center" vertical="center"/>
    </xf>
    <xf numFmtId="0" fontId="5" fillId="0" borderId="190" xfId="46" applyFont="1" applyBorder="1" applyAlignment="1">
      <alignment horizontal="center" vertical="center"/>
    </xf>
    <xf numFmtId="0" fontId="5" fillId="0" borderId="75" xfId="46" applyFont="1" applyBorder="1" applyAlignment="1">
      <alignment horizontal="center" vertical="center" textRotation="255" wrapText="1"/>
    </xf>
    <xf numFmtId="0" fontId="5" fillId="0" borderId="77" xfId="46" applyFont="1" applyBorder="1" applyAlignment="1">
      <alignment horizontal="center" vertical="center" textRotation="255" wrapText="1"/>
    </xf>
    <xf numFmtId="49" fontId="5" fillId="0" borderId="20" xfId="46" applyNumberFormat="1" applyFont="1" applyBorder="1" applyAlignment="1">
      <alignment vertical="center"/>
    </xf>
    <xf numFmtId="49" fontId="5" fillId="0" borderId="33" xfId="46" applyNumberFormat="1" applyFont="1" applyBorder="1" applyAlignment="1">
      <alignment vertical="center"/>
    </xf>
    <xf numFmtId="49" fontId="5" fillId="0" borderId="21" xfId="46" applyNumberFormat="1" applyFont="1" applyBorder="1" applyAlignment="1">
      <alignment vertical="center"/>
    </xf>
    <xf numFmtId="49" fontId="5" fillId="0" borderId="26" xfId="46" applyNumberFormat="1" applyFont="1" applyBorder="1" applyAlignment="1">
      <alignment vertical="center"/>
    </xf>
    <xf numFmtId="49" fontId="5" fillId="0" borderId="24" xfId="46" applyNumberFormat="1" applyFont="1" applyBorder="1" applyAlignment="1">
      <alignment vertical="center"/>
    </xf>
    <xf numFmtId="49" fontId="5" fillId="0" borderId="25" xfId="46" applyNumberFormat="1" applyFont="1" applyBorder="1" applyAlignment="1">
      <alignment vertical="center"/>
    </xf>
    <xf numFmtId="49" fontId="5" fillId="0" borderId="20" xfId="46" applyNumberFormat="1" applyFont="1" applyBorder="1" applyAlignment="1">
      <alignment vertical="center" wrapText="1"/>
    </xf>
    <xf numFmtId="49" fontId="5" fillId="0" borderId="33" xfId="46" applyNumberFormat="1" applyFont="1" applyBorder="1" applyAlignment="1">
      <alignment vertical="center" wrapText="1"/>
    </xf>
    <xf numFmtId="49" fontId="5" fillId="0" borderId="21" xfId="46" applyNumberFormat="1" applyFont="1" applyBorder="1" applyAlignment="1">
      <alignment vertical="center" wrapText="1"/>
    </xf>
    <xf numFmtId="49" fontId="5" fillId="0" borderId="26" xfId="46" applyNumberFormat="1" applyFont="1" applyBorder="1" applyAlignment="1">
      <alignment vertical="center" wrapText="1"/>
    </xf>
    <xf numFmtId="49" fontId="5" fillId="0" borderId="24" xfId="46" applyNumberFormat="1" applyFont="1" applyBorder="1" applyAlignment="1">
      <alignment vertical="center" wrapText="1"/>
    </xf>
    <xf numFmtId="49" fontId="5" fillId="0" borderId="25" xfId="46" applyNumberFormat="1" applyFont="1" applyBorder="1" applyAlignment="1">
      <alignment vertical="center" wrapText="1"/>
    </xf>
    <xf numFmtId="0" fontId="5" fillId="0" borderId="89" xfId="46" applyFont="1" applyBorder="1" applyAlignment="1">
      <alignment horizontal="distributed" vertical="center"/>
    </xf>
    <xf numFmtId="0" fontId="5" fillId="0" borderId="75" xfId="46" applyFont="1" applyBorder="1" applyAlignment="1">
      <alignment horizontal="distributed" vertical="center"/>
    </xf>
    <xf numFmtId="0" fontId="5" fillId="0" borderId="77" xfId="46" applyFont="1" applyBorder="1" applyAlignment="1">
      <alignment horizontal="distributed" vertical="center"/>
    </xf>
    <xf numFmtId="49" fontId="5" fillId="0" borderId="47" xfId="46" applyNumberFormat="1" applyFont="1" applyBorder="1" applyAlignment="1">
      <alignment horizontal="center" vertical="center"/>
    </xf>
    <xf numFmtId="0" fontId="5" fillId="0" borderId="29" xfId="46" applyFont="1" applyBorder="1" applyAlignment="1">
      <alignment horizontal="center" vertical="center"/>
    </xf>
    <xf numFmtId="0" fontId="5" fillId="0" borderId="199" xfId="46" applyFont="1" applyBorder="1" applyAlignment="1">
      <alignment vertical="top" wrapText="1"/>
    </xf>
    <xf numFmtId="0" fontId="5" fillId="0" borderId="189" xfId="46" applyFont="1" applyBorder="1" applyAlignment="1">
      <alignment vertical="top" wrapText="1"/>
    </xf>
    <xf numFmtId="0" fontId="5" fillId="0" borderId="190" xfId="46" applyFont="1" applyBorder="1" applyAlignment="1">
      <alignment vertical="top" wrapText="1"/>
    </xf>
    <xf numFmtId="0" fontId="5" fillId="0" borderId="39" xfId="46" applyFont="1" applyBorder="1" applyAlignment="1">
      <alignment horizontal="distributed" vertical="center"/>
    </xf>
    <xf numFmtId="0" fontId="5" fillId="0" borderId="43" xfId="46" applyFont="1" applyBorder="1" applyAlignment="1">
      <alignment horizontal="distributed" vertical="center"/>
    </xf>
    <xf numFmtId="0" fontId="5" fillId="0" borderId="39" xfId="46" applyFont="1" applyBorder="1" applyAlignment="1">
      <alignment vertical="top" wrapText="1"/>
    </xf>
    <xf numFmtId="0" fontId="5" fillId="0" borderId="40" xfId="46" applyFont="1" applyBorder="1" applyAlignment="1">
      <alignment vertical="top" wrapText="1"/>
    </xf>
    <xf numFmtId="0" fontId="5" fillId="0" borderId="43" xfId="46" applyFont="1" applyBorder="1" applyAlignment="1">
      <alignment vertical="top" wrapText="1"/>
    </xf>
    <xf numFmtId="0" fontId="5" fillId="0" borderId="222" xfId="46" applyFont="1" applyBorder="1" applyAlignment="1">
      <alignment vertical="top" wrapText="1"/>
    </xf>
    <xf numFmtId="0" fontId="5" fillId="0" borderId="223" xfId="46" applyFont="1" applyBorder="1" applyAlignment="1">
      <alignment vertical="top" wrapText="1"/>
    </xf>
    <xf numFmtId="0" fontId="5" fillId="0" borderId="224" xfId="46" applyFont="1" applyBorder="1" applyAlignment="1">
      <alignment vertical="top" wrapText="1"/>
    </xf>
    <xf numFmtId="0" fontId="63" fillId="0" borderId="47" xfId="0" applyFont="1" applyBorder="1" applyAlignment="1">
      <alignment horizontal="center" vertical="center" wrapText="1" shrinkToFit="1"/>
    </xf>
    <xf numFmtId="0" fontId="63" fillId="0" borderId="20" xfId="0" applyFont="1" applyBorder="1" applyAlignment="1">
      <alignment horizontal="center" vertical="center"/>
    </xf>
    <xf numFmtId="0" fontId="63" fillId="0" borderId="33" xfId="0" applyFont="1" applyBorder="1" applyAlignment="1">
      <alignment horizontal="center" vertical="center"/>
    </xf>
    <xf numFmtId="0" fontId="63" fillId="0" borderId="21" xfId="0" applyFont="1" applyBorder="1" applyAlignment="1">
      <alignment horizontal="center" vertical="center"/>
    </xf>
    <xf numFmtId="0" fontId="63" fillId="0" borderId="26"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5" fillId="0" borderId="188" xfId="46" applyFont="1" applyBorder="1" applyAlignment="1">
      <alignment horizontal="left" vertical="top" wrapText="1"/>
    </xf>
    <xf numFmtId="0" fontId="1" fillId="0" borderId="189" xfId="0" applyFont="1" applyBorder="1" applyAlignment="1">
      <alignment horizontal="left" vertical="top" wrapText="1"/>
    </xf>
    <xf numFmtId="0" fontId="1" fillId="0" borderId="190" xfId="0" applyFont="1" applyBorder="1" applyAlignment="1">
      <alignment horizontal="left" vertical="top" wrapText="1"/>
    </xf>
    <xf numFmtId="0" fontId="63" fillId="0" borderId="47" xfId="0" applyFont="1" applyBorder="1" applyAlignment="1">
      <alignment horizontal="right" vertical="center"/>
    </xf>
    <xf numFmtId="0" fontId="63" fillId="0" borderId="47" xfId="0" applyFont="1" applyBorder="1" applyAlignment="1">
      <alignment horizontal="right" vertical="center" shrinkToFit="1"/>
    </xf>
    <xf numFmtId="0" fontId="1" fillId="0" borderId="189" xfId="0" applyFont="1" applyBorder="1" applyAlignment="1">
      <alignment horizontal="center" vertical="center"/>
    </xf>
    <xf numFmtId="0" fontId="1" fillId="0" borderId="190" xfId="0" applyFont="1" applyBorder="1" applyAlignment="1">
      <alignment horizontal="center" vertical="center"/>
    </xf>
    <xf numFmtId="0" fontId="63" fillId="0" borderId="32" xfId="0" applyFont="1" applyBorder="1" applyAlignment="1">
      <alignment horizontal="center" vertical="center"/>
    </xf>
    <xf numFmtId="0" fontId="63" fillId="0" borderId="0" xfId="0" applyFont="1" applyAlignment="1">
      <alignment horizontal="center" vertical="center" wrapText="1"/>
    </xf>
    <xf numFmtId="0" fontId="63" fillId="0" borderId="32" xfId="0" applyFont="1" applyBorder="1" applyAlignment="1">
      <alignment horizontal="right" vertical="center"/>
    </xf>
    <xf numFmtId="0" fontId="63" fillId="0" borderId="30" xfId="0" applyFont="1" applyBorder="1" applyAlignment="1">
      <alignment horizontal="right" vertical="center"/>
    </xf>
    <xf numFmtId="0" fontId="63" fillId="0" borderId="58" xfId="0" applyFont="1" applyBorder="1" applyAlignment="1">
      <alignment horizontal="center" vertical="center" wrapText="1"/>
    </xf>
    <xf numFmtId="0" fontId="63" fillId="0" borderId="44" xfId="0" applyFont="1" applyBorder="1" applyAlignment="1">
      <alignment horizontal="center" vertical="center" wrapText="1"/>
    </xf>
    <xf numFmtId="0" fontId="63" fillId="0" borderId="53" xfId="0" applyFont="1" applyBorder="1" applyAlignment="1">
      <alignment horizontal="center" vertical="center" wrapText="1"/>
    </xf>
    <xf numFmtId="0" fontId="63" fillId="0" borderId="20" xfId="0" applyFont="1" applyBorder="1" applyAlignment="1">
      <alignment horizontal="center" vertical="center" wrapText="1"/>
    </xf>
    <xf numFmtId="0" fontId="63" fillId="0" borderId="21" xfId="0" applyFont="1" applyBorder="1" applyAlignment="1">
      <alignment horizontal="center" vertical="center" wrapText="1"/>
    </xf>
    <xf numFmtId="0" fontId="63" fillId="0" borderId="26"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0" xfId="0" applyFont="1" applyBorder="1" applyAlignment="1">
      <alignment horizontal="right" vertical="center"/>
    </xf>
    <xf numFmtId="0" fontId="63" fillId="0" borderId="21" xfId="0" applyFont="1" applyBorder="1" applyAlignment="1">
      <alignment horizontal="right" vertical="center"/>
    </xf>
    <xf numFmtId="0" fontId="63" fillId="0" borderId="26" xfId="0" applyFont="1" applyBorder="1" applyAlignment="1">
      <alignment horizontal="right" vertical="center"/>
    </xf>
    <xf numFmtId="0" fontId="63" fillId="0" borderId="25" xfId="0" applyFont="1" applyBorder="1" applyAlignment="1">
      <alignment horizontal="right" vertical="center"/>
    </xf>
    <xf numFmtId="188" fontId="63" fillId="0" borderId="47" xfId="35" applyNumberFormat="1" applyFont="1" applyFill="1" applyBorder="1" applyAlignment="1">
      <alignment horizontal="right" vertical="center"/>
    </xf>
    <xf numFmtId="0" fontId="63" fillId="0" borderId="33" xfId="0" applyFont="1" applyBorder="1" applyAlignment="1">
      <alignment horizontal="center" vertical="center" wrapText="1"/>
    </xf>
    <xf numFmtId="0" fontId="63" fillId="0" borderId="24" xfId="0" applyFont="1" applyBorder="1" applyAlignment="1">
      <alignment horizontal="center" vertical="center" wrapText="1"/>
    </xf>
    <xf numFmtId="0" fontId="63" fillId="0" borderId="32" xfId="0" applyFont="1" applyBorder="1" applyAlignment="1">
      <alignment horizontal="center" vertical="center" wrapText="1"/>
    </xf>
    <xf numFmtId="0" fontId="63" fillId="0" borderId="30" xfId="0" applyFont="1" applyBorder="1" applyAlignment="1">
      <alignment horizontal="center" vertical="center" wrapText="1"/>
    </xf>
    <xf numFmtId="0" fontId="35" fillId="0" borderId="26" xfId="0" applyFont="1" applyBorder="1" applyAlignment="1">
      <alignment horizontal="left" vertical="center" wrapText="1" shrinkToFit="1"/>
    </xf>
    <xf numFmtId="0" fontId="1" fillId="0" borderId="25" xfId="0" applyFont="1" applyBorder="1" applyAlignment="1">
      <alignment vertical="center" wrapText="1" shrinkToFit="1"/>
    </xf>
    <xf numFmtId="0" fontId="63" fillId="0" borderId="22"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0" xfId="0" applyFont="1" applyAlignment="1">
      <alignment horizontal="right" vertical="center"/>
    </xf>
    <xf numFmtId="0" fontId="63" fillId="0" borderId="32" xfId="0" applyFont="1" applyBorder="1" applyAlignment="1">
      <alignment horizontal="center" vertical="center" wrapText="1" shrinkToFit="1"/>
    </xf>
    <xf numFmtId="0" fontId="63" fillId="0" borderId="30" xfId="0" applyFont="1" applyBorder="1" applyAlignment="1">
      <alignment horizontal="center" vertical="center" wrapText="1" shrinkToFit="1"/>
    </xf>
    <xf numFmtId="0" fontId="63" fillId="0" borderId="20" xfId="0" applyFont="1" applyBorder="1" applyAlignment="1">
      <alignment horizontal="right" vertical="center" wrapText="1"/>
    </xf>
    <xf numFmtId="0" fontId="63" fillId="0" borderId="21" xfId="0" applyFont="1" applyBorder="1" applyAlignment="1">
      <alignment horizontal="right" vertical="center" wrapText="1"/>
    </xf>
    <xf numFmtId="0" fontId="63" fillId="0" borderId="20" xfId="0" applyFont="1" applyBorder="1" applyAlignment="1">
      <alignment horizontal="right" vertical="center" shrinkToFit="1"/>
    </xf>
    <xf numFmtId="0" fontId="63" fillId="0" borderId="21" xfId="0" applyFont="1" applyBorder="1" applyAlignment="1">
      <alignment horizontal="right" vertical="center" shrinkToFit="1"/>
    </xf>
    <xf numFmtId="0" fontId="63" fillId="0" borderId="26" xfId="0" applyFont="1" applyBorder="1" applyAlignment="1">
      <alignment horizontal="right" vertical="center" shrinkToFit="1"/>
    </xf>
    <xf numFmtId="0" fontId="63" fillId="0" borderId="25" xfId="0" applyFont="1" applyBorder="1" applyAlignment="1">
      <alignment horizontal="right" vertical="center" shrinkToFit="1"/>
    </xf>
    <xf numFmtId="0" fontId="5" fillId="0" borderId="222" xfId="46" applyFont="1" applyBorder="1" applyAlignment="1">
      <alignment horizontal="center" vertical="center" wrapText="1"/>
    </xf>
    <xf numFmtId="0" fontId="5" fillId="0" borderId="223" xfId="46" applyFont="1" applyBorder="1" applyAlignment="1">
      <alignment horizontal="center" vertical="center"/>
    </xf>
    <xf numFmtId="0" fontId="5" fillId="0" borderId="224" xfId="46" applyFont="1" applyBorder="1" applyAlignment="1">
      <alignment horizontal="center" vertical="center"/>
    </xf>
    <xf numFmtId="0" fontId="3" fillId="0" borderId="1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46" xfId="0" applyFont="1" applyBorder="1" applyAlignment="1">
      <alignment horizontal="center" vertical="center"/>
    </xf>
    <xf numFmtId="0" fontId="0" fillId="0" borderId="30" xfId="0" applyBorder="1" applyAlignment="1">
      <alignment horizontal="center"/>
    </xf>
    <xf numFmtId="0" fontId="3" fillId="0" borderId="50" xfId="0" applyFont="1" applyBorder="1" applyAlignment="1">
      <alignment horizontal="center" vertical="center"/>
    </xf>
    <xf numFmtId="0" fontId="3" fillId="0" borderId="35" xfId="0" applyFont="1" applyBorder="1" applyAlignment="1">
      <alignment horizontal="center" vertical="center"/>
    </xf>
    <xf numFmtId="0" fontId="5" fillId="0" borderId="36" xfId="35" applyNumberFormat="1" applyFont="1" applyBorder="1" applyAlignment="1">
      <alignment horizontal="center" vertical="center"/>
    </xf>
    <xf numFmtId="0" fontId="5" fillId="0" borderId="35" xfId="35" applyNumberFormat="1" applyFont="1" applyBorder="1" applyAlignment="1">
      <alignment horizontal="center" vertical="center"/>
    </xf>
    <xf numFmtId="0" fontId="5" fillId="0" borderId="32" xfId="35" applyNumberFormat="1" applyFont="1" applyBorder="1" applyAlignment="1">
      <alignment horizontal="center" vertical="center"/>
    </xf>
    <xf numFmtId="0" fontId="5" fillId="0" borderId="30" xfId="35" applyNumberFormat="1" applyFont="1" applyBorder="1" applyAlignment="1">
      <alignment horizontal="center" vertical="center"/>
    </xf>
    <xf numFmtId="0" fontId="5" fillId="0" borderId="32" xfId="35" applyNumberFormat="1" applyFont="1" applyBorder="1" applyAlignment="1">
      <alignment horizontal="center" vertical="center" shrinkToFit="1"/>
    </xf>
    <xf numFmtId="0" fontId="5" fillId="0" borderId="30" xfId="35" applyNumberFormat="1" applyFont="1" applyBorder="1" applyAlignment="1">
      <alignment horizontal="center" vertical="center" shrinkToFi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0" xfId="35" applyNumberFormat="1" applyFont="1" applyBorder="1" applyAlignment="1">
      <alignment horizontal="center" vertical="center"/>
    </xf>
    <xf numFmtId="0" fontId="0" fillId="0" borderId="220" xfId="48" applyFont="1" applyBorder="1" applyAlignment="1" applyProtection="1">
      <alignment horizontal="left" vertical="top" wrapText="1"/>
      <protection locked="0"/>
    </xf>
    <xf numFmtId="0" fontId="0" fillId="0" borderId="70" xfId="48" applyFont="1" applyBorder="1" applyAlignment="1" applyProtection="1">
      <alignment horizontal="left" vertical="top" wrapText="1"/>
      <protection locked="0"/>
    </xf>
    <xf numFmtId="0" fontId="0" fillId="0" borderId="147" xfId="48" applyFont="1" applyBorder="1" applyAlignment="1" applyProtection="1">
      <alignment horizontal="left" vertical="top" wrapText="1"/>
      <protection locked="0"/>
    </xf>
    <xf numFmtId="0" fontId="42" fillId="0" borderId="98" xfId="48" applyFont="1" applyBorder="1" applyAlignment="1">
      <alignment horizontal="distributed" vertical="center"/>
    </xf>
    <xf numFmtId="0" fontId="1" fillId="0" borderId="195" xfId="48" applyFont="1" applyBorder="1" applyAlignment="1" applyProtection="1">
      <alignment vertical="top" wrapText="1"/>
      <protection locked="0"/>
    </xf>
    <xf numFmtId="0" fontId="1" fillId="0" borderId="193" xfId="48" applyFont="1" applyBorder="1" applyAlignment="1" applyProtection="1">
      <alignment vertical="top" wrapText="1"/>
      <protection locked="0"/>
    </xf>
    <xf numFmtId="0" fontId="1" fillId="0" borderId="198" xfId="48" applyFont="1" applyBorder="1" applyAlignment="1" applyProtection="1">
      <alignment vertical="top" wrapText="1"/>
      <protection locked="0"/>
    </xf>
    <xf numFmtId="0" fontId="44" fillId="0" borderId="131" xfId="48" applyFont="1" applyBorder="1" applyAlignment="1" applyProtection="1">
      <alignment horizontal="center" vertical="center"/>
      <protection locked="0"/>
    </xf>
    <xf numFmtId="0" fontId="44" fillId="0" borderId="132" xfId="48" applyFont="1" applyBorder="1" applyAlignment="1" applyProtection="1">
      <alignment horizontal="center" vertical="center"/>
      <protection locked="0"/>
    </xf>
    <xf numFmtId="0" fontId="1" fillId="0" borderId="70" xfId="48" applyFont="1" applyBorder="1" applyAlignment="1" applyProtection="1">
      <alignment horizontal="center" vertical="center"/>
      <protection locked="0"/>
    </xf>
    <xf numFmtId="0" fontId="1" fillId="0" borderId="104" xfId="48" applyFont="1" applyBorder="1" applyAlignment="1" applyProtection="1">
      <alignment horizontal="center" vertical="center"/>
      <protection locked="0"/>
    </xf>
    <xf numFmtId="0" fontId="1" fillId="0" borderId="72" xfId="48" applyFont="1" applyBorder="1" applyAlignment="1" applyProtection="1">
      <alignment vertical="center"/>
      <protection locked="0"/>
    </xf>
    <xf numFmtId="0" fontId="1" fillId="0" borderId="105" xfId="48" applyFont="1" applyBorder="1" applyAlignment="1" applyProtection="1">
      <alignment vertical="center"/>
      <protection locked="0"/>
    </xf>
    <xf numFmtId="0" fontId="1" fillId="0" borderId="73" xfId="48" applyFont="1" applyBorder="1" applyAlignment="1" applyProtection="1">
      <alignment horizontal="center" vertical="center"/>
      <protection locked="0"/>
    </xf>
    <xf numFmtId="0" fontId="1" fillId="0" borderId="106" xfId="48" applyFont="1" applyBorder="1" applyAlignment="1" applyProtection="1">
      <alignment horizontal="center" vertical="center"/>
      <protection locked="0"/>
    </xf>
    <xf numFmtId="0" fontId="1" fillId="0" borderId="70" xfId="48" applyFont="1" applyBorder="1" applyAlignment="1" applyProtection="1">
      <alignment horizontal="center" vertical="center" wrapText="1"/>
      <protection locked="0"/>
    </xf>
    <xf numFmtId="0" fontId="1" fillId="0" borderId="81" xfId="48" applyFont="1" applyBorder="1" applyAlignment="1" applyProtection="1">
      <alignment horizontal="center" vertical="center" wrapText="1"/>
      <protection locked="0"/>
    </xf>
    <xf numFmtId="0" fontId="1" fillId="0" borderId="81" xfId="48" applyFont="1" applyBorder="1" applyAlignment="1" applyProtection="1">
      <alignment horizontal="center" vertical="center"/>
      <protection locked="0"/>
    </xf>
    <xf numFmtId="0" fontId="1" fillId="0" borderId="104" xfId="48" applyFont="1" applyBorder="1" applyAlignment="1" applyProtection="1">
      <alignment horizontal="center" vertical="center" wrapText="1"/>
      <protection locked="0"/>
    </xf>
    <xf numFmtId="0" fontId="1" fillId="0" borderId="143" xfId="48" applyFont="1" applyBorder="1" applyAlignment="1" applyProtection="1">
      <alignment vertical="top" wrapText="1"/>
      <protection locked="0"/>
    </xf>
    <xf numFmtId="0" fontId="1" fillId="0" borderId="70" xfId="48" applyFont="1" applyBorder="1" applyAlignment="1" applyProtection="1">
      <alignment vertical="top" wrapText="1"/>
      <protection locked="0"/>
    </xf>
    <xf numFmtId="0" fontId="1" fillId="0" borderId="104" xfId="48" applyFont="1" applyBorder="1" applyAlignment="1" applyProtection="1">
      <alignment vertical="top" wrapText="1"/>
      <protection locked="0"/>
    </xf>
    <xf numFmtId="0" fontId="1" fillId="0" borderId="73" xfId="48" applyFont="1" applyBorder="1" applyAlignment="1" applyProtection="1">
      <alignment horizontal="center" vertical="center" wrapText="1"/>
      <protection locked="0"/>
    </xf>
    <xf numFmtId="0" fontId="1" fillId="0" borderId="140" xfId="48" applyFont="1" applyBorder="1" applyAlignment="1" applyProtection="1">
      <alignment horizontal="center" vertical="center" wrapText="1"/>
      <protection locked="0"/>
    </xf>
    <xf numFmtId="0" fontId="40" fillId="0" borderId="68" xfId="48" applyFont="1" applyBorder="1" applyAlignment="1" applyProtection="1">
      <alignment horizontal="center" vertical="center" wrapText="1"/>
      <protection locked="0"/>
    </xf>
    <xf numFmtId="0" fontId="40" fillId="0" borderId="83" xfId="48" applyFont="1" applyBorder="1" applyAlignment="1" applyProtection="1">
      <alignment horizontal="center" vertical="center" wrapText="1"/>
      <protection locked="0"/>
    </xf>
    <xf numFmtId="0" fontId="40" fillId="0" borderId="133" xfId="48" applyFont="1" applyBorder="1" applyAlignment="1" applyProtection="1">
      <alignment horizontal="center" vertical="center" wrapText="1"/>
      <protection locked="0"/>
    </xf>
    <xf numFmtId="0" fontId="40" fillId="0" borderId="134" xfId="48" applyFont="1" applyBorder="1" applyAlignment="1" applyProtection="1">
      <alignment horizontal="center" vertical="center" wrapText="1"/>
      <protection locked="0"/>
    </xf>
    <xf numFmtId="0" fontId="57" fillId="0" borderId="70" xfId="48" applyFont="1" applyBorder="1" applyAlignment="1" applyProtection="1">
      <alignment horizontal="center" vertical="center" wrapText="1"/>
      <protection locked="0"/>
    </xf>
    <xf numFmtId="0" fontId="57" fillId="0" borderId="104" xfId="48" applyFont="1" applyBorder="1" applyAlignment="1" applyProtection="1">
      <alignment horizontal="center" vertical="center" wrapText="1"/>
      <protection locked="0"/>
    </xf>
    <xf numFmtId="0" fontId="57" fillId="0" borderId="70" xfId="48" applyFont="1" applyBorder="1" applyAlignment="1" applyProtection="1">
      <alignment horizontal="center" vertical="center"/>
      <protection locked="0"/>
    </xf>
    <xf numFmtId="0" fontId="57" fillId="0" borderId="104" xfId="48" applyFont="1" applyBorder="1" applyAlignment="1" applyProtection="1">
      <alignment horizontal="center" vertical="center"/>
      <protection locked="0"/>
    </xf>
    <xf numFmtId="0" fontId="1" fillId="0" borderId="126" xfId="48" applyFont="1" applyBorder="1" applyAlignment="1" applyProtection="1">
      <alignment horizontal="center" vertical="center"/>
      <protection locked="0"/>
    </xf>
    <xf numFmtId="49" fontId="1" fillId="0" borderId="70" xfId="48" applyNumberFormat="1" applyFont="1" applyBorder="1" applyAlignment="1" applyProtection="1">
      <alignment horizontal="center" vertical="center" wrapText="1"/>
      <protection locked="0"/>
    </xf>
    <xf numFmtId="49" fontId="1" fillId="0" borderId="81" xfId="48" applyNumberFormat="1" applyFont="1" applyBorder="1" applyAlignment="1" applyProtection="1">
      <alignment horizontal="center" vertical="center"/>
      <protection locked="0"/>
    </xf>
    <xf numFmtId="49" fontId="1" fillId="0" borderId="126" xfId="48" applyNumberFormat="1" applyFont="1" applyBorder="1" applyAlignment="1" applyProtection="1">
      <alignment horizontal="center" vertical="center"/>
      <protection locked="0"/>
    </xf>
    <xf numFmtId="0" fontId="1" fillId="0" borderId="113" xfId="48" applyFont="1" applyBorder="1" applyAlignment="1" applyProtection="1">
      <alignment vertical="top" wrapText="1"/>
      <protection locked="0"/>
    </xf>
    <xf numFmtId="0" fontId="1" fillId="0" borderId="72" xfId="48" applyFont="1" applyBorder="1" applyAlignment="1" applyProtection="1">
      <alignment vertical="top" wrapText="1"/>
      <protection locked="0"/>
    </xf>
    <xf numFmtId="0" fontId="1" fillId="0" borderId="72" xfId="48" applyFont="1" applyBorder="1" applyAlignment="1" applyProtection="1">
      <alignment vertical="top"/>
      <protection locked="0"/>
    </xf>
    <xf numFmtId="0" fontId="1" fillId="0" borderId="113" xfId="48" applyFont="1" applyBorder="1" applyAlignment="1" applyProtection="1">
      <alignment horizontal="center" vertical="center"/>
      <protection locked="0"/>
    </xf>
    <xf numFmtId="0" fontId="1" fillId="0" borderId="142" xfId="48" applyFont="1" applyBorder="1" applyAlignment="1" applyProtection="1">
      <alignment vertical="center"/>
      <protection locked="0"/>
    </xf>
    <xf numFmtId="0" fontId="0" fillId="0" borderId="70" xfId="48" applyFont="1" applyBorder="1" applyAlignment="1" applyProtection="1">
      <alignment vertical="top" wrapText="1"/>
      <protection locked="0"/>
    </xf>
    <xf numFmtId="0" fontId="1" fillId="0" borderId="92" xfId="48" applyFont="1" applyBorder="1" applyAlignment="1" applyProtection="1">
      <alignment horizontal="left" vertical="center"/>
      <protection locked="0"/>
    </xf>
    <xf numFmtId="0" fontId="1" fillId="0" borderId="182" xfId="48" applyFont="1" applyBorder="1" applyAlignment="1" applyProtection="1">
      <alignment horizontal="left" vertical="center"/>
      <protection locked="0"/>
    </xf>
    <xf numFmtId="0" fontId="1" fillId="0" borderId="71" xfId="48" applyFont="1" applyBorder="1" applyAlignment="1" applyProtection="1">
      <alignment horizontal="left" vertical="top" wrapText="1"/>
      <protection locked="0"/>
    </xf>
    <xf numFmtId="0" fontId="1" fillId="0" borderId="183" xfId="48" applyFont="1" applyBorder="1" applyAlignment="1" applyProtection="1">
      <alignment horizontal="left" vertical="top" wrapText="1"/>
      <protection locked="0"/>
    </xf>
    <xf numFmtId="0" fontId="39" fillId="0" borderId="219" xfId="48" quotePrefix="1" applyFont="1" applyBorder="1" applyAlignment="1" applyProtection="1">
      <alignment horizontal="center" vertical="center" wrapText="1"/>
      <protection locked="0"/>
    </xf>
    <xf numFmtId="0" fontId="39" fillId="0" borderId="73" xfId="48" quotePrefix="1" applyFont="1" applyBorder="1" applyAlignment="1" applyProtection="1">
      <alignment horizontal="center" vertical="center" wrapText="1"/>
      <protection locked="0"/>
    </xf>
    <xf numFmtId="0" fontId="39" fillId="0" borderId="106" xfId="48" quotePrefix="1" applyFont="1" applyBorder="1" applyAlignment="1" applyProtection="1">
      <alignment horizontal="center" vertical="center" wrapText="1"/>
      <protection locked="0"/>
    </xf>
    <xf numFmtId="0" fontId="44" fillId="0" borderId="0" xfId="48" applyFont="1" applyAlignment="1" applyProtection="1">
      <alignment horizontal="left" vertical="center" wrapText="1"/>
      <protection locked="0"/>
    </xf>
    <xf numFmtId="0" fontId="44" fillId="0" borderId="0" xfId="48" applyFont="1" applyAlignment="1" applyProtection="1">
      <alignment horizontal="left" vertical="center"/>
      <protection locked="0"/>
    </xf>
    <xf numFmtId="49" fontId="57" fillId="0" borderId="70" xfId="48" applyNumberFormat="1" applyFont="1" applyBorder="1" applyAlignment="1" applyProtection="1">
      <alignment horizontal="center" vertical="center" wrapText="1"/>
      <protection locked="0"/>
    </xf>
    <xf numFmtId="49" fontId="57" fillId="0" borderId="70" xfId="48" applyNumberFormat="1" applyFont="1" applyBorder="1" applyAlignment="1" applyProtection="1">
      <alignment horizontal="center" vertical="center"/>
      <protection locked="0"/>
    </xf>
    <xf numFmtId="0" fontId="1" fillId="0" borderId="89" xfId="48" applyFont="1" applyBorder="1" applyAlignment="1" applyProtection="1">
      <alignment horizontal="center" vertical="center"/>
      <protection locked="0"/>
    </xf>
    <xf numFmtId="0" fontId="1" fillId="0" borderId="146" xfId="48" applyFont="1" applyBorder="1" applyAlignment="1" applyProtection="1">
      <alignment horizontal="center" vertical="center"/>
      <protection locked="0"/>
    </xf>
    <xf numFmtId="0" fontId="1" fillId="0" borderId="115" xfId="48" applyFont="1" applyBorder="1" applyAlignment="1" applyProtection="1">
      <alignment horizontal="center" vertical="center"/>
      <protection locked="0"/>
    </xf>
    <xf numFmtId="0" fontId="1" fillId="0" borderId="138" xfId="48" applyFont="1" applyBorder="1" applyAlignment="1" applyProtection="1">
      <alignment vertical="top" wrapText="1"/>
      <protection locked="0"/>
    </xf>
    <xf numFmtId="56" fontId="1" fillId="0" borderId="139" xfId="48" applyNumberFormat="1" applyFont="1" applyBorder="1" applyAlignment="1" applyProtection="1">
      <alignment horizontal="center" vertical="center"/>
      <protection locked="0"/>
    </xf>
    <xf numFmtId="49" fontId="1" fillId="0" borderId="73" xfId="48" applyNumberFormat="1" applyFont="1" applyBorder="1" applyAlignment="1" applyProtection="1">
      <alignment horizontal="center" vertical="center"/>
      <protection locked="0"/>
    </xf>
    <xf numFmtId="0" fontId="1" fillId="0" borderId="84" xfId="48" applyFont="1" applyBorder="1" applyAlignment="1" applyProtection="1">
      <alignment horizontal="center" vertical="center"/>
      <protection locked="0"/>
    </xf>
    <xf numFmtId="0" fontId="1" fillId="0" borderId="75" xfId="48" applyFont="1" applyBorder="1" applyAlignment="1" applyProtection="1">
      <alignment horizontal="center" vertical="center"/>
      <protection locked="0"/>
    </xf>
    <xf numFmtId="0" fontId="1" fillId="0" borderId="77" xfId="48" applyFont="1" applyBorder="1" applyAlignment="1" applyProtection="1">
      <alignment horizontal="center" vertical="center"/>
      <protection locked="0"/>
    </xf>
    <xf numFmtId="0" fontId="1" fillId="0" borderId="127" xfId="48" applyFont="1" applyBorder="1" applyAlignment="1" applyProtection="1">
      <alignment vertical="center" wrapText="1"/>
      <protection locked="0"/>
    </xf>
    <xf numFmtId="0" fontId="1" fillId="0" borderId="128" xfId="48" applyFont="1" applyBorder="1" applyAlignment="1">
      <alignment vertical="center"/>
    </xf>
    <xf numFmtId="0" fontId="1" fillId="0" borderId="129" xfId="48" applyFont="1" applyBorder="1" applyAlignment="1">
      <alignment vertical="center"/>
    </xf>
    <xf numFmtId="56" fontId="1" fillId="0" borderId="139" xfId="48" quotePrefix="1" applyNumberFormat="1" applyFont="1" applyBorder="1" applyAlignment="1" applyProtection="1">
      <alignment horizontal="center" vertical="center"/>
      <protection locked="0"/>
    </xf>
    <xf numFmtId="56" fontId="57" fillId="0" borderId="89" xfId="48" quotePrefix="1" applyNumberFormat="1" applyFont="1" applyBorder="1" applyAlignment="1" applyProtection="1">
      <alignment horizontal="center" vertical="center"/>
      <protection locked="0"/>
    </xf>
    <xf numFmtId="49" fontId="57" fillId="0" borderId="75" xfId="48" applyNumberFormat="1" applyFont="1" applyBorder="1" applyAlignment="1">
      <alignment horizontal="center" vertical="center"/>
    </xf>
    <xf numFmtId="49" fontId="57" fillId="0" borderId="77" xfId="48" applyNumberFormat="1" applyFont="1" applyBorder="1" applyAlignment="1">
      <alignment horizontal="center" vertical="center"/>
    </xf>
    <xf numFmtId="0" fontId="1" fillId="0" borderId="115" xfId="48" applyFont="1" applyBorder="1" applyAlignment="1" applyProtection="1">
      <alignment vertical="top" wrapText="1"/>
      <protection locked="0"/>
    </xf>
    <xf numFmtId="0" fontId="1" fillId="0" borderId="186" xfId="48" applyFont="1" applyBorder="1" applyAlignment="1" applyProtection="1">
      <alignment vertical="top" wrapText="1"/>
      <protection locked="0"/>
    </xf>
    <xf numFmtId="0" fontId="1" fillId="0" borderId="197" xfId="48" applyFont="1" applyBorder="1" applyAlignment="1" applyProtection="1">
      <alignment horizontal="center" vertical="top" wrapText="1"/>
      <protection locked="0"/>
    </xf>
    <xf numFmtId="0" fontId="1" fillId="0" borderId="193" xfId="48" applyFont="1" applyBorder="1" applyAlignment="1" applyProtection="1">
      <alignment horizontal="center" vertical="top" wrapText="1"/>
      <protection locked="0"/>
    </xf>
    <xf numFmtId="0" fontId="1" fillId="0" borderId="218" xfId="48" applyFont="1" applyBorder="1" applyAlignment="1" applyProtection="1">
      <alignment vertical="top" wrapText="1"/>
      <protection locked="0"/>
    </xf>
    <xf numFmtId="0" fontId="1" fillId="0" borderId="194" xfId="48" applyFont="1" applyBorder="1" applyAlignment="1" applyProtection="1">
      <alignment vertical="top" wrapText="1"/>
      <protection locked="0"/>
    </xf>
    <xf numFmtId="0" fontId="1" fillId="0" borderId="89" xfId="48" applyFont="1" applyBorder="1" applyAlignment="1" applyProtection="1">
      <alignment horizontal="left" vertical="top" wrapText="1"/>
      <protection locked="0"/>
    </xf>
    <xf numFmtId="0" fontId="1" fillId="0" borderId="75" xfId="48" applyFont="1" applyBorder="1" applyAlignment="1" applyProtection="1">
      <alignment horizontal="left" vertical="top" wrapText="1"/>
      <protection locked="0"/>
    </xf>
    <xf numFmtId="0" fontId="1" fillId="0" borderId="77" xfId="48" applyFont="1" applyBorder="1" applyAlignment="1" applyProtection="1">
      <alignment horizontal="left" vertical="top" wrapText="1"/>
      <protection locked="0"/>
    </xf>
    <xf numFmtId="0" fontId="1" fillId="0" borderId="89" xfId="48" applyFont="1" applyBorder="1" applyAlignment="1" applyProtection="1">
      <alignment vertical="top" wrapText="1"/>
      <protection locked="0"/>
    </xf>
    <xf numFmtId="0" fontId="1" fillId="0" borderId="75" xfId="48" applyFont="1" applyBorder="1" applyAlignment="1" applyProtection="1">
      <alignment vertical="top" wrapText="1"/>
      <protection locked="0"/>
    </xf>
    <xf numFmtId="0" fontId="1" fillId="0" borderId="77" xfId="48" applyFont="1" applyBorder="1" applyAlignment="1" applyProtection="1">
      <alignment vertical="top" wrapText="1"/>
      <protection locked="0"/>
    </xf>
    <xf numFmtId="0" fontId="1" fillId="0" borderId="0" xfId="48" applyFont="1" applyAlignment="1" applyProtection="1">
      <alignment horizontal="center" vertical="center"/>
      <protection locked="0"/>
    </xf>
    <xf numFmtId="0" fontId="1" fillId="0" borderId="70" xfId="48" applyFont="1" applyBorder="1" applyAlignment="1" applyProtection="1">
      <alignment horizontal="left" vertical="top" wrapText="1"/>
      <protection locked="0"/>
    </xf>
    <xf numFmtId="0" fontId="1" fillId="0" borderId="147" xfId="48" applyFont="1" applyBorder="1" applyAlignment="1" applyProtection="1">
      <alignment horizontal="left" vertical="top" wrapText="1"/>
      <protection locked="0"/>
    </xf>
    <xf numFmtId="56" fontId="1" fillId="0" borderId="135" xfId="48" quotePrefix="1" applyNumberFormat="1" applyFont="1" applyBorder="1" applyAlignment="1" applyProtection="1">
      <alignment horizontal="center" vertical="center"/>
      <protection locked="0"/>
    </xf>
    <xf numFmtId="49" fontId="1" fillId="0" borderId="136" xfId="48" applyNumberFormat="1" applyFont="1" applyBorder="1" applyAlignment="1">
      <alignment horizontal="center" vertical="center"/>
    </xf>
    <xf numFmtId="49" fontId="1" fillId="0" borderId="137" xfId="48" applyNumberFormat="1" applyFont="1" applyBorder="1" applyAlignment="1">
      <alignment horizontal="center" vertical="center"/>
    </xf>
    <xf numFmtId="0" fontId="57" fillId="0" borderId="75" xfId="48" applyFont="1" applyBorder="1" applyAlignment="1">
      <alignment horizontal="center" vertical="center"/>
    </xf>
    <xf numFmtId="0" fontId="57" fillId="0" borderId="77" xfId="48" applyFont="1" applyBorder="1" applyAlignment="1">
      <alignment horizontal="center" vertical="center"/>
    </xf>
    <xf numFmtId="56" fontId="1" fillId="0" borderId="89" xfId="48" quotePrefix="1" applyNumberFormat="1" applyFont="1" applyBorder="1" applyAlignment="1" applyProtection="1">
      <alignment horizontal="center" vertical="center" wrapText="1"/>
      <protection locked="0"/>
    </xf>
    <xf numFmtId="56" fontId="1" fillId="0" borderId="146" xfId="48" quotePrefix="1" applyNumberFormat="1" applyFont="1" applyBorder="1" applyAlignment="1" applyProtection="1">
      <alignment horizontal="center" vertical="center" wrapText="1"/>
      <protection locked="0"/>
    </xf>
    <xf numFmtId="0" fontId="0" fillId="0" borderId="89" xfId="48" applyFont="1" applyBorder="1" applyAlignment="1" applyProtection="1">
      <alignment vertical="top" wrapText="1"/>
      <protection locked="0"/>
    </xf>
    <xf numFmtId="0" fontId="57" fillId="0" borderId="147" xfId="48" applyFont="1" applyBorder="1" applyAlignment="1" applyProtection="1">
      <alignment horizontal="center" vertical="center"/>
      <protection locked="0"/>
    </xf>
    <xf numFmtId="0" fontId="57" fillId="0" borderId="72" xfId="48" applyFont="1" applyBorder="1" applyAlignment="1" applyProtection="1">
      <alignment vertical="center"/>
      <protection locked="0"/>
    </xf>
    <xf numFmtId="0" fontId="57" fillId="0" borderId="141" xfId="48" applyFont="1" applyBorder="1" applyAlignment="1" applyProtection="1">
      <alignment vertical="center"/>
      <protection locked="0"/>
    </xf>
    <xf numFmtId="0" fontId="1" fillId="0" borderId="73" xfId="48" applyFont="1" applyBorder="1" applyAlignment="1" applyProtection="1">
      <alignment vertical="top" wrapText="1"/>
      <protection locked="0"/>
    </xf>
    <xf numFmtId="0" fontId="1" fillId="0" borderId="140" xfId="48" applyFont="1" applyBorder="1" applyAlignment="1" applyProtection="1">
      <alignment vertical="top" wrapText="1"/>
      <protection locked="0"/>
    </xf>
    <xf numFmtId="0" fontId="1" fillId="0" borderId="147" xfId="48" applyFont="1" applyBorder="1" applyAlignment="1" applyProtection="1">
      <alignment horizontal="center" vertical="center" wrapText="1"/>
      <protection locked="0"/>
    </xf>
    <xf numFmtId="0" fontId="1" fillId="0" borderId="147" xfId="48" applyFont="1" applyBorder="1" applyAlignment="1" applyProtection="1">
      <alignment vertical="top" wrapText="1"/>
      <protection locked="0"/>
    </xf>
    <xf numFmtId="0" fontId="0" fillId="0" borderId="195" xfId="48" applyFont="1" applyBorder="1" applyAlignment="1" applyProtection="1">
      <alignment vertical="top" wrapText="1"/>
      <protection locked="0"/>
    </xf>
    <xf numFmtId="0" fontId="1" fillId="0" borderId="93" xfId="48" applyFont="1" applyBorder="1" applyAlignment="1" applyProtection="1">
      <alignment vertical="top" wrapText="1"/>
      <protection locked="0"/>
    </xf>
    <xf numFmtId="0" fontId="1" fillId="0" borderId="94" xfId="48" applyFont="1" applyBorder="1" applyAlignment="1" applyProtection="1">
      <alignment vertical="top" wrapText="1"/>
      <protection locked="0"/>
    </xf>
    <xf numFmtId="0" fontId="1" fillId="0" borderId="164" xfId="48" applyFont="1" applyBorder="1" applyAlignment="1" applyProtection="1">
      <alignment vertical="top" wrapText="1"/>
      <protection locked="0"/>
    </xf>
    <xf numFmtId="0" fontId="0" fillId="0" borderId="113" xfId="48" applyFont="1" applyBorder="1" applyAlignment="1" applyProtection="1">
      <alignment vertical="top" wrapText="1" shrinkToFit="1"/>
      <protection locked="0"/>
    </xf>
    <xf numFmtId="0" fontId="1" fillId="0" borderId="70" xfId="48" applyFont="1" applyBorder="1" applyAlignment="1" applyProtection="1">
      <alignment vertical="top" wrapText="1" shrinkToFit="1"/>
      <protection locked="0"/>
    </xf>
    <xf numFmtId="0" fontId="1" fillId="0" borderId="89" xfId="48" applyFont="1" applyBorder="1" applyAlignment="1" applyProtection="1">
      <alignment vertical="center" wrapText="1"/>
      <protection locked="0"/>
    </xf>
    <xf numFmtId="0" fontId="1" fillId="0" borderId="75" xfId="48" applyFont="1" applyBorder="1" applyAlignment="1" applyProtection="1">
      <alignment vertical="center" wrapText="1"/>
      <protection locked="0"/>
    </xf>
    <xf numFmtId="0" fontId="1" fillId="0" borderId="77" xfId="48" applyFont="1" applyBorder="1" applyAlignment="1" applyProtection="1">
      <alignment vertical="center" wrapText="1"/>
      <protection locked="0"/>
    </xf>
    <xf numFmtId="56" fontId="1" fillId="0" borderId="113" xfId="48" quotePrefix="1" applyNumberFormat="1" applyFont="1" applyBorder="1" applyAlignment="1" applyProtection="1">
      <alignment horizontal="center" vertical="center"/>
      <protection locked="0"/>
    </xf>
    <xf numFmtId="0" fontId="57" fillId="0" borderId="81" xfId="48" applyFont="1" applyBorder="1" applyAlignment="1" applyProtection="1">
      <alignment horizontal="center" vertical="center"/>
      <protection locked="0"/>
    </xf>
    <xf numFmtId="0" fontId="57" fillId="0" borderId="81" xfId="48" applyFont="1" applyBorder="1" applyAlignment="1" applyProtection="1">
      <alignment horizontal="center" vertical="center" wrapText="1"/>
      <protection locked="0"/>
    </xf>
    <xf numFmtId="0" fontId="44" fillId="0" borderId="169" xfId="48" applyFont="1" applyBorder="1" applyAlignment="1">
      <alignment horizontal="center" vertical="center" wrapText="1"/>
    </xf>
    <xf numFmtId="0" fontId="44" fillId="0" borderId="166" xfId="48" applyFont="1" applyBorder="1" applyAlignment="1">
      <alignment horizontal="center" vertical="center"/>
    </xf>
    <xf numFmtId="0" fontId="44" fillId="0" borderId="169" xfId="48" applyFont="1" applyBorder="1" applyAlignment="1" applyProtection="1">
      <alignment horizontal="center" vertical="center" wrapText="1"/>
      <protection locked="0"/>
    </xf>
    <xf numFmtId="0" fontId="44" fillId="0" borderId="166" xfId="48" applyFont="1" applyBorder="1" applyAlignment="1" applyProtection="1">
      <alignment horizontal="center" vertical="center"/>
      <protection locked="0"/>
    </xf>
    <xf numFmtId="0" fontId="44" fillId="0" borderId="167" xfId="48" applyFont="1" applyBorder="1" applyAlignment="1" applyProtection="1">
      <alignment horizontal="center" vertical="center"/>
      <protection locked="0"/>
    </xf>
    <xf numFmtId="0" fontId="44" fillId="0" borderId="166" xfId="48" applyFont="1" applyBorder="1" applyAlignment="1">
      <alignment horizontal="center" vertical="center" wrapText="1"/>
    </xf>
    <xf numFmtId="0" fontId="44" fillId="0" borderId="167" xfId="48" applyFont="1" applyBorder="1" applyAlignment="1">
      <alignment horizontal="center" vertical="center" wrapText="1"/>
    </xf>
    <xf numFmtId="0" fontId="1" fillId="0" borderId="176" xfId="48" applyFont="1" applyBorder="1" applyAlignment="1" applyProtection="1">
      <alignment horizontal="center" vertical="center"/>
      <protection locked="0"/>
    </xf>
    <xf numFmtId="0" fontId="1" fillId="0" borderId="133" xfId="48" applyFont="1" applyBorder="1" applyAlignment="1" applyProtection="1">
      <alignment horizontal="center" vertical="center"/>
      <protection locked="0"/>
    </xf>
    <xf numFmtId="0" fontId="1" fillId="0" borderId="85" xfId="48" applyFont="1" applyBorder="1" applyAlignment="1" applyProtection="1">
      <alignment horizontal="center" vertical="center"/>
      <protection locked="0"/>
    </xf>
    <xf numFmtId="0" fontId="1" fillId="0" borderId="177" xfId="48" applyFont="1" applyBorder="1" applyAlignment="1">
      <alignment horizontal="center" vertical="center" wrapText="1"/>
    </xf>
    <xf numFmtId="0" fontId="1" fillId="0" borderId="133" xfId="48" applyFont="1" applyBorder="1" applyAlignment="1">
      <alignment horizontal="center" vertical="center"/>
    </xf>
    <xf numFmtId="0" fontId="1" fillId="0" borderId="133" xfId="48" applyFont="1" applyBorder="1" applyAlignment="1">
      <alignment horizontal="center" vertical="center" wrapText="1"/>
    </xf>
    <xf numFmtId="0" fontId="1" fillId="0" borderId="85" xfId="48" applyFont="1" applyBorder="1" applyAlignment="1">
      <alignment horizontal="center" vertical="center" wrapText="1"/>
    </xf>
    <xf numFmtId="0" fontId="57" fillId="0" borderId="105" xfId="48" applyFont="1" applyBorder="1" applyAlignment="1" applyProtection="1">
      <alignment vertical="center"/>
      <protection locked="0"/>
    </xf>
    <xf numFmtId="0" fontId="57" fillId="0" borderId="73" xfId="48" applyFont="1" applyBorder="1" applyAlignment="1" applyProtection="1">
      <alignment horizontal="center" vertical="center"/>
      <protection locked="0"/>
    </xf>
    <xf numFmtId="0" fontId="57" fillId="0" borderId="106" xfId="48" applyFont="1" applyBorder="1" applyAlignment="1" applyProtection="1">
      <alignment horizontal="center" vertical="center"/>
      <protection locked="0"/>
    </xf>
    <xf numFmtId="0" fontId="1" fillId="0" borderId="127" xfId="48" applyFont="1" applyBorder="1" applyAlignment="1" applyProtection="1">
      <alignment vertical="center"/>
      <protection locked="0"/>
    </xf>
    <xf numFmtId="0" fontId="1" fillId="0" borderId="128" xfId="48" applyFont="1" applyBorder="1" applyAlignment="1" applyProtection="1">
      <alignment vertical="center"/>
      <protection locked="0"/>
    </xf>
    <xf numFmtId="0" fontId="1" fillId="0" borderId="129" xfId="48" applyFont="1" applyBorder="1" applyAlignment="1" applyProtection="1">
      <alignment vertical="center"/>
      <protection locked="0"/>
    </xf>
    <xf numFmtId="0" fontId="1" fillId="0" borderId="130" xfId="48" quotePrefix="1" applyFont="1" applyBorder="1" applyAlignment="1" applyProtection="1">
      <alignment horizontal="center" vertical="center"/>
      <protection locked="0"/>
    </xf>
    <xf numFmtId="0" fontId="1" fillId="0" borderId="113" xfId="48" applyFont="1" applyBorder="1" applyAlignment="1" applyProtection="1">
      <alignment horizontal="center" vertical="center" wrapText="1"/>
      <protection locked="0"/>
    </xf>
    <xf numFmtId="0" fontId="44" fillId="0" borderId="165" xfId="48" applyFont="1" applyBorder="1" applyAlignment="1">
      <alignment horizontal="center" vertical="center" wrapText="1"/>
    </xf>
    <xf numFmtId="0" fontId="1" fillId="0" borderId="168" xfId="48" applyFont="1" applyBorder="1" applyAlignment="1">
      <alignment horizontal="center" vertical="center" wrapText="1"/>
    </xf>
    <xf numFmtId="0" fontId="1" fillId="0" borderId="85" xfId="48" applyFont="1" applyBorder="1" applyAlignment="1">
      <alignment horizontal="center" vertical="center"/>
    </xf>
    <xf numFmtId="0" fontId="1" fillId="0" borderId="130" xfId="48" applyFont="1" applyBorder="1" applyAlignment="1" applyProtection="1">
      <alignment horizontal="center" vertical="center" wrapText="1"/>
      <protection locked="0"/>
    </xf>
    <xf numFmtId="0" fontId="0" fillId="0" borderId="113" xfId="48" applyFont="1" applyBorder="1" applyAlignment="1" applyProtection="1">
      <alignment vertical="top" wrapText="1"/>
      <protection locked="0"/>
    </xf>
    <xf numFmtId="0" fontId="39" fillId="0" borderId="113" xfId="48" applyFont="1" applyBorder="1" applyAlignment="1" applyProtection="1">
      <alignment vertical="top" wrapText="1"/>
      <protection locked="0"/>
    </xf>
    <xf numFmtId="0" fontId="39" fillId="0" borderId="70" xfId="48" applyFont="1" applyBorder="1" applyAlignment="1" applyProtection="1">
      <alignment vertical="top" wrapText="1"/>
      <protection locked="0"/>
    </xf>
    <xf numFmtId="0" fontId="39" fillId="0" borderId="104" xfId="48" applyFont="1" applyBorder="1" applyAlignment="1" applyProtection="1">
      <alignment vertical="top" wrapText="1"/>
      <protection locked="0"/>
    </xf>
    <xf numFmtId="0" fontId="60" fillId="0" borderId="115" xfId="48" applyFont="1" applyBorder="1" applyAlignment="1" applyProtection="1">
      <alignment vertical="top" wrapText="1"/>
      <protection locked="0"/>
    </xf>
    <xf numFmtId="0" fontId="60" fillId="0" borderId="70" xfId="48" applyFont="1" applyBorder="1" applyAlignment="1" applyProtection="1">
      <alignment vertical="top" wrapText="1"/>
      <protection locked="0"/>
    </xf>
    <xf numFmtId="0" fontId="60" fillId="0" borderId="104" xfId="48" applyFont="1" applyBorder="1" applyAlignment="1" applyProtection="1">
      <alignment vertical="top" wrapText="1"/>
      <protection locked="0"/>
    </xf>
    <xf numFmtId="0" fontId="39" fillId="0" borderId="142" xfId="48" applyFont="1" applyBorder="1" applyAlignment="1" applyProtection="1">
      <alignment horizontal="center" vertical="center" wrapText="1"/>
      <protection locked="0"/>
    </xf>
    <xf numFmtId="0" fontId="39" fillId="0" borderId="72" xfId="48" applyFont="1" applyBorder="1" applyAlignment="1" applyProtection="1">
      <alignment horizontal="center" vertical="center" wrapText="1"/>
      <protection locked="0"/>
    </xf>
    <xf numFmtId="0" fontId="39" fillId="0" borderId="105" xfId="48" applyFont="1" applyBorder="1" applyAlignment="1" applyProtection="1">
      <alignment horizontal="center" vertical="center" wrapText="1"/>
      <protection locked="0"/>
    </xf>
    <xf numFmtId="0" fontId="1" fillId="0" borderId="130" xfId="48" applyFont="1" applyBorder="1" applyAlignment="1" applyProtection="1">
      <alignment horizontal="center" vertical="center"/>
      <protection locked="0"/>
    </xf>
    <xf numFmtId="49" fontId="1" fillId="0" borderId="70" xfId="48" applyNumberFormat="1" applyFont="1" applyBorder="1" applyAlignment="1" applyProtection="1">
      <alignment horizontal="center" vertical="center"/>
      <protection locked="0"/>
    </xf>
    <xf numFmtId="49" fontId="1" fillId="0" borderId="104" xfId="48" applyNumberFormat="1" applyFont="1" applyBorder="1" applyAlignment="1" applyProtection="1">
      <alignment horizontal="center" vertical="center"/>
      <protection locked="0"/>
    </xf>
    <xf numFmtId="0" fontId="1" fillId="0" borderId="141" xfId="48" applyFont="1" applyBorder="1" applyAlignment="1" applyProtection="1">
      <alignment vertical="top" wrapText="1"/>
      <protection locked="0"/>
    </xf>
    <xf numFmtId="49" fontId="57" fillId="0" borderId="113" xfId="48" applyNumberFormat="1" applyFont="1" applyBorder="1" applyAlignment="1" applyProtection="1">
      <alignment horizontal="center" vertical="center" wrapText="1"/>
      <protection locked="0"/>
    </xf>
    <xf numFmtId="49" fontId="57" fillId="0" borderId="104" xfId="48" applyNumberFormat="1" applyFont="1" applyBorder="1" applyAlignment="1" applyProtection="1">
      <alignment horizontal="center" vertical="center"/>
      <protection locked="0"/>
    </xf>
    <xf numFmtId="0" fontId="1" fillId="0" borderId="144" xfId="48" applyFont="1" applyBorder="1" applyAlignment="1" applyProtection="1">
      <alignment vertical="center"/>
      <protection locked="0"/>
    </xf>
    <xf numFmtId="0" fontId="1" fillId="0" borderId="145" xfId="48" applyFont="1" applyBorder="1" applyAlignment="1" applyProtection="1">
      <alignment horizontal="center" vertical="center"/>
      <protection locked="0"/>
    </xf>
    <xf numFmtId="0" fontId="1" fillId="0" borderId="113" xfId="48" applyFont="1" applyBorder="1" applyAlignment="1" applyProtection="1">
      <alignment vertical="center" wrapText="1"/>
      <protection locked="0"/>
    </xf>
    <xf numFmtId="0" fontId="1" fillId="0" borderId="70" xfId="48" applyFont="1" applyBorder="1" applyAlignment="1" applyProtection="1">
      <alignment vertical="center" wrapText="1"/>
      <protection locked="0"/>
    </xf>
    <xf numFmtId="9" fontId="1" fillId="0" borderId="113" xfId="48" applyNumberFormat="1" applyFont="1" applyBorder="1" applyAlignment="1" applyProtection="1">
      <alignment vertical="top" wrapText="1"/>
      <protection locked="0"/>
    </xf>
    <xf numFmtId="9" fontId="1" fillId="0" borderId="70" xfId="48" applyNumberFormat="1" applyFont="1" applyBorder="1" applyAlignment="1" applyProtection="1">
      <alignment vertical="top" wrapText="1"/>
      <protection locked="0"/>
    </xf>
    <xf numFmtId="9" fontId="1" fillId="0" borderId="104" xfId="48" applyNumberFormat="1" applyFont="1" applyBorder="1" applyAlignment="1" applyProtection="1">
      <alignment vertical="top" wrapText="1"/>
      <protection locked="0"/>
    </xf>
    <xf numFmtId="0" fontId="1" fillId="0" borderId="143" xfId="48" applyFont="1" applyBorder="1" applyAlignment="1" applyProtection="1">
      <alignment vertical="center" wrapText="1"/>
      <protection locked="0"/>
    </xf>
    <xf numFmtId="0" fontId="1" fillId="0" borderId="143" xfId="48" applyFont="1" applyBorder="1" applyAlignment="1" applyProtection="1">
      <alignment horizontal="center" vertical="center"/>
      <protection locked="0"/>
    </xf>
    <xf numFmtId="56" fontId="1" fillId="0" borderId="143" xfId="48" quotePrefix="1" applyNumberFormat="1" applyFont="1" applyBorder="1" applyAlignment="1" applyProtection="1">
      <alignment horizontal="center" vertical="center"/>
      <protection locked="0"/>
    </xf>
    <xf numFmtId="0" fontId="44" fillId="0" borderId="88" xfId="48" applyFont="1" applyBorder="1" applyAlignment="1" applyProtection="1">
      <alignment horizontal="center" vertical="center" wrapText="1"/>
      <protection locked="0"/>
    </xf>
    <xf numFmtId="0" fontId="44" fillId="0" borderId="90" xfId="48" applyFont="1" applyBorder="1" applyAlignment="1" applyProtection="1">
      <alignment horizontal="center" vertical="center"/>
      <protection locked="0"/>
    </xf>
    <xf numFmtId="0" fontId="44" fillId="0" borderId="91" xfId="48" applyFont="1" applyBorder="1" applyAlignment="1" applyProtection="1">
      <alignment horizontal="center" vertical="center"/>
      <protection locked="0"/>
    </xf>
    <xf numFmtId="0" fontId="44" fillId="0" borderId="170" xfId="48" applyFont="1" applyBorder="1" applyAlignment="1">
      <alignment horizontal="center" vertical="center" wrapText="1"/>
    </xf>
    <xf numFmtId="0" fontId="1" fillId="0" borderId="173" xfId="48" applyFont="1" applyBorder="1" applyAlignment="1" applyProtection="1">
      <alignment horizontal="center" vertical="center"/>
      <protection locked="0"/>
    </xf>
    <xf numFmtId="0" fontId="1" fillId="0" borderId="174" xfId="48" applyFont="1" applyBorder="1" applyAlignment="1" applyProtection="1">
      <alignment horizontal="center" vertical="center"/>
      <protection locked="0"/>
    </xf>
    <xf numFmtId="0" fontId="1" fillId="0" borderId="175" xfId="48" applyFont="1" applyBorder="1" applyAlignment="1" applyProtection="1">
      <alignment horizontal="center" vertical="center"/>
      <protection locked="0"/>
    </xf>
    <xf numFmtId="0" fontId="1" fillId="0" borderId="177" xfId="48" applyFont="1" applyBorder="1" applyAlignment="1" applyProtection="1">
      <alignment horizontal="center" vertical="center" wrapText="1"/>
      <protection locked="0"/>
    </xf>
    <xf numFmtId="0" fontId="1" fillId="0" borderId="133" xfId="48" applyFont="1" applyBorder="1" applyAlignment="1" applyProtection="1">
      <alignment horizontal="center" vertical="center" wrapText="1"/>
      <protection locked="0"/>
    </xf>
    <xf numFmtId="0" fontId="1" fillId="0" borderId="85" xfId="48" applyFont="1" applyBorder="1" applyAlignment="1" applyProtection="1">
      <alignment horizontal="center" vertical="center" wrapText="1"/>
      <protection locked="0"/>
    </xf>
    <xf numFmtId="0" fontId="1" fillId="0" borderId="168" xfId="48" applyFont="1" applyBorder="1" applyAlignment="1" applyProtection="1">
      <alignment horizontal="center" vertical="center" wrapText="1"/>
      <protection locked="0"/>
    </xf>
    <xf numFmtId="0" fontId="1" fillId="0" borderId="177" xfId="48" applyFont="1" applyBorder="1" applyAlignment="1" applyProtection="1">
      <alignment horizontal="center" vertical="center"/>
      <protection locked="0"/>
    </xf>
    <xf numFmtId="0" fontId="1" fillId="0" borderId="178" xfId="48" applyFont="1" applyBorder="1" applyAlignment="1" applyProtection="1">
      <alignment horizontal="center" vertical="center"/>
      <protection locked="0"/>
    </xf>
    <xf numFmtId="0" fontId="44" fillId="0" borderId="171" xfId="48" applyFont="1" applyBorder="1" applyAlignment="1" applyProtection="1">
      <alignment horizontal="center" vertical="center"/>
      <protection locked="0"/>
    </xf>
    <xf numFmtId="0" fontId="44" fillId="0" borderId="172" xfId="48" applyFont="1" applyBorder="1" applyAlignment="1" applyProtection="1">
      <alignment horizontal="center" vertical="center" wrapText="1"/>
      <protection locked="0"/>
    </xf>
    <xf numFmtId="0" fontId="44" fillId="0" borderId="90" xfId="48" applyFont="1" applyBorder="1" applyAlignment="1" applyProtection="1">
      <alignment horizontal="center" vertical="center" wrapText="1"/>
      <protection locked="0"/>
    </xf>
    <xf numFmtId="0" fontId="44" fillId="0" borderId="91" xfId="48" applyFont="1" applyBorder="1" applyAlignment="1" applyProtection="1">
      <alignment horizontal="center" vertical="center" wrapText="1"/>
      <protection locked="0"/>
    </xf>
    <xf numFmtId="0" fontId="1" fillId="0" borderId="173" xfId="48" applyFont="1" applyBorder="1" applyAlignment="1" applyProtection="1">
      <alignment horizontal="center" vertical="center" wrapText="1"/>
      <protection locked="0"/>
    </xf>
    <xf numFmtId="0" fontId="1" fillId="0" borderId="174" xfId="48" applyFont="1" applyBorder="1" applyAlignment="1" applyProtection="1">
      <alignment horizontal="center" vertical="center" wrapText="1"/>
      <protection locked="0"/>
    </xf>
    <xf numFmtId="0" fontId="1" fillId="0" borderId="175" xfId="48" applyFont="1" applyBorder="1" applyAlignment="1" applyProtection="1">
      <alignment horizontal="center" vertical="center" wrapText="1"/>
      <protection locked="0"/>
    </xf>
    <xf numFmtId="0" fontId="1" fillId="0" borderId="179" xfId="48" applyFont="1" applyBorder="1" applyAlignment="1" applyProtection="1">
      <alignment horizontal="center" vertical="center"/>
      <protection locked="0"/>
    </xf>
    <xf numFmtId="0" fontId="1" fillId="0" borderId="180" xfId="48" applyFont="1" applyBorder="1" applyAlignment="1">
      <alignment horizontal="center" vertical="center"/>
    </xf>
    <xf numFmtId="0" fontId="1" fillId="0" borderId="181" xfId="48" applyFont="1" applyBorder="1" applyAlignment="1">
      <alignment horizontal="center" vertical="center"/>
    </xf>
    <xf numFmtId="0" fontId="1" fillId="0" borderId="128" xfId="48" applyFont="1" applyBorder="1" applyAlignment="1" applyProtection="1">
      <alignment vertical="center" wrapText="1"/>
      <protection locked="0"/>
    </xf>
    <xf numFmtId="0" fontId="1" fillId="0" borderId="129" xfId="48" applyFont="1" applyBorder="1" applyAlignment="1" applyProtection="1">
      <alignment vertical="center" wrapText="1"/>
      <protection locked="0"/>
    </xf>
    <xf numFmtId="49" fontId="1" fillId="0" borderId="135" xfId="48" applyNumberFormat="1" applyFont="1" applyBorder="1" applyAlignment="1" applyProtection="1">
      <alignment horizontal="center" vertical="center"/>
      <protection locked="0"/>
    </xf>
    <xf numFmtId="49" fontId="1" fillId="0" borderId="136" xfId="48" applyNumberFormat="1" applyFont="1" applyBorder="1" applyAlignment="1" applyProtection="1">
      <alignment horizontal="center" vertical="center"/>
      <protection locked="0"/>
    </xf>
    <xf numFmtId="49" fontId="1" fillId="0" borderId="137" xfId="48" applyNumberFormat="1" applyFont="1" applyBorder="1" applyAlignment="1" applyProtection="1">
      <alignment horizontal="center" vertical="center"/>
      <protection locked="0"/>
    </xf>
    <xf numFmtId="0" fontId="1" fillId="0" borderId="126" xfId="48" applyFont="1" applyBorder="1" applyAlignment="1" applyProtection="1">
      <alignment vertical="top" wrapText="1"/>
      <protection locked="0"/>
    </xf>
    <xf numFmtId="0" fontId="1" fillId="0" borderId="92" xfId="48" applyFont="1" applyBorder="1" applyAlignment="1" applyProtection="1">
      <alignment vertical="top"/>
      <protection locked="0"/>
    </xf>
    <xf numFmtId="0" fontId="1" fillId="0" borderId="182" xfId="48" applyFont="1" applyBorder="1" applyAlignment="1" applyProtection="1">
      <alignment vertical="top"/>
      <protection locked="0"/>
    </xf>
    <xf numFmtId="0" fontId="1" fillId="0" borderId="71" xfId="48" applyFont="1" applyBorder="1" applyAlignment="1" applyProtection="1">
      <alignment vertical="top"/>
      <protection locked="0"/>
    </xf>
    <xf numFmtId="0" fontId="1" fillId="0" borderId="183" xfId="48" applyFont="1" applyBorder="1" applyAlignment="1" applyProtection="1">
      <alignment vertical="top"/>
      <protection locked="0"/>
    </xf>
    <xf numFmtId="0" fontId="39" fillId="0" borderId="142" xfId="48" applyFont="1" applyBorder="1" applyAlignment="1" applyProtection="1">
      <alignment vertical="top" wrapText="1"/>
      <protection locked="0"/>
    </xf>
    <xf numFmtId="0" fontId="39" fillId="0" borderId="72" xfId="48" applyFont="1" applyBorder="1" applyAlignment="1" applyProtection="1">
      <alignment vertical="top" wrapText="1"/>
      <protection locked="0"/>
    </xf>
    <xf numFmtId="0" fontId="39" fillId="0" borderId="185" xfId="48" applyFont="1" applyBorder="1" applyAlignment="1" applyProtection="1">
      <alignment vertical="top" wrapText="1"/>
      <protection locked="0"/>
    </xf>
    <xf numFmtId="0" fontId="1" fillId="0" borderId="134" xfId="48" applyFont="1" applyBorder="1" applyAlignment="1" applyProtection="1">
      <alignment horizontal="center" vertical="center"/>
      <protection locked="0"/>
    </xf>
    <xf numFmtId="0" fontId="0" fillId="0" borderId="70" xfId="48" applyFont="1" applyBorder="1" applyAlignment="1" applyProtection="1">
      <alignment horizontal="center" vertical="center" wrapText="1"/>
      <protection locked="0"/>
    </xf>
    <xf numFmtId="0" fontId="44" fillId="0" borderId="170" xfId="48" applyFont="1" applyBorder="1" applyAlignment="1" applyProtection="1">
      <alignment horizontal="center" vertical="center"/>
      <protection locked="0"/>
    </xf>
    <xf numFmtId="0" fontId="44" fillId="0" borderId="169" xfId="48" applyFont="1" applyBorder="1" applyAlignment="1" applyProtection="1">
      <alignment horizontal="center" vertical="center"/>
      <protection locked="0"/>
    </xf>
    <xf numFmtId="38" fontId="46" fillId="0" borderId="54" xfId="35" applyFont="1" applyFill="1" applyBorder="1" applyAlignment="1">
      <alignment vertical="center"/>
    </xf>
    <xf numFmtId="38" fontId="46" fillId="0" borderId="56" xfId="35" applyFont="1" applyFill="1" applyBorder="1" applyAlignment="1">
      <alignment vertical="center"/>
    </xf>
    <xf numFmtId="38" fontId="46" fillId="0" borderId="56" xfId="44" applyNumberFormat="1" applyFont="1" applyFill="1" applyBorder="1" applyAlignment="1">
      <alignment vertical="center"/>
    </xf>
    <xf numFmtId="40" fontId="46" fillId="0" borderId="56" xfId="44" applyNumberFormat="1" applyFont="1" applyFill="1" applyBorder="1" applyAlignment="1">
      <alignment vertical="center"/>
    </xf>
    <xf numFmtId="178" fontId="46" fillId="0" borderId="56" xfId="44" applyNumberFormat="1" applyFont="1" applyFill="1" applyBorder="1" applyAlignment="1">
      <alignment vertical="center"/>
    </xf>
    <xf numFmtId="178" fontId="46" fillId="0" borderId="55" xfId="44" applyNumberFormat="1" applyFont="1" applyFill="1" applyBorder="1" applyAlignment="1">
      <alignment vertical="center"/>
    </xf>
    <xf numFmtId="38" fontId="46" fillId="0" borderId="22" xfId="44" applyNumberFormat="1" applyFont="1" applyFill="1" applyBorder="1" applyAlignment="1">
      <alignment vertical="center"/>
    </xf>
    <xf numFmtId="178" fontId="46" fillId="0" borderId="22" xfId="44" applyNumberFormat="1" applyFont="1" applyFill="1" applyBorder="1" applyAlignment="1">
      <alignment vertical="center"/>
    </xf>
    <xf numFmtId="178" fontId="46" fillId="0" borderId="26" xfId="44" applyNumberFormat="1" applyFont="1" applyFill="1" applyBorder="1" applyAlignment="1">
      <alignment vertical="center"/>
    </xf>
    <xf numFmtId="38" fontId="46" fillId="0" borderId="0" xfId="44" applyNumberFormat="1" applyFont="1" applyFill="1" applyBorder="1" applyAlignment="1">
      <alignment vertical="center"/>
    </xf>
    <xf numFmtId="178" fontId="46" fillId="0" borderId="0" xfId="44" applyNumberFormat="1" applyFont="1" applyFill="1" applyBorder="1" applyAlignment="1">
      <alignment vertical="center"/>
    </xf>
    <xf numFmtId="178" fontId="46" fillId="0" borderId="24" xfId="44" applyNumberFormat="1" applyFont="1" applyFill="1" applyBorder="1" applyAlignment="1">
      <alignment vertical="center"/>
    </xf>
    <xf numFmtId="178" fontId="46" fillId="0" borderId="44" xfId="44" applyNumberFormat="1" applyFont="1" applyFill="1" applyBorder="1" applyAlignment="1">
      <alignment vertical="center"/>
    </xf>
    <xf numFmtId="178" fontId="46" fillId="0" borderId="53" xfId="44" applyNumberFormat="1" applyFont="1" applyFill="1" applyBorder="1" applyAlignment="1">
      <alignment vertical="center"/>
    </xf>
    <xf numFmtId="38" fontId="46" fillId="0" borderId="44" xfId="44" applyNumberFormat="1" applyFont="1" applyFill="1" applyBorder="1" applyAlignment="1">
      <alignment vertical="center"/>
    </xf>
    <xf numFmtId="0" fontId="48" fillId="0" borderId="0" xfId="0" applyFont="1" applyAlignment="1">
      <alignment horizontal="distributed" vertical="center"/>
    </xf>
    <xf numFmtId="38" fontId="46" fillId="0" borderId="20" xfId="35" applyFont="1" applyFill="1" applyBorder="1" applyAlignment="1">
      <alignment vertical="center"/>
    </xf>
    <xf numFmtId="38" fontId="46" fillId="0" borderId="22" xfId="35" applyFont="1" applyFill="1" applyBorder="1" applyAlignment="1">
      <alignment vertical="center"/>
    </xf>
    <xf numFmtId="40" fontId="46" fillId="0" borderId="22" xfId="44" applyNumberFormat="1" applyFont="1" applyFill="1" applyBorder="1" applyAlignment="1">
      <alignment vertical="center"/>
    </xf>
    <xf numFmtId="38" fontId="46" fillId="0" borderId="33" xfId="35" applyFont="1" applyFill="1" applyBorder="1" applyAlignment="1">
      <alignment vertical="center"/>
    </xf>
    <xf numFmtId="38" fontId="46" fillId="0" borderId="0" xfId="35" applyFont="1" applyFill="1" applyBorder="1" applyAlignment="1">
      <alignment vertical="center"/>
    </xf>
    <xf numFmtId="40" fontId="46" fillId="0" borderId="0" xfId="44" applyNumberFormat="1" applyFont="1" applyFill="1" applyBorder="1" applyAlignment="1">
      <alignment vertical="center"/>
    </xf>
    <xf numFmtId="38" fontId="46" fillId="0" borderId="58" xfId="35" applyFont="1" applyFill="1" applyBorder="1" applyAlignment="1">
      <alignment vertical="center"/>
    </xf>
    <xf numFmtId="38" fontId="46" fillId="0" borderId="44" xfId="35" applyFont="1" applyFill="1" applyBorder="1" applyAlignment="1">
      <alignment vertical="center"/>
    </xf>
    <xf numFmtId="40" fontId="46" fillId="0" borderId="44" xfId="44" applyNumberFormat="1" applyFont="1" applyFill="1" applyBorder="1" applyAlignment="1">
      <alignment vertical="center"/>
    </xf>
    <xf numFmtId="0" fontId="48" fillId="0" borderId="33" xfId="0" applyFont="1" applyBorder="1" applyAlignment="1">
      <alignment horizontal="distributed" vertical="center"/>
    </xf>
    <xf numFmtId="0" fontId="49" fillId="0" borderId="0" xfId="0" applyFont="1" applyAlignment="1">
      <alignment vertical="center"/>
    </xf>
    <xf numFmtId="0" fontId="48" fillId="0" borderId="116" xfId="0" applyFont="1" applyBorder="1" applyAlignment="1">
      <alignment vertical="center" wrapText="1"/>
    </xf>
    <xf numFmtId="0" fontId="48" fillId="0" borderId="117" xfId="0" applyFont="1" applyBorder="1" applyAlignment="1">
      <alignment vertical="center" wrapText="1"/>
    </xf>
    <xf numFmtId="0" fontId="48" fillId="0" borderId="24" xfId="0" applyFont="1" applyBorder="1" applyAlignment="1">
      <alignment vertical="center"/>
    </xf>
    <xf numFmtId="0" fontId="48" fillId="0" borderId="0" xfId="0" applyFont="1" applyAlignment="1">
      <alignment vertical="center" shrinkToFit="1"/>
    </xf>
    <xf numFmtId="0" fontId="48" fillId="0" borderId="24" xfId="0" applyFont="1" applyBorder="1" applyAlignment="1">
      <alignment horizontal="distributed" vertical="center"/>
    </xf>
    <xf numFmtId="0" fontId="48" fillId="0" borderId="12" xfId="0" applyFont="1" applyBorder="1" applyAlignment="1">
      <alignment horizontal="distributed" vertical="center"/>
    </xf>
    <xf numFmtId="0" fontId="48" fillId="0" borderId="33" xfId="0" applyFont="1" applyBorder="1" applyAlignment="1">
      <alignment horizontal="center" vertical="center"/>
    </xf>
    <xf numFmtId="0" fontId="48" fillId="0" borderId="12" xfId="0" applyFont="1" applyBorder="1" applyAlignment="1">
      <alignment horizontal="center" vertical="center"/>
    </xf>
    <xf numFmtId="0" fontId="48" fillId="0" borderId="0" xfId="0" applyFont="1" applyAlignment="1">
      <alignment horizontal="center" vertical="center"/>
    </xf>
    <xf numFmtId="0" fontId="52" fillId="0" borderId="0" xfId="0" applyFont="1" applyAlignment="1">
      <alignment vertical="center"/>
    </xf>
    <xf numFmtId="0" fontId="48" fillId="0" borderId="24" xfId="0" applyFont="1" applyBorder="1" applyAlignment="1">
      <alignment horizontal="center" vertical="center"/>
    </xf>
    <xf numFmtId="0" fontId="3" fillId="0" borderId="200"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0" xfId="0" applyFont="1" applyAlignment="1">
      <alignment horizontal="center" vertical="center" textRotation="255"/>
    </xf>
    <xf numFmtId="0" fontId="3" fillId="0" borderId="19"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27" xfId="0" applyFont="1" applyBorder="1" applyAlignment="1">
      <alignment horizontal="center" vertical="center" textRotation="255"/>
    </xf>
    <xf numFmtId="0" fontId="7" fillId="0" borderId="0" xfId="0" applyFont="1" applyAlignment="1">
      <alignment vertical="center"/>
    </xf>
    <xf numFmtId="0" fontId="3" fillId="0" borderId="116" xfId="0" applyFont="1" applyBorder="1" applyAlignment="1">
      <alignment vertical="center" wrapText="1"/>
    </xf>
    <xf numFmtId="0" fontId="3" fillId="0" borderId="117" xfId="0" applyFont="1" applyBorder="1" applyAlignment="1">
      <alignment vertical="center" wrapText="1"/>
    </xf>
    <xf numFmtId="0" fontId="3" fillId="0" borderId="32"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3" xfId="0" applyFont="1" applyBorder="1" applyAlignment="1">
      <alignment horizontal="center" vertical="center" textRotation="255"/>
    </xf>
    <xf numFmtId="0" fontId="3" fillId="0" borderId="21" xfId="0" applyFont="1" applyBorder="1" applyAlignment="1">
      <alignment horizontal="center" vertical="center" textRotation="255"/>
    </xf>
    <xf numFmtId="185" fontId="40" fillId="0" borderId="0" xfId="0" quotePrefix="1" applyNumberFormat="1" applyFont="1" applyAlignment="1">
      <alignment horizontal="center" vertical="center"/>
    </xf>
    <xf numFmtId="185" fontId="40" fillId="0" borderId="0" xfId="0" applyNumberFormat="1" applyFont="1" applyAlignment="1">
      <alignment horizontal="center" vertical="center"/>
    </xf>
    <xf numFmtId="185" fontId="39" fillId="0" borderId="0" xfId="0" applyNumberFormat="1" applyFont="1" applyAlignment="1">
      <alignment horizontal="right" vertical="center"/>
    </xf>
    <xf numFmtId="185" fontId="40" fillId="0" borderId="0" xfId="0" applyNumberFormat="1" applyFont="1" applyAlignment="1">
      <alignment horizontal="left" vertical="center"/>
    </xf>
    <xf numFmtId="0" fontId="3" fillId="0" borderId="118" xfId="0" applyFont="1" applyBorder="1" applyAlignment="1">
      <alignment vertical="center" wrapText="1"/>
    </xf>
    <xf numFmtId="0" fontId="3" fillId="0" borderId="119" xfId="0" applyFont="1" applyBorder="1" applyAlignment="1">
      <alignment vertical="center" wrapText="1"/>
    </xf>
    <xf numFmtId="0" fontId="3" fillId="0" borderId="120" xfId="0" applyFont="1" applyBorder="1" applyAlignment="1">
      <alignment vertical="center" wrapText="1"/>
    </xf>
    <xf numFmtId="0" fontId="3" fillId="0" borderId="121" xfId="0" applyFont="1" applyBorder="1" applyAlignment="1">
      <alignment vertical="center" wrapText="1"/>
    </xf>
    <xf numFmtId="0" fontId="3" fillId="0" borderId="122" xfId="0" applyFont="1" applyBorder="1" applyAlignment="1">
      <alignment vertical="center" wrapText="1"/>
    </xf>
    <xf numFmtId="0" fontId="3" fillId="0" borderId="123" xfId="0" applyFont="1" applyBorder="1" applyAlignment="1">
      <alignment vertical="center" wrapText="1"/>
    </xf>
    <xf numFmtId="0" fontId="3" fillId="0" borderId="20" xfId="0" applyFont="1" applyBorder="1" applyAlignment="1">
      <alignment horizontal="distributed" vertical="center"/>
    </xf>
    <xf numFmtId="0" fontId="3" fillId="0" borderId="26" xfId="0" applyFont="1" applyBorder="1" applyAlignment="1">
      <alignment horizontal="distributed" vertical="center"/>
    </xf>
    <xf numFmtId="0" fontId="3" fillId="0" borderId="22" xfId="0" applyFont="1" applyBorder="1" applyAlignment="1">
      <alignment horizontal="distributed" vertical="center"/>
    </xf>
    <xf numFmtId="0" fontId="3" fillId="0" borderId="38" xfId="0" applyFont="1" applyBorder="1" applyAlignment="1">
      <alignment horizontal="distributed" vertical="center"/>
    </xf>
    <xf numFmtId="0" fontId="3" fillId="0" borderId="12" xfId="0" applyFont="1" applyBorder="1" applyAlignment="1">
      <alignment horizontal="distributed" vertical="center"/>
    </xf>
    <xf numFmtId="0" fontId="5" fillId="0" borderId="124"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38" fontId="5" fillId="0" borderId="36" xfId="35" applyFont="1" applyFill="1" applyBorder="1" applyAlignment="1">
      <alignment horizontal="right" vertical="center"/>
    </xf>
    <xf numFmtId="38" fontId="5" fillId="0" borderId="51" xfId="35" applyFont="1" applyFill="1" applyBorder="1" applyAlignment="1">
      <alignment horizontal="right" vertical="center"/>
    </xf>
    <xf numFmtId="0" fontId="5" fillId="0" borderId="37" xfId="0" applyFont="1" applyBorder="1" applyAlignment="1">
      <alignment horizontal="center" vertical="center"/>
    </xf>
    <xf numFmtId="38" fontId="5" fillId="0" borderId="35" xfId="35" applyFont="1" applyFill="1" applyBorder="1" applyAlignment="1">
      <alignment horizontal="right" vertical="center"/>
    </xf>
    <xf numFmtId="0" fontId="5" fillId="0" borderId="17" xfId="0" applyFont="1" applyBorder="1" applyAlignment="1">
      <alignment horizontal="center" vertical="center"/>
    </xf>
    <xf numFmtId="0" fontId="3" fillId="0" borderId="40" xfId="0" applyFont="1" applyBorder="1" applyAlignment="1">
      <alignment vertical="center" wrapText="1"/>
    </xf>
    <xf numFmtId="0" fontId="5" fillId="0" borderId="34" xfId="0" applyFont="1" applyBorder="1" applyAlignment="1">
      <alignment horizontal="distributed" vertical="center"/>
    </xf>
    <xf numFmtId="0" fontId="5" fillId="0" borderId="20" xfId="0" applyFont="1" applyBorder="1" applyAlignment="1">
      <alignment horizontal="distributed" vertical="center" textRotation="255"/>
    </xf>
    <xf numFmtId="0" fontId="5" fillId="0" borderId="26" xfId="0" applyFont="1" applyBorder="1" applyAlignment="1">
      <alignment horizontal="distributed" vertical="center" textRotation="255"/>
    </xf>
    <xf numFmtId="0" fontId="5" fillId="0" borderId="118" xfId="0" applyFont="1" applyBorder="1" applyAlignment="1">
      <alignment vertical="center" wrapText="1"/>
    </xf>
    <xf numFmtId="0" fontId="5" fillId="0" borderId="119" xfId="0" applyFont="1" applyBorder="1" applyAlignment="1">
      <alignment vertical="center" wrapText="1"/>
    </xf>
    <xf numFmtId="0" fontId="5" fillId="0" borderId="121" xfId="0" applyFont="1" applyBorder="1" applyAlignment="1">
      <alignment vertical="center" wrapText="1"/>
    </xf>
    <xf numFmtId="0" fontId="5" fillId="0" borderId="122" xfId="0" applyFont="1" applyBorder="1" applyAlignment="1">
      <alignment vertical="center" wrapText="1"/>
    </xf>
    <xf numFmtId="0" fontId="5" fillId="0" borderId="33" xfId="0" applyFont="1" applyBorder="1" applyAlignment="1">
      <alignment horizontal="distributed" vertical="center" textRotation="255"/>
    </xf>
    <xf numFmtId="0" fontId="5" fillId="0" borderId="24" xfId="0" applyFont="1" applyBorder="1" applyAlignment="1">
      <alignment horizontal="distributed" vertical="center" textRotation="255"/>
    </xf>
    <xf numFmtId="0" fontId="5" fillId="0" borderId="21" xfId="0" applyFont="1" applyBorder="1" applyAlignment="1">
      <alignment vertical="center" textRotation="255"/>
    </xf>
    <xf numFmtId="0" fontId="5" fillId="0" borderId="19" xfId="0" applyFont="1" applyBorder="1" applyAlignment="1">
      <alignment vertical="center" textRotation="255"/>
    </xf>
    <xf numFmtId="0" fontId="5" fillId="0" borderId="25" xfId="0" applyFont="1" applyBorder="1" applyAlignment="1">
      <alignment vertical="center" textRotation="255"/>
    </xf>
    <xf numFmtId="0" fontId="5" fillId="0" borderId="22" xfId="0" applyFont="1" applyBorder="1" applyAlignment="1">
      <alignment horizontal="distributed" vertical="center" textRotation="255"/>
    </xf>
    <xf numFmtId="0" fontId="3" fillId="0" borderId="116" xfId="0" applyFont="1" applyBorder="1" applyAlignment="1">
      <alignment vertical="center"/>
    </xf>
    <xf numFmtId="0" fontId="3" fillId="0" borderId="117" xfId="0" applyFont="1" applyBorder="1" applyAlignment="1">
      <alignment vertical="center"/>
    </xf>
    <xf numFmtId="0" fontId="3" fillId="0" borderId="29" xfId="0" applyFont="1" applyBorder="1" applyAlignment="1">
      <alignment horizontal="center" vertical="center" wrapText="1"/>
    </xf>
    <xf numFmtId="0" fontId="3" fillId="0" borderId="125" xfId="0" applyFont="1" applyBorder="1" applyAlignment="1">
      <alignment vertical="center" wrapText="1"/>
    </xf>
    <xf numFmtId="0" fontId="38" fillId="0" borderId="29" xfId="0" applyFont="1" applyBorder="1" applyAlignment="1">
      <alignment horizontal="distributed" vertical="center" wrapText="1"/>
    </xf>
    <xf numFmtId="0" fontId="35" fillId="0" borderId="28" xfId="0" applyFont="1" applyBorder="1" applyAlignment="1">
      <alignment horizontal="distributed" wrapText="1"/>
    </xf>
    <xf numFmtId="0" fontId="35" fillId="0" borderId="33" xfId="0" applyFont="1" applyBorder="1" applyAlignment="1">
      <alignment horizontal="distributed" wrapText="1"/>
    </xf>
    <xf numFmtId="0" fontId="35" fillId="0" borderId="21" xfId="0" applyFont="1" applyBorder="1" applyAlignment="1">
      <alignment horizontal="distributed" wrapText="1"/>
    </xf>
    <xf numFmtId="0" fontId="35" fillId="0" borderId="10" xfId="0" applyFont="1" applyBorder="1" applyAlignment="1">
      <alignment horizontal="distributed" wrapText="1"/>
    </xf>
    <xf numFmtId="0" fontId="35" fillId="0" borderId="0" xfId="0" applyFont="1" applyAlignment="1">
      <alignment horizontal="distributed" wrapText="1"/>
    </xf>
    <xf numFmtId="0" fontId="35" fillId="0" borderId="19" xfId="0" applyFont="1" applyBorder="1" applyAlignment="1">
      <alignment horizontal="distributed" wrapText="1"/>
    </xf>
    <xf numFmtId="0" fontId="35" fillId="0" borderId="10" xfId="0" applyFont="1" applyBorder="1" applyAlignment="1">
      <alignment horizontal="left" vertical="top" wrapText="1"/>
    </xf>
    <xf numFmtId="0" fontId="35" fillId="0" borderId="0" xfId="0" applyFont="1" applyAlignment="1">
      <alignment horizontal="left" vertical="top" wrapText="1"/>
    </xf>
    <xf numFmtId="0" fontId="35" fillId="0" borderId="19" xfId="0" applyFont="1" applyBorder="1" applyAlignment="1">
      <alignment horizontal="left" vertical="top" wrapText="1"/>
    </xf>
    <xf numFmtId="0" fontId="35" fillId="0" borderId="23" xfId="0" applyFont="1" applyBorder="1" applyAlignment="1">
      <alignment horizontal="left" vertical="top" wrapText="1"/>
    </xf>
    <xf numFmtId="0" fontId="35" fillId="0" borderId="24" xfId="0" applyFont="1" applyBorder="1" applyAlignment="1">
      <alignment horizontal="left" vertical="top" wrapText="1"/>
    </xf>
    <xf numFmtId="0" fontId="35" fillId="0" borderId="25" xfId="0" applyFont="1" applyBorder="1" applyAlignment="1">
      <alignment horizontal="left" vertical="top" wrapText="1"/>
    </xf>
    <xf numFmtId="0" fontId="3" fillId="0" borderId="28"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20"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26" xfId="0" applyFont="1" applyBorder="1" applyAlignment="1">
      <alignment horizontal="distributed" vertical="center" wrapText="1"/>
    </xf>
    <xf numFmtId="0" fontId="3" fillId="0" borderId="29" xfId="0" applyFont="1" applyBorder="1" applyAlignment="1">
      <alignment vertical="center"/>
    </xf>
    <xf numFmtId="0" fontId="3" fillId="0" borderId="40"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xfId="44" builtinId="7"/>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_001中扉" xfId="49" xr:uid="{00000000-0005-0000-0000-000031000000}"/>
    <cellStyle name="良い" xfId="50" builtinId="26" customBuiltin="1"/>
  </cellStyles>
  <dxfs count="0"/>
  <tableStyles count="0" defaultTableStyle="TableStyleMedium9" defaultPivotStyle="PivotStyleLight16"/>
  <colors>
    <mruColors>
      <color rgb="FFFF5050"/>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60" b="1" i="0" u="none" strike="noStrike" kern="1200" cap="all" spc="50" baseline="0">
                <a:solidFill>
                  <a:schemeClr val="tx1">
                    <a:lumMod val="65000"/>
                    <a:lumOff val="35000"/>
                  </a:schemeClr>
                </a:solidFill>
                <a:latin typeface="+mn-lt"/>
                <a:ea typeface="+mn-ea"/>
                <a:cs typeface="+mn-cs"/>
              </a:defRPr>
            </a:pPr>
            <a:r>
              <a:rPr lang="ja-JP"/>
              <a:t>○一般会計歳入決算に占める市税の割合</a:t>
            </a:r>
          </a:p>
        </c:rich>
      </c:tx>
      <c:layout>
        <c:manualLayout>
          <c:xMode val="edge"/>
          <c:yMode val="edge"/>
          <c:x val="8.487272424280299E-3"/>
          <c:y val="1.432461015902424E-2"/>
        </c:manualLayout>
      </c:layout>
      <c:overlay val="0"/>
      <c:spPr>
        <a:noFill/>
        <a:ln>
          <a:noFill/>
        </a:ln>
        <a:effectLst/>
      </c:spPr>
    </c:title>
    <c:autoTitleDeleted val="0"/>
    <c:plotArea>
      <c:layout>
        <c:manualLayout>
          <c:layoutTarget val="inner"/>
          <c:xMode val="edge"/>
          <c:yMode val="edge"/>
          <c:x val="0.13710466747212152"/>
          <c:y val="9.1458792650918636E-2"/>
          <c:w val="0.83110347317696398"/>
          <c:h val="0.83933940757405323"/>
        </c:manualLayout>
      </c:layout>
      <c:barChart>
        <c:barDir val="col"/>
        <c:grouping val="stacked"/>
        <c:varyColors val="0"/>
        <c:ser>
          <c:idx val="0"/>
          <c:order val="0"/>
          <c:tx>
            <c:strRef>
              <c:f>'P8'!$BD$2</c:f>
              <c:strCache>
                <c:ptCount val="1"/>
                <c:pt idx="0">
                  <c:v>市税</c:v>
                </c:pt>
              </c:strCache>
            </c:strRef>
          </c:tx>
          <c:spPr>
            <a:solidFill>
              <a:schemeClr val="accent1">
                <a:lumMod val="40000"/>
                <a:lumOff val="60000"/>
              </a:schemeClr>
            </a:solidFill>
            <a:ln>
              <a:solidFill>
                <a:sysClr val="windowText" lastClr="000000"/>
              </a:solidFill>
            </a:ln>
            <a:effectLst/>
          </c:spPr>
          <c:invertIfNegative val="0"/>
          <c:dLbls>
            <c:dLbl>
              <c:idx val="0"/>
              <c:tx>
                <c:rich>
                  <a:bodyPr/>
                  <a:lstStyle/>
                  <a:p>
                    <a:fld id="{0C774D9F-58CD-40D5-8203-F28FE0FDC43D}" type="CELLRANGE">
                      <a:rPr lang="en-US" altLang="ja-JP"/>
                      <a:pPr/>
                      <a:t>[CELLRANGE]</a:t>
                    </a:fld>
                    <a:endParaRPr lang="ja-JP" altLang="en-US" baseline="0"/>
                  </a:p>
                  <a:p>
                    <a:endParaRPr lang="ja-JP" altLang="en-US"/>
                  </a:p>
                  <a:p>
                    <a:fld id="{E9A3F391-D18D-4D06-840B-7A6D3C1B0176}" type="SERIESNAME">
                      <a:rPr lang="ja-JP" altLang="en-US"/>
                      <a:pPr/>
                      <a:t>[系列名]</a:t>
                    </a:fld>
                    <a:endParaRPr lang="ja-JP" altLang="en-US"/>
                  </a:p>
                  <a:p>
                    <a:endParaRPr lang="ja-JP" altLang="en-US" baseline="0"/>
                  </a:p>
                  <a:p>
                    <a:fld id="{C6997327-FF66-4E12-A837-497C3E219CF0}"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035-4CFF-9435-1DAF479F7D7C}"/>
                </c:ext>
              </c:extLst>
            </c:dLbl>
            <c:dLbl>
              <c:idx val="1"/>
              <c:tx>
                <c:rich>
                  <a:bodyPr/>
                  <a:lstStyle/>
                  <a:p>
                    <a:fld id="{6DA2C745-5003-4B06-B4C5-595B5CDC950D}" type="CELLRANGE">
                      <a:rPr lang="en-US" altLang="ja-JP"/>
                      <a:pPr/>
                      <a:t>[CELLRANGE]</a:t>
                    </a:fld>
                    <a:endParaRPr lang="en-US" altLang="ja-JP"/>
                  </a:p>
                  <a:p>
                    <a:endParaRPr lang="ja-JP" altLang="en-US" baseline="0"/>
                  </a:p>
                  <a:p>
                    <a:fld id="{AFEBCBEB-77BC-4DFF-BB52-E5D2E15D65CB}" type="SERIESNAME">
                      <a:rPr lang="ja-JP" altLang="en-US"/>
                      <a:pPr/>
                      <a:t>[系列名]</a:t>
                    </a:fld>
                    <a:endParaRPr lang="ja-JP" altLang="en-US"/>
                  </a:p>
                  <a:p>
                    <a:endParaRPr lang="ja-JP" altLang="en-US" baseline="0"/>
                  </a:p>
                  <a:p>
                    <a:fld id="{6BAB1FCF-9F29-4098-ABD2-9243A3A63E8A}"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035-4CFF-9435-1DAF479F7D7C}"/>
                </c:ext>
              </c:extLst>
            </c:dLbl>
            <c:dLbl>
              <c:idx val="2"/>
              <c:tx>
                <c:rich>
                  <a:bodyPr/>
                  <a:lstStyle/>
                  <a:p>
                    <a:fld id="{55441CB5-E564-41BB-B04E-45CD6EE8F09B}" type="CELLRANGE">
                      <a:rPr lang="en-US" altLang="ja-JP"/>
                      <a:pPr/>
                      <a:t>[CELLRANGE]</a:t>
                    </a:fld>
                    <a:endParaRPr lang="en-US" altLang="ja-JP"/>
                  </a:p>
                  <a:p>
                    <a:endParaRPr lang="ja-JP" altLang="en-US" baseline="0"/>
                  </a:p>
                  <a:p>
                    <a:fld id="{EDEAD353-82FD-4EFC-9CE0-392237F335BB}" type="SERIESNAME">
                      <a:rPr lang="ja-JP" altLang="en-US"/>
                      <a:pPr/>
                      <a:t>[系列名]</a:t>
                    </a:fld>
                    <a:endParaRPr lang="ja-JP" altLang="en-US"/>
                  </a:p>
                  <a:p>
                    <a:endParaRPr lang="ja-JP" altLang="en-US" baseline="0"/>
                  </a:p>
                  <a:p>
                    <a:fld id="{65A8B93D-B727-4732-9F94-9D0DCA1B67F0}"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035-4CFF-9435-1DAF479F7D7C}"/>
                </c:ext>
              </c:extLst>
            </c:dLbl>
            <c:dLbl>
              <c:idx val="3"/>
              <c:tx>
                <c:rich>
                  <a:bodyPr/>
                  <a:lstStyle/>
                  <a:p>
                    <a:fld id="{D1211A7B-CD2E-471E-A49E-E561FB836ED4}" type="CELLRANGE">
                      <a:rPr lang="en-US" altLang="ja-JP"/>
                      <a:pPr/>
                      <a:t>[CELLRANGE]</a:t>
                    </a:fld>
                    <a:endParaRPr lang="en-US" altLang="ja-JP"/>
                  </a:p>
                  <a:p>
                    <a:endParaRPr lang="ja-JP" altLang="en-US" baseline="0"/>
                  </a:p>
                  <a:p>
                    <a:fld id="{3B54595A-C433-4C37-883B-E2105D7635B7}" type="SERIESNAME">
                      <a:rPr lang="ja-JP" altLang="en-US"/>
                      <a:pPr/>
                      <a:t>[系列名]</a:t>
                    </a:fld>
                    <a:endParaRPr lang="ja-JP" altLang="en-US"/>
                  </a:p>
                  <a:p>
                    <a:endParaRPr lang="ja-JP" altLang="en-US" baseline="0"/>
                  </a:p>
                  <a:p>
                    <a:fld id="{F9271F2C-7E15-4ABB-B579-12306058C76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035-4CFF-9435-1DAF479F7D7C}"/>
                </c:ext>
              </c:extLst>
            </c:dLbl>
            <c:dLbl>
              <c:idx val="4"/>
              <c:tx>
                <c:rich>
                  <a:bodyPr/>
                  <a:lstStyle/>
                  <a:p>
                    <a:fld id="{CBBFA675-D798-4013-B480-A1C32094A565}" type="CELLRANGE">
                      <a:rPr lang="en-US" altLang="ja-JP"/>
                      <a:pPr/>
                      <a:t>[CELLRANGE]</a:t>
                    </a:fld>
                    <a:endParaRPr lang="en-US" altLang="ja-JP"/>
                  </a:p>
                  <a:p>
                    <a:endParaRPr lang="ja-JP" altLang="en-US" baseline="0"/>
                  </a:p>
                  <a:p>
                    <a:fld id="{F49A2CD1-1765-483F-B4EF-C7A4EF94FD93}" type="SERIESNAME">
                      <a:rPr lang="ja-JP" altLang="en-US"/>
                      <a:pPr/>
                      <a:t>[系列名]</a:t>
                    </a:fld>
                    <a:endParaRPr lang="ja-JP" altLang="en-US"/>
                  </a:p>
                  <a:p>
                    <a:endParaRPr lang="ja-JP" altLang="en-US" baseline="0"/>
                  </a:p>
                  <a:p>
                    <a:fld id="{FF41A1BD-3650-49E3-A308-3BA3B03517F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035-4CFF-9435-1DAF479F7D7C}"/>
                </c:ext>
              </c:extLst>
            </c:dLbl>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DataLabelsRange val="1"/>
                <c15:showLeaderLines val="0"/>
              </c:ext>
            </c:extLst>
          </c:dLbls>
          <c:cat>
            <c:strRef>
              <c:f>'P8'!$BC$3:$BC$7</c:f>
              <c:strCache>
                <c:ptCount val="5"/>
                <c:pt idx="0">
                  <c:v>令和２年度</c:v>
                </c:pt>
                <c:pt idx="1">
                  <c:v>令和３年度</c:v>
                </c:pt>
                <c:pt idx="2">
                  <c:v>令和４年度</c:v>
                </c:pt>
                <c:pt idx="3">
                  <c:v>令和５年度</c:v>
                </c:pt>
                <c:pt idx="4">
                  <c:v>令和６年度</c:v>
                </c:pt>
              </c:strCache>
            </c:strRef>
          </c:cat>
          <c:val>
            <c:numRef>
              <c:f>'P8'!$BD$3:$BD$7</c:f>
              <c:numCache>
                <c:formatCode>#,##0_);[Red]\(#,##0\)</c:formatCode>
                <c:ptCount val="5"/>
                <c:pt idx="0">
                  <c:v>133682198</c:v>
                </c:pt>
                <c:pt idx="1">
                  <c:v>132094399</c:v>
                </c:pt>
                <c:pt idx="2">
                  <c:v>134987795</c:v>
                </c:pt>
                <c:pt idx="3">
                  <c:v>135601082</c:v>
                </c:pt>
                <c:pt idx="4">
                  <c:v>133999625</c:v>
                </c:pt>
              </c:numCache>
            </c:numRef>
          </c:val>
          <c:extLst>
            <c:ext xmlns:c15="http://schemas.microsoft.com/office/drawing/2012/chart" uri="{02D57815-91ED-43cb-92C2-25804820EDAC}">
              <c15:datalabelsRange>
                <c15:f>'P8'!$BG$3:$BG$7</c15:f>
                <c15:dlblRangeCache>
                  <c:ptCount val="5"/>
                  <c:pt idx="0">
                    <c:v>27.3%</c:v>
                  </c:pt>
                  <c:pt idx="1">
                    <c:v>29.4%</c:v>
                  </c:pt>
                  <c:pt idx="2">
                    <c:v>31.0%</c:v>
                  </c:pt>
                  <c:pt idx="3">
                    <c:v>30.9%</c:v>
                  </c:pt>
                  <c:pt idx="4">
                    <c:v>28.9%</c:v>
                  </c:pt>
                </c15:dlblRangeCache>
              </c15:datalabelsRange>
            </c:ext>
            <c:ext xmlns:c16="http://schemas.microsoft.com/office/drawing/2014/chart" uri="{C3380CC4-5D6E-409C-BE32-E72D297353CC}">
              <c16:uniqueId val="{00000005-F035-4CFF-9435-1DAF479F7D7C}"/>
            </c:ext>
          </c:extLst>
        </c:ser>
        <c:ser>
          <c:idx val="1"/>
          <c:order val="1"/>
          <c:tx>
            <c:strRef>
              <c:f>'P8'!$BE$2</c:f>
              <c:strCache>
                <c:ptCount val="1"/>
                <c:pt idx="0">
                  <c:v>その他</c:v>
                </c:pt>
              </c:strCache>
            </c:strRef>
          </c:tx>
          <c:spPr>
            <a:solidFill>
              <a:schemeClr val="bg1"/>
            </a:solidFill>
            <a:ln>
              <a:solidFill>
                <a:sysClr val="windowText" lastClr="000000"/>
              </a:solidFill>
            </a:ln>
            <a:effectLst/>
          </c:spPr>
          <c:invertIfNegative val="0"/>
          <c:dLbls>
            <c:dLbl>
              <c:idx val="0"/>
              <c:layout>
                <c:manualLayout>
                  <c:x val="-3.6149290801447882E-3"/>
                  <c:y val="-0.30731210452400864"/>
                </c:manualLayout>
              </c:layout>
              <c:tx>
                <c:rich>
                  <a:bodyPr/>
                  <a:lstStyle/>
                  <a:p>
                    <a:fld id="{6AE20D39-DA84-4BA7-82CE-376CDCADE80C}"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035-4CFF-9435-1DAF479F7D7C}"/>
                </c:ext>
              </c:extLst>
            </c:dLbl>
            <c:dLbl>
              <c:idx val="1"/>
              <c:layout>
                <c:manualLayout>
                  <c:x val="-1.5575164992897425E-3"/>
                  <c:y val="-0.2743184794786423"/>
                </c:manualLayout>
              </c:layout>
              <c:tx>
                <c:rich>
                  <a:bodyPr/>
                  <a:lstStyle/>
                  <a:p>
                    <a:fld id="{D58874D1-C423-4470-97BB-54060EB717AA}"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035-4CFF-9435-1DAF479F7D7C}"/>
                </c:ext>
              </c:extLst>
            </c:dLbl>
            <c:dLbl>
              <c:idx val="2"/>
              <c:layout>
                <c:manualLayout>
                  <c:x val="1.269303661602848E-4"/>
                  <c:y val="-0.2576449749893488"/>
                </c:manualLayout>
              </c:layout>
              <c:tx>
                <c:rich>
                  <a:bodyPr/>
                  <a:lstStyle/>
                  <a:p>
                    <a:fld id="{65C8B972-3A81-4AEB-8EC3-A4CC795BD5AC}"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035-4CFF-9435-1DAF479F7D7C}"/>
                </c:ext>
              </c:extLst>
            </c:dLbl>
            <c:dLbl>
              <c:idx val="3"/>
              <c:layout>
                <c:manualLayout>
                  <c:x val="-1.6947922871434038E-3"/>
                  <c:y val="-0.26055197008189607"/>
                </c:manualLayout>
              </c:layout>
              <c:tx>
                <c:rich>
                  <a:bodyPr/>
                  <a:lstStyle/>
                  <a:p>
                    <a:fld id="{DCB88E25-E9F1-4584-BBD0-73BCDC5F4AC9}"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035-4CFF-9435-1DAF479F7D7C}"/>
                </c:ext>
              </c:extLst>
            </c:dLbl>
            <c:dLbl>
              <c:idx val="4"/>
              <c:layout>
                <c:manualLayout>
                  <c:x val="2.0690843386505972E-5"/>
                  <c:y val="-0.28369344989190981"/>
                </c:manualLayout>
              </c:layout>
              <c:tx>
                <c:rich>
                  <a:bodyPr/>
                  <a:lstStyle/>
                  <a:p>
                    <a:fld id="{C3EF3E65-3B34-43EE-99DE-D2B467D129AC}"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035-4CFF-9435-1DAF479F7D7C}"/>
                </c:ext>
              </c:extLst>
            </c:dLbl>
            <c:numFmt formatCode="General" sourceLinked="0"/>
            <c:spPr>
              <a:noFill/>
              <a:ln>
                <a:noFill/>
              </a:ln>
              <a:effectLst/>
            </c:spPr>
            <c:txPr>
              <a:bodyPr rot="0" spcFirstLastPara="1" vertOverflow="ellipsis" vert="horz" wrap="square" tIns="72000"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15:leaderLines>
                  <c:spPr>
                    <a:ln w="9525">
                      <a:solidFill>
                        <a:schemeClr val="tx1">
                          <a:lumMod val="35000"/>
                          <a:lumOff val="65000"/>
                        </a:schemeClr>
                      </a:solidFill>
                    </a:ln>
                    <a:effectLst/>
                  </c:spPr>
                </c15:leaderLines>
              </c:ext>
            </c:extLst>
          </c:dLbls>
          <c:cat>
            <c:strRef>
              <c:f>'P8'!$BC$3:$BC$7</c:f>
              <c:strCache>
                <c:ptCount val="5"/>
                <c:pt idx="0">
                  <c:v>令和２年度</c:v>
                </c:pt>
                <c:pt idx="1">
                  <c:v>令和３年度</c:v>
                </c:pt>
                <c:pt idx="2">
                  <c:v>令和４年度</c:v>
                </c:pt>
                <c:pt idx="3">
                  <c:v>令和５年度</c:v>
                </c:pt>
                <c:pt idx="4">
                  <c:v>令和６年度</c:v>
                </c:pt>
              </c:strCache>
            </c:strRef>
          </c:cat>
          <c:val>
            <c:numRef>
              <c:f>'P8'!$BE$3:$BE$7</c:f>
              <c:numCache>
                <c:formatCode>#,##0_);[Red]\(#,##0\)</c:formatCode>
                <c:ptCount val="5"/>
                <c:pt idx="0">
                  <c:v>355784283</c:v>
                </c:pt>
                <c:pt idx="1">
                  <c:v>316954591</c:v>
                </c:pt>
                <c:pt idx="2">
                  <c:v>299897761</c:v>
                </c:pt>
                <c:pt idx="3">
                  <c:v>303097003</c:v>
                </c:pt>
                <c:pt idx="4">
                  <c:v>329544927</c:v>
                </c:pt>
              </c:numCache>
            </c:numRef>
          </c:val>
          <c:extLst>
            <c:ext xmlns:c15="http://schemas.microsoft.com/office/drawing/2012/chart" uri="{02D57815-91ED-43cb-92C2-25804820EDAC}">
              <c15:datalabelsRange>
                <c15:f>'P8'!$BF$3:$BF$7</c15:f>
                <c15:dlblRangeCache>
                  <c:ptCount val="5"/>
                  <c:pt idx="0">
                    <c:v>489,466,481 </c:v>
                  </c:pt>
                  <c:pt idx="1">
                    <c:v>449,048,990 </c:v>
                  </c:pt>
                  <c:pt idx="2">
                    <c:v>434,885,556 </c:v>
                  </c:pt>
                  <c:pt idx="3">
                    <c:v>438,698,085 </c:v>
                  </c:pt>
                  <c:pt idx="4">
                    <c:v>463,544,552 </c:v>
                  </c:pt>
                </c15:dlblRangeCache>
              </c15:datalabelsRange>
            </c:ext>
            <c:ext xmlns:c16="http://schemas.microsoft.com/office/drawing/2014/chart" uri="{C3380CC4-5D6E-409C-BE32-E72D297353CC}">
              <c16:uniqueId val="{0000000B-F035-4CFF-9435-1DAF479F7D7C}"/>
            </c:ext>
          </c:extLst>
        </c:ser>
        <c:dLbls>
          <c:showLegendKey val="0"/>
          <c:showVal val="0"/>
          <c:showCatName val="0"/>
          <c:showSerName val="0"/>
          <c:showPercent val="0"/>
          <c:showBubbleSize val="0"/>
        </c:dLbls>
        <c:gapWidth val="50"/>
        <c:overlap val="100"/>
        <c:axId val="462560024"/>
        <c:axId val="462556888"/>
      </c:barChart>
      <c:catAx>
        <c:axId val="462560024"/>
        <c:scaling>
          <c:orientation val="minMax"/>
        </c:scaling>
        <c:delete val="0"/>
        <c:axPos val="b"/>
        <c:title>
          <c:tx>
            <c:rich>
              <a:bodyPr rot="0" spcFirstLastPara="1" vertOverflow="ellipsis" vert="horz" wrap="square" anchor="ctr" anchorCtr="1"/>
              <a:lstStyle/>
              <a:p>
                <a:pPr>
                  <a:defRPr sz="1050" b="0" i="0" u="none" strike="noStrike" kern="1200" cap="all" baseline="0">
                    <a:solidFill>
                      <a:schemeClr val="tx1">
                        <a:lumMod val="65000"/>
                        <a:lumOff val="35000"/>
                      </a:schemeClr>
                    </a:solidFill>
                    <a:latin typeface="+mn-lt"/>
                    <a:ea typeface="+mn-ea"/>
                    <a:cs typeface="+mn-cs"/>
                  </a:defRPr>
                </a:pPr>
                <a:r>
                  <a:rPr lang="ja-JP"/>
                  <a:t>（年度）</a:t>
                </a:r>
              </a:p>
            </c:rich>
          </c:tx>
          <c:layout>
            <c:manualLayout>
              <c:xMode val="edge"/>
              <c:yMode val="edge"/>
              <c:x val="0.92735712252835867"/>
              <c:y val="0.95152485718696933"/>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462556888"/>
        <c:crosses val="autoZero"/>
        <c:auto val="1"/>
        <c:lblAlgn val="ctr"/>
        <c:lblOffset val="100"/>
        <c:noMultiLvlLbl val="0"/>
      </c:catAx>
      <c:valAx>
        <c:axId val="462556888"/>
        <c:scaling>
          <c:orientation val="minMax"/>
          <c:max val="509999999.99999994"/>
          <c:min val="0"/>
        </c:scaling>
        <c:delete val="0"/>
        <c:axPos val="l"/>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title>
          <c:tx>
            <c:rich>
              <a:bodyPr rot="0" spcFirstLastPara="1" vertOverflow="ellipsis" wrap="square" anchor="ctr" anchorCtr="1"/>
              <a:lstStyle/>
              <a:p>
                <a:pPr>
                  <a:defRPr sz="1050" b="0" i="0" u="none" strike="noStrike" kern="1200" cap="all" baseline="0">
                    <a:solidFill>
                      <a:schemeClr val="tx1">
                        <a:lumMod val="65000"/>
                        <a:lumOff val="35000"/>
                      </a:schemeClr>
                    </a:solidFill>
                    <a:latin typeface="+mn-lt"/>
                    <a:ea typeface="+mn-ea"/>
                    <a:cs typeface="+mn-cs"/>
                  </a:defRPr>
                </a:pPr>
                <a:r>
                  <a:rPr lang="ja-JP"/>
                  <a:t>（単位：千円）</a:t>
                </a:r>
              </a:p>
            </c:rich>
          </c:tx>
          <c:layout>
            <c:manualLayout>
              <c:xMode val="edge"/>
              <c:yMode val="edge"/>
              <c:x val="3.5231138276390142E-3"/>
              <c:y val="8.0306623436776289E-2"/>
            </c:manualLayout>
          </c:layout>
          <c:overlay val="0"/>
          <c:spPr>
            <a:noFill/>
            <a:ln>
              <a:noFill/>
            </a:ln>
            <a:effectLst/>
          </c:sp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462560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a:pPr>
      <a:endParaRPr lang="ja-JP"/>
    </a:p>
  </c:tx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84631749450539"/>
          <c:y val="0.23294528077007134"/>
          <c:w val="0.44350987567014"/>
          <c:h val="0.61397720431540237"/>
        </c:manualLayout>
      </c:layout>
      <c:pieChart>
        <c:varyColors val="1"/>
        <c:ser>
          <c:idx val="1"/>
          <c:order val="0"/>
          <c:tx>
            <c:strRef>
              <c:f>'P9'!$P$3</c:f>
              <c:strCache>
                <c:ptCount val="1"/>
                <c:pt idx="0">
                  <c:v>令和6年度</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AB73-4010-BB76-3EAA25D066B9}"/>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AB73-4010-BB76-3EAA25D066B9}"/>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AB73-4010-BB76-3EAA25D066B9}"/>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AB73-4010-BB76-3EAA25D066B9}"/>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AB73-4010-BB76-3EAA25D066B9}"/>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AB73-4010-BB76-3EAA25D066B9}"/>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D-AB73-4010-BB76-3EAA25D066B9}"/>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F-AB73-4010-BB76-3EAA25D066B9}"/>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1-AB73-4010-BB76-3EAA25D066B9}"/>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3-AB73-4010-BB76-3EAA25D066B9}"/>
              </c:ext>
            </c:extLst>
          </c:dPt>
          <c:dLbls>
            <c:dLbl>
              <c:idx val="0"/>
              <c:layout>
                <c:manualLayout>
                  <c:x val="-2.7049559981472903E-3"/>
                  <c:y val="1.33111480865224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73-4010-BB76-3EAA25D066B9}"/>
                </c:ext>
              </c:extLst>
            </c:dLbl>
            <c:dLbl>
              <c:idx val="4"/>
              <c:layout>
                <c:manualLayout>
                  <c:x val="-5.4644808743169397E-2"/>
                  <c:y val="1.99667221297836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B73-4010-BB76-3EAA25D066B9}"/>
                </c:ext>
              </c:extLst>
            </c:dLbl>
            <c:dLbl>
              <c:idx val="5"/>
              <c:layout>
                <c:manualLayout>
                  <c:x val="-5.1001821493624776E-2"/>
                  <c:y val="1.10926234054353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B73-4010-BB76-3EAA25D066B9}"/>
                </c:ext>
              </c:extLst>
            </c:dLbl>
            <c:dLbl>
              <c:idx val="6"/>
              <c:layout>
                <c:manualLayout>
                  <c:x val="-6.0109289617486336E-2"/>
                  <c:y val="-1.10926234054353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B73-4010-BB76-3EAA25D066B9}"/>
                </c:ext>
              </c:extLst>
            </c:dLbl>
            <c:dLbl>
              <c:idx val="7"/>
              <c:layout>
                <c:manualLayout>
                  <c:x val="-8.1967213114754092E-2"/>
                  <c:y val="-6.655574043261230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AB73-4010-BB76-3EAA25D066B9}"/>
                </c:ext>
              </c:extLst>
            </c:dLbl>
            <c:dLbl>
              <c:idx val="8"/>
              <c:layout>
                <c:manualLayout>
                  <c:x val="1.092896174863388E-2"/>
                  <c:y val="-7.099278979478647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AB73-4010-BB76-3EAA25D066B9}"/>
                </c:ext>
              </c:extLst>
            </c:dLbl>
            <c:dLbl>
              <c:idx val="9"/>
              <c:layout>
                <c:manualLayout>
                  <c:x val="3.2786885245901641E-2"/>
                  <c:y val="-1.99667221297837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AB73-4010-BB76-3EAA25D066B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'P9'!$O$4:$O$13</c:f>
              <c:strCache>
                <c:ptCount val="10"/>
                <c:pt idx="0">
                  <c:v>市税</c:v>
                </c:pt>
                <c:pt idx="1">
                  <c:v>国庫支出金</c:v>
                </c:pt>
                <c:pt idx="2">
                  <c:v>地方交付税</c:v>
                </c:pt>
                <c:pt idx="3">
                  <c:v>市債</c:v>
                </c:pt>
                <c:pt idx="4">
                  <c:v>県支出金</c:v>
                </c:pt>
                <c:pt idx="5">
                  <c:v>地方消費税交付金</c:v>
                </c:pt>
                <c:pt idx="6">
                  <c:v>諸収入</c:v>
                </c:pt>
                <c:pt idx="7">
                  <c:v>使用料及び手数料</c:v>
                </c:pt>
                <c:pt idx="8">
                  <c:v>地方譲与税</c:v>
                </c:pt>
                <c:pt idx="9">
                  <c:v>その他</c:v>
                </c:pt>
              </c:strCache>
            </c:strRef>
          </c:cat>
          <c:val>
            <c:numRef>
              <c:f>'P9'!$Q$4:$Q$13</c:f>
              <c:numCache>
                <c:formatCode>0.0%</c:formatCode>
                <c:ptCount val="10"/>
                <c:pt idx="0">
                  <c:v>0.28899999999999998</c:v>
                </c:pt>
                <c:pt idx="1">
                  <c:v>0.19491311523153093</c:v>
                </c:pt>
                <c:pt idx="2">
                  <c:v>0.184</c:v>
                </c:pt>
                <c:pt idx="3">
                  <c:v>8.3000000000000004E-2</c:v>
                </c:pt>
                <c:pt idx="4">
                  <c:v>6.3E-2</c:v>
                </c:pt>
                <c:pt idx="5">
                  <c:v>4.4999999999999998E-2</c:v>
                </c:pt>
                <c:pt idx="6">
                  <c:v>3.5000000000000003E-2</c:v>
                </c:pt>
                <c:pt idx="7">
                  <c:v>1.6E-2</c:v>
                </c:pt>
                <c:pt idx="8">
                  <c:v>7.0000000000000001E-3</c:v>
                </c:pt>
                <c:pt idx="9">
                  <c:v>8.3086884768469038E-2</c:v>
                </c:pt>
              </c:numCache>
            </c:numRef>
          </c:val>
          <c:extLst>
            <c:ext xmlns:c16="http://schemas.microsoft.com/office/drawing/2014/chart" uri="{C3380CC4-5D6E-409C-BE32-E72D297353CC}">
              <c16:uniqueId val="{00000014-AB73-4010-BB76-3EAA25D066B9}"/>
            </c:ext>
          </c:extLst>
        </c:ser>
        <c:ser>
          <c:idx val="0"/>
          <c:order val="1"/>
          <c:tx>
            <c:strRef>
              <c:f>'P9'!$Q$3</c:f>
              <c:strCache>
                <c:ptCount val="1"/>
                <c:pt idx="0">
                  <c:v>構成率</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6-AB73-4010-BB76-3EAA25D066B9}"/>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8-AB73-4010-BB76-3EAA25D066B9}"/>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A-AB73-4010-BB76-3EAA25D066B9}"/>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C-AB73-4010-BB76-3EAA25D066B9}"/>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E-AB73-4010-BB76-3EAA25D066B9}"/>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0-AB73-4010-BB76-3EAA25D066B9}"/>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2-AB73-4010-BB76-3EAA25D066B9}"/>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4-AB73-4010-BB76-3EAA25D066B9}"/>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6-AB73-4010-BB76-3EAA25D066B9}"/>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8-AB73-4010-BB76-3EAA25D066B9}"/>
              </c:ext>
            </c:extLst>
          </c:dPt>
          <c:cat>
            <c:strRef>
              <c:f>'P9'!$O$4:$O$13</c:f>
              <c:strCache>
                <c:ptCount val="10"/>
                <c:pt idx="0">
                  <c:v>市税</c:v>
                </c:pt>
                <c:pt idx="1">
                  <c:v>国庫支出金</c:v>
                </c:pt>
                <c:pt idx="2">
                  <c:v>地方交付税</c:v>
                </c:pt>
                <c:pt idx="3">
                  <c:v>市債</c:v>
                </c:pt>
                <c:pt idx="4">
                  <c:v>県支出金</c:v>
                </c:pt>
                <c:pt idx="5">
                  <c:v>地方消費税交付金</c:v>
                </c:pt>
                <c:pt idx="6">
                  <c:v>諸収入</c:v>
                </c:pt>
                <c:pt idx="7">
                  <c:v>使用料及び手数料</c:v>
                </c:pt>
                <c:pt idx="8">
                  <c:v>地方譲与税</c:v>
                </c:pt>
                <c:pt idx="9">
                  <c:v>その他</c:v>
                </c:pt>
              </c:strCache>
            </c:strRef>
          </c:cat>
          <c:val>
            <c:numRef>
              <c:f>'P9'!$Q$4:$Q$13</c:f>
              <c:numCache>
                <c:formatCode>0.0%</c:formatCode>
                <c:ptCount val="10"/>
                <c:pt idx="0">
                  <c:v>0.28899999999999998</c:v>
                </c:pt>
                <c:pt idx="1">
                  <c:v>0.19491311523153093</c:v>
                </c:pt>
                <c:pt idx="2">
                  <c:v>0.184</c:v>
                </c:pt>
                <c:pt idx="3">
                  <c:v>8.3000000000000004E-2</c:v>
                </c:pt>
                <c:pt idx="4">
                  <c:v>6.3E-2</c:v>
                </c:pt>
                <c:pt idx="5">
                  <c:v>4.4999999999999998E-2</c:v>
                </c:pt>
                <c:pt idx="6">
                  <c:v>3.5000000000000003E-2</c:v>
                </c:pt>
                <c:pt idx="7">
                  <c:v>1.6E-2</c:v>
                </c:pt>
                <c:pt idx="8">
                  <c:v>7.0000000000000001E-3</c:v>
                </c:pt>
                <c:pt idx="9">
                  <c:v>8.3086884768469038E-2</c:v>
                </c:pt>
              </c:numCache>
            </c:numRef>
          </c:val>
          <c:extLst>
            <c:ext xmlns:c16="http://schemas.microsoft.com/office/drawing/2014/chart" uri="{C3380CC4-5D6E-409C-BE32-E72D297353CC}">
              <c16:uniqueId val="{00000029-AB73-4010-BB76-3EAA25D066B9}"/>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2"/>
                <c:order val="2"/>
                <c:tx>
                  <c:strRef>
                    <c:extLst>
                      <c:ext uri="{02D57815-91ED-43cb-92C2-25804820EDAC}">
                        <c15:formulaRef>
                          <c15:sqref>'P9'!$P$3:$P$13</c15:sqref>
                        </c15:formulaRef>
                      </c:ext>
                    </c:extLst>
                    <c:strCache>
                      <c:ptCount val="11"/>
                      <c:pt idx="0">
                        <c:v>令和6年度</c:v>
                      </c:pt>
                      <c:pt idx="1">
                        <c:v>134,000</c:v>
                      </c:pt>
                      <c:pt idx="2">
                        <c:v>90,351</c:v>
                      </c:pt>
                      <c:pt idx="3">
                        <c:v>85,461</c:v>
                      </c:pt>
                      <c:pt idx="4">
                        <c:v>38,596</c:v>
                      </c:pt>
                      <c:pt idx="5">
                        <c:v>29,278</c:v>
                      </c:pt>
                      <c:pt idx="6">
                        <c:v>21,015</c:v>
                      </c:pt>
                      <c:pt idx="7">
                        <c:v>16,214</c:v>
                      </c:pt>
                      <c:pt idx="8">
                        <c:v>7,451</c:v>
                      </c:pt>
                      <c:pt idx="9">
                        <c:v>3,264</c:v>
                      </c:pt>
                      <c:pt idx="10">
                        <c:v>37,915</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B-AB73-4010-BB76-3EAA25D066B9}"/>
                    </c:ext>
                  </c:extLst>
                </c:dPt>
                <c:val>
                  <c:numLit>
                    <c:formatCode>General</c:formatCode>
                    <c:ptCount val="1"/>
                    <c:pt idx="0">
                      <c:v>1</c:v>
                    </c:pt>
                  </c:numLit>
                </c:val>
                <c:extLst>
                  <c:ext xmlns:c16="http://schemas.microsoft.com/office/drawing/2014/chart" uri="{C3380CC4-5D6E-409C-BE32-E72D297353CC}">
                    <c16:uniqueId val="{0000002C-AB73-4010-BB76-3EAA25D066B9}"/>
                  </c:ext>
                </c:extLst>
              </c15:ser>
            </c15:filteredPieSeries>
          </c:ext>
        </c:extLst>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62307578910201"/>
          <c:y val="0.23372287145242071"/>
          <c:w val="0.4379477492144086"/>
          <c:h val="0.61268781302170283"/>
        </c:manualLayout>
      </c:layout>
      <c:pieChart>
        <c:varyColors val="1"/>
        <c:ser>
          <c:idx val="0"/>
          <c:order val="0"/>
          <c:tx>
            <c:strRef>
              <c:f>'P9'!$P$17</c:f>
              <c:strCache>
                <c:ptCount val="1"/>
                <c:pt idx="0">
                  <c:v>令和6年度</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171B-440E-9B7E-76D9F5A1898C}"/>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171B-440E-9B7E-76D9F5A1898C}"/>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171B-440E-9B7E-76D9F5A1898C}"/>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7-171B-440E-9B7E-76D9F5A1898C}"/>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9-171B-440E-9B7E-76D9F5A1898C}"/>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B-171B-440E-9B7E-76D9F5A1898C}"/>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D-171B-440E-9B7E-76D9F5A1898C}"/>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F-171B-440E-9B7E-76D9F5A1898C}"/>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1-171B-440E-9B7E-76D9F5A1898C}"/>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3-171B-440E-9B7E-76D9F5A1898C}"/>
              </c:ext>
            </c:extLst>
          </c:dPt>
          <c:dLbls>
            <c:dLbl>
              <c:idx val="5"/>
              <c:layout>
                <c:manualLayout>
                  <c:x val="-6.5128900949796509E-2"/>
                  <c:y val="4.674457429048418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71B-440E-9B7E-76D9F5A1898C}"/>
                </c:ext>
              </c:extLst>
            </c:dLbl>
            <c:dLbl>
              <c:idx val="6"/>
              <c:layout>
                <c:manualLayout>
                  <c:x val="-9.4075079149706045E-2"/>
                  <c:y val="3.33889816360600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71B-440E-9B7E-76D9F5A1898C}"/>
                </c:ext>
              </c:extLst>
            </c:dLbl>
            <c:dLbl>
              <c:idx val="7"/>
              <c:layout>
                <c:manualLayout>
                  <c:x val="-8.6838534599728665E-2"/>
                  <c:y val="2.225932109070673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171B-440E-9B7E-76D9F5A1898C}"/>
                </c:ext>
              </c:extLst>
            </c:dLbl>
            <c:dLbl>
              <c:idx val="8"/>
              <c:layout>
                <c:manualLayout>
                  <c:x val="-6.1510628674807777E-2"/>
                  <c:y val="-3.784084585420144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171B-440E-9B7E-76D9F5A1898C}"/>
                </c:ext>
              </c:extLst>
            </c:dLbl>
            <c:dLbl>
              <c:idx val="9"/>
              <c:layout>
                <c:manualLayout>
                  <c:x val="-5.4274084124830389E-3"/>
                  <c:y val="-2.225932109070675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71B-440E-9B7E-76D9F5A1898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'P9'!$O$18:$O$27</c:f>
              <c:strCache>
                <c:ptCount val="10"/>
                <c:pt idx="0">
                  <c:v>民生費</c:v>
                </c:pt>
                <c:pt idx="1">
                  <c:v>教育費</c:v>
                </c:pt>
                <c:pt idx="2">
                  <c:v>土木費</c:v>
                </c:pt>
                <c:pt idx="3">
                  <c:v>公債費</c:v>
                </c:pt>
                <c:pt idx="4">
                  <c:v>総務費</c:v>
                </c:pt>
                <c:pt idx="5">
                  <c:v>衛生費</c:v>
                </c:pt>
                <c:pt idx="6">
                  <c:v>消防費</c:v>
                </c:pt>
                <c:pt idx="7">
                  <c:v>農林水産業費</c:v>
                </c:pt>
                <c:pt idx="8">
                  <c:v>商工費</c:v>
                </c:pt>
                <c:pt idx="9">
                  <c:v>その他</c:v>
                </c:pt>
              </c:strCache>
            </c:strRef>
          </c:cat>
          <c:val>
            <c:numRef>
              <c:f>'P9'!$Q$18:$Q$27</c:f>
              <c:numCache>
                <c:formatCode>0.0%</c:formatCode>
                <c:ptCount val="10"/>
                <c:pt idx="0">
                  <c:v>0.35507914706513349</c:v>
                </c:pt>
                <c:pt idx="1">
                  <c:v>0.14561865645728136</c:v>
                </c:pt>
                <c:pt idx="2">
                  <c:v>0.13279499616263357</c:v>
                </c:pt>
                <c:pt idx="3">
                  <c:v>0.10901217119741315</c:v>
                </c:pt>
                <c:pt idx="4">
                  <c:v>0.10633817925256506</c:v>
                </c:pt>
                <c:pt idx="5">
                  <c:v>6.5487367655092638E-2</c:v>
                </c:pt>
                <c:pt idx="6">
                  <c:v>2.47449312481062E-2</c:v>
                </c:pt>
                <c:pt idx="7">
                  <c:v>1.8514463664452717E-2</c:v>
                </c:pt>
                <c:pt idx="8">
                  <c:v>1.7505910871358648E-2</c:v>
                </c:pt>
                <c:pt idx="9">
                  <c:v>2.4904176425963157E-2</c:v>
                </c:pt>
              </c:numCache>
            </c:numRef>
          </c:val>
          <c:extLst>
            <c:ext xmlns:c16="http://schemas.microsoft.com/office/drawing/2014/chart" uri="{C3380CC4-5D6E-409C-BE32-E72D297353CC}">
              <c16:uniqueId val="{00000014-171B-440E-9B7E-76D9F5A1898C}"/>
            </c:ext>
          </c:extLst>
        </c:ser>
        <c:ser>
          <c:idx val="1"/>
          <c:order val="1"/>
          <c:tx>
            <c:strRef>
              <c:f>'P9'!$Q$17</c:f>
              <c:strCache>
                <c:ptCount val="1"/>
                <c:pt idx="0">
                  <c:v>構成率</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6-171B-440E-9B7E-76D9F5A1898C}"/>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8-171B-440E-9B7E-76D9F5A1898C}"/>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A-171B-440E-9B7E-76D9F5A1898C}"/>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C-171B-440E-9B7E-76D9F5A1898C}"/>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1E-171B-440E-9B7E-76D9F5A1898C}"/>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0-171B-440E-9B7E-76D9F5A1898C}"/>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2-171B-440E-9B7E-76D9F5A1898C}"/>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4-171B-440E-9B7E-76D9F5A1898C}"/>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6-171B-440E-9B7E-76D9F5A1898C}"/>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28-171B-440E-9B7E-76D9F5A1898C}"/>
              </c:ext>
            </c:extLst>
          </c:dPt>
          <c:cat>
            <c:strRef>
              <c:f>'P9'!$O$18:$O$27</c:f>
              <c:strCache>
                <c:ptCount val="10"/>
                <c:pt idx="0">
                  <c:v>民生費</c:v>
                </c:pt>
                <c:pt idx="1">
                  <c:v>教育費</c:v>
                </c:pt>
                <c:pt idx="2">
                  <c:v>土木費</c:v>
                </c:pt>
                <c:pt idx="3">
                  <c:v>公債費</c:v>
                </c:pt>
                <c:pt idx="4">
                  <c:v>総務費</c:v>
                </c:pt>
                <c:pt idx="5">
                  <c:v>衛生費</c:v>
                </c:pt>
                <c:pt idx="6">
                  <c:v>消防費</c:v>
                </c:pt>
                <c:pt idx="7">
                  <c:v>農林水産業費</c:v>
                </c:pt>
                <c:pt idx="8">
                  <c:v>商工費</c:v>
                </c:pt>
                <c:pt idx="9">
                  <c:v>その他</c:v>
                </c:pt>
              </c:strCache>
            </c:strRef>
          </c:cat>
          <c:val>
            <c:numRef>
              <c:f>'P9'!$Q$18:$Q$27</c:f>
              <c:numCache>
                <c:formatCode>0.0%</c:formatCode>
                <c:ptCount val="10"/>
                <c:pt idx="0">
                  <c:v>0.35507914706513349</c:v>
                </c:pt>
                <c:pt idx="1">
                  <c:v>0.14561865645728136</c:v>
                </c:pt>
                <c:pt idx="2">
                  <c:v>0.13279499616263357</c:v>
                </c:pt>
                <c:pt idx="3">
                  <c:v>0.10901217119741315</c:v>
                </c:pt>
                <c:pt idx="4">
                  <c:v>0.10633817925256506</c:v>
                </c:pt>
                <c:pt idx="5">
                  <c:v>6.5487367655092638E-2</c:v>
                </c:pt>
                <c:pt idx="6">
                  <c:v>2.47449312481062E-2</c:v>
                </c:pt>
                <c:pt idx="7">
                  <c:v>1.8514463664452717E-2</c:v>
                </c:pt>
                <c:pt idx="8">
                  <c:v>1.7505910871358648E-2</c:v>
                </c:pt>
                <c:pt idx="9">
                  <c:v>2.4904176425963157E-2</c:v>
                </c:pt>
              </c:numCache>
            </c:numRef>
          </c:val>
          <c:extLst>
            <c:ext xmlns:c16="http://schemas.microsoft.com/office/drawing/2014/chart" uri="{C3380CC4-5D6E-409C-BE32-E72D297353CC}">
              <c16:uniqueId val="{00000029-171B-440E-9B7E-76D9F5A1898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2222222222222223E-2"/>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'P9'!$O$28</c:f>
              <c:strCache>
                <c:ptCount val="1"/>
                <c:pt idx="0">
                  <c:v>歳出合計</c:v>
                </c:pt>
              </c:strCache>
            </c:strRef>
          </c:tx>
          <c:spPr>
            <a:solidFill>
              <a:schemeClr val="accent1"/>
            </a:solidFill>
            <a:ln>
              <a:solidFill>
                <a:schemeClr val="bg1"/>
              </a:solidFill>
            </a:ln>
            <a:effectLst/>
          </c:spPr>
          <c:invertIfNegative val="0"/>
          <c:dPt>
            <c:idx val="0"/>
            <c:invertIfNegative val="0"/>
            <c:bubble3D val="0"/>
            <c:spPr>
              <a:solidFill>
                <a:schemeClr val="bg1"/>
              </a:solidFill>
              <a:ln>
                <a:solidFill>
                  <a:schemeClr val="bg1"/>
                </a:solidFill>
              </a:ln>
              <a:effectLst/>
            </c:spPr>
            <c:extLst>
              <c:ext xmlns:c16="http://schemas.microsoft.com/office/drawing/2014/chart" uri="{C3380CC4-5D6E-409C-BE32-E72D297353CC}">
                <c16:uniqueId val="{00000002-70D4-4CF2-84EE-E1DB3F3B874D}"/>
              </c:ext>
            </c:extLst>
          </c:dPt>
          <c:dLbls>
            <c:dLbl>
              <c:idx val="0"/>
              <c:layout>
                <c:manualLayout>
                  <c:x val="-0.16346506739623648"/>
                  <c:y val="-0.29265912073490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D4-4CF2-84EE-E1DB3F3B874D}"/>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'P9'!$P$28</c:f>
              <c:numCache>
                <c:formatCode>#,##0_);[Red]\(#,##0\)</c:formatCode>
                <c:ptCount val="1"/>
                <c:pt idx="0">
                  <c:v>452133</c:v>
                </c:pt>
              </c:numCache>
            </c:numRef>
          </c:val>
          <c:extLst>
            <c:ext xmlns:c16="http://schemas.microsoft.com/office/drawing/2014/chart" uri="{C3380CC4-5D6E-409C-BE32-E72D297353CC}">
              <c16:uniqueId val="{00000001-70D4-4CF2-84EE-E1DB3F3B874D}"/>
            </c:ext>
          </c:extLst>
        </c:ser>
        <c:dLbls>
          <c:showLegendKey val="0"/>
          <c:showVal val="0"/>
          <c:showCatName val="0"/>
          <c:showSerName val="0"/>
          <c:showPercent val="0"/>
          <c:showBubbleSize val="0"/>
        </c:dLbls>
        <c:gapWidth val="219"/>
        <c:overlap val="-27"/>
        <c:axId val="901274288"/>
        <c:axId val="964817584"/>
      </c:barChart>
      <c:catAx>
        <c:axId val="901274288"/>
        <c:scaling>
          <c:orientation val="minMax"/>
        </c:scaling>
        <c:delete val="1"/>
        <c:axPos val="b"/>
        <c:majorTickMark val="none"/>
        <c:minorTickMark val="none"/>
        <c:tickLblPos val="nextTo"/>
        <c:crossAx val="964817584"/>
        <c:crosses val="autoZero"/>
        <c:auto val="1"/>
        <c:lblAlgn val="ctr"/>
        <c:lblOffset val="100"/>
        <c:noMultiLvlLbl val="0"/>
      </c:catAx>
      <c:valAx>
        <c:axId val="964817584"/>
        <c:scaling>
          <c:orientation val="minMax"/>
        </c:scaling>
        <c:delete val="1"/>
        <c:axPos val="l"/>
        <c:majorGridlines>
          <c:spPr>
            <a:ln w="9525" cap="flat" cmpd="sng" algn="ctr">
              <a:noFill/>
              <a:round/>
            </a:ln>
            <a:effectLst/>
          </c:spPr>
        </c:majorGridlines>
        <c:numFmt formatCode="#,##0_);[Red]\(#,##0\)" sourceLinked="1"/>
        <c:majorTickMark val="none"/>
        <c:minorTickMark val="none"/>
        <c:tickLblPos val="nextTo"/>
        <c:crossAx val="90127428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2.3733862026196612E-2"/>
          <c:y val="7.4074074074074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'P9'!$O$14</c:f>
              <c:strCache>
                <c:ptCount val="1"/>
                <c:pt idx="0">
                  <c:v>歳入合計</c:v>
                </c:pt>
              </c:strCache>
            </c:strRef>
          </c:tx>
          <c:spPr>
            <a:noFill/>
            <a:ln>
              <a:noFill/>
            </a:ln>
            <a:effectLst/>
          </c:spPr>
          <c:invertIfNegative val="0"/>
          <c:dLbls>
            <c:dLbl>
              <c:idx val="0"/>
              <c:layout>
                <c:manualLayout>
                  <c:x val="-0.11447907466220661"/>
                  <c:y val="-8.9470792895074189E-2"/>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0.22623325127318508"/>
                      <c:h val="0.73636391381309896"/>
                    </c:manualLayout>
                  </c15:layout>
                </c:ext>
                <c:ext xmlns:c16="http://schemas.microsoft.com/office/drawing/2014/chart" uri="{C3380CC4-5D6E-409C-BE32-E72D297353CC}">
                  <c16:uniqueId val="{00000001-2CF8-4CD5-9088-DC7BAF45423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'P9'!$P$14</c:f>
              <c:numCache>
                <c:formatCode>#,##0_);[Red]\(#,##0\)</c:formatCode>
                <c:ptCount val="1"/>
                <c:pt idx="0">
                  <c:v>463545</c:v>
                </c:pt>
              </c:numCache>
            </c:numRef>
          </c:val>
          <c:extLst>
            <c:ext xmlns:c16="http://schemas.microsoft.com/office/drawing/2014/chart" uri="{C3380CC4-5D6E-409C-BE32-E72D297353CC}">
              <c16:uniqueId val="{00000000-2CF8-4CD5-9088-DC7BAF45423B}"/>
            </c:ext>
          </c:extLst>
        </c:ser>
        <c:dLbls>
          <c:dLblPos val="outEnd"/>
          <c:showLegendKey val="0"/>
          <c:showVal val="1"/>
          <c:showCatName val="0"/>
          <c:showSerName val="0"/>
          <c:showPercent val="0"/>
          <c:showBubbleSize val="0"/>
        </c:dLbls>
        <c:gapWidth val="219"/>
        <c:overlap val="-27"/>
        <c:axId val="901236704"/>
        <c:axId val="912863536"/>
      </c:barChart>
      <c:catAx>
        <c:axId val="901236704"/>
        <c:scaling>
          <c:orientation val="minMax"/>
        </c:scaling>
        <c:delete val="1"/>
        <c:axPos val="b"/>
        <c:majorTickMark val="none"/>
        <c:minorTickMark val="none"/>
        <c:tickLblPos val="nextTo"/>
        <c:crossAx val="912863536"/>
        <c:crosses val="autoZero"/>
        <c:auto val="1"/>
        <c:lblAlgn val="ctr"/>
        <c:lblOffset val="100"/>
        <c:noMultiLvlLbl val="0"/>
      </c:catAx>
      <c:valAx>
        <c:axId val="912863536"/>
        <c:scaling>
          <c:orientation val="minMax"/>
        </c:scaling>
        <c:delete val="1"/>
        <c:axPos val="l"/>
        <c:majorGridlines>
          <c:spPr>
            <a:ln w="9525" cap="flat" cmpd="sng" algn="ctr">
              <a:noFill/>
              <a:round/>
            </a:ln>
            <a:effectLst/>
          </c:spPr>
        </c:majorGridlines>
        <c:numFmt formatCode="#,##0_);[Red]\(#,##0\)" sourceLinked="1"/>
        <c:majorTickMark val="none"/>
        <c:minorTickMark val="none"/>
        <c:tickLblPos val="nextTo"/>
        <c:crossAx val="901236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7395576644622"/>
          <c:y val="7.0172043879130494E-2"/>
          <c:w val="0.81983039248806766"/>
          <c:h val="0.80095015815330772"/>
        </c:manualLayout>
      </c:layout>
      <c:lineChart>
        <c:grouping val="standard"/>
        <c:varyColors val="0"/>
        <c:ser>
          <c:idx val="0"/>
          <c:order val="0"/>
          <c:tx>
            <c:strRef>
              <c:f>'P13'!$M$14</c:f>
              <c:strCache>
                <c:ptCount val="1"/>
                <c:pt idx="0">
                  <c:v>市税収入率</c:v>
                </c:pt>
              </c:strCache>
            </c:strRef>
          </c:tx>
          <c:spPr>
            <a:ln w="28575">
              <a:round/>
            </a:ln>
          </c:spPr>
          <c:dLbls>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'P13'!$L$15:$L$19</c:f>
              <c:strCache>
                <c:ptCount val="5"/>
                <c:pt idx="0">
                  <c:v>令和２年</c:v>
                </c:pt>
                <c:pt idx="1">
                  <c:v>令和３年</c:v>
                </c:pt>
                <c:pt idx="2">
                  <c:v>令和４年</c:v>
                </c:pt>
                <c:pt idx="3">
                  <c:v>令和５年</c:v>
                </c:pt>
                <c:pt idx="4">
                  <c:v>令和６年</c:v>
                </c:pt>
              </c:strCache>
            </c:strRef>
          </c:cat>
          <c:val>
            <c:numRef>
              <c:f>'P13'!$M$15:$M$19</c:f>
              <c:numCache>
                <c:formatCode>0.0_ </c:formatCode>
                <c:ptCount val="5"/>
                <c:pt idx="0">
                  <c:v>97.3</c:v>
                </c:pt>
                <c:pt idx="1">
                  <c:v>97.6</c:v>
                </c:pt>
                <c:pt idx="2">
                  <c:v>97.6</c:v>
                </c:pt>
                <c:pt idx="3">
                  <c:v>97.5</c:v>
                </c:pt>
                <c:pt idx="4">
                  <c:v>97.5</c:v>
                </c:pt>
              </c:numCache>
            </c:numRef>
          </c:val>
          <c:smooth val="0"/>
          <c:extLst>
            <c:ext xmlns:c16="http://schemas.microsoft.com/office/drawing/2014/chart" uri="{C3380CC4-5D6E-409C-BE32-E72D297353CC}">
              <c16:uniqueId val="{00000000-5273-49C1-A5A1-8B3E2CAA45B2}"/>
            </c:ext>
          </c:extLst>
        </c:ser>
        <c:ser>
          <c:idx val="1"/>
          <c:order val="1"/>
          <c:tx>
            <c:strRef>
              <c:f>'P13'!$N$14</c:f>
              <c:strCache>
                <c:ptCount val="1"/>
                <c:pt idx="0">
                  <c:v>現年課税分</c:v>
                </c:pt>
              </c:strCache>
            </c:strRef>
          </c:tx>
          <c:spPr>
            <a:ln w="28575">
              <a:prstDash val="sysDash"/>
            </a:ln>
          </c:spPr>
          <c:dLbls>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'P13'!$L$15:$L$19</c:f>
              <c:strCache>
                <c:ptCount val="5"/>
                <c:pt idx="0">
                  <c:v>令和２年</c:v>
                </c:pt>
                <c:pt idx="1">
                  <c:v>令和３年</c:v>
                </c:pt>
                <c:pt idx="2">
                  <c:v>令和４年</c:v>
                </c:pt>
                <c:pt idx="3">
                  <c:v>令和５年</c:v>
                </c:pt>
                <c:pt idx="4">
                  <c:v>令和６年</c:v>
                </c:pt>
              </c:strCache>
            </c:strRef>
          </c:cat>
          <c:val>
            <c:numRef>
              <c:f>'P13'!$N$15:$N$19</c:f>
              <c:numCache>
                <c:formatCode>0.0_ </c:formatCode>
                <c:ptCount val="5"/>
                <c:pt idx="0">
                  <c:v>99</c:v>
                </c:pt>
                <c:pt idx="1">
                  <c:v>99.3</c:v>
                </c:pt>
                <c:pt idx="2">
                  <c:v>99.3</c:v>
                </c:pt>
                <c:pt idx="3">
                  <c:v>99.2</c:v>
                </c:pt>
                <c:pt idx="4">
                  <c:v>99.3</c:v>
                </c:pt>
              </c:numCache>
            </c:numRef>
          </c:val>
          <c:smooth val="0"/>
          <c:extLst>
            <c:ext xmlns:c16="http://schemas.microsoft.com/office/drawing/2014/chart" uri="{C3380CC4-5D6E-409C-BE32-E72D297353CC}">
              <c16:uniqueId val="{00000001-5273-49C1-A5A1-8B3E2CAA45B2}"/>
            </c:ext>
          </c:extLst>
        </c:ser>
        <c:ser>
          <c:idx val="2"/>
          <c:order val="2"/>
          <c:tx>
            <c:strRef>
              <c:f>'P13'!$O$14</c:f>
              <c:strCache>
                <c:ptCount val="1"/>
                <c:pt idx="0">
                  <c:v>滞納繰越分</c:v>
                </c:pt>
              </c:strCache>
            </c:strRef>
          </c:tx>
          <c:dLbls>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'P13'!$L$15:$L$19</c:f>
              <c:strCache>
                <c:ptCount val="5"/>
                <c:pt idx="0">
                  <c:v>令和２年</c:v>
                </c:pt>
                <c:pt idx="1">
                  <c:v>令和３年</c:v>
                </c:pt>
                <c:pt idx="2">
                  <c:v>令和４年</c:v>
                </c:pt>
                <c:pt idx="3">
                  <c:v>令和５年</c:v>
                </c:pt>
                <c:pt idx="4">
                  <c:v>令和６年</c:v>
                </c:pt>
              </c:strCache>
            </c:strRef>
          </c:cat>
          <c:val>
            <c:numRef>
              <c:f>'P13'!$O$15:$O$19</c:f>
              <c:numCache>
                <c:formatCode>General</c:formatCode>
                <c:ptCount val="5"/>
                <c:pt idx="0">
                  <c:v>26.7</c:v>
                </c:pt>
                <c:pt idx="1">
                  <c:v>30.6</c:v>
                </c:pt>
                <c:pt idx="2">
                  <c:v>21.7</c:v>
                </c:pt>
                <c:pt idx="3" formatCode="0.0_ ">
                  <c:v>22</c:v>
                </c:pt>
                <c:pt idx="4" formatCode="0.0_ ">
                  <c:v>23.4</c:v>
                </c:pt>
              </c:numCache>
            </c:numRef>
          </c:val>
          <c:smooth val="0"/>
          <c:extLst>
            <c:ext xmlns:c16="http://schemas.microsoft.com/office/drawing/2014/chart" uri="{C3380CC4-5D6E-409C-BE32-E72D297353CC}">
              <c16:uniqueId val="{00000002-5273-49C1-A5A1-8B3E2CAA45B2}"/>
            </c:ext>
          </c:extLst>
        </c:ser>
        <c:dLbls>
          <c:showLegendKey val="0"/>
          <c:showVal val="0"/>
          <c:showCatName val="0"/>
          <c:showSerName val="0"/>
          <c:showPercent val="0"/>
          <c:showBubbleSize val="0"/>
        </c:dLbls>
        <c:marker val="1"/>
        <c:smooth val="0"/>
        <c:axId val="462560416"/>
        <c:axId val="462558848"/>
      </c:lineChart>
      <c:catAx>
        <c:axId val="462560416"/>
        <c:scaling>
          <c:orientation val="minMax"/>
        </c:scaling>
        <c:delete val="0"/>
        <c:axPos val="b"/>
        <c:numFmt formatCode="0.0%" sourceLinked="0"/>
        <c:majorTickMark val="none"/>
        <c:minorTickMark val="none"/>
        <c:tickLblPos val="nextTo"/>
        <c:spPr>
          <a:ln>
            <a:solidFill>
              <a:schemeClr val="accent1">
                <a:shade val="95000"/>
                <a:satMod val="105000"/>
                <a:alpha val="94000"/>
              </a:schemeClr>
            </a:solidFill>
          </a:ln>
        </c:spPr>
        <c:txPr>
          <a:bodyPr/>
          <a:lstStyle/>
          <a:p>
            <a:pPr>
              <a:defRPr sz="1100"/>
            </a:pPr>
            <a:endParaRPr lang="ja-JP"/>
          </a:p>
        </c:txPr>
        <c:crossAx val="462558848"/>
        <c:crosses val="autoZero"/>
        <c:auto val="1"/>
        <c:lblAlgn val="ctr"/>
        <c:lblOffset val="100"/>
        <c:noMultiLvlLbl val="0"/>
      </c:catAx>
      <c:valAx>
        <c:axId val="462558848"/>
        <c:scaling>
          <c:orientation val="minMax"/>
          <c:max val="100"/>
        </c:scaling>
        <c:delete val="0"/>
        <c:axPos val="l"/>
        <c:majorGridlines/>
        <c:numFmt formatCode="0.0_ " sourceLinked="1"/>
        <c:majorTickMark val="none"/>
        <c:minorTickMark val="none"/>
        <c:tickLblPos val="nextTo"/>
        <c:txPr>
          <a:bodyPr/>
          <a:lstStyle/>
          <a:p>
            <a:pPr>
              <a:defRPr sz="1000"/>
            </a:pPr>
            <a:endParaRPr lang="ja-JP"/>
          </a:p>
        </c:txPr>
        <c:crossAx val="462560416"/>
        <c:crosses val="autoZero"/>
        <c:crossBetween val="between"/>
      </c:valAx>
      <c:spPr>
        <a:solidFill>
          <a:srgbClr val="FFFFFF"/>
        </a:solidFill>
        <a:ln w="25400">
          <a:noFill/>
        </a:ln>
      </c:spPr>
    </c:plotArea>
    <c:legend>
      <c:legendPos val="r"/>
      <c:layout>
        <c:manualLayout>
          <c:xMode val="edge"/>
          <c:yMode val="edge"/>
          <c:x val="1.9890199314605322E-2"/>
          <c:y val="0.91729036947304665"/>
          <c:w val="0.21854887651238716"/>
          <c:h val="7.3435897435897429E-2"/>
        </c:manualLayout>
      </c:layout>
      <c:overlay val="0"/>
      <c:spPr>
        <a:ln>
          <a:solidFill>
            <a:schemeClr val="accent1">
              <a:shade val="95000"/>
              <a:satMod val="105000"/>
              <a:alpha val="93000"/>
            </a:schemeClr>
          </a:solidFill>
        </a:ln>
      </c:spPr>
      <c:txPr>
        <a:bodyPr/>
        <a:lstStyle/>
        <a:p>
          <a:pPr>
            <a:defRPr sz="1000"/>
          </a:pPr>
          <a:endParaRPr lang="ja-JP"/>
        </a:p>
      </c:txPr>
    </c:legend>
    <c:plotVisOnly val="1"/>
    <c:dispBlanksAs val="gap"/>
    <c:showDLblsOverMax val="0"/>
  </c:chart>
  <c:spPr>
    <a:solidFill>
      <a:schemeClr val="bg1"/>
    </a:solidFill>
    <a:ln w="0" cmpd="sng">
      <a:noFill/>
    </a:ln>
  </c:spPr>
  <c:txPr>
    <a:bodyPr/>
    <a:lstStyle/>
    <a:p>
      <a:pPr>
        <a:defRPr sz="900" b="0">
          <a:latin typeface="ＭＳ 明朝" pitchFamily="17" charset="-128"/>
          <a:ea typeface="ＭＳ 明朝" pitchFamily="17" charset="-128"/>
        </a:defRPr>
      </a:pPr>
      <a:endParaRPr lang="ja-JP"/>
    </a:p>
  </c:txPr>
  <c:printSettings>
    <c:headerFooter/>
    <c:pageMargins b="0.750000000000001" l="0.70000000000000062" r="0.70000000000000062" t="0.750000000000001" header="0.30000000000000032" footer="0.30000000000000032"/>
    <c:pageSetup paperSize="9"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2</xdr:col>
      <xdr:colOff>47625</xdr:colOff>
      <xdr:row>0</xdr:row>
      <xdr:rowOff>0</xdr:rowOff>
    </xdr:from>
    <xdr:to>
      <xdr:col>16</xdr:col>
      <xdr:colOff>518160</xdr:colOff>
      <xdr:row>40</xdr:row>
      <xdr:rowOff>78816</xdr:rowOff>
    </xdr:to>
    <xdr:sp macro="" textlink="">
      <xdr:nvSpPr>
        <xdr:cNvPr id="2" name="Freeform 1" descr="P3図3">
          <a:extLst>
            <a:ext uri="{FF2B5EF4-FFF2-40B4-BE49-F238E27FC236}">
              <a16:creationId xmlns:a16="http://schemas.microsoft.com/office/drawing/2014/main" id="{00000000-0008-0000-0100-000002000000}"/>
            </a:ext>
          </a:extLst>
        </xdr:cNvPr>
        <xdr:cNvSpPr>
          <a:spLocks/>
        </xdr:cNvSpPr>
      </xdr:nvSpPr>
      <xdr:spPr bwMode="auto">
        <a:xfrm>
          <a:off x="466725" y="0"/>
          <a:ext cx="5217795" cy="6358966"/>
        </a:xfrm>
        <a:custGeom>
          <a:avLst/>
          <a:gdLst>
            <a:gd name="T0" fmla="*/ 2147483646 w 609"/>
            <a:gd name="T1" fmla="*/ 2147483646 h 962"/>
            <a:gd name="T2" fmla="*/ 2147483646 w 609"/>
            <a:gd name="T3" fmla="*/ 2147483646 h 962"/>
            <a:gd name="T4" fmla="*/ 2147483646 w 609"/>
            <a:gd name="T5" fmla="*/ 2147483646 h 962"/>
            <a:gd name="T6" fmla="*/ 2147483646 w 609"/>
            <a:gd name="T7" fmla="*/ 2147483646 h 962"/>
            <a:gd name="T8" fmla="*/ 2147483646 w 609"/>
            <a:gd name="T9" fmla="*/ 2147483646 h 962"/>
            <a:gd name="T10" fmla="*/ 2147483646 w 609"/>
            <a:gd name="T11" fmla="*/ 2147483646 h 962"/>
            <a:gd name="T12" fmla="*/ 2147483646 w 609"/>
            <a:gd name="T13" fmla="*/ 2147483646 h 962"/>
            <a:gd name="T14" fmla="*/ 2147483646 w 609"/>
            <a:gd name="T15" fmla="*/ 2147483646 h 962"/>
            <a:gd name="T16" fmla="*/ 2147483646 w 609"/>
            <a:gd name="T17" fmla="*/ 2147483646 h 962"/>
            <a:gd name="T18" fmla="*/ 2147483646 w 609"/>
            <a:gd name="T19" fmla="*/ 2147483646 h 962"/>
            <a:gd name="T20" fmla="*/ 2147483646 w 609"/>
            <a:gd name="T21" fmla="*/ 2147483646 h 962"/>
            <a:gd name="T22" fmla="*/ 2147483646 w 609"/>
            <a:gd name="T23" fmla="*/ 2147483646 h 962"/>
            <a:gd name="T24" fmla="*/ 2147483646 w 609"/>
            <a:gd name="T25" fmla="*/ 2147483646 h 962"/>
            <a:gd name="T26" fmla="*/ 2147483646 w 609"/>
            <a:gd name="T27" fmla="*/ 2147483646 h 962"/>
            <a:gd name="T28" fmla="*/ 2147483646 w 609"/>
            <a:gd name="T29" fmla="*/ 2147483646 h 962"/>
            <a:gd name="T30" fmla="*/ 2147483646 w 609"/>
            <a:gd name="T31" fmla="*/ 2147483646 h 962"/>
            <a:gd name="T32" fmla="*/ 2147483646 w 609"/>
            <a:gd name="T33" fmla="*/ 2147483646 h 962"/>
            <a:gd name="T34" fmla="*/ 2147483646 w 609"/>
            <a:gd name="T35" fmla="*/ 2147483646 h 962"/>
            <a:gd name="T36" fmla="*/ 2147483646 w 609"/>
            <a:gd name="T37" fmla="*/ 2147483646 h 962"/>
            <a:gd name="T38" fmla="*/ 2147483646 w 609"/>
            <a:gd name="T39" fmla="*/ 2147483646 h 962"/>
            <a:gd name="T40" fmla="*/ 2147483646 w 609"/>
            <a:gd name="T41" fmla="*/ 2147483646 h 962"/>
            <a:gd name="T42" fmla="*/ 2147483646 w 609"/>
            <a:gd name="T43" fmla="*/ 2147483646 h 962"/>
            <a:gd name="T44" fmla="*/ 2147483646 w 609"/>
            <a:gd name="T45" fmla="*/ 2147483646 h 962"/>
            <a:gd name="T46" fmla="*/ 2147483646 w 609"/>
            <a:gd name="T47" fmla="*/ 2147483646 h 962"/>
            <a:gd name="T48" fmla="*/ 2147483646 w 609"/>
            <a:gd name="T49" fmla="*/ 2147483646 h 962"/>
            <a:gd name="T50" fmla="*/ 2147483646 w 609"/>
            <a:gd name="T51" fmla="*/ 2147483646 h 962"/>
            <a:gd name="T52" fmla="*/ 2147483646 w 609"/>
            <a:gd name="T53" fmla="*/ 2147483646 h 962"/>
            <a:gd name="T54" fmla="*/ 2147483646 w 609"/>
            <a:gd name="T55" fmla="*/ 2147483646 h 962"/>
            <a:gd name="T56" fmla="*/ 2147483646 w 609"/>
            <a:gd name="T57" fmla="*/ 2147483646 h 962"/>
            <a:gd name="T58" fmla="*/ 2147483646 w 609"/>
            <a:gd name="T59" fmla="*/ 2147483646 h 962"/>
            <a:gd name="T60" fmla="*/ 2147483646 w 609"/>
            <a:gd name="T61" fmla="*/ 2147483646 h 962"/>
            <a:gd name="T62" fmla="*/ 2147483646 w 609"/>
            <a:gd name="T63" fmla="*/ 2147483646 h 962"/>
            <a:gd name="T64" fmla="*/ 2147483646 w 609"/>
            <a:gd name="T65" fmla="*/ 2147483646 h 962"/>
            <a:gd name="T66" fmla="*/ 2147483646 w 609"/>
            <a:gd name="T67" fmla="*/ 2147483646 h 962"/>
            <a:gd name="T68" fmla="*/ 2147483646 w 609"/>
            <a:gd name="T69" fmla="*/ 2147483646 h 962"/>
            <a:gd name="T70" fmla="*/ 2147483646 w 609"/>
            <a:gd name="T71" fmla="*/ 2147483646 h 962"/>
            <a:gd name="T72" fmla="*/ 2147483646 w 609"/>
            <a:gd name="T73" fmla="*/ 2147483646 h 962"/>
            <a:gd name="T74" fmla="*/ 2147483646 w 609"/>
            <a:gd name="T75" fmla="*/ 2147483646 h 962"/>
            <a:gd name="T76" fmla="*/ 2147483646 w 609"/>
            <a:gd name="T77" fmla="*/ 2147483646 h 962"/>
            <a:gd name="T78" fmla="*/ 2147483646 w 609"/>
            <a:gd name="T79" fmla="*/ 2147483646 h 962"/>
            <a:gd name="T80" fmla="*/ 2147483646 w 609"/>
            <a:gd name="T81" fmla="*/ 2147483646 h 962"/>
            <a:gd name="T82" fmla="*/ 2147483646 w 609"/>
            <a:gd name="T83" fmla="*/ 2147483646 h 962"/>
            <a:gd name="T84" fmla="*/ 2147483646 w 609"/>
            <a:gd name="T85" fmla="*/ 2147483646 h 962"/>
            <a:gd name="T86" fmla="*/ 2147483646 w 609"/>
            <a:gd name="T87" fmla="*/ 2147483646 h 962"/>
            <a:gd name="T88" fmla="*/ 2147483646 w 609"/>
            <a:gd name="T89" fmla="*/ 2147483646 h 962"/>
            <a:gd name="T90" fmla="*/ 2147483646 w 609"/>
            <a:gd name="T91" fmla="*/ 2147483646 h 962"/>
            <a:gd name="T92" fmla="*/ 2147483646 w 609"/>
            <a:gd name="T93" fmla="*/ 2147483646 h 962"/>
            <a:gd name="T94" fmla="*/ 2147483646 w 609"/>
            <a:gd name="T95" fmla="*/ 2147483646 h 962"/>
            <a:gd name="T96" fmla="*/ 2147483646 w 609"/>
            <a:gd name="T97" fmla="*/ 2147483646 h 962"/>
            <a:gd name="T98" fmla="*/ 2147483646 w 609"/>
            <a:gd name="T99" fmla="*/ 2147483646 h 962"/>
            <a:gd name="T100" fmla="*/ 2147483646 w 609"/>
            <a:gd name="T101" fmla="*/ 2147483646 h 962"/>
            <a:gd name="T102" fmla="*/ 2147483646 w 609"/>
            <a:gd name="T103" fmla="*/ 2147483646 h 962"/>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609"/>
            <a:gd name="T157" fmla="*/ 0 h 962"/>
            <a:gd name="T158" fmla="*/ 609 w 609"/>
            <a:gd name="T159" fmla="*/ 962 h 962"/>
            <a:gd name="connsiteX0" fmla="*/ 7776 w 9960"/>
            <a:gd name="connsiteY0" fmla="*/ 34 h 9983"/>
            <a:gd name="connsiteX1" fmla="*/ 7333 w 9960"/>
            <a:gd name="connsiteY1" fmla="*/ 2 h 9983"/>
            <a:gd name="connsiteX2" fmla="*/ 7021 w 9960"/>
            <a:gd name="connsiteY2" fmla="*/ 127 h 9983"/>
            <a:gd name="connsiteX3" fmla="*/ 6840 w 9960"/>
            <a:gd name="connsiteY3" fmla="*/ 533 h 9983"/>
            <a:gd name="connsiteX4" fmla="*/ 5953 w 9960"/>
            <a:gd name="connsiteY4" fmla="*/ 1146 h 9983"/>
            <a:gd name="connsiteX5" fmla="*/ 5625 w 9960"/>
            <a:gd name="connsiteY5" fmla="*/ 1406 h 9983"/>
            <a:gd name="connsiteX6" fmla="*/ 5280 w 9960"/>
            <a:gd name="connsiteY6" fmla="*/ 1541 h 9983"/>
            <a:gd name="connsiteX7" fmla="*/ 4919 w 9960"/>
            <a:gd name="connsiteY7" fmla="*/ 2050 h 9983"/>
            <a:gd name="connsiteX8" fmla="*/ 4196 w 9960"/>
            <a:gd name="connsiteY8" fmla="*/ 2071 h 9983"/>
            <a:gd name="connsiteX9" fmla="*/ 3835 w 9960"/>
            <a:gd name="connsiteY9" fmla="*/ 2237 h 9983"/>
            <a:gd name="connsiteX10" fmla="*/ 3540 w 9960"/>
            <a:gd name="connsiteY10" fmla="*/ 2404 h 9983"/>
            <a:gd name="connsiteX11" fmla="*/ 3786 w 9960"/>
            <a:gd name="connsiteY11" fmla="*/ 2861 h 9983"/>
            <a:gd name="connsiteX12" fmla="*/ 2998 w 9960"/>
            <a:gd name="connsiteY12" fmla="*/ 2736 h 9983"/>
            <a:gd name="connsiteX13" fmla="*/ 2850 w 9960"/>
            <a:gd name="connsiteY13" fmla="*/ 2861 h 9983"/>
            <a:gd name="connsiteX14" fmla="*/ 2571 w 9960"/>
            <a:gd name="connsiteY14" fmla="*/ 3038 h 9983"/>
            <a:gd name="connsiteX15" fmla="*/ 2374 w 9960"/>
            <a:gd name="connsiteY15" fmla="*/ 3173 h 9983"/>
            <a:gd name="connsiteX16" fmla="*/ 2045 w 9960"/>
            <a:gd name="connsiteY16" fmla="*/ 3506 h 9983"/>
            <a:gd name="connsiteX17" fmla="*/ 1799 w 9960"/>
            <a:gd name="connsiteY17" fmla="*/ 3682 h 9983"/>
            <a:gd name="connsiteX18" fmla="*/ 1602 w 9960"/>
            <a:gd name="connsiteY18" fmla="*/ 3745 h 9983"/>
            <a:gd name="connsiteX19" fmla="*/ 403 w 9960"/>
            <a:gd name="connsiteY19" fmla="*/ 4930 h 9983"/>
            <a:gd name="connsiteX20" fmla="*/ 26 w 9960"/>
            <a:gd name="connsiteY20" fmla="*/ 7341 h 9983"/>
            <a:gd name="connsiteX21" fmla="*/ 42 w 9960"/>
            <a:gd name="connsiteY21" fmla="*/ 8194 h 9983"/>
            <a:gd name="connsiteX22" fmla="*/ 75 w 9960"/>
            <a:gd name="connsiteY22" fmla="*/ 9971 h 9983"/>
            <a:gd name="connsiteX23" fmla="*/ 5067 w 9960"/>
            <a:gd name="connsiteY23" fmla="*/ 9982 h 9983"/>
            <a:gd name="connsiteX24" fmla="*/ 5477 w 9960"/>
            <a:gd name="connsiteY24" fmla="*/ 8017 h 9983"/>
            <a:gd name="connsiteX25" fmla="*/ 5559 w 9960"/>
            <a:gd name="connsiteY25" fmla="*/ 7715 h 9983"/>
            <a:gd name="connsiteX26" fmla="*/ 5576 w 9960"/>
            <a:gd name="connsiteY26" fmla="*/ 7591 h 9983"/>
            <a:gd name="connsiteX27" fmla="*/ 5674 w 9960"/>
            <a:gd name="connsiteY27" fmla="*/ 7445 h 9983"/>
            <a:gd name="connsiteX28" fmla="*/ 5510 w 9960"/>
            <a:gd name="connsiteY28" fmla="*/ 7383 h 9983"/>
            <a:gd name="connsiteX29" fmla="*/ 6348 w 9960"/>
            <a:gd name="connsiteY29" fmla="*/ 6364 h 9983"/>
            <a:gd name="connsiteX30" fmla="*/ 6397 w 9960"/>
            <a:gd name="connsiteY30" fmla="*/ 6198 h 9983"/>
            <a:gd name="connsiteX31" fmla="*/ 6857 w 9960"/>
            <a:gd name="connsiteY31" fmla="*/ 6083 h 9983"/>
            <a:gd name="connsiteX32" fmla="*/ 7366 w 9960"/>
            <a:gd name="connsiteY32" fmla="*/ 5969 h 9983"/>
            <a:gd name="connsiteX33" fmla="*/ 7760 w 9960"/>
            <a:gd name="connsiteY33" fmla="*/ 5688 h 9983"/>
            <a:gd name="connsiteX34" fmla="*/ 7940 w 9960"/>
            <a:gd name="connsiteY34" fmla="*/ 5533 h 9983"/>
            <a:gd name="connsiteX35" fmla="*/ 8187 w 9960"/>
            <a:gd name="connsiteY35" fmla="*/ 5221 h 9983"/>
            <a:gd name="connsiteX36" fmla="*/ 8515 w 9960"/>
            <a:gd name="connsiteY36" fmla="*/ 5096 h 9983"/>
            <a:gd name="connsiteX37" fmla="*/ 9221 w 9960"/>
            <a:gd name="connsiteY37" fmla="*/ 4763 h 9983"/>
            <a:gd name="connsiteX38" fmla="*/ 8811 w 9960"/>
            <a:gd name="connsiteY38" fmla="*/ 4316 h 9983"/>
            <a:gd name="connsiteX39" fmla="*/ 9205 w 9960"/>
            <a:gd name="connsiteY39" fmla="*/ 3952 h 9983"/>
            <a:gd name="connsiteX40" fmla="*/ 9418 w 9960"/>
            <a:gd name="connsiteY40" fmla="*/ 3693 h 9983"/>
            <a:gd name="connsiteX41" fmla="*/ 9632 w 9960"/>
            <a:gd name="connsiteY41" fmla="*/ 3360 h 9983"/>
            <a:gd name="connsiteX42" fmla="*/ 9960 w 9960"/>
            <a:gd name="connsiteY42" fmla="*/ 2591 h 9983"/>
            <a:gd name="connsiteX43" fmla="*/ 9632 w 9960"/>
            <a:gd name="connsiteY43" fmla="*/ 1822 h 9983"/>
            <a:gd name="connsiteX44" fmla="*/ 9352 w 9960"/>
            <a:gd name="connsiteY44" fmla="*/ 1530 h 9983"/>
            <a:gd name="connsiteX45" fmla="*/ 9205 w 9960"/>
            <a:gd name="connsiteY45" fmla="*/ 1343 h 9983"/>
            <a:gd name="connsiteX46" fmla="*/ 9090 w 9960"/>
            <a:gd name="connsiteY46" fmla="*/ 1167 h 9983"/>
            <a:gd name="connsiteX47" fmla="*/ 8778 w 9960"/>
            <a:gd name="connsiteY47" fmla="*/ 668 h 9983"/>
            <a:gd name="connsiteX48" fmla="*/ 8614 w 9960"/>
            <a:gd name="connsiteY48" fmla="*/ 418 h 9983"/>
            <a:gd name="connsiteX49" fmla="*/ 8039 w 9960"/>
            <a:gd name="connsiteY49" fmla="*/ 96 h 9983"/>
            <a:gd name="connsiteX50" fmla="*/ 7973 w 9960"/>
            <a:gd name="connsiteY50" fmla="*/ 106 h 9983"/>
            <a:gd name="connsiteX51" fmla="*/ 7858 w 9960"/>
            <a:gd name="connsiteY51" fmla="*/ 23 h 9983"/>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4939 w 10000"/>
            <a:gd name="connsiteY7" fmla="*/ 2053 h 10000"/>
            <a:gd name="connsiteX8" fmla="*/ 4213 w 10000"/>
            <a:gd name="connsiteY8" fmla="*/ 2075 h 10000"/>
            <a:gd name="connsiteX9" fmla="*/ 3850 w 10000"/>
            <a:gd name="connsiteY9" fmla="*/ 2241 h 10000"/>
            <a:gd name="connsiteX10" fmla="*/ 3801 w 10000"/>
            <a:gd name="connsiteY10" fmla="*/ 2866 h 10000"/>
            <a:gd name="connsiteX11" fmla="*/ 3010 w 10000"/>
            <a:gd name="connsiteY11" fmla="*/ 2741 h 10000"/>
            <a:gd name="connsiteX12" fmla="*/ 2861 w 10000"/>
            <a:gd name="connsiteY12" fmla="*/ 2866 h 10000"/>
            <a:gd name="connsiteX13" fmla="*/ 2581 w 10000"/>
            <a:gd name="connsiteY13" fmla="*/ 3043 h 10000"/>
            <a:gd name="connsiteX14" fmla="*/ 2384 w 10000"/>
            <a:gd name="connsiteY14" fmla="*/ 3178 h 10000"/>
            <a:gd name="connsiteX15" fmla="*/ 2053 w 10000"/>
            <a:gd name="connsiteY15" fmla="*/ 3512 h 10000"/>
            <a:gd name="connsiteX16" fmla="*/ 1806 w 10000"/>
            <a:gd name="connsiteY16" fmla="*/ 3688 h 10000"/>
            <a:gd name="connsiteX17" fmla="*/ 1608 w 10000"/>
            <a:gd name="connsiteY17" fmla="*/ 3751 h 10000"/>
            <a:gd name="connsiteX18" fmla="*/ 405 w 10000"/>
            <a:gd name="connsiteY18" fmla="*/ 4938 h 10000"/>
            <a:gd name="connsiteX19" fmla="*/ 26 w 10000"/>
            <a:gd name="connsiteY19" fmla="*/ 7354 h 10000"/>
            <a:gd name="connsiteX20" fmla="*/ 42 w 10000"/>
            <a:gd name="connsiteY20" fmla="*/ 8208 h 10000"/>
            <a:gd name="connsiteX21" fmla="*/ 75 w 10000"/>
            <a:gd name="connsiteY21" fmla="*/ 9988 h 10000"/>
            <a:gd name="connsiteX22" fmla="*/ 5087 w 10000"/>
            <a:gd name="connsiteY22" fmla="*/ 9999 h 10000"/>
            <a:gd name="connsiteX23" fmla="*/ 5499 w 10000"/>
            <a:gd name="connsiteY23" fmla="*/ 8031 h 10000"/>
            <a:gd name="connsiteX24" fmla="*/ 5581 w 10000"/>
            <a:gd name="connsiteY24" fmla="*/ 7728 h 10000"/>
            <a:gd name="connsiteX25" fmla="*/ 5598 w 10000"/>
            <a:gd name="connsiteY25" fmla="*/ 7604 h 10000"/>
            <a:gd name="connsiteX26" fmla="*/ 5697 w 10000"/>
            <a:gd name="connsiteY26" fmla="*/ 7458 h 10000"/>
            <a:gd name="connsiteX27" fmla="*/ 5532 w 10000"/>
            <a:gd name="connsiteY27" fmla="*/ 7396 h 10000"/>
            <a:gd name="connsiteX28" fmla="*/ 6373 w 10000"/>
            <a:gd name="connsiteY28" fmla="*/ 6375 h 10000"/>
            <a:gd name="connsiteX29" fmla="*/ 6423 w 10000"/>
            <a:gd name="connsiteY29" fmla="*/ 6209 h 10000"/>
            <a:gd name="connsiteX30" fmla="*/ 6885 w 10000"/>
            <a:gd name="connsiteY30" fmla="*/ 6093 h 10000"/>
            <a:gd name="connsiteX31" fmla="*/ 7396 w 10000"/>
            <a:gd name="connsiteY31" fmla="*/ 5979 h 10000"/>
            <a:gd name="connsiteX32" fmla="*/ 7791 w 10000"/>
            <a:gd name="connsiteY32" fmla="*/ 5698 h 10000"/>
            <a:gd name="connsiteX33" fmla="*/ 7972 w 10000"/>
            <a:gd name="connsiteY33" fmla="*/ 5542 h 10000"/>
            <a:gd name="connsiteX34" fmla="*/ 8220 w 10000"/>
            <a:gd name="connsiteY34" fmla="*/ 5230 h 10000"/>
            <a:gd name="connsiteX35" fmla="*/ 8549 w 10000"/>
            <a:gd name="connsiteY35" fmla="*/ 5105 h 10000"/>
            <a:gd name="connsiteX36" fmla="*/ 9258 w 10000"/>
            <a:gd name="connsiteY36" fmla="*/ 4771 h 10000"/>
            <a:gd name="connsiteX37" fmla="*/ 8846 w 10000"/>
            <a:gd name="connsiteY37" fmla="*/ 4323 h 10000"/>
            <a:gd name="connsiteX38" fmla="*/ 9242 w 10000"/>
            <a:gd name="connsiteY38" fmla="*/ 3959 h 10000"/>
            <a:gd name="connsiteX39" fmla="*/ 9456 w 10000"/>
            <a:gd name="connsiteY39" fmla="*/ 3699 h 10000"/>
            <a:gd name="connsiteX40" fmla="*/ 9671 w 10000"/>
            <a:gd name="connsiteY40" fmla="*/ 3366 h 10000"/>
            <a:gd name="connsiteX41" fmla="*/ 10000 w 10000"/>
            <a:gd name="connsiteY41" fmla="*/ 2595 h 10000"/>
            <a:gd name="connsiteX42" fmla="*/ 9671 w 10000"/>
            <a:gd name="connsiteY42" fmla="*/ 1825 h 10000"/>
            <a:gd name="connsiteX43" fmla="*/ 9390 w 10000"/>
            <a:gd name="connsiteY43" fmla="*/ 1533 h 10000"/>
            <a:gd name="connsiteX44" fmla="*/ 9242 w 10000"/>
            <a:gd name="connsiteY44" fmla="*/ 1345 h 10000"/>
            <a:gd name="connsiteX45" fmla="*/ 9127 w 10000"/>
            <a:gd name="connsiteY45" fmla="*/ 1169 h 10000"/>
            <a:gd name="connsiteX46" fmla="*/ 8813 w 10000"/>
            <a:gd name="connsiteY46" fmla="*/ 669 h 10000"/>
            <a:gd name="connsiteX47" fmla="*/ 8649 w 10000"/>
            <a:gd name="connsiteY47" fmla="*/ 419 h 10000"/>
            <a:gd name="connsiteX48" fmla="*/ 8071 w 10000"/>
            <a:gd name="connsiteY48" fmla="*/ 96 h 10000"/>
            <a:gd name="connsiteX49" fmla="*/ 8005 w 10000"/>
            <a:gd name="connsiteY49" fmla="*/ 106 h 10000"/>
            <a:gd name="connsiteX50" fmla="*/ 7890 w 10000"/>
            <a:gd name="connsiteY50"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4939 w 10000"/>
            <a:gd name="connsiteY7" fmla="*/ 2053 h 10000"/>
            <a:gd name="connsiteX8" fmla="*/ 4213 w 10000"/>
            <a:gd name="connsiteY8" fmla="*/ 2075 h 10000"/>
            <a:gd name="connsiteX9" fmla="*/ 3801 w 10000"/>
            <a:gd name="connsiteY9" fmla="*/ 2866 h 10000"/>
            <a:gd name="connsiteX10" fmla="*/ 3010 w 10000"/>
            <a:gd name="connsiteY10" fmla="*/ 2741 h 10000"/>
            <a:gd name="connsiteX11" fmla="*/ 2861 w 10000"/>
            <a:gd name="connsiteY11" fmla="*/ 2866 h 10000"/>
            <a:gd name="connsiteX12" fmla="*/ 2581 w 10000"/>
            <a:gd name="connsiteY12" fmla="*/ 3043 h 10000"/>
            <a:gd name="connsiteX13" fmla="*/ 2384 w 10000"/>
            <a:gd name="connsiteY13" fmla="*/ 3178 h 10000"/>
            <a:gd name="connsiteX14" fmla="*/ 2053 w 10000"/>
            <a:gd name="connsiteY14" fmla="*/ 3512 h 10000"/>
            <a:gd name="connsiteX15" fmla="*/ 1806 w 10000"/>
            <a:gd name="connsiteY15" fmla="*/ 3688 h 10000"/>
            <a:gd name="connsiteX16" fmla="*/ 1608 w 10000"/>
            <a:gd name="connsiteY16" fmla="*/ 3751 h 10000"/>
            <a:gd name="connsiteX17" fmla="*/ 405 w 10000"/>
            <a:gd name="connsiteY17" fmla="*/ 4938 h 10000"/>
            <a:gd name="connsiteX18" fmla="*/ 26 w 10000"/>
            <a:gd name="connsiteY18" fmla="*/ 7354 h 10000"/>
            <a:gd name="connsiteX19" fmla="*/ 42 w 10000"/>
            <a:gd name="connsiteY19" fmla="*/ 8208 h 10000"/>
            <a:gd name="connsiteX20" fmla="*/ 75 w 10000"/>
            <a:gd name="connsiteY20" fmla="*/ 9988 h 10000"/>
            <a:gd name="connsiteX21" fmla="*/ 5087 w 10000"/>
            <a:gd name="connsiteY21" fmla="*/ 9999 h 10000"/>
            <a:gd name="connsiteX22" fmla="*/ 5499 w 10000"/>
            <a:gd name="connsiteY22" fmla="*/ 8031 h 10000"/>
            <a:gd name="connsiteX23" fmla="*/ 5581 w 10000"/>
            <a:gd name="connsiteY23" fmla="*/ 7728 h 10000"/>
            <a:gd name="connsiteX24" fmla="*/ 5598 w 10000"/>
            <a:gd name="connsiteY24" fmla="*/ 7604 h 10000"/>
            <a:gd name="connsiteX25" fmla="*/ 5697 w 10000"/>
            <a:gd name="connsiteY25" fmla="*/ 7458 h 10000"/>
            <a:gd name="connsiteX26" fmla="*/ 5532 w 10000"/>
            <a:gd name="connsiteY26" fmla="*/ 7396 h 10000"/>
            <a:gd name="connsiteX27" fmla="*/ 6373 w 10000"/>
            <a:gd name="connsiteY27" fmla="*/ 6375 h 10000"/>
            <a:gd name="connsiteX28" fmla="*/ 6423 w 10000"/>
            <a:gd name="connsiteY28" fmla="*/ 6209 h 10000"/>
            <a:gd name="connsiteX29" fmla="*/ 6885 w 10000"/>
            <a:gd name="connsiteY29" fmla="*/ 6093 h 10000"/>
            <a:gd name="connsiteX30" fmla="*/ 7396 w 10000"/>
            <a:gd name="connsiteY30" fmla="*/ 5979 h 10000"/>
            <a:gd name="connsiteX31" fmla="*/ 7791 w 10000"/>
            <a:gd name="connsiteY31" fmla="*/ 5698 h 10000"/>
            <a:gd name="connsiteX32" fmla="*/ 7972 w 10000"/>
            <a:gd name="connsiteY32" fmla="*/ 5542 h 10000"/>
            <a:gd name="connsiteX33" fmla="*/ 8220 w 10000"/>
            <a:gd name="connsiteY33" fmla="*/ 5230 h 10000"/>
            <a:gd name="connsiteX34" fmla="*/ 8549 w 10000"/>
            <a:gd name="connsiteY34" fmla="*/ 5105 h 10000"/>
            <a:gd name="connsiteX35" fmla="*/ 9258 w 10000"/>
            <a:gd name="connsiteY35" fmla="*/ 4771 h 10000"/>
            <a:gd name="connsiteX36" fmla="*/ 8846 w 10000"/>
            <a:gd name="connsiteY36" fmla="*/ 4323 h 10000"/>
            <a:gd name="connsiteX37" fmla="*/ 9242 w 10000"/>
            <a:gd name="connsiteY37" fmla="*/ 3959 h 10000"/>
            <a:gd name="connsiteX38" fmla="*/ 9456 w 10000"/>
            <a:gd name="connsiteY38" fmla="*/ 3699 h 10000"/>
            <a:gd name="connsiteX39" fmla="*/ 9671 w 10000"/>
            <a:gd name="connsiteY39" fmla="*/ 3366 h 10000"/>
            <a:gd name="connsiteX40" fmla="*/ 10000 w 10000"/>
            <a:gd name="connsiteY40" fmla="*/ 2595 h 10000"/>
            <a:gd name="connsiteX41" fmla="*/ 9671 w 10000"/>
            <a:gd name="connsiteY41" fmla="*/ 1825 h 10000"/>
            <a:gd name="connsiteX42" fmla="*/ 9390 w 10000"/>
            <a:gd name="connsiteY42" fmla="*/ 1533 h 10000"/>
            <a:gd name="connsiteX43" fmla="*/ 9242 w 10000"/>
            <a:gd name="connsiteY43" fmla="*/ 1345 h 10000"/>
            <a:gd name="connsiteX44" fmla="*/ 9127 w 10000"/>
            <a:gd name="connsiteY44" fmla="*/ 1169 h 10000"/>
            <a:gd name="connsiteX45" fmla="*/ 8813 w 10000"/>
            <a:gd name="connsiteY45" fmla="*/ 669 h 10000"/>
            <a:gd name="connsiteX46" fmla="*/ 8649 w 10000"/>
            <a:gd name="connsiteY46" fmla="*/ 419 h 10000"/>
            <a:gd name="connsiteX47" fmla="*/ 8071 w 10000"/>
            <a:gd name="connsiteY47" fmla="*/ 96 h 10000"/>
            <a:gd name="connsiteX48" fmla="*/ 8005 w 10000"/>
            <a:gd name="connsiteY48" fmla="*/ 106 h 10000"/>
            <a:gd name="connsiteX49" fmla="*/ 7890 w 10000"/>
            <a:gd name="connsiteY49"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4939 w 10000"/>
            <a:gd name="connsiteY7" fmla="*/ 2053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8846 w 10000"/>
            <a:gd name="connsiteY35" fmla="*/ 4323 h 10000"/>
            <a:gd name="connsiteX36" fmla="*/ 9242 w 10000"/>
            <a:gd name="connsiteY36" fmla="*/ 3959 h 10000"/>
            <a:gd name="connsiteX37" fmla="*/ 9456 w 10000"/>
            <a:gd name="connsiteY37" fmla="*/ 3699 h 10000"/>
            <a:gd name="connsiteX38" fmla="*/ 9671 w 10000"/>
            <a:gd name="connsiteY38" fmla="*/ 3366 h 10000"/>
            <a:gd name="connsiteX39" fmla="*/ 10000 w 10000"/>
            <a:gd name="connsiteY39" fmla="*/ 2595 h 10000"/>
            <a:gd name="connsiteX40" fmla="*/ 9671 w 10000"/>
            <a:gd name="connsiteY40" fmla="*/ 1825 h 10000"/>
            <a:gd name="connsiteX41" fmla="*/ 9390 w 10000"/>
            <a:gd name="connsiteY41" fmla="*/ 1533 h 10000"/>
            <a:gd name="connsiteX42" fmla="*/ 9242 w 10000"/>
            <a:gd name="connsiteY42" fmla="*/ 1345 h 10000"/>
            <a:gd name="connsiteX43" fmla="*/ 9127 w 10000"/>
            <a:gd name="connsiteY43" fmla="*/ 1169 h 10000"/>
            <a:gd name="connsiteX44" fmla="*/ 8813 w 10000"/>
            <a:gd name="connsiteY44" fmla="*/ 669 h 10000"/>
            <a:gd name="connsiteX45" fmla="*/ 8649 w 10000"/>
            <a:gd name="connsiteY45" fmla="*/ 419 h 10000"/>
            <a:gd name="connsiteX46" fmla="*/ 8071 w 10000"/>
            <a:gd name="connsiteY46" fmla="*/ 96 h 10000"/>
            <a:gd name="connsiteX47" fmla="*/ 8005 w 10000"/>
            <a:gd name="connsiteY47" fmla="*/ 106 h 10000"/>
            <a:gd name="connsiteX48" fmla="*/ 7890 w 10000"/>
            <a:gd name="connsiteY48"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3801 w 10000"/>
            <a:gd name="connsiteY7" fmla="*/ 2866 h 10000"/>
            <a:gd name="connsiteX8" fmla="*/ 3010 w 10000"/>
            <a:gd name="connsiteY8" fmla="*/ 2741 h 10000"/>
            <a:gd name="connsiteX9" fmla="*/ 2861 w 10000"/>
            <a:gd name="connsiteY9" fmla="*/ 2866 h 10000"/>
            <a:gd name="connsiteX10" fmla="*/ 2581 w 10000"/>
            <a:gd name="connsiteY10" fmla="*/ 3043 h 10000"/>
            <a:gd name="connsiteX11" fmla="*/ 2384 w 10000"/>
            <a:gd name="connsiteY11" fmla="*/ 3178 h 10000"/>
            <a:gd name="connsiteX12" fmla="*/ 2053 w 10000"/>
            <a:gd name="connsiteY12" fmla="*/ 3512 h 10000"/>
            <a:gd name="connsiteX13" fmla="*/ 1806 w 10000"/>
            <a:gd name="connsiteY13" fmla="*/ 3688 h 10000"/>
            <a:gd name="connsiteX14" fmla="*/ 1608 w 10000"/>
            <a:gd name="connsiteY14" fmla="*/ 3751 h 10000"/>
            <a:gd name="connsiteX15" fmla="*/ 405 w 10000"/>
            <a:gd name="connsiteY15" fmla="*/ 4938 h 10000"/>
            <a:gd name="connsiteX16" fmla="*/ 26 w 10000"/>
            <a:gd name="connsiteY16" fmla="*/ 7354 h 10000"/>
            <a:gd name="connsiteX17" fmla="*/ 42 w 10000"/>
            <a:gd name="connsiteY17" fmla="*/ 8208 h 10000"/>
            <a:gd name="connsiteX18" fmla="*/ 75 w 10000"/>
            <a:gd name="connsiteY18" fmla="*/ 9988 h 10000"/>
            <a:gd name="connsiteX19" fmla="*/ 5087 w 10000"/>
            <a:gd name="connsiteY19" fmla="*/ 9999 h 10000"/>
            <a:gd name="connsiteX20" fmla="*/ 5499 w 10000"/>
            <a:gd name="connsiteY20" fmla="*/ 8031 h 10000"/>
            <a:gd name="connsiteX21" fmla="*/ 5581 w 10000"/>
            <a:gd name="connsiteY21" fmla="*/ 7728 h 10000"/>
            <a:gd name="connsiteX22" fmla="*/ 5598 w 10000"/>
            <a:gd name="connsiteY22" fmla="*/ 7604 h 10000"/>
            <a:gd name="connsiteX23" fmla="*/ 5697 w 10000"/>
            <a:gd name="connsiteY23" fmla="*/ 7458 h 10000"/>
            <a:gd name="connsiteX24" fmla="*/ 5532 w 10000"/>
            <a:gd name="connsiteY24" fmla="*/ 7396 h 10000"/>
            <a:gd name="connsiteX25" fmla="*/ 6373 w 10000"/>
            <a:gd name="connsiteY25" fmla="*/ 6375 h 10000"/>
            <a:gd name="connsiteX26" fmla="*/ 6423 w 10000"/>
            <a:gd name="connsiteY26" fmla="*/ 6209 h 10000"/>
            <a:gd name="connsiteX27" fmla="*/ 6885 w 10000"/>
            <a:gd name="connsiteY27" fmla="*/ 6093 h 10000"/>
            <a:gd name="connsiteX28" fmla="*/ 7396 w 10000"/>
            <a:gd name="connsiteY28" fmla="*/ 5979 h 10000"/>
            <a:gd name="connsiteX29" fmla="*/ 7791 w 10000"/>
            <a:gd name="connsiteY29" fmla="*/ 5698 h 10000"/>
            <a:gd name="connsiteX30" fmla="*/ 7972 w 10000"/>
            <a:gd name="connsiteY30" fmla="*/ 5542 h 10000"/>
            <a:gd name="connsiteX31" fmla="*/ 8220 w 10000"/>
            <a:gd name="connsiteY31" fmla="*/ 5230 h 10000"/>
            <a:gd name="connsiteX32" fmla="*/ 8549 w 10000"/>
            <a:gd name="connsiteY32" fmla="*/ 5105 h 10000"/>
            <a:gd name="connsiteX33" fmla="*/ 9258 w 10000"/>
            <a:gd name="connsiteY33" fmla="*/ 4771 h 10000"/>
            <a:gd name="connsiteX34" fmla="*/ 8846 w 10000"/>
            <a:gd name="connsiteY34" fmla="*/ 4323 h 10000"/>
            <a:gd name="connsiteX35" fmla="*/ 9242 w 10000"/>
            <a:gd name="connsiteY35" fmla="*/ 3959 h 10000"/>
            <a:gd name="connsiteX36" fmla="*/ 9456 w 10000"/>
            <a:gd name="connsiteY36" fmla="*/ 3699 h 10000"/>
            <a:gd name="connsiteX37" fmla="*/ 9671 w 10000"/>
            <a:gd name="connsiteY37" fmla="*/ 3366 h 10000"/>
            <a:gd name="connsiteX38" fmla="*/ 10000 w 10000"/>
            <a:gd name="connsiteY38" fmla="*/ 2595 h 10000"/>
            <a:gd name="connsiteX39" fmla="*/ 9671 w 10000"/>
            <a:gd name="connsiteY39" fmla="*/ 1825 h 10000"/>
            <a:gd name="connsiteX40" fmla="*/ 9390 w 10000"/>
            <a:gd name="connsiteY40" fmla="*/ 1533 h 10000"/>
            <a:gd name="connsiteX41" fmla="*/ 9242 w 10000"/>
            <a:gd name="connsiteY41" fmla="*/ 1345 h 10000"/>
            <a:gd name="connsiteX42" fmla="*/ 9127 w 10000"/>
            <a:gd name="connsiteY42" fmla="*/ 1169 h 10000"/>
            <a:gd name="connsiteX43" fmla="*/ 8813 w 10000"/>
            <a:gd name="connsiteY43" fmla="*/ 669 h 10000"/>
            <a:gd name="connsiteX44" fmla="*/ 8649 w 10000"/>
            <a:gd name="connsiteY44" fmla="*/ 419 h 10000"/>
            <a:gd name="connsiteX45" fmla="*/ 8071 w 10000"/>
            <a:gd name="connsiteY45" fmla="*/ 96 h 10000"/>
            <a:gd name="connsiteX46" fmla="*/ 8005 w 10000"/>
            <a:gd name="connsiteY46" fmla="*/ 106 h 10000"/>
            <a:gd name="connsiteX47" fmla="*/ 7890 w 10000"/>
            <a:gd name="connsiteY47"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70 w 10000"/>
            <a:gd name="connsiteY7" fmla="*/ 2600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8846 w 10000"/>
            <a:gd name="connsiteY35" fmla="*/ 4323 h 10000"/>
            <a:gd name="connsiteX36" fmla="*/ 9242 w 10000"/>
            <a:gd name="connsiteY36" fmla="*/ 3959 h 10000"/>
            <a:gd name="connsiteX37" fmla="*/ 9456 w 10000"/>
            <a:gd name="connsiteY37" fmla="*/ 3699 h 10000"/>
            <a:gd name="connsiteX38" fmla="*/ 9671 w 10000"/>
            <a:gd name="connsiteY38" fmla="*/ 3366 h 10000"/>
            <a:gd name="connsiteX39" fmla="*/ 10000 w 10000"/>
            <a:gd name="connsiteY39" fmla="*/ 2595 h 10000"/>
            <a:gd name="connsiteX40" fmla="*/ 9671 w 10000"/>
            <a:gd name="connsiteY40" fmla="*/ 1825 h 10000"/>
            <a:gd name="connsiteX41" fmla="*/ 9390 w 10000"/>
            <a:gd name="connsiteY41" fmla="*/ 1533 h 10000"/>
            <a:gd name="connsiteX42" fmla="*/ 9242 w 10000"/>
            <a:gd name="connsiteY42" fmla="*/ 1345 h 10000"/>
            <a:gd name="connsiteX43" fmla="*/ 9127 w 10000"/>
            <a:gd name="connsiteY43" fmla="*/ 1169 h 10000"/>
            <a:gd name="connsiteX44" fmla="*/ 8813 w 10000"/>
            <a:gd name="connsiteY44" fmla="*/ 669 h 10000"/>
            <a:gd name="connsiteX45" fmla="*/ 8649 w 10000"/>
            <a:gd name="connsiteY45" fmla="*/ 419 h 10000"/>
            <a:gd name="connsiteX46" fmla="*/ 8071 w 10000"/>
            <a:gd name="connsiteY46" fmla="*/ 96 h 10000"/>
            <a:gd name="connsiteX47" fmla="*/ 8005 w 10000"/>
            <a:gd name="connsiteY47" fmla="*/ 106 h 10000"/>
            <a:gd name="connsiteX48" fmla="*/ 7890 w 10000"/>
            <a:gd name="connsiteY48"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8846 w 10000"/>
            <a:gd name="connsiteY35" fmla="*/ 4323 h 10000"/>
            <a:gd name="connsiteX36" fmla="*/ 9242 w 10000"/>
            <a:gd name="connsiteY36" fmla="*/ 3959 h 10000"/>
            <a:gd name="connsiteX37" fmla="*/ 9456 w 10000"/>
            <a:gd name="connsiteY37" fmla="*/ 3699 h 10000"/>
            <a:gd name="connsiteX38" fmla="*/ 9671 w 10000"/>
            <a:gd name="connsiteY38" fmla="*/ 3366 h 10000"/>
            <a:gd name="connsiteX39" fmla="*/ 10000 w 10000"/>
            <a:gd name="connsiteY39" fmla="*/ 2595 h 10000"/>
            <a:gd name="connsiteX40" fmla="*/ 9671 w 10000"/>
            <a:gd name="connsiteY40" fmla="*/ 1825 h 10000"/>
            <a:gd name="connsiteX41" fmla="*/ 9390 w 10000"/>
            <a:gd name="connsiteY41" fmla="*/ 1533 h 10000"/>
            <a:gd name="connsiteX42" fmla="*/ 9242 w 10000"/>
            <a:gd name="connsiteY42" fmla="*/ 1345 h 10000"/>
            <a:gd name="connsiteX43" fmla="*/ 9127 w 10000"/>
            <a:gd name="connsiteY43" fmla="*/ 1169 h 10000"/>
            <a:gd name="connsiteX44" fmla="*/ 8813 w 10000"/>
            <a:gd name="connsiteY44" fmla="*/ 669 h 10000"/>
            <a:gd name="connsiteX45" fmla="*/ 8649 w 10000"/>
            <a:gd name="connsiteY45" fmla="*/ 419 h 10000"/>
            <a:gd name="connsiteX46" fmla="*/ 8071 w 10000"/>
            <a:gd name="connsiteY46" fmla="*/ 96 h 10000"/>
            <a:gd name="connsiteX47" fmla="*/ 8005 w 10000"/>
            <a:gd name="connsiteY47" fmla="*/ 106 h 10000"/>
            <a:gd name="connsiteX48" fmla="*/ 7890 w 10000"/>
            <a:gd name="connsiteY48"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9242 w 10000"/>
            <a:gd name="connsiteY35" fmla="*/ 3959 h 10000"/>
            <a:gd name="connsiteX36" fmla="*/ 9456 w 10000"/>
            <a:gd name="connsiteY36" fmla="*/ 3699 h 10000"/>
            <a:gd name="connsiteX37" fmla="*/ 9671 w 10000"/>
            <a:gd name="connsiteY37" fmla="*/ 3366 h 10000"/>
            <a:gd name="connsiteX38" fmla="*/ 10000 w 10000"/>
            <a:gd name="connsiteY38" fmla="*/ 2595 h 10000"/>
            <a:gd name="connsiteX39" fmla="*/ 9671 w 10000"/>
            <a:gd name="connsiteY39" fmla="*/ 1825 h 10000"/>
            <a:gd name="connsiteX40" fmla="*/ 9390 w 10000"/>
            <a:gd name="connsiteY40" fmla="*/ 1533 h 10000"/>
            <a:gd name="connsiteX41" fmla="*/ 9242 w 10000"/>
            <a:gd name="connsiteY41" fmla="*/ 1345 h 10000"/>
            <a:gd name="connsiteX42" fmla="*/ 9127 w 10000"/>
            <a:gd name="connsiteY42" fmla="*/ 1169 h 10000"/>
            <a:gd name="connsiteX43" fmla="*/ 8813 w 10000"/>
            <a:gd name="connsiteY43" fmla="*/ 669 h 10000"/>
            <a:gd name="connsiteX44" fmla="*/ 8649 w 10000"/>
            <a:gd name="connsiteY44" fmla="*/ 419 h 10000"/>
            <a:gd name="connsiteX45" fmla="*/ 8071 w 10000"/>
            <a:gd name="connsiteY45" fmla="*/ 96 h 10000"/>
            <a:gd name="connsiteX46" fmla="*/ 8005 w 10000"/>
            <a:gd name="connsiteY46" fmla="*/ 106 h 10000"/>
            <a:gd name="connsiteX47" fmla="*/ 7890 w 10000"/>
            <a:gd name="connsiteY47"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9456 w 10000"/>
            <a:gd name="connsiteY35" fmla="*/ 3699 h 10000"/>
            <a:gd name="connsiteX36" fmla="*/ 9671 w 10000"/>
            <a:gd name="connsiteY36" fmla="*/ 3366 h 10000"/>
            <a:gd name="connsiteX37" fmla="*/ 10000 w 10000"/>
            <a:gd name="connsiteY37" fmla="*/ 2595 h 10000"/>
            <a:gd name="connsiteX38" fmla="*/ 9671 w 10000"/>
            <a:gd name="connsiteY38" fmla="*/ 1825 h 10000"/>
            <a:gd name="connsiteX39" fmla="*/ 9390 w 10000"/>
            <a:gd name="connsiteY39" fmla="*/ 1533 h 10000"/>
            <a:gd name="connsiteX40" fmla="*/ 9242 w 10000"/>
            <a:gd name="connsiteY40" fmla="*/ 1345 h 10000"/>
            <a:gd name="connsiteX41" fmla="*/ 9127 w 10000"/>
            <a:gd name="connsiteY41" fmla="*/ 1169 h 10000"/>
            <a:gd name="connsiteX42" fmla="*/ 8813 w 10000"/>
            <a:gd name="connsiteY42" fmla="*/ 669 h 10000"/>
            <a:gd name="connsiteX43" fmla="*/ 8649 w 10000"/>
            <a:gd name="connsiteY43" fmla="*/ 419 h 10000"/>
            <a:gd name="connsiteX44" fmla="*/ 8071 w 10000"/>
            <a:gd name="connsiteY44" fmla="*/ 96 h 10000"/>
            <a:gd name="connsiteX45" fmla="*/ 8005 w 10000"/>
            <a:gd name="connsiteY45" fmla="*/ 106 h 10000"/>
            <a:gd name="connsiteX46" fmla="*/ 7890 w 10000"/>
            <a:gd name="connsiteY46"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9671 w 10000"/>
            <a:gd name="connsiteY35" fmla="*/ 3366 h 10000"/>
            <a:gd name="connsiteX36" fmla="*/ 10000 w 10000"/>
            <a:gd name="connsiteY36" fmla="*/ 2595 h 10000"/>
            <a:gd name="connsiteX37" fmla="*/ 9671 w 10000"/>
            <a:gd name="connsiteY37" fmla="*/ 1825 h 10000"/>
            <a:gd name="connsiteX38" fmla="*/ 9390 w 10000"/>
            <a:gd name="connsiteY38" fmla="*/ 1533 h 10000"/>
            <a:gd name="connsiteX39" fmla="*/ 9242 w 10000"/>
            <a:gd name="connsiteY39" fmla="*/ 1345 h 10000"/>
            <a:gd name="connsiteX40" fmla="*/ 9127 w 10000"/>
            <a:gd name="connsiteY40" fmla="*/ 1169 h 10000"/>
            <a:gd name="connsiteX41" fmla="*/ 8813 w 10000"/>
            <a:gd name="connsiteY41" fmla="*/ 669 h 10000"/>
            <a:gd name="connsiteX42" fmla="*/ 8649 w 10000"/>
            <a:gd name="connsiteY42" fmla="*/ 419 h 10000"/>
            <a:gd name="connsiteX43" fmla="*/ 8071 w 10000"/>
            <a:gd name="connsiteY43" fmla="*/ 96 h 10000"/>
            <a:gd name="connsiteX44" fmla="*/ 8005 w 10000"/>
            <a:gd name="connsiteY44" fmla="*/ 106 h 10000"/>
            <a:gd name="connsiteX45" fmla="*/ 7890 w 10000"/>
            <a:gd name="connsiteY45" fmla="*/ 23 h 10000"/>
            <a:gd name="connsiteX0" fmla="*/ 7807 w 10000"/>
            <a:gd name="connsiteY0" fmla="*/ 34 h 10000"/>
            <a:gd name="connsiteX1" fmla="*/ 7362 w 10000"/>
            <a:gd name="connsiteY1" fmla="*/ 2 h 10000"/>
            <a:gd name="connsiteX2" fmla="*/ 7049 w 10000"/>
            <a:gd name="connsiteY2" fmla="*/ 127 h 10000"/>
            <a:gd name="connsiteX3" fmla="*/ 6867 w 10000"/>
            <a:gd name="connsiteY3" fmla="*/ 534 h 10000"/>
            <a:gd name="connsiteX4" fmla="*/ 5977 w 10000"/>
            <a:gd name="connsiteY4" fmla="*/ 1148 h 10000"/>
            <a:gd name="connsiteX5" fmla="*/ 5648 w 10000"/>
            <a:gd name="connsiteY5" fmla="*/ 1408 h 10000"/>
            <a:gd name="connsiteX6" fmla="*/ 5301 w 10000"/>
            <a:gd name="connsiteY6" fmla="*/ 1544 h 10000"/>
            <a:gd name="connsiteX7" fmla="*/ 5154 w 10000"/>
            <a:gd name="connsiteY7" fmla="*/ 2715 h 10000"/>
            <a:gd name="connsiteX8" fmla="*/ 3801 w 10000"/>
            <a:gd name="connsiteY8" fmla="*/ 2866 h 10000"/>
            <a:gd name="connsiteX9" fmla="*/ 3010 w 10000"/>
            <a:gd name="connsiteY9" fmla="*/ 2741 h 10000"/>
            <a:gd name="connsiteX10" fmla="*/ 2861 w 10000"/>
            <a:gd name="connsiteY10" fmla="*/ 2866 h 10000"/>
            <a:gd name="connsiteX11" fmla="*/ 2581 w 10000"/>
            <a:gd name="connsiteY11" fmla="*/ 3043 h 10000"/>
            <a:gd name="connsiteX12" fmla="*/ 2384 w 10000"/>
            <a:gd name="connsiteY12" fmla="*/ 3178 h 10000"/>
            <a:gd name="connsiteX13" fmla="*/ 2053 w 10000"/>
            <a:gd name="connsiteY13" fmla="*/ 3512 h 10000"/>
            <a:gd name="connsiteX14" fmla="*/ 1806 w 10000"/>
            <a:gd name="connsiteY14" fmla="*/ 3688 h 10000"/>
            <a:gd name="connsiteX15" fmla="*/ 1608 w 10000"/>
            <a:gd name="connsiteY15" fmla="*/ 3751 h 10000"/>
            <a:gd name="connsiteX16" fmla="*/ 405 w 10000"/>
            <a:gd name="connsiteY16" fmla="*/ 4938 h 10000"/>
            <a:gd name="connsiteX17" fmla="*/ 26 w 10000"/>
            <a:gd name="connsiteY17" fmla="*/ 7354 h 10000"/>
            <a:gd name="connsiteX18" fmla="*/ 42 w 10000"/>
            <a:gd name="connsiteY18" fmla="*/ 8208 h 10000"/>
            <a:gd name="connsiteX19" fmla="*/ 75 w 10000"/>
            <a:gd name="connsiteY19" fmla="*/ 9988 h 10000"/>
            <a:gd name="connsiteX20" fmla="*/ 5087 w 10000"/>
            <a:gd name="connsiteY20" fmla="*/ 9999 h 10000"/>
            <a:gd name="connsiteX21" fmla="*/ 5499 w 10000"/>
            <a:gd name="connsiteY21" fmla="*/ 8031 h 10000"/>
            <a:gd name="connsiteX22" fmla="*/ 5581 w 10000"/>
            <a:gd name="connsiteY22" fmla="*/ 7728 h 10000"/>
            <a:gd name="connsiteX23" fmla="*/ 5598 w 10000"/>
            <a:gd name="connsiteY23" fmla="*/ 7604 h 10000"/>
            <a:gd name="connsiteX24" fmla="*/ 5697 w 10000"/>
            <a:gd name="connsiteY24" fmla="*/ 7458 h 10000"/>
            <a:gd name="connsiteX25" fmla="*/ 5532 w 10000"/>
            <a:gd name="connsiteY25" fmla="*/ 7396 h 10000"/>
            <a:gd name="connsiteX26" fmla="*/ 6373 w 10000"/>
            <a:gd name="connsiteY26" fmla="*/ 6375 h 10000"/>
            <a:gd name="connsiteX27" fmla="*/ 6423 w 10000"/>
            <a:gd name="connsiteY27" fmla="*/ 6209 h 10000"/>
            <a:gd name="connsiteX28" fmla="*/ 6885 w 10000"/>
            <a:gd name="connsiteY28" fmla="*/ 6093 h 10000"/>
            <a:gd name="connsiteX29" fmla="*/ 7396 w 10000"/>
            <a:gd name="connsiteY29" fmla="*/ 5979 h 10000"/>
            <a:gd name="connsiteX30" fmla="*/ 7791 w 10000"/>
            <a:gd name="connsiteY30" fmla="*/ 5698 h 10000"/>
            <a:gd name="connsiteX31" fmla="*/ 7972 w 10000"/>
            <a:gd name="connsiteY31" fmla="*/ 5542 h 10000"/>
            <a:gd name="connsiteX32" fmla="*/ 8220 w 10000"/>
            <a:gd name="connsiteY32" fmla="*/ 5230 h 10000"/>
            <a:gd name="connsiteX33" fmla="*/ 8549 w 10000"/>
            <a:gd name="connsiteY33" fmla="*/ 5105 h 10000"/>
            <a:gd name="connsiteX34" fmla="*/ 9258 w 10000"/>
            <a:gd name="connsiteY34" fmla="*/ 4771 h 10000"/>
            <a:gd name="connsiteX35" fmla="*/ 10000 w 10000"/>
            <a:gd name="connsiteY35" fmla="*/ 2595 h 10000"/>
            <a:gd name="connsiteX36" fmla="*/ 9671 w 10000"/>
            <a:gd name="connsiteY36" fmla="*/ 1825 h 10000"/>
            <a:gd name="connsiteX37" fmla="*/ 9390 w 10000"/>
            <a:gd name="connsiteY37" fmla="*/ 1533 h 10000"/>
            <a:gd name="connsiteX38" fmla="*/ 9242 w 10000"/>
            <a:gd name="connsiteY38" fmla="*/ 1345 h 10000"/>
            <a:gd name="connsiteX39" fmla="*/ 9127 w 10000"/>
            <a:gd name="connsiteY39" fmla="*/ 1169 h 10000"/>
            <a:gd name="connsiteX40" fmla="*/ 8813 w 10000"/>
            <a:gd name="connsiteY40" fmla="*/ 669 h 10000"/>
            <a:gd name="connsiteX41" fmla="*/ 8649 w 10000"/>
            <a:gd name="connsiteY41" fmla="*/ 419 h 10000"/>
            <a:gd name="connsiteX42" fmla="*/ 8071 w 10000"/>
            <a:gd name="connsiteY42" fmla="*/ 96 h 10000"/>
            <a:gd name="connsiteX43" fmla="*/ 8005 w 10000"/>
            <a:gd name="connsiteY43" fmla="*/ 106 h 10000"/>
            <a:gd name="connsiteX44" fmla="*/ 7890 w 10000"/>
            <a:gd name="connsiteY44" fmla="*/ 23 h 10000"/>
            <a:gd name="connsiteX0" fmla="*/ 7807 w 10011"/>
            <a:gd name="connsiteY0" fmla="*/ 34 h 10000"/>
            <a:gd name="connsiteX1" fmla="*/ 7362 w 10011"/>
            <a:gd name="connsiteY1" fmla="*/ 2 h 10000"/>
            <a:gd name="connsiteX2" fmla="*/ 7049 w 10011"/>
            <a:gd name="connsiteY2" fmla="*/ 127 h 10000"/>
            <a:gd name="connsiteX3" fmla="*/ 6867 w 10011"/>
            <a:gd name="connsiteY3" fmla="*/ 534 h 10000"/>
            <a:gd name="connsiteX4" fmla="*/ 5977 w 10011"/>
            <a:gd name="connsiteY4" fmla="*/ 1148 h 10000"/>
            <a:gd name="connsiteX5" fmla="*/ 5648 w 10011"/>
            <a:gd name="connsiteY5" fmla="*/ 1408 h 10000"/>
            <a:gd name="connsiteX6" fmla="*/ 5301 w 10011"/>
            <a:gd name="connsiteY6" fmla="*/ 1544 h 10000"/>
            <a:gd name="connsiteX7" fmla="*/ 5154 w 10011"/>
            <a:gd name="connsiteY7" fmla="*/ 2715 h 10000"/>
            <a:gd name="connsiteX8" fmla="*/ 3801 w 10011"/>
            <a:gd name="connsiteY8" fmla="*/ 2866 h 10000"/>
            <a:gd name="connsiteX9" fmla="*/ 3010 w 10011"/>
            <a:gd name="connsiteY9" fmla="*/ 2741 h 10000"/>
            <a:gd name="connsiteX10" fmla="*/ 2861 w 10011"/>
            <a:gd name="connsiteY10" fmla="*/ 2866 h 10000"/>
            <a:gd name="connsiteX11" fmla="*/ 2581 w 10011"/>
            <a:gd name="connsiteY11" fmla="*/ 3043 h 10000"/>
            <a:gd name="connsiteX12" fmla="*/ 2384 w 10011"/>
            <a:gd name="connsiteY12" fmla="*/ 3178 h 10000"/>
            <a:gd name="connsiteX13" fmla="*/ 2053 w 10011"/>
            <a:gd name="connsiteY13" fmla="*/ 3512 h 10000"/>
            <a:gd name="connsiteX14" fmla="*/ 1806 w 10011"/>
            <a:gd name="connsiteY14" fmla="*/ 3688 h 10000"/>
            <a:gd name="connsiteX15" fmla="*/ 1608 w 10011"/>
            <a:gd name="connsiteY15" fmla="*/ 3751 h 10000"/>
            <a:gd name="connsiteX16" fmla="*/ 405 w 10011"/>
            <a:gd name="connsiteY16" fmla="*/ 4938 h 10000"/>
            <a:gd name="connsiteX17" fmla="*/ 26 w 10011"/>
            <a:gd name="connsiteY17" fmla="*/ 7354 h 10000"/>
            <a:gd name="connsiteX18" fmla="*/ 42 w 10011"/>
            <a:gd name="connsiteY18" fmla="*/ 8208 h 10000"/>
            <a:gd name="connsiteX19" fmla="*/ 75 w 10011"/>
            <a:gd name="connsiteY19" fmla="*/ 9988 h 10000"/>
            <a:gd name="connsiteX20" fmla="*/ 5087 w 10011"/>
            <a:gd name="connsiteY20" fmla="*/ 9999 h 10000"/>
            <a:gd name="connsiteX21" fmla="*/ 5499 w 10011"/>
            <a:gd name="connsiteY21" fmla="*/ 8031 h 10000"/>
            <a:gd name="connsiteX22" fmla="*/ 5581 w 10011"/>
            <a:gd name="connsiteY22" fmla="*/ 7728 h 10000"/>
            <a:gd name="connsiteX23" fmla="*/ 5598 w 10011"/>
            <a:gd name="connsiteY23" fmla="*/ 7604 h 10000"/>
            <a:gd name="connsiteX24" fmla="*/ 5697 w 10011"/>
            <a:gd name="connsiteY24" fmla="*/ 7458 h 10000"/>
            <a:gd name="connsiteX25" fmla="*/ 5532 w 10011"/>
            <a:gd name="connsiteY25" fmla="*/ 7396 h 10000"/>
            <a:gd name="connsiteX26" fmla="*/ 6373 w 10011"/>
            <a:gd name="connsiteY26" fmla="*/ 6375 h 10000"/>
            <a:gd name="connsiteX27" fmla="*/ 6423 w 10011"/>
            <a:gd name="connsiteY27" fmla="*/ 6209 h 10000"/>
            <a:gd name="connsiteX28" fmla="*/ 6885 w 10011"/>
            <a:gd name="connsiteY28" fmla="*/ 6093 h 10000"/>
            <a:gd name="connsiteX29" fmla="*/ 7396 w 10011"/>
            <a:gd name="connsiteY29" fmla="*/ 5979 h 10000"/>
            <a:gd name="connsiteX30" fmla="*/ 7791 w 10011"/>
            <a:gd name="connsiteY30" fmla="*/ 5698 h 10000"/>
            <a:gd name="connsiteX31" fmla="*/ 7972 w 10011"/>
            <a:gd name="connsiteY31" fmla="*/ 5542 h 10000"/>
            <a:gd name="connsiteX32" fmla="*/ 8220 w 10011"/>
            <a:gd name="connsiteY32" fmla="*/ 5230 h 10000"/>
            <a:gd name="connsiteX33" fmla="*/ 8549 w 10011"/>
            <a:gd name="connsiteY33" fmla="*/ 5105 h 10000"/>
            <a:gd name="connsiteX34" fmla="*/ 9258 w 10011"/>
            <a:gd name="connsiteY34" fmla="*/ 4771 h 10000"/>
            <a:gd name="connsiteX35" fmla="*/ 9918 w 10011"/>
            <a:gd name="connsiteY35" fmla="*/ 3646 h 10000"/>
            <a:gd name="connsiteX36" fmla="*/ 10000 w 10011"/>
            <a:gd name="connsiteY36" fmla="*/ 2595 h 10000"/>
            <a:gd name="connsiteX37" fmla="*/ 9671 w 10011"/>
            <a:gd name="connsiteY37" fmla="*/ 1825 h 10000"/>
            <a:gd name="connsiteX38" fmla="*/ 9390 w 10011"/>
            <a:gd name="connsiteY38" fmla="*/ 1533 h 10000"/>
            <a:gd name="connsiteX39" fmla="*/ 9242 w 10011"/>
            <a:gd name="connsiteY39" fmla="*/ 1345 h 10000"/>
            <a:gd name="connsiteX40" fmla="*/ 9127 w 10011"/>
            <a:gd name="connsiteY40" fmla="*/ 1169 h 10000"/>
            <a:gd name="connsiteX41" fmla="*/ 8813 w 10011"/>
            <a:gd name="connsiteY41" fmla="*/ 669 h 10000"/>
            <a:gd name="connsiteX42" fmla="*/ 8649 w 10011"/>
            <a:gd name="connsiteY42" fmla="*/ 419 h 10000"/>
            <a:gd name="connsiteX43" fmla="*/ 8071 w 10011"/>
            <a:gd name="connsiteY43" fmla="*/ 96 h 10000"/>
            <a:gd name="connsiteX44" fmla="*/ 8005 w 10011"/>
            <a:gd name="connsiteY44" fmla="*/ 106 h 10000"/>
            <a:gd name="connsiteX45" fmla="*/ 7890 w 10011"/>
            <a:gd name="connsiteY4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373 w 10002"/>
            <a:gd name="connsiteY26" fmla="*/ 6375 h 10000"/>
            <a:gd name="connsiteX27" fmla="*/ 6423 w 10002"/>
            <a:gd name="connsiteY27" fmla="*/ 6209 h 10000"/>
            <a:gd name="connsiteX28" fmla="*/ 6885 w 10002"/>
            <a:gd name="connsiteY28" fmla="*/ 6093 h 10000"/>
            <a:gd name="connsiteX29" fmla="*/ 7396 w 10002"/>
            <a:gd name="connsiteY29" fmla="*/ 5979 h 10000"/>
            <a:gd name="connsiteX30" fmla="*/ 7791 w 10002"/>
            <a:gd name="connsiteY30" fmla="*/ 5698 h 10000"/>
            <a:gd name="connsiteX31" fmla="*/ 7972 w 10002"/>
            <a:gd name="connsiteY31" fmla="*/ 5542 h 10000"/>
            <a:gd name="connsiteX32" fmla="*/ 8220 w 10002"/>
            <a:gd name="connsiteY32" fmla="*/ 5230 h 10000"/>
            <a:gd name="connsiteX33" fmla="*/ 8549 w 10002"/>
            <a:gd name="connsiteY33" fmla="*/ 5105 h 10000"/>
            <a:gd name="connsiteX34" fmla="*/ 9258 w 10002"/>
            <a:gd name="connsiteY34" fmla="*/ 4771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373 w 10002"/>
            <a:gd name="connsiteY26" fmla="*/ 6375 h 10000"/>
            <a:gd name="connsiteX27" fmla="*/ 6423 w 10002"/>
            <a:gd name="connsiteY27" fmla="*/ 6209 h 10000"/>
            <a:gd name="connsiteX28" fmla="*/ 6885 w 10002"/>
            <a:gd name="connsiteY28" fmla="*/ 6093 h 10000"/>
            <a:gd name="connsiteX29" fmla="*/ 7396 w 10002"/>
            <a:gd name="connsiteY29" fmla="*/ 5979 h 10000"/>
            <a:gd name="connsiteX30" fmla="*/ 7791 w 10002"/>
            <a:gd name="connsiteY30" fmla="*/ 5698 h 10000"/>
            <a:gd name="connsiteX31" fmla="*/ 7972 w 10002"/>
            <a:gd name="connsiteY31" fmla="*/ 5542 h 10000"/>
            <a:gd name="connsiteX32" fmla="*/ 8220 w 10002"/>
            <a:gd name="connsiteY32" fmla="*/ 5230 h 10000"/>
            <a:gd name="connsiteX33" fmla="*/ 8549 w 10002"/>
            <a:gd name="connsiteY33" fmla="*/ 5105 h 10000"/>
            <a:gd name="connsiteX34" fmla="*/ 9357 w 10002"/>
            <a:gd name="connsiteY34" fmla="*/ 4800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373 w 10002"/>
            <a:gd name="connsiteY26" fmla="*/ 6375 h 10000"/>
            <a:gd name="connsiteX27" fmla="*/ 6423 w 10002"/>
            <a:gd name="connsiteY27" fmla="*/ 6209 h 10000"/>
            <a:gd name="connsiteX28" fmla="*/ 6885 w 10002"/>
            <a:gd name="connsiteY28" fmla="*/ 6093 h 10000"/>
            <a:gd name="connsiteX29" fmla="*/ 7396 w 10002"/>
            <a:gd name="connsiteY29" fmla="*/ 5979 h 10000"/>
            <a:gd name="connsiteX30" fmla="*/ 7791 w 10002"/>
            <a:gd name="connsiteY30" fmla="*/ 5698 h 10000"/>
            <a:gd name="connsiteX31" fmla="*/ 8170 w 10002"/>
            <a:gd name="connsiteY31" fmla="*/ 5628 h 10000"/>
            <a:gd name="connsiteX32" fmla="*/ 8220 w 10002"/>
            <a:gd name="connsiteY32" fmla="*/ 5230 h 10000"/>
            <a:gd name="connsiteX33" fmla="*/ 8549 w 10002"/>
            <a:gd name="connsiteY33" fmla="*/ 5105 h 10000"/>
            <a:gd name="connsiteX34" fmla="*/ 9357 w 10002"/>
            <a:gd name="connsiteY34" fmla="*/ 4800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373 w 10002"/>
            <a:gd name="connsiteY26" fmla="*/ 6375 h 10000"/>
            <a:gd name="connsiteX27" fmla="*/ 6423 w 10002"/>
            <a:gd name="connsiteY27" fmla="*/ 6209 h 10000"/>
            <a:gd name="connsiteX28" fmla="*/ 6885 w 10002"/>
            <a:gd name="connsiteY28" fmla="*/ 6093 h 10000"/>
            <a:gd name="connsiteX29" fmla="*/ 7396 w 10002"/>
            <a:gd name="connsiteY29" fmla="*/ 5979 h 10000"/>
            <a:gd name="connsiteX30" fmla="*/ 8071 w 10002"/>
            <a:gd name="connsiteY30" fmla="*/ 5956 h 10000"/>
            <a:gd name="connsiteX31" fmla="*/ 8170 w 10002"/>
            <a:gd name="connsiteY31" fmla="*/ 5628 h 10000"/>
            <a:gd name="connsiteX32" fmla="*/ 8220 w 10002"/>
            <a:gd name="connsiteY32" fmla="*/ 5230 h 10000"/>
            <a:gd name="connsiteX33" fmla="*/ 8549 w 10002"/>
            <a:gd name="connsiteY33" fmla="*/ 5105 h 10000"/>
            <a:gd name="connsiteX34" fmla="*/ 9357 w 10002"/>
            <a:gd name="connsiteY34" fmla="*/ 4800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6423 w 10002"/>
            <a:gd name="connsiteY27" fmla="*/ 6209 h 10000"/>
            <a:gd name="connsiteX28" fmla="*/ 6885 w 10002"/>
            <a:gd name="connsiteY28" fmla="*/ 6093 h 10000"/>
            <a:gd name="connsiteX29" fmla="*/ 7396 w 10002"/>
            <a:gd name="connsiteY29" fmla="*/ 5979 h 10000"/>
            <a:gd name="connsiteX30" fmla="*/ 8071 w 10002"/>
            <a:gd name="connsiteY30" fmla="*/ 5956 h 10000"/>
            <a:gd name="connsiteX31" fmla="*/ 8170 w 10002"/>
            <a:gd name="connsiteY31" fmla="*/ 5628 h 10000"/>
            <a:gd name="connsiteX32" fmla="*/ 8220 w 10002"/>
            <a:gd name="connsiteY32" fmla="*/ 5230 h 10000"/>
            <a:gd name="connsiteX33" fmla="*/ 8549 w 10002"/>
            <a:gd name="connsiteY33" fmla="*/ 5105 h 10000"/>
            <a:gd name="connsiteX34" fmla="*/ 9357 w 10002"/>
            <a:gd name="connsiteY34" fmla="*/ 4800 h 10000"/>
            <a:gd name="connsiteX35" fmla="*/ 9769 w 10002"/>
            <a:gd name="connsiteY35" fmla="*/ 4320 h 10000"/>
            <a:gd name="connsiteX36" fmla="*/ 9918 w 10002"/>
            <a:gd name="connsiteY36" fmla="*/ 3646 h 10000"/>
            <a:gd name="connsiteX37" fmla="*/ 10000 w 10002"/>
            <a:gd name="connsiteY37" fmla="*/ 2595 h 10000"/>
            <a:gd name="connsiteX38" fmla="*/ 9671 w 10002"/>
            <a:gd name="connsiteY38" fmla="*/ 1825 h 10000"/>
            <a:gd name="connsiteX39" fmla="*/ 9390 w 10002"/>
            <a:gd name="connsiteY39" fmla="*/ 1533 h 10000"/>
            <a:gd name="connsiteX40" fmla="*/ 9242 w 10002"/>
            <a:gd name="connsiteY40" fmla="*/ 1345 h 10000"/>
            <a:gd name="connsiteX41" fmla="*/ 9127 w 10002"/>
            <a:gd name="connsiteY41" fmla="*/ 1169 h 10000"/>
            <a:gd name="connsiteX42" fmla="*/ 8813 w 10002"/>
            <a:gd name="connsiteY42" fmla="*/ 669 h 10000"/>
            <a:gd name="connsiteX43" fmla="*/ 8649 w 10002"/>
            <a:gd name="connsiteY43" fmla="*/ 419 h 10000"/>
            <a:gd name="connsiteX44" fmla="*/ 8071 w 10002"/>
            <a:gd name="connsiteY44" fmla="*/ 96 h 10000"/>
            <a:gd name="connsiteX45" fmla="*/ 8005 w 10002"/>
            <a:gd name="connsiteY45" fmla="*/ 106 h 10000"/>
            <a:gd name="connsiteX46" fmla="*/ 7890 w 10002"/>
            <a:gd name="connsiteY4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6885 w 10002"/>
            <a:gd name="connsiteY27" fmla="*/ 6093 h 10000"/>
            <a:gd name="connsiteX28" fmla="*/ 7396 w 10002"/>
            <a:gd name="connsiteY28" fmla="*/ 5979 h 10000"/>
            <a:gd name="connsiteX29" fmla="*/ 8071 w 10002"/>
            <a:gd name="connsiteY29" fmla="*/ 5956 h 10000"/>
            <a:gd name="connsiteX30" fmla="*/ 8170 w 10002"/>
            <a:gd name="connsiteY30" fmla="*/ 5628 h 10000"/>
            <a:gd name="connsiteX31" fmla="*/ 8220 w 10002"/>
            <a:gd name="connsiteY31" fmla="*/ 5230 h 10000"/>
            <a:gd name="connsiteX32" fmla="*/ 8549 w 10002"/>
            <a:gd name="connsiteY32" fmla="*/ 5105 h 10000"/>
            <a:gd name="connsiteX33" fmla="*/ 9357 w 10002"/>
            <a:gd name="connsiteY33" fmla="*/ 4800 h 10000"/>
            <a:gd name="connsiteX34" fmla="*/ 9769 w 10002"/>
            <a:gd name="connsiteY34" fmla="*/ 4320 h 10000"/>
            <a:gd name="connsiteX35" fmla="*/ 9918 w 10002"/>
            <a:gd name="connsiteY35" fmla="*/ 3646 h 10000"/>
            <a:gd name="connsiteX36" fmla="*/ 10000 w 10002"/>
            <a:gd name="connsiteY36" fmla="*/ 2595 h 10000"/>
            <a:gd name="connsiteX37" fmla="*/ 9671 w 10002"/>
            <a:gd name="connsiteY37" fmla="*/ 1825 h 10000"/>
            <a:gd name="connsiteX38" fmla="*/ 9390 w 10002"/>
            <a:gd name="connsiteY38" fmla="*/ 1533 h 10000"/>
            <a:gd name="connsiteX39" fmla="*/ 9242 w 10002"/>
            <a:gd name="connsiteY39" fmla="*/ 1345 h 10000"/>
            <a:gd name="connsiteX40" fmla="*/ 9127 w 10002"/>
            <a:gd name="connsiteY40" fmla="*/ 1169 h 10000"/>
            <a:gd name="connsiteX41" fmla="*/ 8813 w 10002"/>
            <a:gd name="connsiteY41" fmla="*/ 669 h 10000"/>
            <a:gd name="connsiteX42" fmla="*/ 8649 w 10002"/>
            <a:gd name="connsiteY42" fmla="*/ 419 h 10000"/>
            <a:gd name="connsiteX43" fmla="*/ 8071 w 10002"/>
            <a:gd name="connsiteY43" fmla="*/ 96 h 10000"/>
            <a:gd name="connsiteX44" fmla="*/ 8005 w 10002"/>
            <a:gd name="connsiteY44" fmla="*/ 106 h 10000"/>
            <a:gd name="connsiteX45" fmla="*/ 7890 w 10002"/>
            <a:gd name="connsiteY4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7396 w 10002"/>
            <a:gd name="connsiteY27" fmla="*/ 5979 h 10000"/>
            <a:gd name="connsiteX28" fmla="*/ 8071 w 10002"/>
            <a:gd name="connsiteY28" fmla="*/ 5956 h 10000"/>
            <a:gd name="connsiteX29" fmla="*/ 8170 w 10002"/>
            <a:gd name="connsiteY29" fmla="*/ 5628 h 10000"/>
            <a:gd name="connsiteX30" fmla="*/ 8220 w 10002"/>
            <a:gd name="connsiteY30" fmla="*/ 5230 h 10000"/>
            <a:gd name="connsiteX31" fmla="*/ 8549 w 10002"/>
            <a:gd name="connsiteY31" fmla="*/ 5105 h 10000"/>
            <a:gd name="connsiteX32" fmla="*/ 9357 w 10002"/>
            <a:gd name="connsiteY32" fmla="*/ 4800 h 10000"/>
            <a:gd name="connsiteX33" fmla="*/ 9769 w 10002"/>
            <a:gd name="connsiteY33" fmla="*/ 4320 h 10000"/>
            <a:gd name="connsiteX34" fmla="*/ 9918 w 10002"/>
            <a:gd name="connsiteY34" fmla="*/ 3646 h 10000"/>
            <a:gd name="connsiteX35" fmla="*/ 10000 w 10002"/>
            <a:gd name="connsiteY35" fmla="*/ 2595 h 10000"/>
            <a:gd name="connsiteX36" fmla="*/ 9671 w 10002"/>
            <a:gd name="connsiteY36" fmla="*/ 1825 h 10000"/>
            <a:gd name="connsiteX37" fmla="*/ 9390 w 10002"/>
            <a:gd name="connsiteY37" fmla="*/ 1533 h 10000"/>
            <a:gd name="connsiteX38" fmla="*/ 9242 w 10002"/>
            <a:gd name="connsiteY38" fmla="*/ 1345 h 10000"/>
            <a:gd name="connsiteX39" fmla="*/ 9127 w 10002"/>
            <a:gd name="connsiteY39" fmla="*/ 1169 h 10000"/>
            <a:gd name="connsiteX40" fmla="*/ 8813 w 10002"/>
            <a:gd name="connsiteY40" fmla="*/ 669 h 10000"/>
            <a:gd name="connsiteX41" fmla="*/ 8649 w 10002"/>
            <a:gd name="connsiteY41" fmla="*/ 419 h 10000"/>
            <a:gd name="connsiteX42" fmla="*/ 8071 w 10002"/>
            <a:gd name="connsiteY42" fmla="*/ 96 h 10000"/>
            <a:gd name="connsiteX43" fmla="*/ 8005 w 10002"/>
            <a:gd name="connsiteY43" fmla="*/ 106 h 10000"/>
            <a:gd name="connsiteX44" fmla="*/ 7890 w 10002"/>
            <a:gd name="connsiteY44"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9094 w 10002"/>
            <a:gd name="connsiteY27" fmla="*/ 7082 h 10000"/>
            <a:gd name="connsiteX28" fmla="*/ 8071 w 10002"/>
            <a:gd name="connsiteY28" fmla="*/ 5956 h 10000"/>
            <a:gd name="connsiteX29" fmla="*/ 8170 w 10002"/>
            <a:gd name="connsiteY29" fmla="*/ 5628 h 10000"/>
            <a:gd name="connsiteX30" fmla="*/ 8220 w 10002"/>
            <a:gd name="connsiteY30" fmla="*/ 5230 h 10000"/>
            <a:gd name="connsiteX31" fmla="*/ 8549 w 10002"/>
            <a:gd name="connsiteY31" fmla="*/ 5105 h 10000"/>
            <a:gd name="connsiteX32" fmla="*/ 9357 w 10002"/>
            <a:gd name="connsiteY32" fmla="*/ 4800 h 10000"/>
            <a:gd name="connsiteX33" fmla="*/ 9769 w 10002"/>
            <a:gd name="connsiteY33" fmla="*/ 4320 h 10000"/>
            <a:gd name="connsiteX34" fmla="*/ 9918 w 10002"/>
            <a:gd name="connsiteY34" fmla="*/ 3646 h 10000"/>
            <a:gd name="connsiteX35" fmla="*/ 10000 w 10002"/>
            <a:gd name="connsiteY35" fmla="*/ 2595 h 10000"/>
            <a:gd name="connsiteX36" fmla="*/ 9671 w 10002"/>
            <a:gd name="connsiteY36" fmla="*/ 1825 h 10000"/>
            <a:gd name="connsiteX37" fmla="*/ 9390 w 10002"/>
            <a:gd name="connsiteY37" fmla="*/ 1533 h 10000"/>
            <a:gd name="connsiteX38" fmla="*/ 9242 w 10002"/>
            <a:gd name="connsiteY38" fmla="*/ 1345 h 10000"/>
            <a:gd name="connsiteX39" fmla="*/ 9127 w 10002"/>
            <a:gd name="connsiteY39" fmla="*/ 1169 h 10000"/>
            <a:gd name="connsiteX40" fmla="*/ 8813 w 10002"/>
            <a:gd name="connsiteY40" fmla="*/ 669 h 10000"/>
            <a:gd name="connsiteX41" fmla="*/ 8649 w 10002"/>
            <a:gd name="connsiteY41" fmla="*/ 419 h 10000"/>
            <a:gd name="connsiteX42" fmla="*/ 8071 w 10002"/>
            <a:gd name="connsiteY42" fmla="*/ 96 h 10000"/>
            <a:gd name="connsiteX43" fmla="*/ 8005 w 10002"/>
            <a:gd name="connsiteY43" fmla="*/ 106 h 10000"/>
            <a:gd name="connsiteX44" fmla="*/ 7890 w 10002"/>
            <a:gd name="connsiteY44"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9094 w 10002"/>
            <a:gd name="connsiteY27" fmla="*/ 7082 h 10000"/>
            <a:gd name="connsiteX28" fmla="*/ 8170 w 10002"/>
            <a:gd name="connsiteY28" fmla="*/ 5628 h 10000"/>
            <a:gd name="connsiteX29" fmla="*/ 8220 w 10002"/>
            <a:gd name="connsiteY29" fmla="*/ 5230 h 10000"/>
            <a:gd name="connsiteX30" fmla="*/ 8549 w 10002"/>
            <a:gd name="connsiteY30" fmla="*/ 5105 h 10000"/>
            <a:gd name="connsiteX31" fmla="*/ 9357 w 10002"/>
            <a:gd name="connsiteY31" fmla="*/ 4800 h 10000"/>
            <a:gd name="connsiteX32" fmla="*/ 9769 w 10002"/>
            <a:gd name="connsiteY32" fmla="*/ 4320 h 10000"/>
            <a:gd name="connsiteX33" fmla="*/ 9918 w 10002"/>
            <a:gd name="connsiteY33" fmla="*/ 3646 h 10000"/>
            <a:gd name="connsiteX34" fmla="*/ 10000 w 10002"/>
            <a:gd name="connsiteY34" fmla="*/ 2595 h 10000"/>
            <a:gd name="connsiteX35" fmla="*/ 9671 w 10002"/>
            <a:gd name="connsiteY35" fmla="*/ 1825 h 10000"/>
            <a:gd name="connsiteX36" fmla="*/ 9390 w 10002"/>
            <a:gd name="connsiteY36" fmla="*/ 1533 h 10000"/>
            <a:gd name="connsiteX37" fmla="*/ 9242 w 10002"/>
            <a:gd name="connsiteY37" fmla="*/ 1345 h 10000"/>
            <a:gd name="connsiteX38" fmla="*/ 9127 w 10002"/>
            <a:gd name="connsiteY38" fmla="*/ 1169 h 10000"/>
            <a:gd name="connsiteX39" fmla="*/ 8813 w 10002"/>
            <a:gd name="connsiteY39" fmla="*/ 669 h 10000"/>
            <a:gd name="connsiteX40" fmla="*/ 8649 w 10002"/>
            <a:gd name="connsiteY40" fmla="*/ 419 h 10000"/>
            <a:gd name="connsiteX41" fmla="*/ 8071 w 10002"/>
            <a:gd name="connsiteY41" fmla="*/ 96 h 10000"/>
            <a:gd name="connsiteX42" fmla="*/ 8005 w 10002"/>
            <a:gd name="connsiteY42" fmla="*/ 106 h 10000"/>
            <a:gd name="connsiteX43" fmla="*/ 7890 w 10002"/>
            <a:gd name="connsiteY4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835 w 10002"/>
            <a:gd name="connsiteY26" fmla="*/ 7034 h 10000"/>
            <a:gd name="connsiteX27" fmla="*/ 9094 w 10002"/>
            <a:gd name="connsiteY27" fmla="*/ 7082 h 10000"/>
            <a:gd name="connsiteX28" fmla="*/ 8434 w 10002"/>
            <a:gd name="connsiteY28" fmla="*/ 5628 h 10000"/>
            <a:gd name="connsiteX29" fmla="*/ 8220 w 10002"/>
            <a:gd name="connsiteY29" fmla="*/ 5230 h 10000"/>
            <a:gd name="connsiteX30" fmla="*/ 8549 w 10002"/>
            <a:gd name="connsiteY30" fmla="*/ 5105 h 10000"/>
            <a:gd name="connsiteX31" fmla="*/ 9357 w 10002"/>
            <a:gd name="connsiteY31" fmla="*/ 4800 h 10000"/>
            <a:gd name="connsiteX32" fmla="*/ 9769 w 10002"/>
            <a:gd name="connsiteY32" fmla="*/ 4320 h 10000"/>
            <a:gd name="connsiteX33" fmla="*/ 9918 w 10002"/>
            <a:gd name="connsiteY33" fmla="*/ 3646 h 10000"/>
            <a:gd name="connsiteX34" fmla="*/ 10000 w 10002"/>
            <a:gd name="connsiteY34" fmla="*/ 2595 h 10000"/>
            <a:gd name="connsiteX35" fmla="*/ 9671 w 10002"/>
            <a:gd name="connsiteY35" fmla="*/ 1825 h 10000"/>
            <a:gd name="connsiteX36" fmla="*/ 9390 w 10002"/>
            <a:gd name="connsiteY36" fmla="*/ 1533 h 10000"/>
            <a:gd name="connsiteX37" fmla="*/ 9242 w 10002"/>
            <a:gd name="connsiteY37" fmla="*/ 1345 h 10000"/>
            <a:gd name="connsiteX38" fmla="*/ 9127 w 10002"/>
            <a:gd name="connsiteY38" fmla="*/ 1169 h 10000"/>
            <a:gd name="connsiteX39" fmla="*/ 8813 w 10002"/>
            <a:gd name="connsiteY39" fmla="*/ 669 h 10000"/>
            <a:gd name="connsiteX40" fmla="*/ 8649 w 10002"/>
            <a:gd name="connsiteY40" fmla="*/ 419 h 10000"/>
            <a:gd name="connsiteX41" fmla="*/ 8071 w 10002"/>
            <a:gd name="connsiteY41" fmla="*/ 96 h 10000"/>
            <a:gd name="connsiteX42" fmla="*/ 8005 w 10002"/>
            <a:gd name="connsiteY42" fmla="*/ 106 h 10000"/>
            <a:gd name="connsiteX43" fmla="*/ 7890 w 10002"/>
            <a:gd name="connsiteY4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6983 w 10002"/>
            <a:gd name="connsiteY26" fmla="*/ 7478 h 10000"/>
            <a:gd name="connsiteX27" fmla="*/ 9094 w 10002"/>
            <a:gd name="connsiteY27" fmla="*/ 7082 h 10000"/>
            <a:gd name="connsiteX28" fmla="*/ 8434 w 10002"/>
            <a:gd name="connsiteY28" fmla="*/ 5628 h 10000"/>
            <a:gd name="connsiteX29" fmla="*/ 8220 w 10002"/>
            <a:gd name="connsiteY29" fmla="*/ 5230 h 10000"/>
            <a:gd name="connsiteX30" fmla="*/ 8549 w 10002"/>
            <a:gd name="connsiteY30" fmla="*/ 5105 h 10000"/>
            <a:gd name="connsiteX31" fmla="*/ 9357 w 10002"/>
            <a:gd name="connsiteY31" fmla="*/ 4800 h 10000"/>
            <a:gd name="connsiteX32" fmla="*/ 9769 w 10002"/>
            <a:gd name="connsiteY32" fmla="*/ 4320 h 10000"/>
            <a:gd name="connsiteX33" fmla="*/ 9918 w 10002"/>
            <a:gd name="connsiteY33" fmla="*/ 3646 h 10000"/>
            <a:gd name="connsiteX34" fmla="*/ 10000 w 10002"/>
            <a:gd name="connsiteY34" fmla="*/ 2595 h 10000"/>
            <a:gd name="connsiteX35" fmla="*/ 9671 w 10002"/>
            <a:gd name="connsiteY35" fmla="*/ 1825 h 10000"/>
            <a:gd name="connsiteX36" fmla="*/ 9390 w 10002"/>
            <a:gd name="connsiteY36" fmla="*/ 1533 h 10000"/>
            <a:gd name="connsiteX37" fmla="*/ 9242 w 10002"/>
            <a:gd name="connsiteY37" fmla="*/ 1345 h 10000"/>
            <a:gd name="connsiteX38" fmla="*/ 9127 w 10002"/>
            <a:gd name="connsiteY38" fmla="*/ 1169 h 10000"/>
            <a:gd name="connsiteX39" fmla="*/ 8813 w 10002"/>
            <a:gd name="connsiteY39" fmla="*/ 669 h 10000"/>
            <a:gd name="connsiteX40" fmla="*/ 8649 w 10002"/>
            <a:gd name="connsiteY40" fmla="*/ 419 h 10000"/>
            <a:gd name="connsiteX41" fmla="*/ 8071 w 10002"/>
            <a:gd name="connsiteY41" fmla="*/ 96 h 10000"/>
            <a:gd name="connsiteX42" fmla="*/ 8005 w 10002"/>
            <a:gd name="connsiteY42" fmla="*/ 106 h 10000"/>
            <a:gd name="connsiteX43" fmla="*/ 7890 w 10002"/>
            <a:gd name="connsiteY4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9094 w 10002"/>
            <a:gd name="connsiteY26" fmla="*/ 7082 h 10000"/>
            <a:gd name="connsiteX27" fmla="*/ 8434 w 10002"/>
            <a:gd name="connsiteY27" fmla="*/ 5628 h 10000"/>
            <a:gd name="connsiteX28" fmla="*/ 8220 w 10002"/>
            <a:gd name="connsiteY28" fmla="*/ 5230 h 10000"/>
            <a:gd name="connsiteX29" fmla="*/ 8549 w 10002"/>
            <a:gd name="connsiteY29" fmla="*/ 5105 h 10000"/>
            <a:gd name="connsiteX30" fmla="*/ 9357 w 10002"/>
            <a:gd name="connsiteY30" fmla="*/ 4800 h 10000"/>
            <a:gd name="connsiteX31" fmla="*/ 9769 w 10002"/>
            <a:gd name="connsiteY31" fmla="*/ 4320 h 10000"/>
            <a:gd name="connsiteX32" fmla="*/ 9918 w 10002"/>
            <a:gd name="connsiteY32" fmla="*/ 3646 h 10000"/>
            <a:gd name="connsiteX33" fmla="*/ 10000 w 10002"/>
            <a:gd name="connsiteY33" fmla="*/ 2595 h 10000"/>
            <a:gd name="connsiteX34" fmla="*/ 9671 w 10002"/>
            <a:gd name="connsiteY34" fmla="*/ 1825 h 10000"/>
            <a:gd name="connsiteX35" fmla="*/ 9390 w 10002"/>
            <a:gd name="connsiteY35" fmla="*/ 1533 h 10000"/>
            <a:gd name="connsiteX36" fmla="*/ 9242 w 10002"/>
            <a:gd name="connsiteY36" fmla="*/ 1345 h 10000"/>
            <a:gd name="connsiteX37" fmla="*/ 9127 w 10002"/>
            <a:gd name="connsiteY37" fmla="*/ 1169 h 10000"/>
            <a:gd name="connsiteX38" fmla="*/ 8813 w 10002"/>
            <a:gd name="connsiteY38" fmla="*/ 669 h 10000"/>
            <a:gd name="connsiteX39" fmla="*/ 8649 w 10002"/>
            <a:gd name="connsiteY39" fmla="*/ 419 h 10000"/>
            <a:gd name="connsiteX40" fmla="*/ 8071 w 10002"/>
            <a:gd name="connsiteY40" fmla="*/ 96 h 10000"/>
            <a:gd name="connsiteX41" fmla="*/ 8005 w 10002"/>
            <a:gd name="connsiteY41" fmla="*/ 106 h 10000"/>
            <a:gd name="connsiteX42" fmla="*/ 7890 w 10002"/>
            <a:gd name="connsiteY42"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5532 w 10002"/>
            <a:gd name="connsiteY25" fmla="*/ 7396 h 10000"/>
            <a:gd name="connsiteX26" fmla="*/ 7478 w 10002"/>
            <a:gd name="connsiteY26" fmla="*/ 8060 h 10000"/>
            <a:gd name="connsiteX27" fmla="*/ 9094 w 10002"/>
            <a:gd name="connsiteY27" fmla="*/ 7082 h 10000"/>
            <a:gd name="connsiteX28" fmla="*/ 8434 w 10002"/>
            <a:gd name="connsiteY28" fmla="*/ 5628 h 10000"/>
            <a:gd name="connsiteX29" fmla="*/ 8220 w 10002"/>
            <a:gd name="connsiteY29" fmla="*/ 5230 h 10000"/>
            <a:gd name="connsiteX30" fmla="*/ 8549 w 10002"/>
            <a:gd name="connsiteY30" fmla="*/ 5105 h 10000"/>
            <a:gd name="connsiteX31" fmla="*/ 9357 w 10002"/>
            <a:gd name="connsiteY31" fmla="*/ 4800 h 10000"/>
            <a:gd name="connsiteX32" fmla="*/ 9769 w 10002"/>
            <a:gd name="connsiteY32" fmla="*/ 4320 h 10000"/>
            <a:gd name="connsiteX33" fmla="*/ 9918 w 10002"/>
            <a:gd name="connsiteY33" fmla="*/ 3646 h 10000"/>
            <a:gd name="connsiteX34" fmla="*/ 10000 w 10002"/>
            <a:gd name="connsiteY34" fmla="*/ 2595 h 10000"/>
            <a:gd name="connsiteX35" fmla="*/ 9671 w 10002"/>
            <a:gd name="connsiteY35" fmla="*/ 1825 h 10000"/>
            <a:gd name="connsiteX36" fmla="*/ 9390 w 10002"/>
            <a:gd name="connsiteY36" fmla="*/ 1533 h 10000"/>
            <a:gd name="connsiteX37" fmla="*/ 9242 w 10002"/>
            <a:gd name="connsiteY37" fmla="*/ 1345 h 10000"/>
            <a:gd name="connsiteX38" fmla="*/ 9127 w 10002"/>
            <a:gd name="connsiteY38" fmla="*/ 1169 h 10000"/>
            <a:gd name="connsiteX39" fmla="*/ 8813 w 10002"/>
            <a:gd name="connsiteY39" fmla="*/ 669 h 10000"/>
            <a:gd name="connsiteX40" fmla="*/ 8649 w 10002"/>
            <a:gd name="connsiteY40" fmla="*/ 419 h 10000"/>
            <a:gd name="connsiteX41" fmla="*/ 8071 w 10002"/>
            <a:gd name="connsiteY41" fmla="*/ 96 h 10000"/>
            <a:gd name="connsiteX42" fmla="*/ 8005 w 10002"/>
            <a:gd name="connsiteY42" fmla="*/ 106 h 10000"/>
            <a:gd name="connsiteX43" fmla="*/ 7890 w 10002"/>
            <a:gd name="connsiteY4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7478 w 10002"/>
            <a:gd name="connsiteY25" fmla="*/ 8060 h 10000"/>
            <a:gd name="connsiteX26" fmla="*/ 9094 w 10002"/>
            <a:gd name="connsiteY26" fmla="*/ 7082 h 10000"/>
            <a:gd name="connsiteX27" fmla="*/ 8434 w 10002"/>
            <a:gd name="connsiteY27" fmla="*/ 5628 h 10000"/>
            <a:gd name="connsiteX28" fmla="*/ 8220 w 10002"/>
            <a:gd name="connsiteY28" fmla="*/ 5230 h 10000"/>
            <a:gd name="connsiteX29" fmla="*/ 8549 w 10002"/>
            <a:gd name="connsiteY29" fmla="*/ 5105 h 10000"/>
            <a:gd name="connsiteX30" fmla="*/ 9357 w 10002"/>
            <a:gd name="connsiteY30" fmla="*/ 4800 h 10000"/>
            <a:gd name="connsiteX31" fmla="*/ 9769 w 10002"/>
            <a:gd name="connsiteY31" fmla="*/ 4320 h 10000"/>
            <a:gd name="connsiteX32" fmla="*/ 9918 w 10002"/>
            <a:gd name="connsiteY32" fmla="*/ 3646 h 10000"/>
            <a:gd name="connsiteX33" fmla="*/ 10000 w 10002"/>
            <a:gd name="connsiteY33" fmla="*/ 2595 h 10000"/>
            <a:gd name="connsiteX34" fmla="*/ 9671 w 10002"/>
            <a:gd name="connsiteY34" fmla="*/ 1825 h 10000"/>
            <a:gd name="connsiteX35" fmla="*/ 9390 w 10002"/>
            <a:gd name="connsiteY35" fmla="*/ 1533 h 10000"/>
            <a:gd name="connsiteX36" fmla="*/ 9242 w 10002"/>
            <a:gd name="connsiteY36" fmla="*/ 1345 h 10000"/>
            <a:gd name="connsiteX37" fmla="*/ 9127 w 10002"/>
            <a:gd name="connsiteY37" fmla="*/ 1169 h 10000"/>
            <a:gd name="connsiteX38" fmla="*/ 8813 w 10002"/>
            <a:gd name="connsiteY38" fmla="*/ 669 h 10000"/>
            <a:gd name="connsiteX39" fmla="*/ 8649 w 10002"/>
            <a:gd name="connsiteY39" fmla="*/ 419 h 10000"/>
            <a:gd name="connsiteX40" fmla="*/ 8071 w 10002"/>
            <a:gd name="connsiteY40" fmla="*/ 96 h 10000"/>
            <a:gd name="connsiteX41" fmla="*/ 8005 w 10002"/>
            <a:gd name="connsiteY41" fmla="*/ 106 h 10000"/>
            <a:gd name="connsiteX42" fmla="*/ 7890 w 10002"/>
            <a:gd name="connsiteY42"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5697 w 10002"/>
            <a:gd name="connsiteY24" fmla="*/ 7458 h 10000"/>
            <a:gd name="connsiteX25" fmla="*/ 7478 w 10002"/>
            <a:gd name="connsiteY25" fmla="*/ 8060 h 10000"/>
            <a:gd name="connsiteX26" fmla="*/ 9094 w 10002"/>
            <a:gd name="connsiteY26" fmla="*/ 7082 h 10000"/>
            <a:gd name="connsiteX27" fmla="*/ 8434 w 10002"/>
            <a:gd name="connsiteY27" fmla="*/ 5628 h 10000"/>
            <a:gd name="connsiteX28" fmla="*/ 8220 w 10002"/>
            <a:gd name="connsiteY28" fmla="*/ 5230 h 10000"/>
            <a:gd name="connsiteX29" fmla="*/ 8549 w 10002"/>
            <a:gd name="connsiteY29" fmla="*/ 5105 h 10000"/>
            <a:gd name="connsiteX30" fmla="*/ 9357 w 10002"/>
            <a:gd name="connsiteY30" fmla="*/ 4800 h 10000"/>
            <a:gd name="connsiteX31" fmla="*/ 9769 w 10002"/>
            <a:gd name="connsiteY31" fmla="*/ 4320 h 10000"/>
            <a:gd name="connsiteX32" fmla="*/ 9918 w 10002"/>
            <a:gd name="connsiteY32" fmla="*/ 3646 h 10000"/>
            <a:gd name="connsiteX33" fmla="*/ 10000 w 10002"/>
            <a:gd name="connsiteY33" fmla="*/ 2595 h 10000"/>
            <a:gd name="connsiteX34" fmla="*/ 9671 w 10002"/>
            <a:gd name="connsiteY34" fmla="*/ 1825 h 10000"/>
            <a:gd name="connsiteX35" fmla="*/ 9390 w 10002"/>
            <a:gd name="connsiteY35" fmla="*/ 1533 h 10000"/>
            <a:gd name="connsiteX36" fmla="*/ 9242 w 10002"/>
            <a:gd name="connsiteY36" fmla="*/ 1345 h 10000"/>
            <a:gd name="connsiteX37" fmla="*/ 9127 w 10002"/>
            <a:gd name="connsiteY37" fmla="*/ 1169 h 10000"/>
            <a:gd name="connsiteX38" fmla="*/ 8813 w 10002"/>
            <a:gd name="connsiteY38" fmla="*/ 669 h 10000"/>
            <a:gd name="connsiteX39" fmla="*/ 8649 w 10002"/>
            <a:gd name="connsiteY39" fmla="*/ 419 h 10000"/>
            <a:gd name="connsiteX40" fmla="*/ 8071 w 10002"/>
            <a:gd name="connsiteY40" fmla="*/ 96 h 10000"/>
            <a:gd name="connsiteX41" fmla="*/ 8005 w 10002"/>
            <a:gd name="connsiteY41" fmla="*/ 106 h 10000"/>
            <a:gd name="connsiteX42" fmla="*/ 7890 w 10002"/>
            <a:gd name="connsiteY42"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5598 w 10002"/>
            <a:gd name="connsiteY23" fmla="*/ 7604 h 10000"/>
            <a:gd name="connsiteX24" fmla="*/ 7478 w 10002"/>
            <a:gd name="connsiteY24" fmla="*/ 8060 h 10000"/>
            <a:gd name="connsiteX25" fmla="*/ 9094 w 10002"/>
            <a:gd name="connsiteY25" fmla="*/ 7082 h 10000"/>
            <a:gd name="connsiteX26" fmla="*/ 8434 w 10002"/>
            <a:gd name="connsiteY26" fmla="*/ 5628 h 10000"/>
            <a:gd name="connsiteX27" fmla="*/ 8220 w 10002"/>
            <a:gd name="connsiteY27" fmla="*/ 5230 h 10000"/>
            <a:gd name="connsiteX28" fmla="*/ 8549 w 10002"/>
            <a:gd name="connsiteY28" fmla="*/ 5105 h 10000"/>
            <a:gd name="connsiteX29" fmla="*/ 9357 w 10002"/>
            <a:gd name="connsiteY29" fmla="*/ 4800 h 10000"/>
            <a:gd name="connsiteX30" fmla="*/ 9769 w 10002"/>
            <a:gd name="connsiteY30" fmla="*/ 4320 h 10000"/>
            <a:gd name="connsiteX31" fmla="*/ 9918 w 10002"/>
            <a:gd name="connsiteY31" fmla="*/ 3646 h 10000"/>
            <a:gd name="connsiteX32" fmla="*/ 10000 w 10002"/>
            <a:gd name="connsiteY32" fmla="*/ 2595 h 10000"/>
            <a:gd name="connsiteX33" fmla="*/ 9671 w 10002"/>
            <a:gd name="connsiteY33" fmla="*/ 1825 h 10000"/>
            <a:gd name="connsiteX34" fmla="*/ 9390 w 10002"/>
            <a:gd name="connsiteY34" fmla="*/ 1533 h 10000"/>
            <a:gd name="connsiteX35" fmla="*/ 9242 w 10002"/>
            <a:gd name="connsiteY35" fmla="*/ 1345 h 10000"/>
            <a:gd name="connsiteX36" fmla="*/ 9127 w 10002"/>
            <a:gd name="connsiteY36" fmla="*/ 1169 h 10000"/>
            <a:gd name="connsiteX37" fmla="*/ 8813 w 10002"/>
            <a:gd name="connsiteY37" fmla="*/ 669 h 10000"/>
            <a:gd name="connsiteX38" fmla="*/ 8649 w 10002"/>
            <a:gd name="connsiteY38" fmla="*/ 419 h 10000"/>
            <a:gd name="connsiteX39" fmla="*/ 8071 w 10002"/>
            <a:gd name="connsiteY39" fmla="*/ 96 h 10000"/>
            <a:gd name="connsiteX40" fmla="*/ 8005 w 10002"/>
            <a:gd name="connsiteY40" fmla="*/ 106 h 10000"/>
            <a:gd name="connsiteX41" fmla="*/ 7890 w 10002"/>
            <a:gd name="connsiteY41"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5581 w 10002"/>
            <a:gd name="connsiteY22" fmla="*/ 7728 h 10000"/>
            <a:gd name="connsiteX23" fmla="*/ 7478 w 10002"/>
            <a:gd name="connsiteY23" fmla="*/ 8060 h 10000"/>
            <a:gd name="connsiteX24" fmla="*/ 9094 w 10002"/>
            <a:gd name="connsiteY24" fmla="*/ 7082 h 10000"/>
            <a:gd name="connsiteX25" fmla="*/ 8434 w 10002"/>
            <a:gd name="connsiteY25" fmla="*/ 5628 h 10000"/>
            <a:gd name="connsiteX26" fmla="*/ 8220 w 10002"/>
            <a:gd name="connsiteY26" fmla="*/ 5230 h 10000"/>
            <a:gd name="connsiteX27" fmla="*/ 8549 w 10002"/>
            <a:gd name="connsiteY27" fmla="*/ 5105 h 10000"/>
            <a:gd name="connsiteX28" fmla="*/ 9357 w 10002"/>
            <a:gd name="connsiteY28" fmla="*/ 4800 h 10000"/>
            <a:gd name="connsiteX29" fmla="*/ 9769 w 10002"/>
            <a:gd name="connsiteY29" fmla="*/ 4320 h 10000"/>
            <a:gd name="connsiteX30" fmla="*/ 9918 w 10002"/>
            <a:gd name="connsiteY30" fmla="*/ 3646 h 10000"/>
            <a:gd name="connsiteX31" fmla="*/ 10000 w 10002"/>
            <a:gd name="connsiteY31" fmla="*/ 2595 h 10000"/>
            <a:gd name="connsiteX32" fmla="*/ 9671 w 10002"/>
            <a:gd name="connsiteY32" fmla="*/ 1825 h 10000"/>
            <a:gd name="connsiteX33" fmla="*/ 9390 w 10002"/>
            <a:gd name="connsiteY33" fmla="*/ 1533 h 10000"/>
            <a:gd name="connsiteX34" fmla="*/ 9242 w 10002"/>
            <a:gd name="connsiteY34" fmla="*/ 1345 h 10000"/>
            <a:gd name="connsiteX35" fmla="*/ 9127 w 10002"/>
            <a:gd name="connsiteY35" fmla="*/ 1169 h 10000"/>
            <a:gd name="connsiteX36" fmla="*/ 8813 w 10002"/>
            <a:gd name="connsiteY36" fmla="*/ 669 h 10000"/>
            <a:gd name="connsiteX37" fmla="*/ 8649 w 10002"/>
            <a:gd name="connsiteY37" fmla="*/ 419 h 10000"/>
            <a:gd name="connsiteX38" fmla="*/ 8071 w 10002"/>
            <a:gd name="connsiteY38" fmla="*/ 96 h 10000"/>
            <a:gd name="connsiteX39" fmla="*/ 8005 w 10002"/>
            <a:gd name="connsiteY39" fmla="*/ 106 h 10000"/>
            <a:gd name="connsiteX40" fmla="*/ 7890 w 10002"/>
            <a:gd name="connsiteY4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499 w 10002"/>
            <a:gd name="connsiteY21" fmla="*/ 8031 h 10000"/>
            <a:gd name="connsiteX22" fmla="*/ 7478 w 10002"/>
            <a:gd name="connsiteY22" fmla="*/ 8060 h 10000"/>
            <a:gd name="connsiteX23" fmla="*/ 9094 w 10002"/>
            <a:gd name="connsiteY23" fmla="*/ 7082 h 10000"/>
            <a:gd name="connsiteX24" fmla="*/ 8434 w 10002"/>
            <a:gd name="connsiteY24" fmla="*/ 5628 h 10000"/>
            <a:gd name="connsiteX25" fmla="*/ 8220 w 10002"/>
            <a:gd name="connsiteY25" fmla="*/ 5230 h 10000"/>
            <a:gd name="connsiteX26" fmla="*/ 8549 w 10002"/>
            <a:gd name="connsiteY26" fmla="*/ 5105 h 10000"/>
            <a:gd name="connsiteX27" fmla="*/ 9357 w 10002"/>
            <a:gd name="connsiteY27" fmla="*/ 4800 h 10000"/>
            <a:gd name="connsiteX28" fmla="*/ 9769 w 10002"/>
            <a:gd name="connsiteY28" fmla="*/ 4320 h 10000"/>
            <a:gd name="connsiteX29" fmla="*/ 9918 w 10002"/>
            <a:gd name="connsiteY29" fmla="*/ 3646 h 10000"/>
            <a:gd name="connsiteX30" fmla="*/ 10000 w 10002"/>
            <a:gd name="connsiteY30" fmla="*/ 2595 h 10000"/>
            <a:gd name="connsiteX31" fmla="*/ 9671 w 10002"/>
            <a:gd name="connsiteY31" fmla="*/ 1825 h 10000"/>
            <a:gd name="connsiteX32" fmla="*/ 9390 w 10002"/>
            <a:gd name="connsiteY32" fmla="*/ 1533 h 10000"/>
            <a:gd name="connsiteX33" fmla="*/ 9242 w 10002"/>
            <a:gd name="connsiteY33" fmla="*/ 1345 h 10000"/>
            <a:gd name="connsiteX34" fmla="*/ 9127 w 10002"/>
            <a:gd name="connsiteY34" fmla="*/ 1169 h 10000"/>
            <a:gd name="connsiteX35" fmla="*/ 8813 w 10002"/>
            <a:gd name="connsiteY35" fmla="*/ 669 h 10000"/>
            <a:gd name="connsiteX36" fmla="*/ 8649 w 10002"/>
            <a:gd name="connsiteY36" fmla="*/ 419 h 10000"/>
            <a:gd name="connsiteX37" fmla="*/ 8071 w 10002"/>
            <a:gd name="connsiteY37" fmla="*/ 96 h 10000"/>
            <a:gd name="connsiteX38" fmla="*/ 8005 w 10002"/>
            <a:gd name="connsiteY38" fmla="*/ 106 h 10000"/>
            <a:gd name="connsiteX39" fmla="*/ 7890 w 10002"/>
            <a:gd name="connsiteY3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6472 w 10002"/>
            <a:gd name="connsiteY21" fmla="*/ 9106 h 10000"/>
            <a:gd name="connsiteX22" fmla="*/ 7478 w 10002"/>
            <a:gd name="connsiteY22" fmla="*/ 8060 h 10000"/>
            <a:gd name="connsiteX23" fmla="*/ 9094 w 10002"/>
            <a:gd name="connsiteY23" fmla="*/ 7082 h 10000"/>
            <a:gd name="connsiteX24" fmla="*/ 8434 w 10002"/>
            <a:gd name="connsiteY24" fmla="*/ 5628 h 10000"/>
            <a:gd name="connsiteX25" fmla="*/ 8220 w 10002"/>
            <a:gd name="connsiteY25" fmla="*/ 5230 h 10000"/>
            <a:gd name="connsiteX26" fmla="*/ 8549 w 10002"/>
            <a:gd name="connsiteY26" fmla="*/ 5105 h 10000"/>
            <a:gd name="connsiteX27" fmla="*/ 9357 w 10002"/>
            <a:gd name="connsiteY27" fmla="*/ 4800 h 10000"/>
            <a:gd name="connsiteX28" fmla="*/ 9769 w 10002"/>
            <a:gd name="connsiteY28" fmla="*/ 4320 h 10000"/>
            <a:gd name="connsiteX29" fmla="*/ 9918 w 10002"/>
            <a:gd name="connsiteY29" fmla="*/ 3646 h 10000"/>
            <a:gd name="connsiteX30" fmla="*/ 10000 w 10002"/>
            <a:gd name="connsiteY30" fmla="*/ 2595 h 10000"/>
            <a:gd name="connsiteX31" fmla="*/ 9671 w 10002"/>
            <a:gd name="connsiteY31" fmla="*/ 1825 h 10000"/>
            <a:gd name="connsiteX32" fmla="*/ 9390 w 10002"/>
            <a:gd name="connsiteY32" fmla="*/ 1533 h 10000"/>
            <a:gd name="connsiteX33" fmla="*/ 9242 w 10002"/>
            <a:gd name="connsiteY33" fmla="*/ 1345 h 10000"/>
            <a:gd name="connsiteX34" fmla="*/ 9127 w 10002"/>
            <a:gd name="connsiteY34" fmla="*/ 1169 h 10000"/>
            <a:gd name="connsiteX35" fmla="*/ 8813 w 10002"/>
            <a:gd name="connsiteY35" fmla="*/ 669 h 10000"/>
            <a:gd name="connsiteX36" fmla="*/ 8649 w 10002"/>
            <a:gd name="connsiteY36" fmla="*/ 419 h 10000"/>
            <a:gd name="connsiteX37" fmla="*/ 8071 w 10002"/>
            <a:gd name="connsiteY37" fmla="*/ 96 h 10000"/>
            <a:gd name="connsiteX38" fmla="*/ 8005 w 10002"/>
            <a:gd name="connsiteY38" fmla="*/ 106 h 10000"/>
            <a:gd name="connsiteX39" fmla="*/ 7890 w 10002"/>
            <a:gd name="connsiteY3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6472 w 10002"/>
            <a:gd name="connsiteY21" fmla="*/ 9106 h 10000"/>
            <a:gd name="connsiteX22" fmla="*/ 8434 w 10002"/>
            <a:gd name="connsiteY22" fmla="*/ 8390 h 10000"/>
            <a:gd name="connsiteX23" fmla="*/ 9094 w 10002"/>
            <a:gd name="connsiteY23" fmla="*/ 7082 h 10000"/>
            <a:gd name="connsiteX24" fmla="*/ 8434 w 10002"/>
            <a:gd name="connsiteY24" fmla="*/ 5628 h 10000"/>
            <a:gd name="connsiteX25" fmla="*/ 8220 w 10002"/>
            <a:gd name="connsiteY25" fmla="*/ 5230 h 10000"/>
            <a:gd name="connsiteX26" fmla="*/ 8549 w 10002"/>
            <a:gd name="connsiteY26" fmla="*/ 5105 h 10000"/>
            <a:gd name="connsiteX27" fmla="*/ 9357 w 10002"/>
            <a:gd name="connsiteY27" fmla="*/ 4800 h 10000"/>
            <a:gd name="connsiteX28" fmla="*/ 9769 w 10002"/>
            <a:gd name="connsiteY28" fmla="*/ 4320 h 10000"/>
            <a:gd name="connsiteX29" fmla="*/ 9918 w 10002"/>
            <a:gd name="connsiteY29" fmla="*/ 3646 h 10000"/>
            <a:gd name="connsiteX30" fmla="*/ 10000 w 10002"/>
            <a:gd name="connsiteY30" fmla="*/ 2595 h 10000"/>
            <a:gd name="connsiteX31" fmla="*/ 9671 w 10002"/>
            <a:gd name="connsiteY31" fmla="*/ 1825 h 10000"/>
            <a:gd name="connsiteX32" fmla="*/ 9390 w 10002"/>
            <a:gd name="connsiteY32" fmla="*/ 1533 h 10000"/>
            <a:gd name="connsiteX33" fmla="*/ 9242 w 10002"/>
            <a:gd name="connsiteY33" fmla="*/ 1345 h 10000"/>
            <a:gd name="connsiteX34" fmla="*/ 9127 w 10002"/>
            <a:gd name="connsiteY34" fmla="*/ 1169 h 10000"/>
            <a:gd name="connsiteX35" fmla="*/ 8813 w 10002"/>
            <a:gd name="connsiteY35" fmla="*/ 669 h 10000"/>
            <a:gd name="connsiteX36" fmla="*/ 8649 w 10002"/>
            <a:gd name="connsiteY36" fmla="*/ 419 h 10000"/>
            <a:gd name="connsiteX37" fmla="*/ 8071 w 10002"/>
            <a:gd name="connsiteY37" fmla="*/ 96 h 10000"/>
            <a:gd name="connsiteX38" fmla="*/ 8005 w 10002"/>
            <a:gd name="connsiteY38" fmla="*/ 106 h 10000"/>
            <a:gd name="connsiteX39" fmla="*/ 7890 w 10002"/>
            <a:gd name="connsiteY3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961 w 10002"/>
            <a:gd name="connsiteY21" fmla="*/ 9651 h 10000"/>
            <a:gd name="connsiteX22" fmla="*/ 6472 w 10002"/>
            <a:gd name="connsiteY22" fmla="*/ 9106 h 10000"/>
            <a:gd name="connsiteX23" fmla="*/ 8434 w 10002"/>
            <a:gd name="connsiteY23" fmla="*/ 8390 h 10000"/>
            <a:gd name="connsiteX24" fmla="*/ 9094 w 10002"/>
            <a:gd name="connsiteY24" fmla="*/ 7082 h 10000"/>
            <a:gd name="connsiteX25" fmla="*/ 8434 w 10002"/>
            <a:gd name="connsiteY25" fmla="*/ 5628 h 10000"/>
            <a:gd name="connsiteX26" fmla="*/ 8220 w 10002"/>
            <a:gd name="connsiteY26" fmla="*/ 5230 h 10000"/>
            <a:gd name="connsiteX27" fmla="*/ 8549 w 10002"/>
            <a:gd name="connsiteY27" fmla="*/ 5105 h 10000"/>
            <a:gd name="connsiteX28" fmla="*/ 9357 w 10002"/>
            <a:gd name="connsiteY28" fmla="*/ 4800 h 10000"/>
            <a:gd name="connsiteX29" fmla="*/ 9769 w 10002"/>
            <a:gd name="connsiteY29" fmla="*/ 4320 h 10000"/>
            <a:gd name="connsiteX30" fmla="*/ 9918 w 10002"/>
            <a:gd name="connsiteY30" fmla="*/ 3646 h 10000"/>
            <a:gd name="connsiteX31" fmla="*/ 10000 w 10002"/>
            <a:gd name="connsiteY31" fmla="*/ 2595 h 10000"/>
            <a:gd name="connsiteX32" fmla="*/ 9671 w 10002"/>
            <a:gd name="connsiteY32" fmla="*/ 1825 h 10000"/>
            <a:gd name="connsiteX33" fmla="*/ 9390 w 10002"/>
            <a:gd name="connsiteY33" fmla="*/ 1533 h 10000"/>
            <a:gd name="connsiteX34" fmla="*/ 9242 w 10002"/>
            <a:gd name="connsiteY34" fmla="*/ 1345 h 10000"/>
            <a:gd name="connsiteX35" fmla="*/ 9127 w 10002"/>
            <a:gd name="connsiteY35" fmla="*/ 1169 h 10000"/>
            <a:gd name="connsiteX36" fmla="*/ 8813 w 10002"/>
            <a:gd name="connsiteY36" fmla="*/ 669 h 10000"/>
            <a:gd name="connsiteX37" fmla="*/ 8649 w 10002"/>
            <a:gd name="connsiteY37" fmla="*/ 419 h 10000"/>
            <a:gd name="connsiteX38" fmla="*/ 8071 w 10002"/>
            <a:gd name="connsiteY38" fmla="*/ 96 h 10000"/>
            <a:gd name="connsiteX39" fmla="*/ 8005 w 10002"/>
            <a:gd name="connsiteY39" fmla="*/ 106 h 10000"/>
            <a:gd name="connsiteX40" fmla="*/ 7890 w 10002"/>
            <a:gd name="connsiteY4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977 w 10002"/>
            <a:gd name="connsiteY4" fmla="*/ 1148 h 10000"/>
            <a:gd name="connsiteX5" fmla="*/ 5648 w 10002"/>
            <a:gd name="connsiteY5" fmla="*/ 1408 h 10000"/>
            <a:gd name="connsiteX6" fmla="*/ 5301 w 10002"/>
            <a:gd name="connsiteY6" fmla="*/ 1544 h 10000"/>
            <a:gd name="connsiteX7" fmla="*/ 5154 w 10002"/>
            <a:gd name="connsiteY7" fmla="*/ 2715 h 10000"/>
            <a:gd name="connsiteX8" fmla="*/ 3801 w 10002"/>
            <a:gd name="connsiteY8" fmla="*/ 2866 h 10000"/>
            <a:gd name="connsiteX9" fmla="*/ 3010 w 10002"/>
            <a:gd name="connsiteY9" fmla="*/ 2741 h 10000"/>
            <a:gd name="connsiteX10" fmla="*/ 2861 w 10002"/>
            <a:gd name="connsiteY10" fmla="*/ 2866 h 10000"/>
            <a:gd name="connsiteX11" fmla="*/ 2581 w 10002"/>
            <a:gd name="connsiteY11" fmla="*/ 3043 h 10000"/>
            <a:gd name="connsiteX12" fmla="*/ 2384 w 10002"/>
            <a:gd name="connsiteY12" fmla="*/ 3178 h 10000"/>
            <a:gd name="connsiteX13" fmla="*/ 2053 w 10002"/>
            <a:gd name="connsiteY13" fmla="*/ 3512 h 10000"/>
            <a:gd name="connsiteX14" fmla="*/ 1806 w 10002"/>
            <a:gd name="connsiteY14" fmla="*/ 3688 h 10000"/>
            <a:gd name="connsiteX15" fmla="*/ 1608 w 10002"/>
            <a:gd name="connsiteY15" fmla="*/ 3751 h 10000"/>
            <a:gd name="connsiteX16" fmla="*/ 405 w 10002"/>
            <a:gd name="connsiteY16" fmla="*/ 4938 h 10000"/>
            <a:gd name="connsiteX17" fmla="*/ 26 w 10002"/>
            <a:gd name="connsiteY17" fmla="*/ 7354 h 10000"/>
            <a:gd name="connsiteX18" fmla="*/ 42 w 10002"/>
            <a:gd name="connsiteY18" fmla="*/ 8208 h 10000"/>
            <a:gd name="connsiteX19" fmla="*/ 75 w 10002"/>
            <a:gd name="connsiteY19" fmla="*/ 9988 h 10000"/>
            <a:gd name="connsiteX20" fmla="*/ 5087 w 10002"/>
            <a:gd name="connsiteY20" fmla="*/ 9999 h 10000"/>
            <a:gd name="connsiteX21" fmla="*/ 5961 w 10002"/>
            <a:gd name="connsiteY21" fmla="*/ 9651 h 10000"/>
            <a:gd name="connsiteX22" fmla="*/ 6472 w 10002"/>
            <a:gd name="connsiteY22" fmla="*/ 9106 h 10000"/>
            <a:gd name="connsiteX23" fmla="*/ 8434 w 10002"/>
            <a:gd name="connsiteY23" fmla="*/ 8390 h 10000"/>
            <a:gd name="connsiteX24" fmla="*/ 9094 w 10002"/>
            <a:gd name="connsiteY24" fmla="*/ 7082 h 10000"/>
            <a:gd name="connsiteX25" fmla="*/ 8434 w 10002"/>
            <a:gd name="connsiteY25" fmla="*/ 5628 h 10000"/>
            <a:gd name="connsiteX26" fmla="*/ 8549 w 10002"/>
            <a:gd name="connsiteY26" fmla="*/ 5105 h 10000"/>
            <a:gd name="connsiteX27" fmla="*/ 9357 w 10002"/>
            <a:gd name="connsiteY27" fmla="*/ 4800 h 10000"/>
            <a:gd name="connsiteX28" fmla="*/ 9769 w 10002"/>
            <a:gd name="connsiteY28" fmla="*/ 4320 h 10000"/>
            <a:gd name="connsiteX29" fmla="*/ 9918 w 10002"/>
            <a:gd name="connsiteY29" fmla="*/ 3646 h 10000"/>
            <a:gd name="connsiteX30" fmla="*/ 10000 w 10002"/>
            <a:gd name="connsiteY30" fmla="*/ 2595 h 10000"/>
            <a:gd name="connsiteX31" fmla="*/ 9671 w 10002"/>
            <a:gd name="connsiteY31" fmla="*/ 1825 h 10000"/>
            <a:gd name="connsiteX32" fmla="*/ 9390 w 10002"/>
            <a:gd name="connsiteY32" fmla="*/ 1533 h 10000"/>
            <a:gd name="connsiteX33" fmla="*/ 9242 w 10002"/>
            <a:gd name="connsiteY33" fmla="*/ 1345 h 10000"/>
            <a:gd name="connsiteX34" fmla="*/ 9127 w 10002"/>
            <a:gd name="connsiteY34" fmla="*/ 1169 h 10000"/>
            <a:gd name="connsiteX35" fmla="*/ 8813 w 10002"/>
            <a:gd name="connsiteY35" fmla="*/ 669 h 10000"/>
            <a:gd name="connsiteX36" fmla="*/ 8649 w 10002"/>
            <a:gd name="connsiteY36" fmla="*/ 419 h 10000"/>
            <a:gd name="connsiteX37" fmla="*/ 8071 w 10002"/>
            <a:gd name="connsiteY37" fmla="*/ 96 h 10000"/>
            <a:gd name="connsiteX38" fmla="*/ 8005 w 10002"/>
            <a:gd name="connsiteY38" fmla="*/ 106 h 10000"/>
            <a:gd name="connsiteX39" fmla="*/ 7890 w 10002"/>
            <a:gd name="connsiteY3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648 w 10002"/>
            <a:gd name="connsiteY4" fmla="*/ 1408 h 10000"/>
            <a:gd name="connsiteX5" fmla="*/ 5301 w 10002"/>
            <a:gd name="connsiteY5" fmla="*/ 1544 h 10000"/>
            <a:gd name="connsiteX6" fmla="*/ 5154 w 10002"/>
            <a:gd name="connsiteY6" fmla="*/ 2715 h 10000"/>
            <a:gd name="connsiteX7" fmla="*/ 3801 w 10002"/>
            <a:gd name="connsiteY7" fmla="*/ 2866 h 10000"/>
            <a:gd name="connsiteX8" fmla="*/ 3010 w 10002"/>
            <a:gd name="connsiteY8" fmla="*/ 2741 h 10000"/>
            <a:gd name="connsiteX9" fmla="*/ 2861 w 10002"/>
            <a:gd name="connsiteY9" fmla="*/ 2866 h 10000"/>
            <a:gd name="connsiteX10" fmla="*/ 2581 w 10002"/>
            <a:gd name="connsiteY10" fmla="*/ 3043 h 10000"/>
            <a:gd name="connsiteX11" fmla="*/ 2384 w 10002"/>
            <a:gd name="connsiteY11" fmla="*/ 3178 h 10000"/>
            <a:gd name="connsiteX12" fmla="*/ 2053 w 10002"/>
            <a:gd name="connsiteY12" fmla="*/ 3512 h 10000"/>
            <a:gd name="connsiteX13" fmla="*/ 1806 w 10002"/>
            <a:gd name="connsiteY13" fmla="*/ 3688 h 10000"/>
            <a:gd name="connsiteX14" fmla="*/ 1608 w 10002"/>
            <a:gd name="connsiteY14" fmla="*/ 3751 h 10000"/>
            <a:gd name="connsiteX15" fmla="*/ 405 w 10002"/>
            <a:gd name="connsiteY15" fmla="*/ 4938 h 10000"/>
            <a:gd name="connsiteX16" fmla="*/ 26 w 10002"/>
            <a:gd name="connsiteY16" fmla="*/ 7354 h 10000"/>
            <a:gd name="connsiteX17" fmla="*/ 42 w 10002"/>
            <a:gd name="connsiteY17" fmla="*/ 8208 h 10000"/>
            <a:gd name="connsiteX18" fmla="*/ 75 w 10002"/>
            <a:gd name="connsiteY18" fmla="*/ 9988 h 10000"/>
            <a:gd name="connsiteX19" fmla="*/ 5087 w 10002"/>
            <a:gd name="connsiteY19" fmla="*/ 9999 h 10000"/>
            <a:gd name="connsiteX20" fmla="*/ 5961 w 10002"/>
            <a:gd name="connsiteY20" fmla="*/ 9651 h 10000"/>
            <a:gd name="connsiteX21" fmla="*/ 6472 w 10002"/>
            <a:gd name="connsiteY21" fmla="*/ 9106 h 10000"/>
            <a:gd name="connsiteX22" fmla="*/ 8434 w 10002"/>
            <a:gd name="connsiteY22" fmla="*/ 8390 h 10000"/>
            <a:gd name="connsiteX23" fmla="*/ 9094 w 10002"/>
            <a:gd name="connsiteY23" fmla="*/ 7082 h 10000"/>
            <a:gd name="connsiteX24" fmla="*/ 8434 w 10002"/>
            <a:gd name="connsiteY24" fmla="*/ 5628 h 10000"/>
            <a:gd name="connsiteX25" fmla="*/ 8549 w 10002"/>
            <a:gd name="connsiteY25" fmla="*/ 5105 h 10000"/>
            <a:gd name="connsiteX26" fmla="*/ 9357 w 10002"/>
            <a:gd name="connsiteY26" fmla="*/ 4800 h 10000"/>
            <a:gd name="connsiteX27" fmla="*/ 9769 w 10002"/>
            <a:gd name="connsiteY27" fmla="*/ 4320 h 10000"/>
            <a:gd name="connsiteX28" fmla="*/ 9918 w 10002"/>
            <a:gd name="connsiteY28" fmla="*/ 3646 h 10000"/>
            <a:gd name="connsiteX29" fmla="*/ 10000 w 10002"/>
            <a:gd name="connsiteY29" fmla="*/ 2595 h 10000"/>
            <a:gd name="connsiteX30" fmla="*/ 9671 w 10002"/>
            <a:gd name="connsiteY30" fmla="*/ 1825 h 10000"/>
            <a:gd name="connsiteX31" fmla="*/ 9390 w 10002"/>
            <a:gd name="connsiteY31" fmla="*/ 1533 h 10000"/>
            <a:gd name="connsiteX32" fmla="*/ 9242 w 10002"/>
            <a:gd name="connsiteY32" fmla="*/ 1345 h 10000"/>
            <a:gd name="connsiteX33" fmla="*/ 9127 w 10002"/>
            <a:gd name="connsiteY33" fmla="*/ 1169 h 10000"/>
            <a:gd name="connsiteX34" fmla="*/ 8813 w 10002"/>
            <a:gd name="connsiteY34" fmla="*/ 669 h 10000"/>
            <a:gd name="connsiteX35" fmla="*/ 8649 w 10002"/>
            <a:gd name="connsiteY35" fmla="*/ 419 h 10000"/>
            <a:gd name="connsiteX36" fmla="*/ 8071 w 10002"/>
            <a:gd name="connsiteY36" fmla="*/ 96 h 10000"/>
            <a:gd name="connsiteX37" fmla="*/ 8005 w 10002"/>
            <a:gd name="connsiteY37" fmla="*/ 106 h 10000"/>
            <a:gd name="connsiteX38" fmla="*/ 7890 w 10002"/>
            <a:gd name="connsiteY38"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301 w 10002"/>
            <a:gd name="connsiteY4" fmla="*/ 1544 h 10000"/>
            <a:gd name="connsiteX5" fmla="*/ 5154 w 10002"/>
            <a:gd name="connsiteY5" fmla="*/ 2715 h 10000"/>
            <a:gd name="connsiteX6" fmla="*/ 3801 w 10002"/>
            <a:gd name="connsiteY6" fmla="*/ 2866 h 10000"/>
            <a:gd name="connsiteX7" fmla="*/ 3010 w 10002"/>
            <a:gd name="connsiteY7" fmla="*/ 2741 h 10000"/>
            <a:gd name="connsiteX8" fmla="*/ 2861 w 10002"/>
            <a:gd name="connsiteY8" fmla="*/ 2866 h 10000"/>
            <a:gd name="connsiteX9" fmla="*/ 2581 w 10002"/>
            <a:gd name="connsiteY9" fmla="*/ 3043 h 10000"/>
            <a:gd name="connsiteX10" fmla="*/ 2384 w 10002"/>
            <a:gd name="connsiteY10" fmla="*/ 3178 h 10000"/>
            <a:gd name="connsiteX11" fmla="*/ 2053 w 10002"/>
            <a:gd name="connsiteY11" fmla="*/ 3512 h 10000"/>
            <a:gd name="connsiteX12" fmla="*/ 1806 w 10002"/>
            <a:gd name="connsiteY12" fmla="*/ 3688 h 10000"/>
            <a:gd name="connsiteX13" fmla="*/ 1608 w 10002"/>
            <a:gd name="connsiteY13" fmla="*/ 3751 h 10000"/>
            <a:gd name="connsiteX14" fmla="*/ 405 w 10002"/>
            <a:gd name="connsiteY14" fmla="*/ 4938 h 10000"/>
            <a:gd name="connsiteX15" fmla="*/ 26 w 10002"/>
            <a:gd name="connsiteY15" fmla="*/ 7354 h 10000"/>
            <a:gd name="connsiteX16" fmla="*/ 42 w 10002"/>
            <a:gd name="connsiteY16" fmla="*/ 8208 h 10000"/>
            <a:gd name="connsiteX17" fmla="*/ 75 w 10002"/>
            <a:gd name="connsiteY17" fmla="*/ 9988 h 10000"/>
            <a:gd name="connsiteX18" fmla="*/ 5087 w 10002"/>
            <a:gd name="connsiteY18" fmla="*/ 9999 h 10000"/>
            <a:gd name="connsiteX19" fmla="*/ 5961 w 10002"/>
            <a:gd name="connsiteY19" fmla="*/ 9651 h 10000"/>
            <a:gd name="connsiteX20" fmla="*/ 6472 w 10002"/>
            <a:gd name="connsiteY20" fmla="*/ 9106 h 10000"/>
            <a:gd name="connsiteX21" fmla="*/ 8434 w 10002"/>
            <a:gd name="connsiteY21" fmla="*/ 8390 h 10000"/>
            <a:gd name="connsiteX22" fmla="*/ 9094 w 10002"/>
            <a:gd name="connsiteY22" fmla="*/ 7082 h 10000"/>
            <a:gd name="connsiteX23" fmla="*/ 8434 w 10002"/>
            <a:gd name="connsiteY23" fmla="*/ 5628 h 10000"/>
            <a:gd name="connsiteX24" fmla="*/ 8549 w 10002"/>
            <a:gd name="connsiteY24" fmla="*/ 5105 h 10000"/>
            <a:gd name="connsiteX25" fmla="*/ 9357 w 10002"/>
            <a:gd name="connsiteY25" fmla="*/ 4800 h 10000"/>
            <a:gd name="connsiteX26" fmla="*/ 9769 w 10002"/>
            <a:gd name="connsiteY26" fmla="*/ 4320 h 10000"/>
            <a:gd name="connsiteX27" fmla="*/ 9918 w 10002"/>
            <a:gd name="connsiteY27" fmla="*/ 3646 h 10000"/>
            <a:gd name="connsiteX28" fmla="*/ 10000 w 10002"/>
            <a:gd name="connsiteY28" fmla="*/ 2595 h 10000"/>
            <a:gd name="connsiteX29" fmla="*/ 9671 w 10002"/>
            <a:gd name="connsiteY29" fmla="*/ 1825 h 10000"/>
            <a:gd name="connsiteX30" fmla="*/ 9390 w 10002"/>
            <a:gd name="connsiteY30" fmla="*/ 1533 h 10000"/>
            <a:gd name="connsiteX31" fmla="*/ 9242 w 10002"/>
            <a:gd name="connsiteY31" fmla="*/ 1345 h 10000"/>
            <a:gd name="connsiteX32" fmla="*/ 9127 w 10002"/>
            <a:gd name="connsiteY32" fmla="*/ 1169 h 10000"/>
            <a:gd name="connsiteX33" fmla="*/ 8813 w 10002"/>
            <a:gd name="connsiteY33" fmla="*/ 669 h 10000"/>
            <a:gd name="connsiteX34" fmla="*/ 8649 w 10002"/>
            <a:gd name="connsiteY34" fmla="*/ 419 h 10000"/>
            <a:gd name="connsiteX35" fmla="*/ 8071 w 10002"/>
            <a:gd name="connsiteY35" fmla="*/ 96 h 10000"/>
            <a:gd name="connsiteX36" fmla="*/ 8005 w 10002"/>
            <a:gd name="connsiteY36" fmla="*/ 106 h 10000"/>
            <a:gd name="connsiteX37" fmla="*/ 7890 w 10002"/>
            <a:gd name="connsiteY37"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801 w 10002"/>
            <a:gd name="connsiteY6" fmla="*/ 2866 h 10000"/>
            <a:gd name="connsiteX7" fmla="*/ 3010 w 10002"/>
            <a:gd name="connsiteY7" fmla="*/ 2741 h 10000"/>
            <a:gd name="connsiteX8" fmla="*/ 2861 w 10002"/>
            <a:gd name="connsiteY8" fmla="*/ 2866 h 10000"/>
            <a:gd name="connsiteX9" fmla="*/ 2581 w 10002"/>
            <a:gd name="connsiteY9" fmla="*/ 3043 h 10000"/>
            <a:gd name="connsiteX10" fmla="*/ 2384 w 10002"/>
            <a:gd name="connsiteY10" fmla="*/ 3178 h 10000"/>
            <a:gd name="connsiteX11" fmla="*/ 2053 w 10002"/>
            <a:gd name="connsiteY11" fmla="*/ 3512 h 10000"/>
            <a:gd name="connsiteX12" fmla="*/ 1806 w 10002"/>
            <a:gd name="connsiteY12" fmla="*/ 3688 h 10000"/>
            <a:gd name="connsiteX13" fmla="*/ 1608 w 10002"/>
            <a:gd name="connsiteY13" fmla="*/ 3751 h 10000"/>
            <a:gd name="connsiteX14" fmla="*/ 405 w 10002"/>
            <a:gd name="connsiteY14" fmla="*/ 4938 h 10000"/>
            <a:gd name="connsiteX15" fmla="*/ 26 w 10002"/>
            <a:gd name="connsiteY15" fmla="*/ 7354 h 10000"/>
            <a:gd name="connsiteX16" fmla="*/ 42 w 10002"/>
            <a:gd name="connsiteY16" fmla="*/ 8208 h 10000"/>
            <a:gd name="connsiteX17" fmla="*/ 75 w 10002"/>
            <a:gd name="connsiteY17" fmla="*/ 9988 h 10000"/>
            <a:gd name="connsiteX18" fmla="*/ 5087 w 10002"/>
            <a:gd name="connsiteY18" fmla="*/ 9999 h 10000"/>
            <a:gd name="connsiteX19" fmla="*/ 5961 w 10002"/>
            <a:gd name="connsiteY19" fmla="*/ 9651 h 10000"/>
            <a:gd name="connsiteX20" fmla="*/ 6472 w 10002"/>
            <a:gd name="connsiteY20" fmla="*/ 9106 h 10000"/>
            <a:gd name="connsiteX21" fmla="*/ 8434 w 10002"/>
            <a:gd name="connsiteY21" fmla="*/ 8390 h 10000"/>
            <a:gd name="connsiteX22" fmla="*/ 9094 w 10002"/>
            <a:gd name="connsiteY22" fmla="*/ 7082 h 10000"/>
            <a:gd name="connsiteX23" fmla="*/ 8434 w 10002"/>
            <a:gd name="connsiteY23" fmla="*/ 5628 h 10000"/>
            <a:gd name="connsiteX24" fmla="*/ 8549 w 10002"/>
            <a:gd name="connsiteY24" fmla="*/ 5105 h 10000"/>
            <a:gd name="connsiteX25" fmla="*/ 9357 w 10002"/>
            <a:gd name="connsiteY25" fmla="*/ 4800 h 10000"/>
            <a:gd name="connsiteX26" fmla="*/ 9769 w 10002"/>
            <a:gd name="connsiteY26" fmla="*/ 4320 h 10000"/>
            <a:gd name="connsiteX27" fmla="*/ 9918 w 10002"/>
            <a:gd name="connsiteY27" fmla="*/ 3646 h 10000"/>
            <a:gd name="connsiteX28" fmla="*/ 10000 w 10002"/>
            <a:gd name="connsiteY28" fmla="*/ 2595 h 10000"/>
            <a:gd name="connsiteX29" fmla="*/ 9671 w 10002"/>
            <a:gd name="connsiteY29" fmla="*/ 1825 h 10000"/>
            <a:gd name="connsiteX30" fmla="*/ 9390 w 10002"/>
            <a:gd name="connsiteY30" fmla="*/ 1533 h 10000"/>
            <a:gd name="connsiteX31" fmla="*/ 9242 w 10002"/>
            <a:gd name="connsiteY31" fmla="*/ 1345 h 10000"/>
            <a:gd name="connsiteX32" fmla="*/ 9127 w 10002"/>
            <a:gd name="connsiteY32" fmla="*/ 1169 h 10000"/>
            <a:gd name="connsiteX33" fmla="*/ 8813 w 10002"/>
            <a:gd name="connsiteY33" fmla="*/ 669 h 10000"/>
            <a:gd name="connsiteX34" fmla="*/ 8649 w 10002"/>
            <a:gd name="connsiteY34" fmla="*/ 419 h 10000"/>
            <a:gd name="connsiteX35" fmla="*/ 8071 w 10002"/>
            <a:gd name="connsiteY35" fmla="*/ 96 h 10000"/>
            <a:gd name="connsiteX36" fmla="*/ 8005 w 10002"/>
            <a:gd name="connsiteY36" fmla="*/ 106 h 10000"/>
            <a:gd name="connsiteX37" fmla="*/ 7890 w 10002"/>
            <a:gd name="connsiteY37"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010 w 10002"/>
            <a:gd name="connsiteY6" fmla="*/ 2741 h 10000"/>
            <a:gd name="connsiteX7" fmla="*/ 2861 w 10002"/>
            <a:gd name="connsiteY7" fmla="*/ 2866 h 10000"/>
            <a:gd name="connsiteX8" fmla="*/ 2581 w 10002"/>
            <a:gd name="connsiteY8" fmla="*/ 3043 h 10000"/>
            <a:gd name="connsiteX9" fmla="*/ 2384 w 10002"/>
            <a:gd name="connsiteY9" fmla="*/ 3178 h 10000"/>
            <a:gd name="connsiteX10" fmla="*/ 2053 w 10002"/>
            <a:gd name="connsiteY10" fmla="*/ 3512 h 10000"/>
            <a:gd name="connsiteX11" fmla="*/ 1806 w 10002"/>
            <a:gd name="connsiteY11" fmla="*/ 3688 h 10000"/>
            <a:gd name="connsiteX12" fmla="*/ 1608 w 10002"/>
            <a:gd name="connsiteY12" fmla="*/ 3751 h 10000"/>
            <a:gd name="connsiteX13" fmla="*/ 405 w 10002"/>
            <a:gd name="connsiteY13" fmla="*/ 4938 h 10000"/>
            <a:gd name="connsiteX14" fmla="*/ 26 w 10002"/>
            <a:gd name="connsiteY14" fmla="*/ 7354 h 10000"/>
            <a:gd name="connsiteX15" fmla="*/ 42 w 10002"/>
            <a:gd name="connsiteY15" fmla="*/ 8208 h 10000"/>
            <a:gd name="connsiteX16" fmla="*/ 75 w 10002"/>
            <a:gd name="connsiteY16" fmla="*/ 9988 h 10000"/>
            <a:gd name="connsiteX17" fmla="*/ 5087 w 10002"/>
            <a:gd name="connsiteY17" fmla="*/ 9999 h 10000"/>
            <a:gd name="connsiteX18" fmla="*/ 5961 w 10002"/>
            <a:gd name="connsiteY18" fmla="*/ 9651 h 10000"/>
            <a:gd name="connsiteX19" fmla="*/ 6472 w 10002"/>
            <a:gd name="connsiteY19" fmla="*/ 9106 h 10000"/>
            <a:gd name="connsiteX20" fmla="*/ 8434 w 10002"/>
            <a:gd name="connsiteY20" fmla="*/ 8390 h 10000"/>
            <a:gd name="connsiteX21" fmla="*/ 9094 w 10002"/>
            <a:gd name="connsiteY21" fmla="*/ 7082 h 10000"/>
            <a:gd name="connsiteX22" fmla="*/ 8434 w 10002"/>
            <a:gd name="connsiteY22" fmla="*/ 5628 h 10000"/>
            <a:gd name="connsiteX23" fmla="*/ 8549 w 10002"/>
            <a:gd name="connsiteY23" fmla="*/ 5105 h 10000"/>
            <a:gd name="connsiteX24" fmla="*/ 9357 w 10002"/>
            <a:gd name="connsiteY24" fmla="*/ 4800 h 10000"/>
            <a:gd name="connsiteX25" fmla="*/ 9769 w 10002"/>
            <a:gd name="connsiteY25" fmla="*/ 4320 h 10000"/>
            <a:gd name="connsiteX26" fmla="*/ 9918 w 10002"/>
            <a:gd name="connsiteY26" fmla="*/ 3646 h 10000"/>
            <a:gd name="connsiteX27" fmla="*/ 10000 w 10002"/>
            <a:gd name="connsiteY27" fmla="*/ 2595 h 10000"/>
            <a:gd name="connsiteX28" fmla="*/ 9671 w 10002"/>
            <a:gd name="connsiteY28" fmla="*/ 1825 h 10000"/>
            <a:gd name="connsiteX29" fmla="*/ 9390 w 10002"/>
            <a:gd name="connsiteY29" fmla="*/ 1533 h 10000"/>
            <a:gd name="connsiteX30" fmla="*/ 9242 w 10002"/>
            <a:gd name="connsiteY30" fmla="*/ 1345 h 10000"/>
            <a:gd name="connsiteX31" fmla="*/ 9127 w 10002"/>
            <a:gd name="connsiteY31" fmla="*/ 1169 h 10000"/>
            <a:gd name="connsiteX32" fmla="*/ 8813 w 10002"/>
            <a:gd name="connsiteY32" fmla="*/ 669 h 10000"/>
            <a:gd name="connsiteX33" fmla="*/ 8649 w 10002"/>
            <a:gd name="connsiteY33" fmla="*/ 419 h 10000"/>
            <a:gd name="connsiteX34" fmla="*/ 8071 w 10002"/>
            <a:gd name="connsiteY34" fmla="*/ 96 h 10000"/>
            <a:gd name="connsiteX35" fmla="*/ 8005 w 10002"/>
            <a:gd name="connsiteY35" fmla="*/ 106 h 10000"/>
            <a:gd name="connsiteX36" fmla="*/ 7890 w 10002"/>
            <a:gd name="connsiteY36"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010 w 10002"/>
            <a:gd name="connsiteY6" fmla="*/ 2741 h 10000"/>
            <a:gd name="connsiteX7" fmla="*/ 2581 w 10002"/>
            <a:gd name="connsiteY7" fmla="*/ 3043 h 10000"/>
            <a:gd name="connsiteX8" fmla="*/ 2384 w 10002"/>
            <a:gd name="connsiteY8" fmla="*/ 3178 h 10000"/>
            <a:gd name="connsiteX9" fmla="*/ 2053 w 10002"/>
            <a:gd name="connsiteY9" fmla="*/ 3512 h 10000"/>
            <a:gd name="connsiteX10" fmla="*/ 1806 w 10002"/>
            <a:gd name="connsiteY10" fmla="*/ 3688 h 10000"/>
            <a:gd name="connsiteX11" fmla="*/ 1608 w 10002"/>
            <a:gd name="connsiteY11" fmla="*/ 3751 h 10000"/>
            <a:gd name="connsiteX12" fmla="*/ 405 w 10002"/>
            <a:gd name="connsiteY12" fmla="*/ 4938 h 10000"/>
            <a:gd name="connsiteX13" fmla="*/ 26 w 10002"/>
            <a:gd name="connsiteY13" fmla="*/ 7354 h 10000"/>
            <a:gd name="connsiteX14" fmla="*/ 42 w 10002"/>
            <a:gd name="connsiteY14" fmla="*/ 8208 h 10000"/>
            <a:gd name="connsiteX15" fmla="*/ 75 w 10002"/>
            <a:gd name="connsiteY15" fmla="*/ 9988 h 10000"/>
            <a:gd name="connsiteX16" fmla="*/ 5087 w 10002"/>
            <a:gd name="connsiteY16" fmla="*/ 9999 h 10000"/>
            <a:gd name="connsiteX17" fmla="*/ 5961 w 10002"/>
            <a:gd name="connsiteY17" fmla="*/ 9651 h 10000"/>
            <a:gd name="connsiteX18" fmla="*/ 6472 w 10002"/>
            <a:gd name="connsiteY18" fmla="*/ 9106 h 10000"/>
            <a:gd name="connsiteX19" fmla="*/ 8434 w 10002"/>
            <a:gd name="connsiteY19" fmla="*/ 8390 h 10000"/>
            <a:gd name="connsiteX20" fmla="*/ 9094 w 10002"/>
            <a:gd name="connsiteY20" fmla="*/ 7082 h 10000"/>
            <a:gd name="connsiteX21" fmla="*/ 8434 w 10002"/>
            <a:gd name="connsiteY21" fmla="*/ 5628 h 10000"/>
            <a:gd name="connsiteX22" fmla="*/ 8549 w 10002"/>
            <a:gd name="connsiteY22" fmla="*/ 5105 h 10000"/>
            <a:gd name="connsiteX23" fmla="*/ 9357 w 10002"/>
            <a:gd name="connsiteY23" fmla="*/ 4800 h 10000"/>
            <a:gd name="connsiteX24" fmla="*/ 9769 w 10002"/>
            <a:gd name="connsiteY24" fmla="*/ 4320 h 10000"/>
            <a:gd name="connsiteX25" fmla="*/ 9918 w 10002"/>
            <a:gd name="connsiteY25" fmla="*/ 3646 h 10000"/>
            <a:gd name="connsiteX26" fmla="*/ 10000 w 10002"/>
            <a:gd name="connsiteY26" fmla="*/ 2595 h 10000"/>
            <a:gd name="connsiteX27" fmla="*/ 9671 w 10002"/>
            <a:gd name="connsiteY27" fmla="*/ 1825 h 10000"/>
            <a:gd name="connsiteX28" fmla="*/ 9390 w 10002"/>
            <a:gd name="connsiteY28" fmla="*/ 1533 h 10000"/>
            <a:gd name="connsiteX29" fmla="*/ 9242 w 10002"/>
            <a:gd name="connsiteY29" fmla="*/ 1345 h 10000"/>
            <a:gd name="connsiteX30" fmla="*/ 9127 w 10002"/>
            <a:gd name="connsiteY30" fmla="*/ 1169 h 10000"/>
            <a:gd name="connsiteX31" fmla="*/ 8813 w 10002"/>
            <a:gd name="connsiteY31" fmla="*/ 669 h 10000"/>
            <a:gd name="connsiteX32" fmla="*/ 8649 w 10002"/>
            <a:gd name="connsiteY32" fmla="*/ 419 h 10000"/>
            <a:gd name="connsiteX33" fmla="*/ 8071 w 10002"/>
            <a:gd name="connsiteY33" fmla="*/ 96 h 10000"/>
            <a:gd name="connsiteX34" fmla="*/ 8005 w 10002"/>
            <a:gd name="connsiteY34" fmla="*/ 106 h 10000"/>
            <a:gd name="connsiteX35" fmla="*/ 7890 w 10002"/>
            <a:gd name="connsiteY3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554 w 10002"/>
            <a:gd name="connsiteY6" fmla="*/ 3472 h 10000"/>
            <a:gd name="connsiteX7" fmla="*/ 2581 w 10002"/>
            <a:gd name="connsiteY7" fmla="*/ 3043 h 10000"/>
            <a:gd name="connsiteX8" fmla="*/ 2384 w 10002"/>
            <a:gd name="connsiteY8" fmla="*/ 3178 h 10000"/>
            <a:gd name="connsiteX9" fmla="*/ 2053 w 10002"/>
            <a:gd name="connsiteY9" fmla="*/ 3512 h 10000"/>
            <a:gd name="connsiteX10" fmla="*/ 1806 w 10002"/>
            <a:gd name="connsiteY10" fmla="*/ 3688 h 10000"/>
            <a:gd name="connsiteX11" fmla="*/ 1608 w 10002"/>
            <a:gd name="connsiteY11" fmla="*/ 3751 h 10000"/>
            <a:gd name="connsiteX12" fmla="*/ 405 w 10002"/>
            <a:gd name="connsiteY12" fmla="*/ 4938 h 10000"/>
            <a:gd name="connsiteX13" fmla="*/ 26 w 10002"/>
            <a:gd name="connsiteY13" fmla="*/ 7354 h 10000"/>
            <a:gd name="connsiteX14" fmla="*/ 42 w 10002"/>
            <a:gd name="connsiteY14" fmla="*/ 8208 h 10000"/>
            <a:gd name="connsiteX15" fmla="*/ 75 w 10002"/>
            <a:gd name="connsiteY15" fmla="*/ 9988 h 10000"/>
            <a:gd name="connsiteX16" fmla="*/ 5087 w 10002"/>
            <a:gd name="connsiteY16" fmla="*/ 9999 h 10000"/>
            <a:gd name="connsiteX17" fmla="*/ 5961 w 10002"/>
            <a:gd name="connsiteY17" fmla="*/ 9651 h 10000"/>
            <a:gd name="connsiteX18" fmla="*/ 6472 w 10002"/>
            <a:gd name="connsiteY18" fmla="*/ 9106 h 10000"/>
            <a:gd name="connsiteX19" fmla="*/ 8434 w 10002"/>
            <a:gd name="connsiteY19" fmla="*/ 8390 h 10000"/>
            <a:gd name="connsiteX20" fmla="*/ 9094 w 10002"/>
            <a:gd name="connsiteY20" fmla="*/ 7082 h 10000"/>
            <a:gd name="connsiteX21" fmla="*/ 8434 w 10002"/>
            <a:gd name="connsiteY21" fmla="*/ 5628 h 10000"/>
            <a:gd name="connsiteX22" fmla="*/ 8549 w 10002"/>
            <a:gd name="connsiteY22" fmla="*/ 5105 h 10000"/>
            <a:gd name="connsiteX23" fmla="*/ 9357 w 10002"/>
            <a:gd name="connsiteY23" fmla="*/ 4800 h 10000"/>
            <a:gd name="connsiteX24" fmla="*/ 9769 w 10002"/>
            <a:gd name="connsiteY24" fmla="*/ 4320 h 10000"/>
            <a:gd name="connsiteX25" fmla="*/ 9918 w 10002"/>
            <a:gd name="connsiteY25" fmla="*/ 3646 h 10000"/>
            <a:gd name="connsiteX26" fmla="*/ 10000 w 10002"/>
            <a:gd name="connsiteY26" fmla="*/ 2595 h 10000"/>
            <a:gd name="connsiteX27" fmla="*/ 9671 w 10002"/>
            <a:gd name="connsiteY27" fmla="*/ 1825 h 10000"/>
            <a:gd name="connsiteX28" fmla="*/ 9390 w 10002"/>
            <a:gd name="connsiteY28" fmla="*/ 1533 h 10000"/>
            <a:gd name="connsiteX29" fmla="*/ 9242 w 10002"/>
            <a:gd name="connsiteY29" fmla="*/ 1345 h 10000"/>
            <a:gd name="connsiteX30" fmla="*/ 9127 w 10002"/>
            <a:gd name="connsiteY30" fmla="*/ 1169 h 10000"/>
            <a:gd name="connsiteX31" fmla="*/ 8813 w 10002"/>
            <a:gd name="connsiteY31" fmla="*/ 669 h 10000"/>
            <a:gd name="connsiteX32" fmla="*/ 8649 w 10002"/>
            <a:gd name="connsiteY32" fmla="*/ 419 h 10000"/>
            <a:gd name="connsiteX33" fmla="*/ 8071 w 10002"/>
            <a:gd name="connsiteY33" fmla="*/ 96 h 10000"/>
            <a:gd name="connsiteX34" fmla="*/ 8005 w 10002"/>
            <a:gd name="connsiteY34" fmla="*/ 106 h 10000"/>
            <a:gd name="connsiteX35" fmla="*/ 7890 w 10002"/>
            <a:gd name="connsiteY3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581 w 10002"/>
            <a:gd name="connsiteY7" fmla="*/ 3043 h 10000"/>
            <a:gd name="connsiteX8" fmla="*/ 2384 w 10002"/>
            <a:gd name="connsiteY8" fmla="*/ 3178 h 10000"/>
            <a:gd name="connsiteX9" fmla="*/ 2053 w 10002"/>
            <a:gd name="connsiteY9" fmla="*/ 3512 h 10000"/>
            <a:gd name="connsiteX10" fmla="*/ 1806 w 10002"/>
            <a:gd name="connsiteY10" fmla="*/ 3688 h 10000"/>
            <a:gd name="connsiteX11" fmla="*/ 1608 w 10002"/>
            <a:gd name="connsiteY11" fmla="*/ 3751 h 10000"/>
            <a:gd name="connsiteX12" fmla="*/ 405 w 10002"/>
            <a:gd name="connsiteY12" fmla="*/ 4938 h 10000"/>
            <a:gd name="connsiteX13" fmla="*/ 26 w 10002"/>
            <a:gd name="connsiteY13" fmla="*/ 7354 h 10000"/>
            <a:gd name="connsiteX14" fmla="*/ 42 w 10002"/>
            <a:gd name="connsiteY14" fmla="*/ 8208 h 10000"/>
            <a:gd name="connsiteX15" fmla="*/ 75 w 10002"/>
            <a:gd name="connsiteY15" fmla="*/ 9988 h 10000"/>
            <a:gd name="connsiteX16" fmla="*/ 5087 w 10002"/>
            <a:gd name="connsiteY16" fmla="*/ 9999 h 10000"/>
            <a:gd name="connsiteX17" fmla="*/ 5961 w 10002"/>
            <a:gd name="connsiteY17" fmla="*/ 9651 h 10000"/>
            <a:gd name="connsiteX18" fmla="*/ 6472 w 10002"/>
            <a:gd name="connsiteY18" fmla="*/ 9106 h 10000"/>
            <a:gd name="connsiteX19" fmla="*/ 8434 w 10002"/>
            <a:gd name="connsiteY19" fmla="*/ 8390 h 10000"/>
            <a:gd name="connsiteX20" fmla="*/ 9094 w 10002"/>
            <a:gd name="connsiteY20" fmla="*/ 7082 h 10000"/>
            <a:gd name="connsiteX21" fmla="*/ 8434 w 10002"/>
            <a:gd name="connsiteY21" fmla="*/ 5628 h 10000"/>
            <a:gd name="connsiteX22" fmla="*/ 8549 w 10002"/>
            <a:gd name="connsiteY22" fmla="*/ 5105 h 10000"/>
            <a:gd name="connsiteX23" fmla="*/ 9357 w 10002"/>
            <a:gd name="connsiteY23" fmla="*/ 4800 h 10000"/>
            <a:gd name="connsiteX24" fmla="*/ 9769 w 10002"/>
            <a:gd name="connsiteY24" fmla="*/ 4320 h 10000"/>
            <a:gd name="connsiteX25" fmla="*/ 9918 w 10002"/>
            <a:gd name="connsiteY25" fmla="*/ 3646 h 10000"/>
            <a:gd name="connsiteX26" fmla="*/ 10000 w 10002"/>
            <a:gd name="connsiteY26" fmla="*/ 2595 h 10000"/>
            <a:gd name="connsiteX27" fmla="*/ 9671 w 10002"/>
            <a:gd name="connsiteY27" fmla="*/ 1825 h 10000"/>
            <a:gd name="connsiteX28" fmla="*/ 9390 w 10002"/>
            <a:gd name="connsiteY28" fmla="*/ 1533 h 10000"/>
            <a:gd name="connsiteX29" fmla="*/ 9242 w 10002"/>
            <a:gd name="connsiteY29" fmla="*/ 1345 h 10000"/>
            <a:gd name="connsiteX30" fmla="*/ 9127 w 10002"/>
            <a:gd name="connsiteY30" fmla="*/ 1169 h 10000"/>
            <a:gd name="connsiteX31" fmla="*/ 8813 w 10002"/>
            <a:gd name="connsiteY31" fmla="*/ 669 h 10000"/>
            <a:gd name="connsiteX32" fmla="*/ 8649 w 10002"/>
            <a:gd name="connsiteY32" fmla="*/ 419 h 10000"/>
            <a:gd name="connsiteX33" fmla="*/ 8071 w 10002"/>
            <a:gd name="connsiteY33" fmla="*/ 96 h 10000"/>
            <a:gd name="connsiteX34" fmla="*/ 8005 w 10002"/>
            <a:gd name="connsiteY34" fmla="*/ 106 h 10000"/>
            <a:gd name="connsiteX35" fmla="*/ 7890 w 10002"/>
            <a:gd name="connsiteY35"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384 w 10002"/>
            <a:gd name="connsiteY7" fmla="*/ 3178 h 10000"/>
            <a:gd name="connsiteX8" fmla="*/ 2053 w 10002"/>
            <a:gd name="connsiteY8" fmla="*/ 3512 h 10000"/>
            <a:gd name="connsiteX9" fmla="*/ 1806 w 10002"/>
            <a:gd name="connsiteY9" fmla="*/ 3688 h 10000"/>
            <a:gd name="connsiteX10" fmla="*/ 1608 w 10002"/>
            <a:gd name="connsiteY10" fmla="*/ 3751 h 10000"/>
            <a:gd name="connsiteX11" fmla="*/ 405 w 10002"/>
            <a:gd name="connsiteY11" fmla="*/ 4938 h 10000"/>
            <a:gd name="connsiteX12" fmla="*/ 26 w 10002"/>
            <a:gd name="connsiteY12" fmla="*/ 7354 h 10000"/>
            <a:gd name="connsiteX13" fmla="*/ 42 w 10002"/>
            <a:gd name="connsiteY13" fmla="*/ 8208 h 10000"/>
            <a:gd name="connsiteX14" fmla="*/ 75 w 10002"/>
            <a:gd name="connsiteY14" fmla="*/ 9988 h 10000"/>
            <a:gd name="connsiteX15" fmla="*/ 5087 w 10002"/>
            <a:gd name="connsiteY15" fmla="*/ 9999 h 10000"/>
            <a:gd name="connsiteX16" fmla="*/ 5961 w 10002"/>
            <a:gd name="connsiteY16" fmla="*/ 9651 h 10000"/>
            <a:gd name="connsiteX17" fmla="*/ 6472 w 10002"/>
            <a:gd name="connsiteY17" fmla="*/ 9106 h 10000"/>
            <a:gd name="connsiteX18" fmla="*/ 8434 w 10002"/>
            <a:gd name="connsiteY18" fmla="*/ 8390 h 10000"/>
            <a:gd name="connsiteX19" fmla="*/ 9094 w 10002"/>
            <a:gd name="connsiteY19" fmla="*/ 7082 h 10000"/>
            <a:gd name="connsiteX20" fmla="*/ 8434 w 10002"/>
            <a:gd name="connsiteY20" fmla="*/ 5628 h 10000"/>
            <a:gd name="connsiteX21" fmla="*/ 8549 w 10002"/>
            <a:gd name="connsiteY21" fmla="*/ 5105 h 10000"/>
            <a:gd name="connsiteX22" fmla="*/ 9357 w 10002"/>
            <a:gd name="connsiteY22" fmla="*/ 4800 h 10000"/>
            <a:gd name="connsiteX23" fmla="*/ 9769 w 10002"/>
            <a:gd name="connsiteY23" fmla="*/ 4320 h 10000"/>
            <a:gd name="connsiteX24" fmla="*/ 9918 w 10002"/>
            <a:gd name="connsiteY24" fmla="*/ 3646 h 10000"/>
            <a:gd name="connsiteX25" fmla="*/ 10000 w 10002"/>
            <a:gd name="connsiteY25" fmla="*/ 2595 h 10000"/>
            <a:gd name="connsiteX26" fmla="*/ 9671 w 10002"/>
            <a:gd name="connsiteY26" fmla="*/ 1825 h 10000"/>
            <a:gd name="connsiteX27" fmla="*/ 9390 w 10002"/>
            <a:gd name="connsiteY27" fmla="*/ 1533 h 10000"/>
            <a:gd name="connsiteX28" fmla="*/ 9242 w 10002"/>
            <a:gd name="connsiteY28" fmla="*/ 1345 h 10000"/>
            <a:gd name="connsiteX29" fmla="*/ 9127 w 10002"/>
            <a:gd name="connsiteY29" fmla="*/ 1169 h 10000"/>
            <a:gd name="connsiteX30" fmla="*/ 8813 w 10002"/>
            <a:gd name="connsiteY30" fmla="*/ 669 h 10000"/>
            <a:gd name="connsiteX31" fmla="*/ 8649 w 10002"/>
            <a:gd name="connsiteY31" fmla="*/ 419 h 10000"/>
            <a:gd name="connsiteX32" fmla="*/ 8071 w 10002"/>
            <a:gd name="connsiteY32" fmla="*/ 96 h 10000"/>
            <a:gd name="connsiteX33" fmla="*/ 8005 w 10002"/>
            <a:gd name="connsiteY33" fmla="*/ 106 h 10000"/>
            <a:gd name="connsiteX34" fmla="*/ 7890 w 10002"/>
            <a:gd name="connsiteY34"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053 w 10002"/>
            <a:gd name="connsiteY7" fmla="*/ 3512 h 10000"/>
            <a:gd name="connsiteX8" fmla="*/ 1806 w 10002"/>
            <a:gd name="connsiteY8" fmla="*/ 3688 h 10000"/>
            <a:gd name="connsiteX9" fmla="*/ 1608 w 10002"/>
            <a:gd name="connsiteY9" fmla="*/ 3751 h 10000"/>
            <a:gd name="connsiteX10" fmla="*/ 405 w 10002"/>
            <a:gd name="connsiteY10" fmla="*/ 4938 h 10000"/>
            <a:gd name="connsiteX11" fmla="*/ 26 w 10002"/>
            <a:gd name="connsiteY11" fmla="*/ 7354 h 10000"/>
            <a:gd name="connsiteX12" fmla="*/ 42 w 10002"/>
            <a:gd name="connsiteY12" fmla="*/ 8208 h 10000"/>
            <a:gd name="connsiteX13" fmla="*/ 75 w 10002"/>
            <a:gd name="connsiteY13" fmla="*/ 9988 h 10000"/>
            <a:gd name="connsiteX14" fmla="*/ 5087 w 10002"/>
            <a:gd name="connsiteY14" fmla="*/ 9999 h 10000"/>
            <a:gd name="connsiteX15" fmla="*/ 5961 w 10002"/>
            <a:gd name="connsiteY15" fmla="*/ 9651 h 10000"/>
            <a:gd name="connsiteX16" fmla="*/ 6472 w 10002"/>
            <a:gd name="connsiteY16" fmla="*/ 9106 h 10000"/>
            <a:gd name="connsiteX17" fmla="*/ 8434 w 10002"/>
            <a:gd name="connsiteY17" fmla="*/ 8390 h 10000"/>
            <a:gd name="connsiteX18" fmla="*/ 9094 w 10002"/>
            <a:gd name="connsiteY18" fmla="*/ 7082 h 10000"/>
            <a:gd name="connsiteX19" fmla="*/ 8434 w 10002"/>
            <a:gd name="connsiteY19" fmla="*/ 5628 h 10000"/>
            <a:gd name="connsiteX20" fmla="*/ 8549 w 10002"/>
            <a:gd name="connsiteY20" fmla="*/ 5105 h 10000"/>
            <a:gd name="connsiteX21" fmla="*/ 9357 w 10002"/>
            <a:gd name="connsiteY21" fmla="*/ 4800 h 10000"/>
            <a:gd name="connsiteX22" fmla="*/ 9769 w 10002"/>
            <a:gd name="connsiteY22" fmla="*/ 4320 h 10000"/>
            <a:gd name="connsiteX23" fmla="*/ 9918 w 10002"/>
            <a:gd name="connsiteY23" fmla="*/ 3646 h 10000"/>
            <a:gd name="connsiteX24" fmla="*/ 10000 w 10002"/>
            <a:gd name="connsiteY24" fmla="*/ 2595 h 10000"/>
            <a:gd name="connsiteX25" fmla="*/ 9671 w 10002"/>
            <a:gd name="connsiteY25" fmla="*/ 1825 h 10000"/>
            <a:gd name="connsiteX26" fmla="*/ 9390 w 10002"/>
            <a:gd name="connsiteY26" fmla="*/ 1533 h 10000"/>
            <a:gd name="connsiteX27" fmla="*/ 9242 w 10002"/>
            <a:gd name="connsiteY27" fmla="*/ 1345 h 10000"/>
            <a:gd name="connsiteX28" fmla="*/ 9127 w 10002"/>
            <a:gd name="connsiteY28" fmla="*/ 1169 h 10000"/>
            <a:gd name="connsiteX29" fmla="*/ 8813 w 10002"/>
            <a:gd name="connsiteY29" fmla="*/ 669 h 10000"/>
            <a:gd name="connsiteX30" fmla="*/ 8649 w 10002"/>
            <a:gd name="connsiteY30" fmla="*/ 419 h 10000"/>
            <a:gd name="connsiteX31" fmla="*/ 8071 w 10002"/>
            <a:gd name="connsiteY31" fmla="*/ 96 h 10000"/>
            <a:gd name="connsiteX32" fmla="*/ 8005 w 10002"/>
            <a:gd name="connsiteY32" fmla="*/ 106 h 10000"/>
            <a:gd name="connsiteX33" fmla="*/ 7890 w 10002"/>
            <a:gd name="connsiteY33"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1806 w 10002"/>
            <a:gd name="connsiteY7" fmla="*/ 3688 h 10000"/>
            <a:gd name="connsiteX8" fmla="*/ 1608 w 10002"/>
            <a:gd name="connsiteY8" fmla="*/ 3751 h 10000"/>
            <a:gd name="connsiteX9" fmla="*/ 405 w 10002"/>
            <a:gd name="connsiteY9" fmla="*/ 4938 h 10000"/>
            <a:gd name="connsiteX10" fmla="*/ 26 w 10002"/>
            <a:gd name="connsiteY10" fmla="*/ 7354 h 10000"/>
            <a:gd name="connsiteX11" fmla="*/ 42 w 10002"/>
            <a:gd name="connsiteY11" fmla="*/ 8208 h 10000"/>
            <a:gd name="connsiteX12" fmla="*/ 75 w 10002"/>
            <a:gd name="connsiteY12" fmla="*/ 9988 h 10000"/>
            <a:gd name="connsiteX13" fmla="*/ 5087 w 10002"/>
            <a:gd name="connsiteY13" fmla="*/ 9999 h 10000"/>
            <a:gd name="connsiteX14" fmla="*/ 5961 w 10002"/>
            <a:gd name="connsiteY14" fmla="*/ 9651 h 10000"/>
            <a:gd name="connsiteX15" fmla="*/ 6472 w 10002"/>
            <a:gd name="connsiteY15" fmla="*/ 9106 h 10000"/>
            <a:gd name="connsiteX16" fmla="*/ 8434 w 10002"/>
            <a:gd name="connsiteY16" fmla="*/ 8390 h 10000"/>
            <a:gd name="connsiteX17" fmla="*/ 9094 w 10002"/>
            <a:gd name="connsiteY17" fmla="*/ 7082 h 10000"/>
            <a:gd name="connsiteX18" fmla="*/ 8434 w 10002"/>
            <a:gd name="connsiteY18" fmla="*/ 5628 h 10000"/>
            <a:gd name="connsiteX19" fmla="*/ 8549 w 10002"/>
            <a:gd name="connsiteY19" fmla="*/ 5105 h 10000"/>
            <a:gd name="connsiteX20" fmla="*/ 9357 w 10002"/>
            <a:gd name="connsiteY20" fmla="*/ 4800 h 10000"/>
            <a:gd name="connsiteX21" fmla="*/ 9769 w 10002"/>
            <a:gd name="connsiteY21" fmla="*/ 4320 h 10000"/>
            <a:gd name="connsiteX22" fmla="*/ 9918 w 10002"/>
            <a:gd name="connsiteY22" fmla="*/ 3646 h 10000"/>
            <a:gd name="connsiteX23" fmla="*/ 10000 w 10002"/>
            <a:gd name="connsiteY23" fmla="*/ 2595 h 10000"/>
            <a:gd name="connsiteX24" fmla="*/ 9671 w 10002"/>
            <a:gd name="connsiteY24" fmla="*/ 1825 h 10000"/>
            <a:gd name="connsiteX25" fmla="*/ 9390 w 10002"/>
            <a:gd name="connsiteY25" fmla="*/ 1533 h 10000"/>
            <a:gd name="connsiteX26" fmla="*/ 9242 w 10002"/>
            <a:gd name="connsiteY26" fmla="*/ 1345 h 10000"/>
            <a:gd name="connsiteX27" fmla="*/ 9127 w 10002"/>
            <a:gd name="connsiteY27" fmla="*/ 1169 h 10000"/>
            <a:gd name="connsiteX28" fmla="*/ 8813 w 10002"/>
            <a:gd name="connsiteY28" fmla="*/ 669 h 10000"/>
            <a:gd name="connsiteX29" fmla="*/ 8649 w 10002"/>
            <a:gd name="connsiteY29" fmla="*/ 419 h 10000"/>
            <a:gd name="connsiteX30" fmla="*/ 8071 w 10002"/>
            <a:gd name="connsiteY30" fmla="*/ 96 h 10000"/>
            <a:gd name="connsiteX31" fmla="*/ 8005 w 10002"/>
            <a:gd name="connsiteY31" fmla="*/ 106 h 10000"/>
            <a:gd name="connsiteX32" fmla="*/ 7890 w 10002"/>
            <a:gd name="connsiteY32"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1608 w 10002"/>
            <a:gd name="connsiteY7" fmla="*/ 3751 h 10000"/>
            <a:gd name="connsiteX8" fmla="*/ 405 w 10002"/>
            <a:gd name="connsiteY8" fmla="*/ 4938 h 10000"/>
            <a:gd name="connsiteX9" fmla="*/ 26 w 10002"/>
            <a:gd name="connsiteY9" fmla="*/ 7354 h 10000"/>
            <a:gd name="connsiteX10" fmla="*/ 42 w 10002"/>
            <a:gd name="connsiteY10" fmla="*/ 8208 h 10000"/>
            <a:gd name="connsiteX11" fmla="*/ 75 w 10002"/>
            <a:gd name="connsiteY11" fmla="*/ 9988 h 10000"/>
            <a:gd name="connsiteX12" fmla="*/ 5087 w 10002"/>
            <a:gd name="connsiteY12" fmla="*/ 9999 h 10000"/>
            <a:gd name="connsiteX13" fmla="*/ 5961 w 10002"/>
            <a:gd name="connsiteY13" fmla="*/ 9651 h 10000"/>
            <a:gd name="connsiteX14" fmla="*/ 6472 w 10002"/>
            <a:gd name="connsiteY14" fmla="*/ 9106 h 10000"/>
            <a:gd name="connsiteX15" fmla="*/ 8434 w 10002"/>
            <a:gd name="connsiteY15" fmla="*/ 8390 h 10000"/>
            <a:gd name="connsiteX16" fmla="*/ 9094 w 10002"/>
            <a:gd name="connsiteY16" fmla="*/ 7082 h 10000"/>
            <a:gd name="connsiteX17" fmla="*/ 8434 w 10002"/>
            <a:gd name="connsiteY17" fmla="*/ 5628 h 10000"/>
            <a:gd name="connsiteX18" fmla="*/ 8549 w 10002"/>
            <a:gd name="connsiteY18" fmla="*/ 5105 h 10000"/>
            <a:gd name="connsiteX19" fmla="*/ 9357 w 10002"/>
            <a:gd name="connsiteY19" fmla="*/ 4800 h 10000"/>
            <a:gd name="connsiteX20" fmla="*/ 9769 w 10002"/>
            <a:gd name="connsiteY20" fmla="*/ 4320 h 10000"/>
            <a:gd name="connsiteX21" fmla="*/ 9918 w 10002"/>
            <a:gd name="connsiteY21" fmla="*/ 3646 h 10000"/>
            <a:gd name="connsiteX22" fmla="*/ 10000 w 10002"/>
            <a:gd name="connsiteY22" fmla="*/ 2595 h 10000"/>
            <a:gd name="connsiteX23" fmla="*/ 9671 w 10002"/>
            <a:gd name="connsiteY23" fmla="*/ 1825 h 10000"/>
            <a:gd name="connsiteX24" fmla="*/ 9390 w 10002"/>
            <a:gd name="connsiteY24" fmla="*/ 1533 h 10000"/>
            <a:gd name="connsiteX25" fmla="*/ 9242 w 10002"/>
            <a:gd name="connsiteY25" fmla="*/ 1345 h 10000"/>
            <a:gd name="connsiteX26" fmla="*/ 9127 w 10002"/>
            <a:gd name="connsiteY26" fmla="*/ 1169 h 10000"/>
            <a:gd name="connsiteX27" fmla="*/ 8813 w 10002"/>
            <a:gd name="connsiteY27" fmla="*/ 669 h 10000"/>
            <a:gd name="connsiteX28" fmla="*/ 8649 w 10002"/>
            <a:gd name="connsiteY28" fmla="*/ 419 h 10000"/>
            <a:gd name="connsiteX29" fmla="*/ 8071 w 10002"/>
            <a:gd name="connsiteY29" fmla="*/ 96 h 10000"/>
            <a:gd name="connsiteX30" fmla="*/ 8005 w 10002"/>
            <a:gd name="connsiteY30" fmla="*/ 106 h 10000"/>
            <a:gd name="connsiteX31" fmla="*/ 7890 w 10002"/>
            <a:gd name="connsiteY31"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449 w 10002"/>
            <a:gd name="connsiteY7" fmla="*/ 4883 h 10000"/>
            <a:gd name="connsiteX8" fmla="*/ 405 w 10002"/>
            <a:gd name="connsiteY8" fmla="*/ 4938 h 10000"/>
            <a:gd name="connsiteX9" fmla="*/ 26 w 10002"/>
            <a:gd name="connsiteY9" fmla="*/ 7354 h 10000"/>
            <a:gd name="connsiteX10" fmla="*/ 42 w 10002"/>
            <a:gd name="connsiteY10" fmla="*/ 8208 h 10000"/>
            <a:gd name="connsiteX11" fmla="*/ 75 w 10002"/>
            <a:gd name="connsiteY11" fmla="*/ 9988 h 10000"/>
            <a:gd name="connsiteX12" fmla="*/ 5087 w 10002"/>
            <a:gd name="connsiteY12" fmla="*/ 9999 h 10000"/>
            <a:gd name="connsiteX13" fmla="*/ 5961 w 10002"/>
            <a:gd name="connsiteY13" fmla="*/ 9651 h 10000"/>
            <a:gd name="connsiteX14" fmla="*/ 6472 w 10002"/>
            <a:gd name="connsiteY14" fmla="*/ 9106 h 10000"/>
            <a:gd name="connsiteX15" fmla="*/ 8434 w 10002"/>
            <a:gd name="connsiteY15" fmla="*/ 8390 h 10000"/>
            <a:gd name="connsiteX16" fmla="*/ 9094 w 10002"/>
            <a:gd name="connsiteY16" fmla="*/ 7082 h 10000"/>
            <a:gd name="connsiteX17" fmla="*/ 8434 w 10002"/>
            <a:gd name="connsiteY17" fmla="*/ 5628 h 10000"/>
            <a:gd name="connsiteX18" fmla="*/ 8549 w 10002"/>
            <a:gd name="connsiteY18" fmla="*/ 5105 h 10000"/>
            <a:gd name="connsiteX19" fmla="*/ 9357 w 10002"/>
            <a:gd name="connsiteY19" fmla="*/ 4800 h 10000"/>
            <a:gd name="connsiteX20" fmla="*/ 9769 w 10002"/>
            <a:gd name="connsiteY20" fmla="*/ 4320 h 10000"/>
            <a:gd name="connsiteX21" fmla="*/ 9918 w 10002"/>
            <a:gd name="connsiteY21" fmla="*/ 3646 h 10000"/>
            <a:gd name="connsiteX22" fmla="*/ 10000 w 10002"/>
            <a:gd name="connsiteY22" fmla="*/ 2595 h 10000"/>
            <a:gd name="connsiteX23" fmla="*/ 9671 w 10002"/>
            <a:gd name="connsiteY23" fmla="*/ 1825 h 10000"/>
            <a:gd name="connsiteX24" fmla="*/ 9390 w 10002"/>
            <a:gd name="connsiteY24" fmla="*/ 1533 h 10000"/>
            <a:gd name="connsiteX25" fmla="*/ 9242 w 10002"/>
            <a:gd name="connsiteY25" fmla="*/ 1345 h 10000"/>
            <a:gd name="connsiteX26" fmla="*/ 9127 w 10002"/>
            <a:gd name="connsiteY26" fmla="*/ 1169 h 10000"/>
            <a:gd name="connsiteX27" fmla="*/ 8813 w 10002"/>
            <a:gd name="connsiteY27" fmla="*/ 669 h 10000"/>
            <a:gd name="connsiteX28" fmla="*/ 8649 w 10002"/>
            <a:gd name="connsiteY28" fmla="*/ 419 h 10000"/>
            <a:gd name="connsiteX29" fmla="*/ 8071 w 10002"/>
            <a:gd name="connsiteY29" fmla="*/ 96 h 10000"/>
            <a:gd name="connsiteX30" fmla="*/ 8005 w 10002"/>
            <a:gd name="connsiteY30" fmla="*/ 106 h 10000"/>
            <a:gd name="connsiteX31" fmla="*/ 7890 w 10002"/>
            <a:gd name="connsiteY31"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581 w 10002"/>
            <a:gd name="connsiteY4" fmla="*/ 1601 h 10000"/>
            <a:gd name="connsiteX5" fmla="*/ 5154 w 10002"/>
            <a:gd name="connsiteY5" fmla="*/ 2715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5154 w 10002"/>
            <a:gd name="connsiteY5" fmla="*/ 2715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5154 w 10002"/>
            <a:gd name="connsiteY5" fmla="*/ 2715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5682 w 10002"/>
            <a:gd name="connsiteY5" fmla="*/ 2385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3669 w 10002"/>
            <a:gd name="connsiteY5" fmla="*/ 3658 h 10000"/>
            <a:gd name="connsiteX6" fmla="*/ 2449 w 10002"/>
            <a:gd name="connsiteY6" fmla="*/ 4883 h 10000"/>
            <a:gd name="connsiteX7" fmla="*/ 26 w 10002"/>
            <a:gd name="connsiteY7" fmla="*/ 7354 h 10000"/>
            <a:gd name="connsiteX8" fmla="*/ 42 w 10002"/>
            <a:gd name="connsiteY8" fmla="*/ 8208 h 10000"/>
            <a:gd name="connsiteX9" fmla="*/ 75 w 10002"/>
            <a:gd name="connsiteY9" fmla="*/ 9988 h 10000"/>
            <a:gd name="connsiteX10" fmla="*/ 5087 w 10002"/>
            <a:gd name="connsiteY10" fmla="*/ 9999 h 10000"/>
            <a:gd name="connsiteX11" fmla="*/ 5961 w 10002"/>
            <a:gd name="connsiteY11" fmla="*/ 9651 h 10000"/>
            <a:gd name="connsiteX12" fmla="*/ 6472 w 10002"/>
            <a:gd name="connsiteY12" fmla="*/ 9106 h 10000"/>
            <a:gd name="connsiteX13" fmla="*/ 8434 w 10002"/>
            <a:gd name="connsiteY13" fmla="*/ 8390 h 10000"/>
            <a:gd name="connsiteX14" fmla="*/ 9094 w 10002"/>
            <a:gd name="connsiteY14" fmla="*/ 7082 h 10000"/>
            <a:gd name="connsiteX15" fmla="*/ 8434 w 10002"/>
            <a:gd name="connsiteY15" fmla="*/ 5628 h 10000"/>
            <a:gd name="connsiteX16" fmla="*/ 8549 w 10002"/>
            <a:gd name="connsiteY16" fmla="*/ 5105 h 10000"/>
            <a:gd name="connsiteX17" fmla="*/ 9357 w 10002"/>
            <a:gd name="connsiteY17" fmla="*/ 4800 h 10000"/>
            <a:gd name="connsiteX18" fmla="*/ 9769 w 10002"/>
            <a:gd name="connsiteY18" fmla="*/ 4320 h 10000"/>
            <a:gd name="connsiteX19" fmla="*/ 9918 w 10002"/>
            <a:gd name="connsiteY19" fmla="*/ 3646 h 10000"/>
            <a:gd name="connsiteX20" fmla="*/ 10000 w 10002"/>
            <a:gd name="connsiteY20" fmla="*/ 2595 h 10000"/>
            <a:gd name="connsiteX21" fmla="*/ 9671 w 10002"/>
            <a:gd name="connsiteY21" fmla="*/ 1825 h 10000"/>
            <a:gd name="connsiteX22" fmla="*/ 9390 w 10002"/>
            <a:gd name="connsiteY22" fmla="*/ 1533 h 10000"/>
            <a:gd name="connsiteX23" fmla="*/ 9242 w 10002"/>
            <a:gd name="connsiteY23" fmla="*/ 1345 h 10000"/>
            <a:gd name="connsiteX24" fmla="*/ 9127 w 10002"/>
            <a:gd name="connsiteY24" fmla="*/ 1169 h 10000"/>
            <a:gd name="connsiteX25" fmla="*/ 8813 w 10002"/>
            <a:gd name="connsiteY25" fmla="*/ 669 h 10000"/>
            <a:gd name="connsiteX26" fmla="*/ 8649 w 10002"/>
            <a:gd name="connsiteY26" fmla="*/ 419 h 10000"/>
            <a:gd name="connsiteX27" fmla="*/ 8071 w 10002"/>
            <a:gd name="connsiteY27" fmla="*/ 96 h 10000"/>
            <a:gd name="connsiteX28" fmla="*/ 8005 w 10002"/>
            <a:gd name="connsiteY28" fmla="*/ 106 h 10000"/>
            <a:gd name="connsiteX29" fmla="*/ 7890 w 10002"/>
            <a:gd name="connsiteY29"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6142 w 10002"/>
            <a:gd name="connsiteY4" fmla="*/ 1787 h 10000"/>
            <a:gd name="connsiteX5" fmla="*/ 5087 w 10002"/>
            <a:gd name="connsiteY5" fmla="*/ 2786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 name="connsiteX0" fmla="*/ 7807 w 10002"/>
            <a:gd name="connsiteY0" fmla="*/ 34 h 10000"/>
            <a:gd name="connsiteX1" fmla="*/ 7362 w 10002"/>
            <a:gd name="connsiteY1" fmla="*/ 2 h 10000"/>
            <a:gd name="connsiteX2" fmla="*/ 7049 w 10002"/>
            <a:gd name="connsiteY2" fmla="*/ 127 h 10000"/>
            <a:gd name="connsiteX3" fmla="*/ 6867 w 10002"/>
            <a:gd name="connsiteY3" fmla="*/ 534 h 10000"/>
            <a:gd name="connsiteX4" fmla="*/ 5680 w 10002"/>
            <a:gd name="connsiteY4" fmla="*/ 1672 h 10000"/>
            <a:gd name="connsiteX5" fmla="*/ 5087 w 10002"/>
            <a:gd name="connsiteY5" fmla="*/ 2786 h 10000"/>
            <a:gd name="connsiteX6" fmla="*/ 3669 w 10002"/>
            <a:gd name="connsiteY6" fmla="*/ 3658 h 10000"/>
            <a:gd name="connsiteX7" fmla="*/ 2449 w 10002"/>
            <a:gd name="connsiteY7" fmla="*/ 4883 h 10000"/>
            <a:gd name="connsiteX8" fmla="*/ 26 w 10002"/>
            <a:gd name="connsiteY8" fmla="*/ 7354 h 10000"/>
            <a:gd name="connsiteX9" fmla="*/ 42 w 10002"/>
            <a:gd name="connsiteY9" fmla="*/ 8208 h 10000"/>
            <a:gd name="connsiteX10" fmla="*/ 75 w 10002"/>
            <a:gd name="connsiteY10" fmla="*/ 9988 h 10000"/>
            <a:gd name="connsiteX11" fmla="*/ 5087 w 10002"/>
            <a:gd name="connsiteY11" fmla="*/ 9999 h 10000"/>
            <a:gd name="connsiteX12" fmla="*/ 5961 w 10002"/>
            <a:gd name="connsiteY12" fmla="*/ 9651 h 10000"/>
            <a:gd name="connsiteX13" fmla="*/ 6472 w 10002"/>
            <a:gd name="connsiteY13" fmla="*/ 9106 h 10000"/>
            <a:gd name="connsiteX14" fmla="*/ 8434 w 10002"/>
            <a:gd name="connsiteY14" fmla="*/ 8390 h 10000"/>
            <a:gd name="connsiteX15" fmla="*/ 9094 w 10002"/>
            <a:gd name="connsiteY15" fmla="*/ 7082 h 10000"/>
            <a:gd name="connsiteX16" fmla="*/ 8434 w 10002"/>
            <a:gd name="connsiteY16" fmla="*/ 5628 h 10000"/>
            <a:gd name="connsiteX17" fmla="*/ 8549 w 10002"/>
            <a:gd name="connsiteY17" fmla="*/ 5105 h 10000"/>
            <a:gd name="connsiteX18" fmla="*/ 9357 w 10002"/>
            <a:gd name="connsiteY18" fmla="*/ 4800 h 10000"/>
            <a:gd name="connsiteX19" fmla="*/ 9769 w 10002"/>
            <a:gd name="connsiteY19" fmla="*/ 4320 h 10000"/>
            <a:gd name="connsiteX20" fmla="*/ 9918 w 10002"/>
            <a:gd name="connsiteY20" fmla="*/ 3646 h 10000"/>
            <a:gd name="connsiteX21" fmla="*/ 10000 w 10002"/>
            <a:gd name="connsiteY21" fmla="*/ 2595 h 10000"/>
            <a:gd name="connsiteX22" fmla="*/ 9671 w 10002"/>
            <a:gd name="connsiteY22" fmla="*/ 1825 h 10000"/>
            <a:gd name="connsiteX23" fmla="*/ 9390 w 10002"/>
            <a:gd name="connsiteY23" fmla="*/ 1533 h 10000"/>
            <a:gd name="connsiteX24" fmla="*/ 9242 w 10002"/>
            <a:gd name="connsiteY24" fmla="*/ 1345 h 10000"/>
            <a:gd name="connsiteX25" fmla="*/ 9127 w 10002"/>
            <a:gd name="connsiteY25" fmla="*/ 1169 h 10000"/>
            <a:gd name="connsiteX26" fmla="*/ 8813 w 10002"/>
            <a:gd name="connsiteY26" fmla="*/ 669 h 10000"/>
            <a:gd name="connsiteX27" fmla="*/ 8649 w 10002"/>
            <a:gd name="connsiteY27" fmla="*/ 419 h 10000"/>
            <a:gd name="connsiteX28" fmla="*/ 8071 w 10002"/>
            <a:gd name="connsiteY28" fmla="*/ 96 h 10000"/>
            <a:gd name="connsiteX29" fmla="*/ 8005 w 10002"/>
            <a:gd name="connsiteY29" fmla="*/ 106 h 10000"/>
            <a:gd name="connsiteX30" fmla="*/ 7890 w 10002"/>
            <a:gd name="connsiteY30" fmla="*/ 23 h 10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0002" h="10000">
              <a:moveTo>
                <a:pt x="7807" y="34"/>
              </a:moveTo>
              <a:cubicBezTo>
                <a:pt x="7758" y="34"/>
                <a:pt x="7445" y="-8"/>
                <a:pt x="7362" y="2"/>
              </a:cubicBezTo>
              <a:cubicBezTo>
                <a:pt x="7280" y="44"/>
                <a:pt x="7114" y="96"/>
                <a:pt x="7049" y="127"/>
              </a:cubicBezTo>
              <a:cubicBezTo>
                <a:pt x="7016" y="179"/>
                <a:pt x="6885" y="471"/>
                <a:pt x="6867" y="534"/>
              </a:cubicBezTo>
              <a:cubicBezTo>
                <a:pt x="6576" y="770"/>
                <a:pt x="5966" y="1309"/>
                <a:pt x="5680" y="1672"/>
              </a:cubicBezTo>
              <a:cubicBezTo>
                <a:pt x="5372" y="2021"/>
                <a:pt x="5499" y="2474"/>
                <a:pt x="5087" y="2786"/>
              </a:cubicBezTo>
              <a:cubicBezTo>
                <a:pt x="4675" y="3098"/>
                <a:pt x="4109" y="3309"/>
                <a:pt x="3669" y="3658"/>
              </a:cubicBezTo>
              <a:cubicBezTo>
                <a:pt x="3229" y="4007"/>
                <a:pt x="2993" y="4670"/>
                <a:pt x="2449" y="4883"/>
              </a:cubicBezTo>
              <a:cubicBezTo>
                <a:pt x="1842" y="5499"/>
                <a:pt x="427" y="6800"/>
                <a:pt x="26" y="7354"/>
              </a:cubicBezTo>
              <a:cubicBezTo>
                <a:pt x="-40" y="7905"/>
                <a:pt x="42" y="7770"/>
                <a:pt x="42" y="8208"/>
              </a:cubicBezTo>
              <a:cubicBezTo>
                <a:pt x="42" y="8656"/>
                <a:pt x="-24" y="9228"/>
                <a:pt x="75" y="9988"/>
              </a:cubicBezTo>
              <a:cubicBezTo>
                <a:pt x="949" y="9947"/>
                <a:pt x="3966" y="10009"/>
                <a:pt x="5087" y="9999"/>
              </a:cubicBezTo>
              <a:cubicBezTo>
                <a:pt x="6054" y="9919"/>
                <a:pt x="5730" y="9800"/>
                <a:pt x="5961" y="9651"/>
              </a:cubicBezTo>
              <a:cubicBezTo>
                <a:pt x="6192" y="9502"/>
                <a:pt x="6046" y="9292"/>
                <a:pt x="6472" y="9106"/>
              </a:cubicBezTo>
              <a:cubicBezTo>
                <a:pt x="6871" y="8783"/>
                <a:pt x="7835" y="8548"/>
                <a:pt x="8434" y="8390"/>
              </a:cubicBezTo>
              <a:cubicBezTo>
                <a:pt x="9028" y="8338"/>
                <a:pt x="8915" y="7368"/>
                <a:pt x="9094" y="7082"/>
              </a:cubicBezTo>
              <a:cubicBezTo>
                <a:pt x="9317" y="6848"/>
                <a:pt x="8580" y="5937"/>
                <a:pt x="8434" y="5628"/>
              </a:cubicBezTo>
              <a:cubicBezTo>
                <a:pt x="8343" y="5299"/>
                <a:pt x="8395" y="5243"/>
                <a:pt x="8549" y="5105"/>
              </a:cubicBezTo>
              <a:cubicBezTo>
                <a:pt x="8747" y="4969"/>
                <a:pt x="9126" y="4873"/>
                <a:pt x="9357" y="4800"/>
              </a:cubicBezTo>
              <a:cubicBezTo>
                <a:pt x="9530" y="4662"/>
                <a:pt x="9659" y="4507"/>
                <a:pt x="9769" y="4320"/>
              </a:cubicBezTo>
              <a:cubicBezTo>
                <a:pt x="9879" y="4133"/>
                <a:pt x="9849" y="3926"/>
                <a:pt x="9918" y="3646"/>
              </a:cubicBezTo>
              <a:cubicBezTo>
                <a:pt x="9987" y="3366"/>
                <a:pt x="10011" y="2894"/>
                <a:pt x="10000" y="2595"/>
              </a:cubicBezTo>
              <a:cubicBezTo>
                <a:pt x="9984" y="2293"/>
                <a:pt x="9918" y="2169"/>
                <a:pt x="9671" y="1825"/>
              </a:cubicBezTo>
              <a:cubicBezTo>
                <a:pt x="9604" y="1689"/>
                <a:pt x="9489" y="1627"/>
                <a:pt x="9390" y="1533"/>
              </a:cubicBezTo>
              <a:cubicBezTo>
                <a:pt x="9373" y="1470"/>
                <a:pt x="9324" y="1377"/>
                <a:pt x="9242" y="1345"/>
              </a:cubicBezTo>
              <a:cubicBezTo>
                <a:pt x="9225" y="1283"/>
                <a:pt x="9192" y="1210"/>
                <a:pt x="9127" y="1169"/>
              </a:cubicBezTo>
              <a:cubicBezTo>
                <a:pt x="9044" y="1002"/>
                <a:pt x="8978" y="825"/>
                <a:pt x="8813" y="669"/>
              </a:cubicBezTo>
              <a:cubicBezTo>
                <a:pt x="8763" y="565"/>
                <a:pt x="8780" y="492"/>
                <a:pt x="8649" y="419"/>
              </a:cubicBezTo>
              <a:cubicBezTo>
                <a:pt x="8565" y="241"/>
                <a:pt x="8385" y="127"/>
                <a:pt x="8071" y="96"/>
              </a:cubicBezTo>
              <a:cubicBezTo>
                <a:pt x="7856" y="106"/>
                <a:pt x="8038" y="96"/>
                <a:pt x="8005" y="106"/>
              </a:cubicBezTo>
              <a:cubicBezTo>
                <a:pt x="7967" y="78"/>
                <a:pt x="7928" y="51"/>
                <a:pt x="7890" y="23"/>
              </a:cubicBezTo>
            </a:path>
          </a:pathLst>
        </a:custGeom>
        <a:blipFill dpi="0" rotWithShape="0">
          <a:blip xmlns:r="http://schemas.openxmlformats.org/officeDocument/2006/relationships" r:embed="rId1"/>
          <a:srcRect/>
          <a:stretch>
            <a:fillRect t="40" b="-45677"/>
          </a:stretch>
        </a:blipFill>
        <a:ln>
          <a:noFill/>
        </a:ln>
        <a:extLst>
          <a:ext uri="{91240B29-F687-4F45-9708-019B960494DF}">
            <a14:hiddenLine xmlns:a14="http://schemas.microsoft.com/office/drawing/2010/main" w="6350" cap="flat" cmpd="sng">
              <a:solidFill>
                <a:srgbClr val="000000"/>
              </a:solidFill>
              <a:prstDash val="solid"/>
              <a:round/>
              <a:headEnd type="none" w="med" len="med"/>
              <a:tailEnd type="none" w="med" len="med"/>
            </a14:hiddenLine>
          </a:ext>
        </a:extLst>
      </xdr:spPr>
    </xdr:sp>
    <xdr:clientData/>
  </xdr:twoCellAnchor>
  <xdr:twoCellAnchor>
    <xdr:from>
      <xdr:col>6</xdr:col>
      <xdr:colOff>19050</xdr:colOff>
      <xdr:row>32</xdr:row>
      <xdr:rowOff>127000</xdr:rowOff>
    </xdr:from>
    <xdr:to>
      <xdr:col>6</xdr:col>
      <xdr:colOff>184150</xdr:colOff>
      <xdr:row>34</xdr:row>
      <xdr:rowOff>0</xdr:rowOff>
    </xdr:to>
    <xdr:sp macro="" textlink="">
      <xdr:nvSpPr>
        <xdr:cNvPr id="10" name="正方形/長方形 9">
          <a:extLst>
            <a:ext uri="{FF2B5EF4-FFF2-40B4-BE49-F238E27FC236}">
              <a16:creationId xmlns:a16="http://schemas.microsoft.com/office/drawing/2014/main" id="{D1F37F9E-5814-4009-AC0C-A13E93A9B273}"/>
            </a:ext>
          </a:extLst>
        </xdr:cNvPr>
        <xdr:cNvSpPr/>
      </xdr:nvSpPr>
      <xdr:spPr>
        <a:xfrm>
          <a:off x="1479550" y="5238750"/>
          <a:ext cx="165100" cy="165100"/>
        </a:xfrm>
        <a:prstGeom prst="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xdr:colOff>
      <xdr:row>0</xdr:row>
      <xdr:rowOff>28575</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28575</xdr:colOff>
      <xdr:row>0</xdr:row>
      <xdr:rowOff>28575</xdr:rowOff>
    </xdr:to>
    <xdr:pic>
      <xdr:nvPicPr>
        <xdr:cNvPr id="3" name="Picture 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xdr:colOff>
      <xdr:row>0</xdr:row>
      <xdr:rowOff>25400</xdr:rowOff>
    </xdr:from>
    <xdr:to>
      <xdr:col>51</xdr:col>
      <xdr:colOff>118534</xdr:colOff>
      <xdr:row>53</xdr:row>
      <xdr:rowOff>135467</xdr:rowOff>
    </xdr:to>
    <xdr:graphicFrame macro="">
      <xdr:nvGraphicFramePr>
        <xdr:cNvPr id="5" name="グラフ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19050</xdr:colOff>
      <xdr:row>0</xdr:row>
      <xdr:rowOff>19050</xdr:rowOff>
    </xdr:to>
    <xdr:pic>
      <xdr:nvPicPr>
        <xdr:cNvPr id="2" name="Picture 40">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19050</xdr:colOff>
      <xdr:row>0</xdr:row>
      <xdr:rowOff>19050</xdr:rowOff>
    </xdr:to>
    <xdr:pic>
      <xdr:nvPicPr>
        <xdr:cNvPr id="3" name="Picture 4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2</xdr:row>
      <xdr:rowOff>0</xdr:rowOff>
    </xdr:from>
    <xdr:to>
      <xdr:col>12</xdr:col>
      <xdr:colOff>19050</xdr:colOff>
      <xdr:row>26</xdr:row>
      <xdr:rowOff>9525</xdr:rowOff>
    </xdr:to>
    <xdr:graphicFrame macro="">
      <xdr:nvGraphicFramePr>
        <xdr:cNvPr id="4" name="Chart 4">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28</xdr:row>
      <xdr:rowOff>38100</xdr:rowOff>
    </xdr:from>
    <xdr:to>
      <xdr:col>12</xdr:col>
      <xdr:colOff>57150</xdr:colOff>
      <xdr:row>52</xdr:row>
      <xdr:rowOff>28575</xdr:rowOff>
    </xdr:to>
    <xdr:graphicFrame macro="">
      <xdr:nvGraphicFramePr>
        <xdr:cNvPr id="5" name="Chart 5">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45720</xdr:colOff>
      <xdr:row>29</xdr:row>
      <xdr:rowOff>7620</xdr:rowOff>
    </xdr:from>
    <xdr:to>
      <xdr:col>6</xdr:col>
      <xdr:colOff>441960</xdr:colOff>
      <xdr:row>31</xdr:row>
      <xdr:rowOff>22860</xdr:rowOff>
    </xdr:to>
    <xdr:graphicFrame macro="">
      <xdr:nvGraphicFramePr>
        <xdr:cNvPr id="6" name="グラフ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2</xdr:row>
      <xdr:rowOff>167640</xdr:rowOff>
    </xdr:from>
    <xdr:to>
      <xdr:col>6</xdr:col>
      <xdr:colOff>30480</xdr:colOff>
      <xdr:row>4</xdr:row>
      <xdr:rowOff>22860</xdr:rowOff>
    </xdr:to>
    <xdr:graphicFrame macro="">
      <xdr:nvGraphicFramePr>
        <xdr:cNvPr id="7" name="グラフ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0</xdr:colOff>
      <xdr:row>3</xdr:row>
      <xdr:rowOff>0</xdr:rowOff>
    </xdr:from>
    <xdr:to>
      <xdr:col>25</xdr:col>
      <xdr:colOff>518160</xdr:colOff>
      <xdr:row>12</xdr:row>
      <xdr:rowOff>68580</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1163300" y="594360"/>
          <a:ext cx="4838700" cy="219456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歳入</a:t>
          </a:r>
          <a:endParaRPr kumimoji="1" lang="en-US" altLang="ja-JP" sz="1100" b="1">
            <a:solidFill>
              <a:srgbClr val="FF0000"/>
            </a:solidFill>
          </a:endParaRPr>
        </a:p>
        <a:p>
          <a:r>
            <a:rPr kumimoji="1" lang="ja-JP" altLang="ja-JP" sz="1100" b="1">
              <a:solidFill>
                <a:schemeClr val="dk1"/>
              </a:solidFill>
              <a:effectLst/>
              <a:latin typeface="+mn-lt"/>
              <a:ea typeface="+mn-ea"/>
              <a:cs typeface="+mn-cs"/>
            </a:rPr>
            <a:t>　</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７ページの値を入力することで、自動的に数値が反映されます</a:t>
          </a:r>
          <a:endParaRPr kumimoji="0" lang="en-US" altLang="ja-JP" sz="1100" b="0">
            <a:solidFill>
              <a:srgbClr val="FF0000"/>
            </a:solidFill>
            <a:effectLst/>
            <a:latin typeface="+mn-lt"/>
            <a:ea typeface="+mn-ea"/>
            <a:cs typeface="+mn-cs"/>
          </a:endParaRPr>
        </a:p>
        <a:p>
          <a:r>
            <a:rPr kumimoji="0" lang="ja-JP" altLang="en-US" sz="1100" b="1">
              <a:solidFill>
                <a:srgbClr val="FF0000"/>
              </a:solidFill>
              <a:effectLst/>
              <a:latin typeface="+mn-lt"/>
              <a:ea typeface="+mn-ea"/>
              <a:cs typeface="+mn-cs"/>
            </a:rPr>
            <a:t>歳出</a:t>
          </a:r>
          <a:endParaRPr kumimoji="0"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a:solidFill>
                <a:srgbClr val="FF0000"/>
              </a:solidFill>
              <a:effectLst/>
              <a:latin typeface="+mn-lt"/>
              <a:ea typeface="+mn-ea"/>
              <a:cs typeface="+mn-cs"/>
            </a:rPr>
            <a:t>　⇒</a:t>
          </a:r>
          <a:r>
            <a:rPr kumimoji="1" lang="ja-JP" altLang="ja-JP" sz="1100" b="1">
              <a:solidFill>
                <a:srgbClr val="FF0000"/>
              </a:solidFill>
              <a:effectLst/>
              <a:latin typeface="+mn-lt"/>
              <a:ea typeface="+mn-ea"/>
              <a:cs typeface="+mn-cs"/>
            </a:rPr>
            <a:t>７ページの値を入力することで、自動的に数値が反映されます</a:t>
          </a:r>
          <a:endParaRPr kumimoji="1"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（上位９位の費目を自動的に参照するようにしてあります。）</a:t>
          </a:r>
          <a:endParaRPr kumimoji="1"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（同一順位の費目があると正常に動作しないため、その場合は</a:t>
          </a:r>
          <a:endParaRPr kumimoji="1"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適宜調整願います。）</a:t>
          </a:r>
          <a:endParaRPr kumimoji="1"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７ページの表に新たな年度の列を加えた後、このページの計算式も</a:t>
          </a:r>
          <a:endParaRPr kumimoji="1"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参照先をメンテしてください。また、歳出は７ページにあるソート順</a:t>
          </a:r>
          <a:endParaRPr kumimoji="1" lang="en-US" altLang="ja-JP" sz="11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算出用の式もメンテしてください。</a:t>
          </a:r>
          <a:endParaRPr lang="ja-JP" altLang="ja-JP" b="1">
            <a:solidFill>
              <a:srgbClr val="FF0000"/>
            </a:solidFill>
            <a:effectLst/>
          </a:endParaRPr>
        </a:p>
        <a:p>
          <a:endParaRPr kumimoji="1" lang="en-US" altLang="ja-JP" sz="1100" b="1">
            <a:solidFill>
              <a:srgbClr val="FF0000"/>
            </a:solidFill>
            <a:effectLst/>
            <a:latin typeface="+mn-lt"/>
            <a:ea typeface="+mn-ea"/>
            <a:cs typeface="+mn-cs"/>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0.39325</cdr:x>
      <cdr:y>0</cdr:y>
    </cdr:from>
    <cdr:to>
      <cdr:x>0.60325</cdr:x>
      <cdr:y>0.58174</cdr:y>
    </cdr:to>
    <cdr:sp macro="" textlink="">
      <cdr:nvSpPr>
        <cdr:cNvPr id="2" name="テキスト ボックス 1">
          <a:extLst xmlns:a="http://schemas.openxmlformats.org/drawingml/2006/main">
            <a:ext uri="{FF2B5EF4-FFF2-40B4-BE49-F238E27FC236}">
              <a16:creationId xmlns:a16="http://schemas.microsoft.com/office/drawing/2014/main" id="{F14FEF67-3AF2-CC0B-F287-36EC8B2BC55A}"/>
            </a:ext>
          </a:extLst>
        </cdr:cNvPr>
        <cdr:cNvSpPr txBox="1"/>
      </cdr:nvSpPr>
      <cdr:spPr>
        <a:xfrm xmlns:a="http://schemas.openxmlformats.org/drawingml/2006/main">
          <a:off x="1414374" y="0"/>
          <a:ext cx="755294" cy="283702"/>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ja-JP" altLang="en-US" sz="1400" b="0" i="0" u="none" strike="noStrike" kern="1200" spc="0" baseline="0">
              <a:solidFill>
                <a:sysClr val="windowText" lastClr="000000">
                  <a:lumMod val="65000"/>
                  <a:lumOff val="35000"/>
                </a:sysClr>
              </a:solidFill>
              <a:latin typeface="+mn-lt"/>
              <a:ea typeface="+mn-ea"/>
              <a:cs typeface="+mn-cs"/>
            </a:rPr>
            <a:t>百万円</a:t>
          </a:r>
        </a:p>
      </cdr:txBody>
    </cdr:sp>
  </cdr:relSizeAnchor>
</c:userShapes>
</file>

<file path=xl/drawings/drawing5.xml><?xml version="1.0" encoding="utf-8"?>
<c:userShapes xmlns:c="http://schemas.openxmlformats.org/drawingml/2006/chart">
  <cdr:relSizeAnchor xmlns:cdr="http://schemas.openxmlformats.org/drawingml/2006/chartDrawing">
    <cdr:from>
      <cdr:x>0.45001</cdr:x>
      <cdr:y>0.01944</cdr:y>
    </cdr:from>
    <cdr:to>
      <cdr:x>0.70501</cdr:x>
      <cdr:y>0.97674</cdr:y>
    </cdr:to>
    <cdr:sp macro="" textlink="">
      <cdr:nvSpPr>
        <cdr:cNvPr id="2" name="テキスト ボックス 1">
          <a:extLst xmlns:a="http://schemas.openxmlformats.org/drawingml/2006/main">
            <a:ext uri="{FF2B5EF4-FFF2-40B4-BE49-F238E27FC236}">
              <a16:creationId xmlns:a16="http://schemas.microsoft.com/office/drawing/2014/main" id="{07A3405D-0F47-27BC-9989-B3312FC478BA}"/>
            </a:ext>
          </a:extLst>
        </cdr:cNvPr>
        <cdr:cNvSpPr txBox="1"/>
      </cdr:nvSpPr>
      <cdr:spPr>
        <a:xfrm xmlns:a="http://schemas.openxmlformats.org/drawingml/2006/main">
          <a:off x="1436789" y="6370"/>
          <a:ext cx="814159" cy="3136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400" b="0" i="0" u="none" strike="noStrike" kern="1200" spc="0" baseline="0">
              <a:solidFill>
                <a:sysClr val="windowText" lastClr="000000">
                  <a:lumMod val="65000"/>
                  <a:lumOff val="35000"/>
                </a:sysClr>
              </a:solidFill>
              <a:latin typeface="+mn-lt"/>
              <a:ea typeface="+mn-ea"/>
              <a:cs typeface="+mn-cs"/>
            </a:rPr>
            <a:t>百万円</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67084</xdr:colOff>
      <xdr:row>5</xdr:row>
      <xdr:rowOff>144169</xdr:rowOff>
    </xdr:from>
    <xdr:to>
      <xdr:col>10</xdr:col>
      <xdr:colOff>203201</xdr:colOff>
      <xdr:row>62</xdr:row>
      <xdr:rowOff>92062</xdr:rowOff>
    </xdr:to>
    <xdr:grpSp>
      <xdr:nvGrpSpPr>
        <xdr:cNvPr id="2" name="グループ化 29">
          <a:extLst>
            <a:ext uri="{FF2B5EF4-FFF2-40B4-BE49-F238E27FC236}">
              <a16:creationId xmlns:a16="http://schemas.microsoft.com/office/drawing/2014/main" id="{00000000-0008-0000-0C00-000002000000}"/>
            </a:ext>
          </a:extLst>
        </xdr:cNvPr>
        <xdr:cNvGrpSpPr>
          <a:grpSpLocks/>
        </xdr:cNvGrpSpPr>
      </xdr:nvGrpSpPr>
      <xdr:grpSpPr bwMode="auto">
        <a:xfrm>
          <a:off x="67084" y="969669"/>
          <a:ext cx="6422617" cy="9358593"/>
          <a:chOff x="0" y="1026757"/>
          <a:chExt cx="6979881" cy="9450715"/>
        </a:xfrm>
      </xdr:grpSpPr>
      <xdr:sp macro="" textlink="">
        <xdr:nvSpPr>
          <xdr:cNvPr id="3" name="Text Box 13">
            <a:extLst>
              <a:ext uri="{FF2B5EF4-FFF2-40B4-BE49-F238E27FC236}">
                <a16:creationId xmlns:a16="http://schemas.microsoft.com/office/drawing/2014/main" id="{00000000-0008-0000-0C00-000003000000}"/>
              </a:ext>
            </a:extLst>
          </xdr:cNvPr>
          <xdr:cNvSpPr txBox="1">
            <a:spLocks noChangeArrowheads="1"/>
          </xdr:cNvSpPr>
        </xdr:nvSpPr>
        <xdr:spPr bwMode="auto">
          <a:xfrm>
            <a:off x="5678402" y="1503965"/>
            <a:ext cx="1301479" cy="222253"/>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rgbClr val="000000"/>
                </a:solidFill>
                <a:latin typeface="ＭＳ 明朝"/>
                <a:ea typeface="ＭＳ 明朝"/>
              </a:rPr>
              <a:t>市たばこ税</a:t>
            </a:r>
          </a:p>
        </xdr:txBody>
      </xdr:sp>
      <xdr:sp macro="" textlink="">
        <xdr:nvSpPr>
          <xdr:cNvPr id="4" name="Text Box 10">
            <a:extLst>
              <a:ext uri="{FF2B5EF4-FFF2-40B4-BE49-F238E27FC236}">
                <a16:creationId xmlns:a16="http://schemas.microsoft.com/office/drawing/2014/main" id="{00000000-0008-0000-0C00-000004000000}"/>
              </a:ext>
            </a:extLst>
          </xdr:cNvPr>
          <xdr:cNvSpPr txBox="1">
            <a:spLocks noChangeArrowheads="1"/>
          </xdr:cNvSpPr>
        </xdr:nvSpPr>
        <xdr:spPr bwMode="auto">
          <a:xfrm>
            <a:off x="5666572" y="7227014"/>
            <a:ext cx="1301479" cy="240776"/>
          </a:xfrm>
          <a:prstGeom prst="rect">
            <a:avLst/>
          </a:prstGeom>
          <a:noFill/>
          <a:ln w="9525">
            <a:noFill/>
            <a:miter lim="800000"/>
            <a:headEnd/>
            <a:tailEnd/>
          </a:ln>
        </xdr:spPr>
        <xdr:txBody>
          <a:bodyPr vertOverflow="clip" wrap="square" lIns="27432" tIns="18288" rIns="27432" bIns="0" anchor="ctr" anchorCtr="0" upright="1"/>
          <a:lstStyle/>
          <a:p>
            <a:pPr algn="dist" rtl="0">
              <a:defRPr sz="1000"/>
            </a:pPr>
            <a:r>
              <a:rPr lang="ja-JP" altLang="en-US" sz="950" b="0" i="0" strike="noStrike">
                <a:solidFill>
                  <a:srgbClr val="000000"/>
                </a:solidFill>
                <a:latin typeface="ＭＳ 明朝"/>
                <a:ea typeface="ＭＳ 明朝"/>
              </a:rPr>
              <a:t>市　民　税</a:t>
            </a:r>
          </a:p>
        </xdr:txBody>
      </xdr:sp>
      <xdr:sp macro="" textlink="">
        <xdr:nvSpPr>
          <xdr:cNvPr id="5" name="Text Box 11">
            <a:extLst>
              <a:ext uri="{FF2B5EF4-FFF2-40B4-BE49-F238E27FC236}">
                <a16:creationId xmlns:a16="http://schemas.microsoft.com/office/drawing/2014/main" id="{00000000-0008-0000-0C00-000005000000}"/>
              </a:ext>
            </a:extLst>
          </xdr:cNvPr>
          <xdr:cNvSpPr txBox="1">
            <a:spLocks noChangeArrowheads="1"/>
          </xdr:cNvSpPr>
        </xdr:nvSpPr>
        <xdr:spPr bwMode="auto">
          <a:xfrm>
            <a:off x="5667734" y="3615382"/>
            <a:ext cx="1312147" cy="240776"/>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rgbClr val="000000"/>
                </a:solidFill>
                <a:latin typeface="ＭＳ 明朝"/>
                <a:ea typeface="ＭＳ 明朝"/>
              </a:rPr>
              <a:t>固定資産税</a:t>
            </a:r>
          </a:p>
        </xdr:txBody>
      </xdr:sp>
      <xdr:sp macro="" textlink="">
        <xdr:nvSpPr>
          <xdr:cNvPr id="6" name="Text Box 12">
            <a:extLst>
              <a:ext uri="{FF2B5EF4-FFF2-40B4-BE49-F238E27FC236}">
                <a16:creationId xmlns:a16="http://schemas.microsoft.com/office/drawing/2014/main" id="{00000000-0008-0000-0C00-000006000000}"/>
              </a:ext>
            </a:extLst>
          </xdr:cNvPr>
          <xdr:cNvSpPr txBox="1">
            <a:spLocks noChangeArrowheads="1"/>
          </xdr:cNvSpPr>
        </xdr:nvSpPr>
        <xdr:spPr bwMode="auto">
          <a:xfrm>
            <a:off x="5687908" y="1855868"/>
            <a:ext cx="1290811" cy="240776"/>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rgbClr val="000000"/>
                </a:solidFill>
                <a:latin typeface="ＭＳ 明朝"/>
                <a:ea typeface="ＭＳ 明朝"/>
              </a:rPr>
              <a:t>都市計画税</a:t>
            </a:r>
          </a:p>
        </xdr:txBody>
      </xdr:sp>
      <xdr:sp macro="" textlink="">
        <xdr:nvSpPr>
          <xdr:cNvPr id="7" name="AutoShape 15">
            <a:extLst>
              <a:ext uri="{FF2B5EF4-FFF2-40B4-BE49-F238E27FC236}">
                <a16:creationId xmlns:a16="http://schemas.microsoft.com/office/drawing/2014/main" id="{00000000-0008-0000-0C00-000007000000}"/>
              </a:ext>
            </a:extLst>
          </xdr:cNvPr>
          <xdr:cNvSpPr>
            <a:spLocks noChangeArrowheads="1"/>
          </xdr:cNvSpPr>
        </xdr:nvSpPr>
        <xdr:spPr bwMode="auto">
          <a:xfrm>
            <a:off x="5322376" y="7260650"/>
            <a:ext cx="252118" cy="201444"/>
          </a:xfrm>
          <a:prstGeom prst="leftArrow">
            <a:avLst>
              <a:gd name="adj1" fmla="val 28000"/>
              <a:gd name="adj2" fmla="val 48295"/>
            </a:avLst>
          </a:prstGeom>
          <a:solidFill>
            <a:srgbClr val="FFFFFF"/>
          </a:solidFill>
          <a:ln w="6350">
            <a:solidFill>
              <a:srgbClr val="000000"/>
            </a:solidFill>
            <a:miter lim="800000"/>
            <a:headEnd/>
            <a:tailEnd/>
          </a:ln>
        </xdr:spPr>
      </xdr:sp>
      <xdr:sp macro="" textlink="">
        <xdr:nvSpPr>
          <xdr:cNvPr id="8" name="AutoShape 16">
            <a:extLst>
              <a:ext uri="{FF2B5EF4-FFF2-40B4-BE49-F238E27FC236}">
                <a16:creationId xmlns:a16="http://schemas.microsoft.com/office/drawing/2014/main" id="{00000000-0008-0000-0C00-000008000000}"/>
              </a:ext>
            </a:extLst>
          </xdr:cNvPr>
          <xdr:cNvSpPr>
            <a:spLocks noChangeArrowheads="1"/>
          </xdr:cNvSpPr>
        </xdr:nvSpPr>
        <xdr:spPr bwMode="auto">
          <a:xfrm>
            <a:off x="5348994" y="3613187"/>
            <a:ext cx="252118" cy="199730"/>
          </a:xfrm>
          <a:prstGeom prst="leftArrow">
            <a:avLst>
              <a:gd name="adj1" fmla="val 28000"/>
              <a:gd name="adj2" fmla="val 50726"/>
            </a:avLst>
          </a:prstGeom>
          <a:solidFill>
            <a:srgbClr val="FFFFFF"/>
          </a:solidFill>
          <a:ln w="6350">
            <a:solidFill>
              <a:srgbClr val="000000"/>
            </a:solidFill>
            <a:miter lim="800000"/>
            <a:headEnd/>
            <a:tailEnd/>
          </a:ln>
        </xdr:spPr>
      </xdr:sp>
      <xdr:sp macro="" textlink="">
        <xdr:nvSpPr>
          <xdr:cNvPr id="9" name="AutoShape 18">
            <a:extLst>
              <a:ext uri="{FF2B5EF4-FFF2-40B4-BE49-F238E27FC236}">
                <a16:creationId xmlns:a16="http://schemas.microsoft.com/office/drawing/2014/main" id="{00000000-0008-0000-0C00-000009000000}"/>
              </a:ext>
            </a:extLst>
          </xdr:cNvPr>
          <xdr:cNvSpPr>
            <a:spLocks noChangeArrowheads="1"/>
          </xdr:cNvSpPr>
        </xdr:nvSpPr>
        <xdr:spPr bwMode="auto">
          <a:xfrm>
            <a:off x="5332046" y="1841165"/>
            <a:ext cx="252118" cy="218588"/>
          </a:xfrm>
          <a:prstGeom prst="leftArrow">
            <a:avLst>
              <a:gd name="adj1" fmla="val 28000"/>
              <a:gd name="adj2" fmla="val 51839"/>
            </a:avLst>
          </a:prstGeom>
          <a:solidFill>
            <a:srgbClr val="FFFFFF"/>
          </a:solidFill>
          <a:ln w="6350">
            <a:solidFill>
              <a:srgbClr val="000000"/>
            </a:solidFill>
            <a:miter lim="800000"/>
            <a:headEnd/>
            <a:tailEnd/>
          </a:ln>
        </xdr:spPr>
      </xdr:sp>
      <xdr:sp macro="" textlink="">
        <xdr:nvSpPr>
          <xdr:cNvPr id="10" name="AutoShape 19">
            <a:extLst>
              <a:ext uri="{FF2B5EF4-FFF2-40B4-BE49-F238E27FC236}">
                <a16:creationId xmlns:a16="http://schemas.microsoft.com/office/drawing/2014/main" id="{00000000-0008-0000-0C00-00000A000000}"/>
              </a:ext>
            </a:extLst>
          </xdr:cNvPr>
          <xdr:cNvSpPr>
            <a:spLocks noChangeArrowheads="1"/>
          </xdr:cNvSpPr>
        </xdr:nvSpPr>
        <xdr:spPr bwMode="auto">
          <a:xfrm>
            <a:off x="5341684" y="1502290"/>
            <a:ext cx="252118" cy="199729"/>
          </a:xfrm>
          <a:prstGeom prst="leftArrow">
            <a:avLst>
              <a:gd name="adj1" fmla="val 28000"/>
              <a:gd name="adj2" fmla="val 50726"/>
            </a:avLst>
          </a:prstGeom>
          <a:solidFill>
            <a:srgbClr val="FFFFFF"/>
          </a:solidFill>
          <a:ln w="6350">
            <a:solidFill>
              <a:srgbClr val="000000"/>
            </a:solidFill>
            <a:miter lim="800000"/>
            <a:headEnd/>
            <a:tailEnd/>
          </a:ln>
        </xdr:spPr>
      </xdr:sp>
      <xdr:sp macro="" textlink="">
        <xdr:nvSpPr>
          <xdr:cNvPr id="11" name="AutoShape 20">
            <a:extLst>
              <a:ext uri="{FF2B5EF4-FFF2-40B4-BE49-F238E27FC236}">
                <a16:creationId xmlns:a16="http://schemas.microsoft.com/office/drawing/2014/main" id="{00000000-0008-0000-0C00-00000B000000}"/>
              </a:ext>
            </a:extLst>
          </xdr:cNvPr>
          <xdr:cNvSpPr>
            <a:spLocks noChangeArrowheads="1"/>
          </xdr:cNvSpPr>
        </xdr:nvSpPr>
        <xdr:spPr bwMode="auto">
          <a:xfrm>
            <a:off x="5331923" y="1026757"/>
            <a:ext cx="252118" cy="218588"/>
          </a:xfrm>
          <a:prstGeom prst="leftArrow">
            <a:avLst>
              <a:gd name="adj1" fmla="val 28000"/>
              <a:gd name="adj2" fmla="val 48298"/>
            </a:avLst>
          </a:prstGeom>
          <a:solidFill>
            <a:srgbClr val="FFFFFF"/>
          </a:solidFill>
          <a:ln w="6350">
            <a:solidFill>
              <a:srgbClr val="000000"/>
            </a:solidFill>
            <a:miter lim="800000"/>
            <a:headEnd/>
            <a:tailEnd/>
          </a:ln>
        </xdr:spPr>
      </xdr:sp>
      <xdr:grpSp>
        <xdr:nvGrpSpPr>
          <xdr:cNvPr id="12" name="Group 24">
            <a:extLst>
              <a:ext uri="{FF2B5EF4-FFF2-40B4-BE49-F238E27FC236}">
                <a16:creationId xmlns:a16="http://schemas.microsoft.com/office/drawing/2014/main" id="{00000000-0008-0000-0C00-00000C000000}"/>
              </a:ext>
            </a:extLst>
          </xdr:cNvPr>
          <xdr:cNvGrpSpPr>
            <a:grpSpLocks/>
          </xdr:cNvGrpSpPr>
        </xdr:nvGrpSpPr>
        <xdr:grpSpPr bwMode="auto">
          <a:xfrm>
            <a:off x="0" y="9772150"/>
            <a:ext cx="622578" cy="705322"/>
            <a:chOff x="6" y="1004"/>
            <a:chExt cx="73" cy="73"/>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49" y="1004"/>
              <a:ext cx="28"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Line 4">
              <a:extLst>
                <a:ext uri="{FF2B5EF4-FFF2-40B4-BE49-F238E27FC236}">
                  <a16:creationId xmlns:a16="http://schemas.microsoft.com/office/drawing/2014/main" id="{00000000-0008-0000-0C00-00000E000000}"/>
                </a:ext>
              </a:extLst>
            </xdr:cNvPr>
            <xdr:cNvSpPr>
              <a:spLocks noChangeShapeType="1"/>
            </xdr:cNvSpPr>
          </xdr:nvSpPr>
          <xdr:spPr bwMode="auto">
            <a:xfrm flipH="1">
              <a:off x="11" y="1015"/>
              <a:ext cx="5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5">
              <a:extLst>
                <a:ext uri="{FF2B5EF4-FFF2-40B4-BE49-F238E27FC236}">
                  <a16:creationId xmlns:a16="http://schemas.microsoft.com/office/drawing/2014/main" id="{00000000-0008-0000-0C00-00000F000000}"/>
                </a:ext>
              </a:extLst>
            </xdr:cNvPr>
            <xdr:cNvSpPr>
              <a:spLocks noChangeShapeType="1"/>
            </xdr:cNvSpPr>
          </xdr:nvSpPr>
          <xdr:spPr bwMode="auto">
            <a:xfrm rot="16200000" flipH="1">
              <a:off x="40" y="1044"/>
              <a:ext cx="5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6">
              <a:extLst>
                <a:ext uri="{FF2B5EF4-FFF2-40B4-BE49-F238E27FC236}">
                  <a16:creationId xmlns:a16="http://schemas.microsoft.com/office/drawing/2014/main" id="{00000000-0008-0000-0C00-000010000000}"/>
                </a:ext>
              </a:extLst>
            </xdr:cNvPr>
            <xdr:cNvSpPr>
              <a:spLocks noChangeShapeType="1"/>
            </xdr:cNvSpPr>
          </xdr:nvSpPr>
          <xdr:spPr bwMode="auto">
            <a:xfrm rot="19093595" flipH="1">
              <a:off x="6" y="1039"/>
              <a:ext cx="73" cy="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Text Box 7">
              <a:extLst>
                <a:ext uri="{FF2B5EF4-FFF2-40B4-BE49-F238E27FC236}">
                  <a16:creationId xmlns:a16="http://schemas.microsoft.com/office/drawing/2014/main" id="{00000000-0008-0000-0C00-000011000000}"/>
                </a:ext>
              </a:extLst>
            </xdr:cNvPr>
            <xdr:cNvSpPr txBox="1">
              <a:spLocks noChangeArrowheads="1"/>
            </xdr:cNvSpPr>
          </xdr:nvSpPr>
          <xdr:spPr bwMode="auto">
            <a:xfrm>
              <a:off x="8" y="1018"/>
              <a:ext cx="24" cy="41"/>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950" b="0" i="0" strike="noStrike">
                  <a:solidFill>
                    <a:srgbClr val="000000"/>
                  </a:solidFill>
                  <a:latin typeface="ＭＳ 明朝"/>
                  <a:ea typeface="ＭＳ 明朝"/>
                </a:rPr>
                <a:t>億円</a:t>
              </a:r>
            </a:p>
          </xdr:txBody>
        </xdr:sp>
        <xdr:sp macro="" textlink="">
          <xdr:nvSpPr>
            <xdr:cNvPr id="18" name="Text Box 8">
              <a:extLst>
                <a:ext uri="{FF2B5EF4-FFF2-40B4-BE49-F238E27FC236}">
                  <a16:creationId xmlns:a16="http://schemas.microsoft.com/office/drawing/2014/main" id="{00000000-0008-0000-0C00-000012000000}"/>
                </a:ext>
              </a:extLst>
            </xdr:cNvPr>
            <xdr:cNvSpPr txBox="1">
              <a:spLocks noChangeArrowheads="1"/>
            </xdr:cNvSpPr>
          </xdr:nvSpPr>
          <xdr:spPr bwMode="auto">
            <a:xfrm>
              <a:off x="48" y="1036"/>
              <a:ext cx="24" cy="41"/>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950" b="0" i="0" strike="noStrike">
                  <a:solidFill>
                    <a:srgbClr val="000000"/>
                  </a:solidFill>
                  <a:latin typeface="ＭＳ 明朝"/>
                  <a:ea typeface="ＭＳ 明朝"/>
                </a:rPr>
                <a:t>年度</a:t>
              </a:r>
            </a:p>
          </xdr:txBody>
        </xdr:sp>
      </xdr:grpSp>
    </xdr:grpSp>
    <xdr:clientData/>
  </xdr:twoCellAnchor>
  <xdr:oneCellAnchor>
    <xdr:from>
      <xdr:col>1</xdr:col>
      <xdr:colOff>404812</xdr:colOff>
      <xdr:row>56</xdr:row>
      <xdr:rowOff>78581</xdr:rowOff>
    </xdr:from>
    <xdr:ext cx="65" cy="172227"/>
    <xdr:sp macro="" textlink="">
      <xdr:nvSpPr>
        <xdr:cNvPr id="19" name="テキスト ボックス 18">
          <a:extLst>
            <a:ext uri="{FF2B5EF4-FFF2-40B4-BE49-F238E27FC236}">
              <a16:creationId xmlns:a16="http://schemas.microsoft.com/office/drawing/2014/main" id="{00000000-0008-0000-0C00-000013000000}"/>
            </a:ext>
          </a:extLst>
        </xdr:cNvPr>
        <xdr:cNvSpPr txBox="1"/>
      </xdr:nvSpPr>
      <xdr:spPr>
        <a:xfrm>
          <a:off x="1090612" y="9679781"/>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xdr:col>
      <xdr:colOff>14287</xdr:colOff>
      <xdr:row>56</xdr:row>
      <xdr:rowOff>78582</xdr:rowOff>
    </xdr:from>
    <xdr:ext cx="65" cy="172227"/>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2071687" y="9679782"/>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4</xdr:col>
      <xdr:colOff>233362</xdr:colOff>
      <xdr:row>56</xdr:row>
      <xdr:rowOff>80963</xdr:rowOff>
    </xdr:from>
    <xdr:ext cx="65" cy="172227"/>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2976562" y="9682163"/>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5</xdr:col>
      <xdr:colOff>445294</xdr:colOff>
      <xdr:row>56</xdr:row>
      <xdr:rowOff>78582</xdr:rowOff>
    </xdr:from>
    <xdr:ext cx="65" cy="172227"/>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3874294" y="9679782"/>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7</xdr:col>
      <xdr:colOff>85725</xdr:colOff>
      <xdr:row>56</xdr:row>
      <xdr:rowOff>78581</xdr:rowOff>
    </xdr:from>
    <xdr:ext cx="65" cy="172227"/>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4886325" y="9679781"/>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8</xdr:col>
      <xdr:colOff>285750</xdr:colOff>
      <xdr:row>3</xdr:row>
      <xdr:rowOff>142875</xdr:rowOff>
    </xdr:from>
    <xdr:to>
      <xdr:col>10</xdr:col>
      <xdr:colOff>226852</xdr:colOff>
      <xdr:row>9</xdr:row>
      <xdr:rowOff>9525</xdr:rowOff>
    </xdr:to>
    <xdr:sp macro="" textlink="">
      <xdr:nvSpPr>
        <xdr:cNvPr id="24" name="Text Box 14">
          <a:extLst>
            <a:ext uri="{FF2B5EF4-FFF2-40B4-BE49-F238E27FC236}">
              <a16:creationId xmlns:a16="http://schemas.microsoft.com/office/drawing/2014/main" id="{00000000-0008-0000-0C00-000018000000}"/>
            </a:ext>
          </a:extLst>
        </xdr:cNvPr>
        <xdr:cNvSpPr txBox="1">
          <a:spLocks noChangeArrowheads="1"/>
        </xdr:cNvSpPr>
      </xdr:nvSpPr>
      <xdr:spPr bwMode="auto">
        <a:xfrm>
          <a:off x="5314950" y="638175"/>
          <a:ext cx="1198402" cy="857250"/>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chemeClr val="tx1"/>
              </a:solidFill>
              <a:latin typeface="ＭＳ 明朝"/>
              <a:ea typeface="ＭＳ 明朝"/>
            </a:rPr>
            <a:t>事業所税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軽自動車税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鉱産税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特別土地保有税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入湯税</a:t>
          </a:r>
        </a:p>
      </xdr:txBody>
    </xdr:sp>
    <xdr:clientData/>
  </xdr:twoCellAnchor>
  <xdr:twoCellAnchor>
    <xdr:from>
      <xdr:col>0</xdr:col>
      <xdr:colOff>0</xdr:colOff>
      <xdr:row>0</xdr:row>
      <xdr:rowOff>9525</xdr:rowOff>
    </xdr:from>
    <xdr:to>
      <xdr:col>3</xdr:col>
      <xdr:colOff>12748</xdr:colOff>
      <xdr:row>1</xdr:row>
      <xdr:rowOff>123825</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bwMode="auto">
        <a:xfrm>
          <a:off x="0" y="9525"/>
          <a:ext cx="2070148"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l"/>
          <a:r>
            <a:rPr kumimoji="1" lang="ja-JP" altLang="en-US" sz="1100">
              <a:solidFill>
                <a:sysClr val="windowText" lastClr="000000"/>
              </a:solidFill>
            </a:rPr>
            <a:t>　</a:t>
          </a:r>
        </a:p>
      </xdr:txBody>
    </xdr:sp>
    <xdr:clientData/>
  </xdr:twoCellAnchor>
  <xdr:twoCellAnchor>
    <xdr:from>
      <xdr:col>0</xdr:col>
      <xdr:colOff>95250</xdr:colOff>
      <xdr:row>0</xdr:row>
      <xdr:rowOff>28575</xdr:rowOff>
    </xdr:from>
    <xdr:to>
      <xdr:col>3</xdr:col>
      <xdr:colOff>107998</xdr:colOff>
      <xdr:row>1</xdr:row>
      <xdr:rowOff>142875</xdr:rowOff>
    </xdr:to>
    <xdr:sp macro="" textlink="">
      <xdr:nvSpPr>
        <xdr:cNvPr id="26" name="正方形/長方形 25">
          <a:extLst>
            <a:ext uri="{FF2B5EF4-FFF2-40B4-BE49-F238E27FC236}">
              <a16:creationId xmlns:a16="http://schemas.microsoft.com/office/drawing/2014/main" id="{00000000-0008-0000-0C00-00001A000000}"/>
            </a:ext>
          </a:extLst>
        </xdr:cNvPr>
        <xdr:cNvSpPr/>
      </xdr:nvSpPr>
      <xdr:spPr bwMode="auto">
        <a:xfrm>
          <a:off x="95250" y="28575"/>
          <a:ext cx="2070148" cy="285750"/>
        </a:xfrm>
        <a:prstGeom prst="rect">
          <a:avLst/>
        </a:prstGeom>
        <a:noFill/>
        <a:ln w="25400" cap="flat" cmpd="sng" algn="ctr">
          <a:noFill/>
          <a:prstDash val="solid"/>
        </a:ln>
        <a:effectLst/>
      </xdr:spPr>
      <xdr:txBody>
        <a:bodyPr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市税収入額の推移</a:t>
          </a:r>
        </a:p>
      </xdr:txBody>
    </xdr:sp>
    <xdr:clientData/>
  </xdr:twoCellAnchor>
  <xdr:twoCellAnchor>
    <xdr:from>
      <xdr:col>8</xdr:col>
      <xdr:colOff>215900</xdr:colOff>
      <xdr:row>4</xdr:row>
      <xdr:rowOff>28575</xdr:rowOff>
    </xdr:from>
    <xdr:to>
      <xdr:col>8</xdr:col>
      <xdr:colOff>292100</xdr:colOff>
      <xdr:row>8</xdr:row>
      <xdr:rowOff>104775</xdr:rowOff>
    </xdr:to>
    <xdr:sp macro="" textlink="">
      <xdr:nvSpPr>
        <xdr:cNvPr id="27" name="左中かっこ 26">
          <a:extLst>
            <a:ext uri="{FF2B5EF4-FFF2-40B4-BE49-F238E27FC236}">
              <a16:creationId xmlns:a16="http://schemas.microsoft.com/office/drawing/2014/main" id="{00000000-0008-0000-0C00-00001B000000}"/>
            </a:ext>
          </a:extLst>
        </xdr:cNvPr>
        <xdr:cNvSpPr/>
      </xdr:nvSpPr>
      <xdr:spPr>
        <a:xfrm>
          <a:off x="5245100" y="688975"/>
          <a:ext cx="76200" cy="7366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67084</xdr:colOff>
      <xdr:row>5</xdr:row>
      <xdr:rowOff>144169</xdr:rowOff>
    </xdr:from>
    <xdr:to>
      <xdr:col>10</xdr:col>
      <xdr:colOff>203201</xdr:colOff>
      <xdr:row>62</xdr:row>
      <xdr:rowOff>92062</xdr:rowOff>
    </xdr:to>
    <xdr:grpSp>
      <xdr:nvGrpSpPr>
        <xdr:cNvPr id="56" name="グループ化 29">
          <a:extLst>
            <a:ext uri="{FF2B5EF4-FFF2-40B4-BE49-F238E27FC236}">
              <a16:creationId xmlns:a16="http://schemas.microsoft.com/office/drawing/2014/main" id="{00000000-0008-0000-0C00-000038000000}"/>
            </a:ext>
          </a:extLst>
        </xdr:cNvPr>
        <xdr:cNvGrpSpPr>
          <a:grpSpLocks/>
        </xdr:cNvGrpSpPr>
      </xdr:nvGrpSpPr>
      <xdr:grpSpPr bwMode="auto">
        <a:xfrm>
          <a:off x="67084" y="969669"/>
          <a:ext cx="6422617" cy="9358593"/>
          <a:chOff x="0" y="1026757"/>
          <a:chExt cx="6979881" cy="9450715"/>
        </a:xfrm>
      </xdr:grpSpPr>
      <xdr:sp macro="" textlink="">
        <xdr:nvSpPr>
          <xdr:cNvPr id="57" name="Text Box 13">
            <a:extLst>
              <a:ext uri="{FF2B5EF4-FFF2-40B4-BE49-F238E27FC236}">
                <a16:creationId xmlns:a16="http://schemas.microsoft.com/office/drawing/2014/main" id="{00000000-0008-0000-0C00-000039000000}"/>
              </a:ext>
            </a:extLst>
          </xdr:cNvPr>
          <xdr:cNvSpPr txBox="1">
            <a:spLocks noChangeArrowheads="1"/>
          </xdr:cNvSpPr>
        </xdr:nvSpPr>
        <xdr:spPr bwMode="auto">
          <a:xfrm>
            <a:off x="5678402" y="1503965"/>
            <a:ext cx="1301479" cy="222253"/>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rgbClr val="000000"/>
                </a:solidFill>
                <a:latin typeface="ＭＳ 明朝"/>
                <a:ea typeface="ＭＳ 明朝"/>
              </a:rPr>
              <a:t>市たばこ税</a:t>
            </a:r>
          </a:p>
        </xdr:txBody>
      </xdr:sp>
      <xdr:sp macro="" textlink="">
        <xdr:nvSpPr>
          <xdr:cNvPr id="58" name="Text Box 10">
            <a:extLst>
              <a:ext uri="{FF2B5EF4-FFF2-40B4-BE49-F238E27FC236}">
                <a16:creationId xmlns:a16="http://schemas.microsoft.com/office/drawing/2014/main" id="{00000000-0008-0000-0C00-00003A000000}"/>
              </a:ext>
            </a:extLst>
          </xdr:cNvPr>
          <xdr:cNvSpPr txBox="1">
            <a:spLocks noChangeArrowheads="1"/>
          </xdr:cNvSpPr>
        </xdr:nvSpPr>
        <xdr:spPr bwMode="auto">
          <a:xfrm>
            <a:off x="5666572" y="7227014"/>
            <a:ext cx="1301479" cy="240776"/>
          </a:xfrm>
          <a:prstGeom prst="rect">
            <a:avLst/>
          </a:prstGeom>
          <a:noFill/>
          <a:ln w="9525">
            <a:noFill/>
            <a:miter lim="800000"/>
            <a:headEnd/>
            <a:tailEnd/>
          </a:ln>
        </xdr:spPr>
        <xdr:txBody>
          <a:bodyPr vertOverflow="clip" wrap="square" lIns="27432" tIns="18288" rIns="27432" bIns="0" anchor="ctr" anchorCtr="0" upright="1"/>
          <a:lstStyle/>
          <a:p>
            <a:pPr algn="dist" rtl="0">
              <a:defRPr sz="1000"/>
            </a:pPr>
            <a:r>
              <a:rPr lang="ja-JP" altLang="en-US" sz="950" b="0" i="0" strike="noStrike">
                <a:solidFill>
                  <a:srgbClr val="000000"/>
                </a:solidFill>
                <a:latin typeface="ＭＳ 明朝"/>
                <a:ea typeface="ＭＳ 明朝"/>
              </a:rPr>
              <a:t>市　民　税</a:t>
            </a:r>
          </a:p>
        </xdr:txBody>
      </xdr:sp>
      <xdr:sp macro="" textlink="">
        <xdr:nvSpPr>
          <xdr:cNvPr id="59" name="Text Box 11">
            <a:extLst>
              <a:ext uri="{FF2B5EF4-FFF2-40B4-BE49-F238E27FC236}">
                <a16:creationId xmlns:a16="http://schemas.microsoft.com/office/drawing/2014/main" id="{00000000-0008-0000-0C00-00003B000000}"/>
              </a:ext>
            </a:extLst>
          </xdr:cNvPr>
          <xdr:cNvSpPr txBox="1">
            <a:spLocks noChangeArrowheads="1"/>
          </xdr:cNvSpPr>
        </xdr:nvSpPr>
        <xdr:spPr bwMode="auto">
          <a:xfrm>
            <a:off x="5667734" y="3615382"/>
            <a:ext cx="1312147" cy="240776"/>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rgbClr val="000000"/>
                </a:solidFill>
                <a:latin typeface="ＭＳ 明朝"/>
                <a:ea typeface="ＭＳ 明朝"/>
              </a:rPr>
              <a:t>固定資産税</a:t>
            </a:r>
          </a:p>
        </xdr:txBody>
      </xdr:sp>
      <xdr:sp macro="" textlink="">
        <xdr:nvSpPr>
          <xdr:cNvPr id="60" name="Text Box 12">
            <a:extLst>
              <a:ext uri="{FF2B5EF4-FFF2-40B4-BE49-F238E27FC236}">
                <a16:creationId xmlns:a16="http://schemas.microsoft.com/office/drawing/2014/main" id="{00000000-0008-0000-0C00-00003C000000}"/>
              </a:ext>
            </a:extLst>
          </xdr:cNvPr>
          <xdr:cNvSpPr txBox="1">
            <a:spLocks noChangeArrowheads="1"/>
          </xdr:cNvSpPr>
        </xdr:nvSpPr>
        <xdr:spPr bwMode="auto">
          <a:xfrm>
            <a:off x="5687908" y="1855868"/>
            <a:ext cx="1290811" cy="240776"/>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rgbClr val="000000"/>
                </a:solidFill>
                <a:latin typeface="ＭＳ 明朝"/>
                <a:ea typeface="ＭＳ 明朝"/>
              </a:rPr>
              <a:t>都市計画税</a:t>
            </a:r>
          </a:p>
        </xdr:txBody>
      </xdr:sp>
      <xdr:sp macro="" textlink="">
        <xdr:nvSpPr>
          <xdr:cNvPr id="61" name="AutoShape 15">
            <a:extLst>
              <a:ext uri="{FF2B5EF4-FFF2-40B4-BE49-F238E27FC236}">
                <a16:creationId xmlns:a16="http://schemas.microsoft.com/office/drawing/2014/main" id="{00000000-0008-0000-0C00-00003D000000}"/>
              </a:ext>
            </a:extLst>
          </xdr:cNvPr>
          <xdr:cNvSpPr>
            <a:spLocks noChangeArrowheads="1"/>
          </xdr:cNvSpPr>
        </xdr:nvSpPr>
        <xdr:spPr bwMode="auto">
          <a:xfrm>
            <a:off x="5322376" y="7260650"/>
            <a:ext cx="252118" cy="201444"/>
          </a:xfrm>
          <a:prstGeom prst="leftArrow">
            <a:avLst>
              <a:gd name="adj1" fmla="val 28000"/>
              <a:gd name="adj2" fmla="val 48295"/>
            </a:avLst>
          </a:prstGeom>
          <a:solidFill>
            <a:srgbClr val="FFFFFF"/>
          </a:solidFill>
          <a:ln w="6350">
            <a:solidFill>
              <a:srgbClr val="000000"/>
            </a:solidFill>
            <a:miter lim="800000"/>
            <a:headEnd/>
            <a:tailEnd/>
          </a:ln>
        </xdr:spPr>
      </xdr:sp>
      <xdr:sp macro="" textlink="">
        <xdr:nvSpPr>
          <xdr:cNvPr id="62" name="AutoShape 16">
            <a:extLst>
              <a:ext uri="{FF2B5EF4-FFF2-40B4-BE49-F238E27FC236}">
                <a16:creationId xmlns:a16="http://schemas.microsoft.com/office/drawing/2014/main" id="{00000000-0008-0000-0C00-00003E000000}"/>
              </a:ext>
            </a:extLst>
          </xdr:cNvPr>
          <xdr:cNvSpPr>
            <a:spLocks noChangeArrowheads="1"/>
          </xdr:cNvSpPr>
        </xdr:nvSpPr>
        <xdr:spPr bwMode="auto">
          <a:xfrm>
            <a:off x="5348994" y="3613187"/>
            <a:ext cx="252118" cy="199730"/>
          </a:xfrm>
          <a:prstGeom prst="leftArrow">
            <a:avLst>
              <a:gd name="adj1" fmla="val 28000"/>
              <a:gd name="adj2" fmla="val 50726"/>
            </a:avLst>
          </a:prstGeom>
          <a:solidFill>
            <a:srgbClr val="FFFFFF"/>
          </a:solidFill>
          <a:ln w="6350">
            <a:solidFill>
              <a:srgbClr val="000000"/>
            </a:solidFill>
            <a:miter lim="800000"/>
            <a:headEnd/>
            <a:tailEnd/>
          </a:ln>
        </xdr:spPr>
      </xdr:sp>
      <xdr:sp macro="" textlink="">
        <xdr:nvSpPr>
          <xdr:cNvPr id="63" name="AutoShape 18">
            <a:extLst>
              <a:ext uri="{FF2B5EF4-FFF2-40B4-BE49-F238E27FC236}">
                <a16:creationId xmlns:a16="http://schemas.microsoft.com/office/drawing/2014/main" id="{00000000-0008-0000-0C00-00003F000000}"/>
              </a:ext>
            </a:extLst>
          </xdr:cNvPr>
          <xdr:cNvSpPr>
            <a:spLocks noChangeArrowheads="1"/>
          </xdr:cNvSpPr>
        </xdr:nvSpPr>
        <xdr:spPr bwMode="auto">
          <a:xfrm>
            <a:off x="5332046" y="1841165"/>
            <a:ext cx="252118" cy="218588"/>
          </a:xfrm>
          <a:prstGeom prst="leftArrow">
            <a:avLst>
              <a:gd name="adj1" fmla="val 28000"/>
              <a:gd name="adj2" fmla="val 51839"/>
            </a:avLst>
          </a:prstGeom>
          <a:solidFill>
            <a:srgbClr val="FFFFFF"/>
          </a:solidFill>
          <a:ln w="6350">
            <a:solidFill>
              <a:srgbClr val="000000"/>
            </a:solidFill>
            <a:miter lim="800000"/>
            <a:headEnd/>
            <a:tailEnd/>
          </a:ln>
        </xdr:spPr>
      </xdr:sp>
      <xdr:sp macro="" textlink="">
        <xdr:nvSpPr>
          <xdr:cNvPr id="64" name="AutoShape 19">
            <a:extLst>
              <a:ext uri="{FF2B5EF4-FFF2-40B4-BE49-F238E27FC236}">
                <a16:creationId xmlns:a16="http://schemas.microsoft.com/office/drawing/2014/main" id="{00000000-0008-0000-0C00-000040000000}"/>
              </a:ext>
            </a:extLst>
          </xdr:cNvPr>
          <xdr:cNvSpPr>
            <a:spLocks noChangeArrowheads="1"/>
          </xdr:cNvSpPr>
        </xdr:nvSpPr>
        <xdr:spPr bwMode="auto">
          <a:xfrm>
            <a:off x="5341684" y="1502290"/>
            <a:ext cx="252118" cy="199729"/>
          </a:xfrm>
          <a:prstGeom prst="leftArrow">
            <a:avLst>
              <a:gd name="adj1" fmla="val 28000"/>
              <a:gd name="adj2" fmla="val 50726"/>
            </a:avLst>
          </a:prstGeom>
          <a:solidFill>
            <a:srgbClr val="FFFFFF"/>
          </a:solidFill>
          <a:ln w="6350">
            <a:solidFill>
              <a:srgbClr val="000000"/>
            </a:solidFill>
            <a:miter lim="800000"/>
            <a:headEnd/>
            <a:tailEnd/>
          </a:ln>
        </xdr:spPr>
      </xdr:sp>
      <xdr:sp macro="" textlink="">
        <xdr:nvSpPr>
          <xdr:cNvPr id="65" name="AutoShape 20">
            <a:extLst>
              <a:ext uri="{FF2B5EF4-FFF2-40B4-BE49-F238E27FC236}">
                <a16:creationId xmlns:a16="http://schemas.microsoft.com/office/drawing/2014/main" id="{00000000-0008-0000-0C00-000041000000}"/>
              </a:ext>
            </a:extLst>
          </xdr:cNvPr>
          <xdr:cNvSpPr>
            <a:spLocks noChangeArrowheads="1"/>
          </xdr:cNvSpPr>
        </xdr:nvSpPr>
        <xdr:spPr bwMode="auto">
          <a:xfrm>
            <a:off x="5331923" y="1026757"/>
            <a:ext cx="252118" cy="218588"/>
          </a:xfrm>
          <a:prstGeom prst="leftArrow">
            <a:avLst>
              <a:gd name="adj1" fmla="val 28000"/>
              <a:gd name="adj2" fmla="val 48298"/>
            </a:avLst>
          </a:prstGeom>
          <a:solidFill>
            <a:srgbClr val="FFFFFF"/>
          </a:solidFill>
          <a:ln w="6350">
            <a:solidFill>
              <a:srgbClr val="000000"/>
            </a:solidFill>
            <a:miter lim="800000"/>
            <a:headEnd/>
            <a:tailEnd/>
          </a:ln>
        </xdr:spPr>
      </xdr:sp>
      <xdr:grpSp>
        <xdr:nvGrpSpPr>
          <xdr:cNvPr id="66" name="Group 24">
            <a:extLst>
              <a:ext uri="{FF2B5EF4-FFF2-40B4-BE49-F238E27FC236}">
                <a16:creationId xmlns:a16="http://schemas.microsoft.com/office/drawing/2014/main" id="{00000000-0008-0000-0C00-000042000000}"/>
              </a:ext>
            </a:extLst>
          </xdr:cNvPr>
          <xdr:cNvGrpSpPr>
            <a:grpSpLocks/>
          </xdr:cNvGrpSpPr>
        </xdr:nvGrpSpPr>
        <xdr:grpSpPr bwMode="auto">
          <a:xfrm>
            <a:off x="0" y="9772150"/>
            <a:ext cx="622578" cy="705322"/>
            <a:chOff x="6" y="1004"/>
            <a:chExt cx="73" cy="73"/>
          </a:xfrm>
        </xdr:grpSpPr>
        <xdr:sp macro="" textlink="">
          <xdr:nvSpPr>
            <xdr:cNvPr id="67" name="Rectangle 3">
              <a:extLst>
                <a:ext uri="{FF2B5EF4-FFF2-40B4-BE49-F238E27FC236}">
                  <a16:creationId xmlns:a16="http://schemas.microsoft.com/office/drawing/2014/main" id="{00000000-0008-0000-0C00-000043000000}"/>
                </a:ext>
              </a:extLst>
            </xdr:cNvPr>
            <xdr:cNvSpPr>
              <a:spLocks noChangeArrowheads="1"/>
            </xdr:cNvSpPr>
          </xdr:nvSpPr>
          <xdr:spPr bwMode="auto">
            <a:xfrm>
              <a:off x="49" y="1004"/>
              <a:ext cx="28"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4">
              <a:extLst>
                <a:ext uri="{FF2B5EF4-FFF2-40B4-BE49-F238E27FC236}">
                  <a16:creationId xmlns:a16="http://schemas.microsoft.com/office/drawing/2014/main" id="{00000000-0008-0000-0C00-000044000000}"/>
                </a:ext>
              </a:extLst>
            </xdr:cNvPr>
            <xdr:cNvSpPr>
              <a:spLocks noChangeShapeType="1"/>
            </xdr:cNvSpPr>
          </xdr:nvSpPr>
          <xdr:spPr bwMode="auto">
            <a:xfrm flipH="1">
              <a:off x="11" y="1015"/>
              <a:ext cx="5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9" name="Line 5">
              <a:extLst>
                <a:ext uri="{FF2B5EF4-FFF2-40B4-BE49-F238E27FC236}">
                  <a16:creationId xmlns:a16="http://schemas.microsoft.com/office/drawing/2014/main" id="{00000000-0008-0000-0C00-000045000000}"/>
                </a:ext>
              </a:extLst>
            </xdr:cNvPr>
            <xdr:cNvSpPr>
              <a:spLocks noChangeShapeType="1"/>
            </xdr:cNvSpPr>
          </xdr:nvSpPr>
          <xdr:spPr bwMode="auto">
            <a:xfrm rot="16200000" flipH="1">
              <a:off x="40" y="1044"/>
              <a:ext cx="5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0" name="Line 6">
              <a:extLst>
                <a:ext uri="{FF2B5EF4-FFF2-40B4-BE49-F238E27FC236}">
                  <a16:creationId xmlns:a16="http://schemas.microsoft.com/office/drawing/2014/main" id="{00000000-0008-0000-0C00-000046000000}"/>
                </a:ext>
              </a:extLst>
            </xdr:cNvPr>
            <xdr:cNvSpPr>
              <a:spLocks noChangeShapeType="1"/>
            </xdr:cNvSpPr>
          </xdr:nvSpPr>
          <xdr:spPr bwMode="auto">
            <a:xfrm rot="19093595" flipH="1">
              <a:off x="6" y="1039"/>
              <a:ext cx="73" cy="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1" name="Text Box 7">
              <a:extLst>
                <a:ext uri="{FF2B5EF4-FFF2-40B4-BE49-F238E27FC236}">
                  <a16:creationId xmlns:a16="http://schemas.microsoft.com/office/drawing/2014/main" id="{00000000-0008-0000-0C00-000047000000}"/>
                </a:ext>
              </a:extLst>
            </xdr:cNvPr>
            <xdr:cNvSpPr txBox="1">
              <a:spLocks noChangeArrowheads="1"/>
            </xdr:cNvSpPr>
          </xdr:nvSpPr>
          <xdr:spPr bwMode="auto">
            <a:xfrm>
              <a:off x="8" y="1018"/>
              <a:ext cx="24" cy="41"/>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950" b="0" i="0" strike="noStrike">
                  <a:solidFill>
                    <a:srgbClr val="000000"/>
                  </a:solidFill>
                  <a:latin typeface="ＭＳ 明朝"/>
                  <a:ea typeface="ＭＳ 明朝"/>
                </a:rPr>
                <a:t>億円</a:t>
              </a:r>
            </a:p>
          </xdr:txBody>
        </xdr:sp>
        <xdr:sp macro="" textlink="">
          <xdr:nvSpPr>
            <xdr:cNvPr id="72" name="Text Box 8">
              <a:extLst>
                <a:ext uri="{FF2B5EF4-FFF2-40B4-BE49-F238E27FC236}">
                  <a16:creationId xmlns:a16="http://schemas.microsoft.com/office/drawing/2014/main" id="{00000000-0008-0000-0C00-000048000000}"/>
                </a:ext>
              </a:extLst>
            </xdr:cNvPr>
            <xdr:cNvSpPr txBox="1">
              <a:spLocks noChangeArrowheads="1"/>
            </xdr:cNvSpPr>
          </xdr:nvSpPr>
          <xdr:spPr bwMode="auto">
            <a:xfrm>
              <a:off x="48" y="1036"/>
              <a:ext cx="24" cy="41"/>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950" b="0" i="0" strike="noStrike">
                  <a:solidFill>
                    <a:srgbClr val="000000"/>
                  </a:solidFill>
                  <a:latin typeface="ＭＳ 明朝"/>
                  <a:ea typeface="ＭＳ 明朝"/>
                </a:rPr>
                <a:t>年度</a:t>
              </a:r>
            </a:p>
          </xdr:txBody>
        </xdr:sp>
      </xdr:grpSp>
    </xdr:grpSp>
    <xdr:clientData/>
  </xdr:twoCellAnchor>
  <xdr:oneCellAnchor>
    <xdr:from>
      <xdr:col>1</xdr:col>
      <xdr:colOff>404812</xdr:colOff>
      <xdr:row>56</xdr:row>
      <xdr:rowOff>78581</xdr:rowOff>
    </xdr:from>
    <xdr:ext cx="65" cy="172227"/>
    <xdr:sp macro="" textlink="">
      <xdr:nvSpPr>
        <xdr:cNvPr id="73" name="テキスト ボックス 72">
          <a:extLst>
            <a:ext uri="{FF2B5EF4-FFF2-40B4-BE49-F238E27FC236}">
              <a16:creationId xmlns:a16="http://schemas.microsoft.com/office/drawing/2014/main" id="{00000000-0008-0000-0C00-000049000000}"/>
            </a:ext>
          </a:extLst>
        </xdr:cNvPr>
        <xdr:cNvSpPr txBox="1"/>
      </xdr:nvSpPr>
      <xdr:spPr>
        <a:xfrm>
          <a:off x="1090612" y="9679781"/>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xdr:col>
      <xdr:colOff>14287</xdr:colOff>
      <xdr:row>56</xdr:row>
      <xdr:rowOff>78582</xdr:rowOff>
    </xdr:from>
    <xdr:ext cx="65" cy="172227"/>
    <xdr:sp macro="" textlink="">
      <xdr:nvSpPr>
        <xdr:cNvPr id="74" name="テキスト ボックス 73">
          <a:extLst>
            <a:ext uri="{FF2B5EF4-FFF2-40B4-BE49-F238E27FC236}">
              <a16:creationId xmlns:a16="http://schemas.microsoft.com/office/drawing/2014/main" id="{00000000-0008-0000-0C00-00004A000000}"/>
            </a:ext>
          </a:extLst>
        </xdr:cNvPr>
        <xdr:cNvSpPr txBox="1"/>
      </xdr:nvSpPr>
      <xdr:spPr>
        <a:xfrm>
          <a:off x="2071687" y="9679782"/>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4</xdr:col>
      <xdr:colOff>233362</xdr:colOff>
      <xdr:row>56</xdr:row>
      <xdr:rowOff>80963</xdr:rowOff>
    </xdr:from>
    <xdr:ext cx="65" cy="172227"/>
    <xdr:sp macro="" textlink="">
      <xdr:nvSpPr>
        <xdr:cNvPr id="75" name="テキスト ボックス 74">
          <a:extLst>
            <a:ext uri="{FF2B5EF4-FFF2-40B4-BE49-F238E27FC236}">
              <a16:creationId xmlns:a16="http://schemas.microsoft.com/office/drawing/2014/main" id="{00000000-0008-0000-0C00-00004B000000}"/>
            </a:ext>
          </a:extLst>
        </xdr:cNvPr>
        <xdr:cNvSpPr txBox="1"/>
      </xdr:nvSpPr>
      <xdr:spPr>
        <a:xfrm>
          <a:off x="2976562" y="9682163"/>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5</xdr:col>
      <xdr:colOff>445294</xdr:colOff>
      <xdr:row>56</xdr:row>
      <xdr:rowOff>78582</xdr:rowOff>
    </xdr:from>
    <xdr:ext cx="65" cy="172227"/>
    <xdr:sp macro="" textlink="">
      <xdr:nvSpPr>
        <xdr:cNvPr id="76" name="テキスト ボックス 75">
          <a:extLst>
            <a:ext uri="{FF2B5EF4-FFF2-40B4-BE49-F238E27FC236}">
              <a16:creationId xmlns:a16="http://schemas.microsoft.com/office/drawing/2014/main" id="{00000000-0008-0000-0C00-00004C000000}"/>
            </a:ext>
          </a:extLst>
        </xdr:cNvPr>
        <xdr:cNvSpPr txBox="1"/>
      </xdr:nvSpPr>
      <xdr:spPr>
        <a:xfrm>
          <a:off x="3874294" y="9679782"/>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7</xdr:col>
      <xdr:colOff>85725</xdr:colOff>
      <xdr:row>56</xdr:row>
      <xdr:rowOff>78581</xdr:rowOff>
    </xdr:from>
    <xdr:ext cx="65" cy="172227"/>
    <xdr:sp macro="" textlink="">
      <xdr:nvSpPr>
        <xdr:cNvPr id="77" name="テキスト ボックス 76">
          <a:extLst>
            <a:ext uri="{FF2B5EF4-FFF2-40B4-BE49-F238E27FC236}">
              <a16:creationId xmlns:a16="http://schemas.microsoft.com/office/drawing/2014/main" id="{00000000-0008-0000-0C00-00004D000000}"/>
            </a:ext>
          </a:extLst>
        </xdr:cNvPr>
        <xdr:cNvSpPr txBox="1"/>
      </xdr:nvSpPr>
      <xdr:spPr>
        <a:xfrm>
          <a:off x="4886325" y="9679781"/>
          <a:ext cx="65" cy="172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8</xdr:col>
      <xdr:colOff>285750</xdr:colOff>
      <xdr:row>3</xdr:row>
      <xdr:rowOff>142875</xdr:rowOff>
    </xdr:from>
    <xdr:to>
      <xdr:col>10</xdr:col>
      <xdr:colOff>226852</xdr:colOff>
      <xdr:row>9</xdr:row>
      <xdr:rowOff>9525</xdr:rowOff>
    </xdr:to>
    <xdr:sp macro="" textlink="">
      <xdr:nvSpPr>
        <xdr:cNvPr id="78" name="Text Box 14">
          <a:extLst>
            <a:ext uri="{FF2B5EF4-FFF2-40B4-BE49-F238E27FC236}">
              <a16:creationId xmlns:a16="http://schemas.microsoft.com/office/drawing/2014/main" id="{00000000-0008-0000-0C00-00004E000000}"/>
            </a:ext>
          </a:extLst>
        </xdr:cNvPr>
        <xdr:cNvSpPr txBox="1">
          <a:spLocks noChangeArrowheads="1"/>
        </xdr:cNvSpPr>
      </xdr:nvSpPr>
      <xdr:spPr bwMode="auto">
        <a:xfrm>
          <a:off x="5772150" y="657225"/>
          <a:ext cx="1312702" cy="895350"/>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50" b="0" i="0" strike="noStrike">
              <a:solidFill>
                <a:schemeClr val="tx1"/>
              </a:solidFill>
              <a:latin typeface="ＭＳ 明朝"/>
              <a:ea typeface="ＭＳ 明朝"/>
            </a:rPr>
            <a:t>事業所税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軽自動車税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鉱産税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特別土地保有税</a:t>
          </a:r>
          <a:endParaRPr lang="en-US" altLang="ja-JP" sz="950" b="0" i="0" strike="noStrike">
            <a:solidFill>
              <a:schemeClr val="tx1"/>
            </a:solidFill>
            <a:latin typeface="ＭＳ 明朝"/>
            <a:ea typeface="ＭＳ 明朝"/>
          </a:endParaRPr>
        </a:p>
        <a:p>
          <a:pPr algn="dist" rtl="0">
            <a:defRPr sz="1000"/>
          </a:pPr>
          <a:r>
            <a:rPr lang="ja-JP" altLang="en-US" sz="950" b="0" i="0" strike="noStrike">
              <a:solidFill>
                <a:schemeClr val="tx1"/>
              </a:solidFill>
              <a:latin typeface="ＭＳ 明朝"/>
              <a:ea typeface="ＭＳ 明朝"/>
            </a:rPr>
            <a:t>入湯税</a:t>
          </a:r>
        </a:p>
      </xdr:txBody>
    </xdr:sp>
    <xdr:clientData/>
  </xdr:twoCellAnchor>
  <xdr:twoCellAnchor>
    <xdr:from>
      <xdr:col>0</xdr:col>
      <xdr:colOff>0</xdr:colOff>
      <xdr:row>0</xdr:row>
      <xdr:rowOff>9525</xdr:rowOff>
    </xdr:from>
    <xdr:to>
      <xdr:col>3</xdr:col>
      <xdr:colOff>12748</xdr:colOff>
      <xdr:row>1</xdr:row>
      <xdr:rowOff>123825</xdr:rowOff>
    </xdr:to>
    <xdr:sp macro="" textlink="">
      <xdr:nvSpPr>
        <xdr:cNvPr id="79" name="正方形/長方形 78">
          <a:extLst>
            <a:ext uri="{FF2B5EF4-FFF2-40B4-BE49-F238E27FC236}">
              <a16:creationId xmlns:a16="http://schemas.microsoft.com/office/drawing/2014/main" id="{00000000-0008-0000-0C00-00004F000000}"/>
            </a:ext>
          </a:extLst>
        </xdr:cNvPr>
        <xdr:cNvSpPr/>
      </xdr:nvSpPr>
      <xdr:spPr bwMode="auto">
        <a:xfrm>
          <a:off x="0" y="9525"/>
          <a:ext cx="2070148"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l"/>
          <a:r>
            <a:rPr kumimoji="1" lang="ja-JP" altLang="en-US" sz="1100">
              <a:solidFill>
                <a:sysClr val="windowText" lastClr="000000"/>
              </a:solidFill>
            </a:rPr>
            <a:t>　</a:t>
          </a:r>
        </a:p>
      </xdr:txBody>
    </xdr:sp>
    <xdr:clientData/>
  </xdr:twoCellAnchor>
  <xdr:twoCellAnchor>
    <xdr:from>
      <xdr:col>0</xdr:col>
      <xdr:colOff>95250</xdr:colOff>
      <xdr:row>0</xdr:row>
      <xdr:rowOff>28575</xdr:rowOff>
    </xdr:from>
    <xdr:to>
      <xdr:col>3</xdr:col>
      <xdr:colOff>107998</xdr:colOff>
      <xdr:row>1</xdr:row>
      <xdr:rowOff>142875</xdr:rowOff>
    </xdr:to>
    <xdr:sp macro="" textlink="">
      <xdr:nvSpPr>
        <xdr:cNvPr id="80" name="正方形/長方形 79">
          <a:extLst>
            <a:ext uri="{FF2B5EF4-FFF2-40B4-BE49-F238E27FC236}">
              <a16:creationId xmlns:a16="http://schemas.microsoft.com/office/drawing/2014/main" id="{00000000-0008-0000-0C00-000050000000}"/>
            </a:ext>
          </a:extLst>
        </xdr:cNvPr>
        <xdr:cNvSpPr/>
      </xdr:nvSpPr>
      <xdr:spPr bwMode="auto">
        <a:xfrm>
          <a:off x="95250" y="28575"/>
          <a:ext cx="2070148" cy="285750"/>
        </a:xfrm>
        <a:prstGeom prst="rect">
          <a:avLst/>
        </a:prstGeom>
        <a:noFill/>
        <a:ln w="25400" cap="flat" cmpd="sng" algn="ctr">
          <a:noFill/>
          <a:prstDash val="solid"/>
        </a:ln>
        <a:effectLst/>
      </xdr:spPr>
      <xdr:txBody>
        <a:bodyPr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市税収入額の推移</a:t>
          </a:r>
        </a:p>
      </xdr:txBody>
    </xdr:sp>
    <xdr:clientData/>
  </xdr:twoCellAnchor>
  <xdr:twoCellAnchor>
    <xdr:from>
      <xdr:col>8</xdr:col>
      <xdr:colOff>215900</xdr:colOff>
      <xdr:row>4</xdr:row>
      <xdr:rowOff>28575</xdr:rowOff>
    </xdr:from>
    <xdr:to>
      <xdr:col>8</xdr:col>
      <xdr:colOff>292100</xdr:colOff>
      <xdr:row>8</xdr:row>
      <xdr:rowOff>104775</xdr:rowOff>
    </xdr:to>
    <xdr:sp macro="" textlink="">
      <xdr:nvSpPr>
        <xdr:cNvPr id="81" name="左中かっこ 80">
          <a:extLst>
            <a:ext uri="{FF2B5EF4-FFF2-40B4-BE49-F238E27FC236}">
              <a16:creationId xmlns:a16="http://schemas.microsoft.com/office/drawing/2014/main" id="{00000000-0008-0000-0C00-000051000000}"/>
            </a:ext>
          </a:extLst>
        </xdr:cNvPr>
        <xdr:cNvSpPr/>
      </xdr:nvSpPr>
      <xdr:spPr>
        <a:xfrm>
          <a:off x="5702300" y="714375"/>
          <a:ext cx="76200" cy="7620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xdr:row>
      <xdr:rowOff>123825</xdr:rowOff>
    </xdr:from>
    <xdr:to>
      <xdr:col>8</xdr:col>
      <xdr:colOff>165082</xdr:colOff>
      <xdr:row>58</xdr:row>
      <xdr:rowOff>33209</xdr:rowOff>
    </xdr:to>
    <xdr:pic>
      <xdr:nvPicPr>
        <xdr:cNvPr id="82" name="図 8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a:stretch>
          <a:fillRect/>
        </a:stretch>
      </xdr:blipFill>
      <xdr:spPr>
        <a:xfrm>
          <a:off x="0" y="466725"/>
          <a:ext cx="5651482" cy="95105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0</xdr:row>
      <xdr:rowOff>66674</xdr:rowOff>
    </xdr:from>
    <xdr:to>
      <xdr:col>2</xdr:col>
      <xdr:colOff>828675</xdr:colOff>
      <xdr:row>2</xdr:row>
      <xdr:rowOff>47625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bwMode="auto">
        <a:xfrm>
          <a:off x="123825" y="66674"/>
          <a:ext cx="2028825" cy="3238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l"/>
          <a:r>
            <a:rPr kumimoji="1" lang="ja-JP" altLang="en-US" sz="1050">
              <a:solidFill>
                <a:sysClr val="windowText" lastClr="000000"/>
              </a:solidFill>
            </a:rPr>
            <a:t>○　市税収入率の推移</a:t>
          </a:r>
        </a:p>
      </xdr:txBody>
    </xdr:sp>
    <xdr:clientData/>
  </xdr:twoCellAnchor>
  <xdr:twoCellAnchor>
    <xdr:from>
      <xdr:col>0</xdr:col>
      <xdr:colOff>47625</xdr:colOff>
      <xdr:row>2</xdr:row>
      <xdr:rowOff>161925</xdr:rowOff>
    </xdr:from>
    <xdr:to>
      <xdr:col>9</xdr:col>
      <xdr:colOff>76200</xdr:colOff>
      <xdr:row>57</xdr:row>
      <xdr:rowOff>19050</xdr:rowOff>
    </xdr:to>
    <xdr:graphicFrame macro="">
      <xdr:nvGraphicFramePr>
        <xdr:cNvPr id="2124746" name="グラフ 1">
          <a:extLst>
            <a:ext uri="{FF2B5EF4-FFF2-40B4-BE49-F238E27FC236}">
              <a16:creationId xmlns:a16="http://schemas.microsoft.com/office/drawing/2014/main" id="{00000000-0008-0000-0D00-0000CA6B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0.07044</cdr:x>
      <cdr:y>0.01744</cdr:y>
    </cdr:from>
    <cdr:to>
      <cdr:x>0.12956</cdr:x>
      <cdr:y>0.05059</cdr:y>
    </cdr:to>
    <cdr:sp macro="" textlink="">
      <cdr:nvSpPr>
        <cdr:cNvPr id="5" name="テキスト ボックス 1"/>
        <cdr:cNvSpPr txBox="1"/>
      </cdr:nvSpPr>
      <cdr:spPr>
        <a:xfrm xmlns:a="http://schemas.openxmlformats.org/drawingml/2006/main">
          <a:off x="460963" y="161925"/>
          <a:ext cx="386862" cy="3079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Ｐ明朝" panose="02020600040205080304" pitchFamily="18" charset="-128"/>
              <a:ea typeface="ＭＳ Ｐ明朝" panose="02020600040205080304" pitchFamily="18" charset="-128"/>
            </a:rPr>
            <a:t>％</a:t>
          </a:r>
        </a:p>
      </cdr:txBody>
    </cdr:sp>
  </cdr:relSizeAnchor>
  <cdr:relSizeAnchor xmlns:cdr="http://schemas.openxmlformats.org/drawingml/2006/chartDrawing">
    <cdr:from>
      <cdr:x>0.8876</cdr:x>
      <cdr:y>0.92445</cdr:y>
    </cdr:from>
    <cdr:to>
      <cdr:x>0.97059</cdr:x>
      <cdr:y>0.95522</cdr:y>
    </cdr:to>
    <cdr:sp macro="" textlink="">
      <cdr:nvSpPr>
        <cdr:cNvPr id="7" name="テキスト ボックス 1"/>
        <cdr:cNvSpPr txBox="1"/>
      </cdr:nvSpPr>
      <cdr:spPr>
        <a:xfrm xmlns:a="http://schemas.openxmlformats.org/drawingml/2006/main">
          <a:off x="5808161" y="8585223"/>
          <a:ext cx="543059" cy="2857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a:latin typeface="ＭＳ Ｐ明朝" panose="02020600040205080304" pitchFamily="18" charset="-128"/>
              <a:ea typeface="ＭＳ Ｐ明朝" panose="02020600040205080304" pitchFamily="18" charset="-128"/>
            </a:rPr>
            <a:t>年度</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1</xdr:col>
      <xdr:colOff>419100</xdr:colOff>
      <xdr:row>2</xdr:row>
      <xdr:rowOff>114300</xdr:rowOff>
    </xdr:from>
    <xdr:to>
      <xdr:col>9</xdr:col>
      <xdr:colOff>666492</xdr:colOff>
      <xdr:row>29</xdr:row>
      <xdr:rowOff>20967</xdr:rowOff>
    </xdr:to>
    <xdr:pic>
      <xdr:nvPicPr>
        <xdr:cNvPr id="4" name="図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638175" y="561975"/>
          <a:ext cx="5809992" cy="4535817"/>
        </a:xfrm>
        <a:prstGeom prst="rect">
          <a:avLst/>
        </a:prstGeom>
      </xdr:spPr>
    </xdr:pic>
    <xdr:clientData/>
  </xdr:twoCellAnchor>
  <xdr:twoCellAnchor editAs="oneCell">
    <xdr:from>
      <xdr:col>1</xdr:col>
      <xdr:colOff>329912</xdr:colOff>
      <xdr:row>32</xdr:row>
      <xdr:rowOff>34637</xdr:rowOff>
    </xdr:from>
    <xdr:to>
      <xdr:col>9</xdr:col>
      <xdr:colOff>552917</xdr:colOff>
      <xdr:row>60</xdr:row>
      <xdr:rowOff>1522</xdr:rowOff>
    </xdr:to>
    <xdr:pic>
      <xdr:nvPicPr>
        <xdr:cNvPr id="5" name="図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a:stretch>
          <a:fillRect/>
        </a:stretch>
      </xdr:blipFill>
      <xdr:spPr>
        <a:xfrm>
          <a:off x="548987" y="5625812"/>
          <a:ext cx="5785605" cy="4767485"/>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blipFill dpi="0" rotWithShape="1">
          <a:blip xmlns:r="http://schemas.openxmlformats.org/officeDocument/2006/relationships" r:embed="rId1">
            <a:alphaModFix amt="94000"/>
          </a:blip>
          <a:srcRect/>
          <a:stretch>
            <a:fillRect t="1" b="-46411"/>
          </a:stretch>
        </a:blipFill>
        <a:ln>
          <a:noFill/>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10"/>
  <sheetViews>
    <sheetView showGridLines="0" view="pageBreakPreview" topLeftCell="A2" zoomScaleNormal="100" zoomScaleSheetLayoutView="100" workbookViewId="0">
      <selection activeCell="H14" sqref="H14:I14"/>
    </sheetView>
  </sheetViews>
  <sheetFormatPr defaultColWidth="8" defaultRowHeight="27" customHeight="1" x14ac:dyDescent="0.2"/>
  <cols>
    <col min="1" max="1" width="19.90625" style="99" customWidth="1"/>
    <col min="2" max="2" width="4.08984375" style="99" customWidth="1"/>
    <col min="3" max="3" width="41.90625" style="99" customWidth="1"/>
    <col min="4" max="16384" width="8" style="99"/>
  </cols>
  <sheetData>
    <row r="1" spans="2:3" ht="27" customHeight="1" x14ac:dyDescent="0.2">
      <c r="B1" s="951" t="s">
        <v>160</v>
      </c>
      <c r="C1" s="952"/>
    </row>
    <row r="2" spans="2:3" ht="39.9" customHeight="1" x14ac:dyDescent="0.2"/>
    <row r="3" spans="2:3" ht="27" customHeight="1" x14ac:dyDescent="0.2">
      <c r="C3" s="99" t="s">
        <v>421</v>
      </c>
    </row>
    <row r="4" spans="2:3" ht="27" customHeight="1" x14ac:dyDescent="0.2">
      <c r="C4" s="99" t="s">
        <v>953</v>
      </c>
    </row>
    <row r="5" spans="2:3" ht="27" customHeight="1" x14ac:dyDescent="0.2">
      <c r="C5" s="99" t="s">
        <v>937</v>
      </c>
    </row>
    <row r="6" spans="2:3" ht="27" customHeight="1" x14ac:dyDescent="0.2">
      <c r="C6" s="99" t="s">
        <v>1047</v>
      </c>
    </row>
    <row r="7" spans="2:3" ht="27" customHeight="1" x14ac:dyDescent="0.2">
      <c r="C7" s="99" t="s">
        <v>1048</v>
      </c>
    </row>
    <row r="8" spans="2:3" ht="27" customHeight="1" x14ac:dyDescent="0.2">
      <c r="C8" s="99" t="s">
        <v>1049</v>
      </c>
    </row>
    <row r="9" spans="2:3" ht="27" customHeight="1" x14ac:dyDescent="0.2">
      <c r="C9" s="99" t="s">
        <v>938</v>
      </c>
    </row>
    <row r="10" spans="2:3" ht="27" customHeight="1" x14ac:dyDescent="0.2">
      <c r="C10" s="99" t="s">
        <v>939</v>
      </c>
    </row>
  </sheetData>
  <mergeCells count="1">
    <mergeCell ref="B1:C1"/>
  </mergeCells>
  <phoneticPr fontId="13"/>
  <pageMargins left="1.1811023622047245" right="1.1811023622047245" top="2.7559055118110236"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T177"/>
  <sheetViews>
    <sheetView view="pageBreakPreview" zoomScaleNormal="100" zoomScaleSheetLayoutView="100" workbookViewId="0">
      <selection activeCell="H14" sqref="H14:I14"/>
    </sheetView>
  </sheetViews>
  <sheetFormatPr defaultColWidth="9" defaultRowHeight="13" x14ac:dyDescent="0.2"/>
  <cols>
    <col min="1" max="1" width="2.08984375" style="191" customWidth="1"/>
    <col min="2" max="12" width="9.36328125" style="191" customWidth="1"/>
    <col min="13" max="13" width="6.08984375" style="191" customWidth="1"/>
    <col min="14" max="14" width="1.90625" style="191" customWidth="1"/>
    <col min="15" max="15" width="21.08984375" style="289" bestFit="1" customWidth="1"/>
    <col min="16" max="16" width="10.6328125" style="191" customWidth="1"/>
    <col min="17" max="17" width="9" style="293"/>
    <col min="18" max="16384" width="9" style="191"/>
  </cols>
  <sheetData>
    <row r="1" spans="2:20" ht="18" customHeight="1" x14ac:dyDescent="0.2">
      <c r="B1" s="210" t="s">
        <v>1036</v>
      </c>
      <c r="O1" s="741"/>
    </row>
    <row r="2" spans="2:20" s="211" customFormat="1" ht="10.5" customHeight="1" x14ac:dyDescent="0.2">
      <c r="O2" s="294"/>
      <c r="P2" s="295"/>
      <c r="Q2" s="296"/>
    </row>
    <row r="3" spans="2:20" ht="18.75" customHeight="1" x14ac:dyDescent="0.2">
      <c r="O3" s="326" t="s">
        <v>551</v>
      </c>
      <c r="P3" s="297" t="str">
        <f>'P7'!V3</f>
        <v>令和6年度</v>
      </c>
      <c r="Q3" s="298" t="s">
        <v>552</v>
      </c>
    </row>
    <row r="4" spans="2:20" ht="18.75" customHeight="1" x14ac:dyDescent="0.2">
      <c r="O4" s="326" t="s">
        <v>33</v>
      </c>
      <c r="P4" s="299">
        <v>134000</v>
      </c>
      <c r="Q4" s="300">
        <f>ROUND(+P4/P$14,3)</f>
        <v>0.28899999999999998</v>
      </c>
      <c r="T4" s="536"/>
    </row>
    <row r="5" spans="2:20" ht="18.75" customHeight="1" x14ac:dyDescent="0.2">
      <c r="O5" s="326" t="s">
        <v>50</v>
      </c>
      <c r="P5" s="299">
        <v>90351</v>
      </c>
      <c r="Q5" s="300">
        <f>+P5/P$14</f>
        <v>0.19491311523153093</v>
      </c>
    </row>
    <row r="6" spans="2:20" ht="18.75" customHeight="1" x14ac:dyDescent="0.2">
      <c r="O6" s="326" t="s">
        <v>45</v>
      </c>
      <c r="P6" s="299">
        <v>85461</v>
      </c>
      <c r="Q6" s="300">
        <f t="shared" ref="Q6:Q12" si="0">ROUND(+P6/P$14,3)</f>
        <v>0.184</v>
      </c>
    </row>
    <row r="7" spans="2:20" ht="18.75" customHeight="1" x14ac:dyDescent="0.2">
      <c r="O7" s="326" t="s">
        <v>57</v>
      </c>
      <c r="P7" s="299">
        <v>38596</v>
      </c>
      <c r="Q7" s="300">
        <f t="shared" si="0"/>
        <v>8.3000000000000004E-2</v>
      </c>
    </row>
    <row r="8" spans="2:20" ht="18.75" customHeight="1" x14ac:dyDescent="0.2">
      <c r="O8" s="326" t="s">
        <v>51</v>
      </c>
      <c r="P8" s="299">
        <v>29278</v>
      </c>
      <c r="Q8" s="300">
        <f t="shared" si="0"/>
        <v>6.3E-2</v>
      </c>
    </row>
    <row r="9" spans="2:20" ht="18.75" customHeight="1" x14ac:dyDescent="0.2">
      <c r="O9" s="326" t="s">
        <v>38</v>
      </c>
      <c r="P9" s="299">
        <v>21015</v>
      </c>
      <c r="Q9" s="300">
        <f t="shared" si="0"/>
        <v>4.4999999999999998E-2</v>
      </c>
    </row>
    <row r="10" spans="2:20" ht="18.75" customHeight="1" x14ac:dyDescent="0.2">
      <c r="O10" s="326" t="s">
        <v>56</v>
      </c>
      <c r="P10" s="299">
        <v>16214</v>
      </c>
      <c r="Q10" s="300">
        <f t="shared" si="0"/>
        <v>3.5000000000000003E-2</v>
      </c>
    </row>
    <row r="11" spans="2:20" ht="18.75" customHeight="1" x14ac:dyDescent="0.2">
      <c r="O11" s="326" t="s">
        <v>49</v>
      </c>
      <c r="P11" s="299">
        <v>7451</v>
      </c>
      <c r="Q11" s="300">
        <f t="shared" si="0"/>
        <v>1.6E-2</v>
      </c>
    </row>
    <row r="12" spans="2:20" ht="18.75" customHeight="1" x14ac:dyDescent="0.2">
      <c r="O12" s="326" t="s">
        <v>34</v>
      </c>
      <c r="P12" s="299">
        <v>3264</v>
      </c>
      <c r="Q12" s="300">
        <f t="shared" si="0"/>
        <v>7.0000000000000001E-3</v>
      </c>
    </row>
    <row r="13" spans="2:20" ht="18.75" customHeight="1" x14ac:dyDescent="0.2">
      <c r="O13" s="326" t="s">
        <v>553</v>
      </c>
      <c r="P13" s="322">
        <f>P14-SUM(P4:P12)</f>
        <v>37915</v>
      </c>
      <c r="Q13" s="323">
        <f>Q14-SUM(Q4:Q12)</f>
        <v>8.3086884768469038E-2</v>
      </c>
    </row>
    <row r="14" spans="2:20" ht="18.75" customHeight="1" x14ac:dyDescent="0.2">
      <c r="O14" s="326" t="s">
        <v>990</v>
      </c>
      <c r="P14" s="301">
        <f>'P7'!V4</f>
        <v>463545</v>
      </c>
      <c r="Q14" s="300">
        <f>+P14/P$14</f>
        <v>1</v>
      </c>
    </row>
    <row r="15" spans="2:20" ht="18.75" customHeight="1" x14ac:dyDescent="0.2">
      <c r="O15" s="327"/>
      <c r="P15" s="302"/>
      <c r="Q15" s="303"/>
    </row>
    <row r="16" spans="2:20" ht="18.75" customHeight="1" x14ac:dyDescent="0.2">
      <c r="O16" s="292"/>
      <c r="P16" s="28"/>
      <c r="Q16" s="304"/>
    </row>
    <row r="17" spans="15:17" ht="18.75" customHeight="1" x14ac:dyDescent="0.2">
      <c r="O17" s="326" t="s">
        <v>554</v>
      </c>
      <c r="P17" s="297" t="str">
        <f>P3</f>
        <v>令和6年度</v>
      </c>
      <c r="Q17" s="298" t="s">
        <v>552</v>
      </c>
    </row>
    <row r="18" spans="15:17" ht="18.75" customHeight="1" x14ac:dyDescent="0.2">
      <c r="O18" s="326" t="s">
        <v>62</v>
      </c>
      <c r="P18" s="299">
        <v>160543</v>
      </c>
      <c r="Q18" s="300">
        <f t="shared" ref="Q18:Q26" si="1">+P18/P$28</f>
        <v>0.35507914706513349</v>
      </c>
    </row>
    <row r="19" spans="15:17" ht="18.75" customHeight="1" x14ac:dyDescent="0.2">
      <c r="O19" s="326" t="s">
        <v>69</v>
      </c>
      <c r="P19" s="299">
        <v>65839</v>
      </c>
      <c r="Q19" s="300">
        <f t="shared" si="1"/>
        <v>0.14561865645728136</v>
      </c>
    </row>
    <row r="20" spans="15:17" ht="18.75" customHeight="1" x14ac:dyDescent="0.2">
      <c r="O20" s="326" t="s">
        <v>67</v>
      </c>
      <c r="P20" s="299">
        <v>60041</v>
      </c>
      <c r="Q20" s="300">
        <f t="shared" si="1"/>
        <v>0.13279499616263357</v>
      </c>
    </row>
    <row r="21" spans="15:17" ht="18.75" customHeight="1" x14ac:dyDescent="0.2">
      <c r="O21" s="326" t="s">
        <v>71</v>
      </c>
      <c r="P21" s="299">
        <v>49288</v>
      </c>
      <c r="Q21" s="300">
        <f t="shared" si="1"/>
        <v>0.10901217119741315</v>
      </c>
    </row>
    <row r="22" spans="15:17" ht="18.75" customHeight="1" x14ac:dyDescent="0.2">
      <c r="O22" s="326" t="s">
        <v>61</v>
      </c>
      <c r="P22" s="299">
        <v>48079</v>
      </c>
      <c r="Q22" s="300">
        <f t="shared" si="1"/>
        <v>0.10633817925256506</v>
      </c>
    </row>
    <row r="23" spans="15:17" ht="18.75" customHeight="1" x14ac:dyDescent="0.2">
      <c r="O23" s="326" t="s">
        <v>63</v>
      </c>
      <c r="P23" s="299">
        <v>29609</v>
      </c>
      <c r="Q23" s="300">
        <f t="shared" si="1"/>
        <v>6.5487367655092638E-2</v>
      </c>
    </row>
    <row r="24" spans="15:17" ht="18.75" customHeight="1" x14ac:dyDescent="0.2">
      <c r="O24" s="326" t="s">
        <v>68</v>
      </c>
      <c r="P24" s="299">
        <v>11188</v>
      </c>
      <c r="Q24" s="300">
        <f t="shared" si="1"/>
        <v>2.47449312481062E-2</v>
      </c>
    </row>
    <row r="25" spans="15:17" ht="18.75" customHeight="1" x14ac:dyDescent="0.2">
      <c r="O25" s="326" t="s">
        <v>65</v>
      </c>
      <c r="P25" s="299">
        <v>8371</v>
      </c>
      <c r="Q25" s="300">
        <f t="shared" si="1"/>
        <v>1.8514463664452717E-2</v>
      </c>
    </row>
    <row r="26" spans="15:17" ht="18.75" customHeight="1" x14ac:dyDescent="0.2">
      <c r="O26" s="326" t="s">
        <v>66</v>
      </c>
      <c r="P26" s="299">
        <v>7915</v>
      </c>
      <c r="Q26" s="300">
        <f t="shared" si="1"/>
        <v>1.7505910871358648E-2</v>
      </c>
    </row>
    <row r="27" spans="15:17" ht="18.75" customHeight="1" x14ac:dyDescent="0.2">
      <c r="O27" s="328" t="s">
        <v>553</v>
      </c>
      <c r="P27" s="324">
        <f>P28-SUM(P18:P26)</f>
        <v>11260</v>
      </c>
      <c r="Q27" s="300">
        <f t="shared" ref="Q27:Q28" si="2">+P27/P$28</f>
        <v>2.4904176425963157E-2</v>
      </c>
    </row>
    <row r="28" spans="15:17" ht="18.75" customHeight="1" x14ac:dyDescent="0.2">
      <c r="O28" s="326" t="s">
        <v>991</v>
      </c>
      <c r="P28" s="305">
        <f>'P7'!V32</f>
        <v>452133</v>
      </c>
      <c r="Q28" s="300">
        <f t="shared" si="2"/>
        <v>1</v>
      </c>
    </row>
    <row r="29" spans="15:17" ht="18.75" customHeight="1" x14ac:dyDescent="0.2"/>
    <row r="30" spans="15:17" ht="18.75" customHeight="1" x14ac:dyDescent="0.2">
      <c r="P30" s="306"/>
    </row>
    <row r="31" spans="15:17" ht="18.75" customHeight="1" x14ac:dyDescent="0.2"/>
    <row r="32" spans="15:17"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sheetData>
  <sortState xmlns:xlrd2="http://schemas.microsoft.com/office/spreadsheetml/2017/richdata2" ref="O18:Q26">
    <sortCondition descending="1" ref="Q18:Q26"/>
  </sortState>
  <phoneticPr fontId="2"/>
  <printOptions horizontalCentered="1" verticalCentered="1"/>
  <pageMargins left="0.78740157480314965" right="0.59055118110236227" top="0.84" bottom="0.6" header="0.51181102362204722" footer="0.31"/>
  <pageSetup paperSize="9" scale="80" firstPageNumber="9" orientation="portrait" useFirstPageNumber="1" r:id="rId1"/>
  <headerFooter alignWithMargins="0">
    <oddFooter>&amp;C&amp;"ＭＳ Ｐ明朝,標準"－&amp;P－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Q42"/>
  <sheetViews>
    <sheetView showGridLines="0" view="pageBreakPreview" zoomScaleNormal="70" zoomScaleSheetLayoutView="100" workbookViewId="0">
      <pane xSplit="36" ySplit="4" topLeftCell="BQ5" activePane="bottomRight" state="frozen"/>
      <selection activeCell="H14" sqref="H14:I14"/>
      <selection pane="topRight" activeCell="H14" sqref="H14:I14"/>
      <selection pane="bottomLeft" activeCell="H14" sqref="H14:I14"/>
      <selection pane="bottomRight" activeCell="H14" sqref="H14:I14"/>
    </sheetView>
  </sheetViews>
  <sheetFormatPr defaultColWidth="9" defaultRowHeight="11.5" x14ac:dyDescent="0.2"/>
  <cols>
    <col min="1" max="1" width="0.36328125" style="1" customWidth="1"/>
    <col min="2" max="2" width="3.08984375" style="1" customWidth="1"/>
    <col min="3" max="4" width="0.36328125" style="1" customWidth="1"/>
    <col min="5" max="6" width="3.08984375" style="1" customWidth="1"/>
    <col min="7" max="7" width="13.6328125" style="1" customWidth="1"/>
    <col min="8" max="8" width="0.36328125" style="1" customWidth="1"/>
    <col min="9" max="9" width="0.36328125" style="1" hidden="1" customWidth="1"/>
    <col min="10" max="10" width="13" style="1" hidden="1" customWidth="1"/>
    <col min="11" max="12" width="0.36328125" style="1" hidden="1" customWidth="1"/>
    <col min="13" max="13" width="13" style="1" hidden="1" customWidth="1"/>
    <col min="14" max="15" width="0.36328125" style="1" hidden="1" customWidth="1"/>
    <col min="16" max="16" width="13" style="1" hidden="1" customWidth="1"/>
    <col min="17" max="18" width="0.36328125" style="1" hidden="1" customWidth="1"/>
    <col min="19" max="19" width="13" style="1" hidden="1" customWidth="1"/>
    <col min="20" max="21" width="0.36328125" style="1" hidden="1" customWidth="1"/>
    <col min="22" max="22" width="13" style="1" hidden="1" customWidth="1"/>
    <col min="23" max="24" width="0.36328125" style="1" hidden="1" customWidth="1"/>
    <col min="25" max="25" width="13" style="1" hidden="1" customWidth="1"/>
    <col min="26" max="27" width="0.36328125" style="1" hidden="1" customWidth="1"/>
    <col min="28" max="28" width="14.90625" style="1" hidden="1" customWidth="1"/>
    <col min="29" max="30" width="0.36328125" style="1" hidden="1" customWidth="1"/>
    <col min="31" max="31" width="14.90625" style="1" hidden="1" customWidth="1"/>
    <col min="32" max="33" width="0.36328125" style="1" hidden="1" customWidth="1"/>
    <col min="34" max="34" width="14.90625" style="1" hidden="1" customWidth="1"/>
    <col min="35" max="35" width="0.36328125" style="1" hidden="1" customWidth="1"/>
    <col min="36" max="36" width="0.36328125" style="1" customWidth="1"/>
    <col min="37" max="37" width="14.90625" style="1" hidden="1" customWidth="1"/>
    <col min="38" max="39" width="0.36328125" style="1" hidden="1" customWidth="1"/>
    <col min="40" max="40" width="14.90625" style="1" hidden="1" customWidth="1"/>
    <col min="41" max="42" width="0.36328125" style="1" hidden="1" customWidth="1"/>
    <col min="43" max="43" width="14.90625" style="1" hidden="1" customWidth="1"/>
    <col min="44" max="45" width="0.36328125" style="1" hidden="1" customWidth="1"/>
    <col min="46" max="46" width="14.90625" style="1" hidden="1" customWidth="1"/>
    <col min="47" max="48" width="0.36328125" style="1" hidden="1" customWidth="1"/>
    <col min="49" max="49" width="14.90625" style="1" hidden="1" customWidth="1"/>
    <col min="50" max="51" width="0.36328125" style="1" hidden="1" customWidth="1"/>
    <col min="52" max="52" width="14.90625" style="1" hidden="1" customWidth="1"/>
    <col min="53" max="54" width="0.36328125" style="1" hidden="1" customWidth="1"/>
    <col min="55" max="55" width="14.90625" style="1" hidden="1" customWidth="1"/>
    <col min="56" max="57" width="0.36328125" style="1" hidden="1" customWidth="1"/>
    <col min="58" max="58" width="14.90625" style="1" hidden="1" customWidth="1"/>
    <col min="59" max="60" width="0.36328125" style="1" hidden="1" customWidth="1"/>
    <col min="61" max="61" width="14.90625" style="1" hidden="1" customWidth="1"/>
    <col min="62" max="62" width="0.36328125" style="1" hidden="1" customWidth="1"/>
    <col min="63" max="63" width="0.36328125" style="1" customWidth="1"/>
    <col min="64" max="64" width="12.453125" style="1" bestFit="1" customWidth="1"/>
    <col min="65" max="66" width="0.36328125" style="1" customWidth="1"/>
    <col min="67" max="67" width="12.453125" style="1" bestFit="1" customWidth="1"/>
    <col min="68" max="69" width="0.36328125" style="1" customWidth="1"/>
    <col min="70" max="70" width="12.453125" style="1" bestFit="1" customWidth="1"/>
    <col min="71" max="71" width="0.36328125" style="1" customWidth="1"/>
    <col min="72" max="72" width="12.453125" style="1" bestFit="1" customWidth="1"/>
    <col min="73" max="74" width="0.36328125" style="1" customWidth="1"/>
    <col min="75" max="75" width="12.453125" style="1" bestFit="1" customWidth="1"/>
    <col min="76" max="77" width="0.36328125" style="1" customWidth="1"/>
    <col min="78" max="78" width="12.453125" style="1" bestFit="1" customWidth="1"/>
    <col min="79" max="79" width="0.36328125" style="1" customWidth="1"/>
    <col min="80" max="80" width="12.453125" style="1" bestFit="1" customWidth="1"/>
    <col min="81" max="82" width="0.36328125" style="1" customWidth="1"/>
    <col min="83" max="83" width="12.453125" style="1" bestFit="1" customWidth="1"/>
    <col min="84" max="85" width="0.36328125" style="1" customWidth="1"/>
    <col min="86" max="86" width="12.453125" style="1" bestFit="1" customWidth="1"/>
    <col min="87" max="87" width="0.36328125" style="1" customWidth="1"/>
    <col min="88" max="88" width="12.453125" style="1" bestFit="1" customWidth="1"/>
    <col min="89" max="90" width="0.36328125" style="1" customWidth="1"/>
    <col min="91" max="91" width="12.453125" style="1" bestFit="1" customWidth="1"/>
    <col min="92" max="93" width="0.36328125" style="1" customWidth="1"/>
    <col min="94" max="94" width="12.453125" style="1" bestFit="1" customWidth="1"/>
    <col min="95" max="95" width="0.36328125" style="1" customWidth="1"/>
    <col min="96" max="16384" width="9" style="1"/>
  </cols>
  <sheetData>
    <row r="1" spans="1:95" ht="15" customHeight="1" x14ac:dyDescent="0.2">
      <c r="A1" s="1457" t="s">
        <v>387</v>
      </c>
      <c r="B1" s="1457"/>
      <c r="C1" s="1457"/>
      <c r="D1" s="1457"/>
      <c r="E1" s="1457"/>
      <c r="F1" s="1457"/>
      <c r="G1" s="1457"/>
      <c r="H1" s="1457"/>
      <c r="I1" s="1457"/>
      <c r="J1" s="1457"/>
    </row>
    <row r="2" spans="1:95" ht="15" customHeight="1" x14ac:dyDescent="0.2">
      <c r="A2" s="53"/>
      <c r="AH2" s="100"/>
      <c r="AI2" s="101"/>
      <c r="BA2" s="101"/>
      <c r="BJ2" s="101"/>
      <c r="BS2" s="101"/>
      <c r="CA2" s="101"/>
      <c r="CH2" s="101"/>
      <c r="CI2" s="101"/>
      <c r="CP2" s="101" t="s">
        <v>960</v>
      </c>
      <c r="CQ2" s="101" t="s">
        <v>373</v>
      </c>
    </row>
    <row r="3" spans="1:95" ht="18" customHeight="1" x14ac:dyDescent="0.2">
      <c r="A3" s="1469" t="s">
        <v>388</v>
      </c>
      <c r="B3" s="1470"/>
      <c r="C3" s="1470"/>
      <c r="D3" s="1470"/>
      <c r="E3" s="1470"/>
      <c r="F3" s="1470"/>
      <c r="G3" s="1470"/>
      <c r="H3" s="1471"/>
      <c r="I3" s="51"/>
      <c r="J3" s="1060" t="s">
        <v>389</v>
      </c>
      <c r="K3" s="1060"/>
      <c r="L3" s="1060"/>
      <c r="M3" s="1060"/>
      <c r="N3" s="1060"/>
      <c r="O3" s="1060"/>
      <c r="P3" s="1060"/>
      <c r="Q3" s="8"/>
      <c r="R3" s="51"/>
      <c r="S3" s="1060" t="s">
        <v>791</v>
      </c>
      <c r="T3" s="1060"/>
      <c r="U3" s="1060"/>
      <c r="V3" s="1060"/>
      <c r="W3" s="1060"/>
      <c r="X3" s="1060"/>
      <c r="Y3" s="1060"/>
      <c r="Z3" s="10"/>
      <c r="AA3" s="51"/>
      <c r="AB3" s="1060" t="s">
        <v>525</v>
      </c>
      <c r="AC3" s="1060"/>
      <c r="AD3" s="1060"/>
      <c r="AE3" s="1060"/>
      <c r="AF3" s="1060"/>
      <c r="AG3" s="1060"/>
      <c r="AH3" s="1060"/>
      <c r="AI3" s="10"/>
      <c r="AJ3" s="8"/>
      <c r="AK3" s="1060" t="s">
        <v>753</v>
      </c>
      <c r="AL3" s="1060"/>
      <c r="AM3" s="1060"/>
      <c r="AN3" s="1060"/>
      <c r="AO3" s="1060"/>
      <c r="AP3" s="1060"/>
      <c r="AQ3" s="1060"/>
      <c r="AR3" s="10"/>
      <c r="AS3" s="8"/>
      <c r="AT3" s="1060" t="s">
        <v>579</v>
      </c>
      <c r="AU3" s="1060"/>
      <c r="AV3" s="1060"/>
      <c r="AW3" s="1060"/>
      <c r="AX3" s="1060"/>
      <c r="AY3" s="1060"/>
      <c r="AZ3" s="1060"/>
      <c r="BA3" s="8"/>
      <c r="BB3" s="51"/>
      <c r="BC3" s="1060" t="s">
        <v>578</v>
      </c>
      <c r="BD3" s="1060"/>
      <c r="BE3" s="1060"/>
      <c r="BF3" s="1060"/>
      <c r="BG3" s="1060"/>
      <c r="BH3" s="1060"/>
      <c r="BI3" s="1060"/>
      <c r="BJ3" s="8"/>
      <c r="BK3" s="51"/>
      <c r="BL3" s="1060" t="s">
        <v>584</v>
      </c>
      <c r="BM3" s="1060"/>
      <c r="BN3" s="1060"/>
      <c r="BO3" s="1060"/>
      <c r="BP3" s="1060"/>
      <c r="BQ3" s="1060"/>
      <c r="BR3" s="1060"/>
      <c r="BS3" s="8"/>
      <c r="BT3" s="1059" t="s">
        <v>776</v>
      </c>
      <c r="BU3" s="1060"/>
      <c r="BV3" s="1060"/>
      <c r="BW3" s="1060"/>
      <c r="BX3" s="1060"/>
      <c r="BY3" s="1060"/>
      <c r="BZ3" s="1060"/>
      <c r="CA3" s="8"/>
      <c r="CB3" s="1059" t="s">
        <v>800</v>
      </c>
      <c r="CC3" s="1060"/>
      <c r="CD3" s="1060"/>
      <c r="CE3" s="1060"/>
      <c r="CF3" s="1060"/>
      <c r="CG3" s="1060"/>
      <c r="CH3" s="1060"/>
      <c r="CI3" s="8"/>
      <c r="CJ3" s="1059" t="s">
        <v>958</v>
      </c>
      <c r="CK3" s="1060"/>
      <c r="CL3" s="1060"/>
      <c r="CM3" s="1060"/>
      <c r="CN3" s="1060"/>
      <c r="CO3" s="1060"/>
      <c r="CP3" s="1060"/>
      <c r="CQ3" s="12"/>
    </row>
    <row r="4" spans="1:95" ht="18" customHeight="1" x14ac:dyDescent="0.2">
      <c r="A4" s="1472"/>
      <c r="B4" s="1473"/>
      <c r="C4" s="1473"/>
      <c r="D4" s="1473"/>
      <c r="E4" s="1473"/>
      <c r="F4" s="1473"/>
      <c r="G4" s="1473"/>
      <c r="H4" s="1474"/>
      <c r="I4" s="207"/>
      <c r="J4" s="15" t="s">
        <v>161</v>
      </c>
      <c r="K4" s="102"/>
      <c r="L4" s="103"/>
      <c r="M4" s="15" t="s">
        <v>162</v>
      </c>
      <c r="N4" s="102"/>
      <c r="O4" s="103"/>
      <c r="P4" s="15" t="s">
        <v>163</v>
      </c>
      <c r="Q4" s="102"/>
      <c r="R4" s="103"/>
      <c r="S4" s="15" t="s">
        <v>161</v>
      </c>
      <c r="T4" s="102"/>
      <c r="U4" s="103"/>
      <c r="V4" s="15" t="s">
        <v>162</v>
      </c>
      <c r="W4" s="102"/>
      <c r="X4" s="103"/>
      <c r="Y4" s="15" t="s">
        <v>163</v>
      </c>
      <c r="Z4" s="102"/>
      <c r="AA4" s="207"/>
      <c r="AB4" s="15" t="s">
        <v>161</v>
      </c>
      <c r="AC4" s="102"/>
      <c r="AD4" s="103"/>
      <c r="AE4" s="15" t="s">
        <v>162</v>
      </c>
      <c r="AF4" s="102"/>
      <c r="AG4" s="103"/>
      <c r="AH4" s="15" t="s">
        <v>163</v>
      </c>
      <c r="AI4" s="102"/>
      <c r="AJ4" s="207"/>
      <c r="AK4" s="15" t="s">
        <v>161</v>
      </c>
      <c r="AL4" s="102"/>
      <c r="AM4" s="103"/>
      <c r="AN4" s="15" t="s">
        <v>162</v>
      </c>
      <c r="AO4" s="102"/>
      <c r="AP4" s="103"/>
      <c r="AQ4" s="15" t="s">
        <v>163</v>
      </c>
      <c r="AR4" s="102"/>
      <c r="AS4" s="34"/>
      <c r="AT4" s="15" t="s">
        <v>161</v>
      </c>
      <c r="AU4" s="102"/>
      <c r="AV4" s="103"/>
      <c r="AW4" s="15" t="s">
        <v>162</v>
      </c>
      <c r="AX4" s="102"/>
      <c r="AY4" s="103"/>
      <c r="AZ4" s="15" t="s">
        <v>163</v>
      </c>
      <c r="BA4" s="34"/>
      <c r="BB4" s="103"/>
      <c r="BC4" s="15" t="s">
        <v>161</v>
      </c>
      <c r="BD4" s="102"/>
      <c r="BE4" s="103"/>
      <c r="BF4" s="15" t="s">
        <v>162</v>
      </c>
      <c r="BG4" s="102"/>
      <c r="BH4" s="103"/>
      <c r="BI4" s="15" t="s">
        <v>163</v>
      </c>
      <c r="BJ4" s="34"/>
      <c r="BK4" s="103"/>
      <c r="BL4" s="15" t="s">
        <v>161</v>
      </c>
      <c r="BM4" s="102"/>
      <c r="BN4" s="103"/>
      <c r="BO4" s="15" t="s">
        <v>162</v>
      </c>
      <c r="BP4" s="102"/>
      <c r="BQ4" s="103"/>
      <c r="BR4" s="15" t="s">
        <v>163</v>
      </c>
      <c r="BS4" s="34"/>
      <c r="BT4" s="120" t="s">
        <v>161</v>
      </c>
      <c r="BU4" s="102"/>
      <c r="BV4" s="103"/>
      <c r="BW4" s="15" t="s">
        <v>162</v>
      </c>
      <c r="BX4" s="102"/>
      <c r="BY4" s="103"/>
      <c r="BZ4" s="15" t="s">
        <v>163</v>
      </c>
      <c r="CA4" s="34"/>
      <c r="CB4" s="120" t="s">
        <v>161</v>
      </c>
      <c r="CC4" s="102"/>
      <c r="CD4" s="103"/>
      <c r="CE4" s="15" t="s">
        <v>162</v>
      </c>
      <c r="CF4" s="102"/>
      <c r="CG4" s="103"/>
      <c r="CH4" s="15" t="s">
        <v>163</v>
      </c>
      <c r="CI4" s="34"/>
      <c r="CJ4" s="120" t="s">
        <v>161</v>
      </c>
      <c r="CK4" s="102"/>
      <c r="CL4" s="103"/>
      <c r="CM4" s="15" t="s">
        <v>162</v>
      </c>
      <c r="CN4" s="102"/>
      <c r="CO4" s="103"/>
      <c r="CP4" s="15" t="s">
        <v>163</v>
      </c>
      <c r="CQ4" s="115"/>
    </row>
    <row r="5" spans="1:95" ht="15" customHeight="1" x14ac:dyDescent="0.2">
      <c r="A5" s="32"/>
      <c r="B5" s="972" t="s">
        <v>33</v>
      </c>
      <c r="C5" s="972"/>
      <c r="D5" s="972"/>
      <c r="E5" s="972"/>
      <c r="F5" s="972"/>
      <c r="G5" s="972"/>
      <c r="H5" s="35"/>
      <c r="I5" s="116"/>
      <c r="J5" s="128">
        <v>117078803</v>
      </c>
      <c r="K5" s="129"/>
      <c r="L5" s="130"/>
      <c r="M5" s="128">
        <v>124705398</v>
      </c>
      <c r="N5" s="129"/>
      <c r="O5" s="130"/>
      <c r="P5" s="128">
        <v>117664185</v>
      </c>
      <c r="Q5" s="129"/>
      <c r="R5" s="205"/>
      <c r="S5" s="128">
        <v>116893176</v>
      </c>
      <c r="T5" s="129"/>
      <c r="U5" s="130"/>
      <c r="V5" s="128">
        <v>124224260</v>
      </c>
      <c r="W5" s="129"/>
      <c r="X5" s="130"/>
      <c r="Y5" s="128">
        <v>117832875</v>
      </c>
      <c r="Z5" s="129"/>
      <c r="AA5" s="205"/>
      <c r="AB5" s="233">
        <v>120420074</v>
      </c>
      <c r="AC5" s="129"/>
      <c r="AD5" s="130"/>
      <c r="AE5" s="233">
        <v>124252347</v>
      </c>
      <c r="AF5" s="129"/>
      <c r="AG5" s="130"/>
      <c r="AH5" s="233">
        <v>120133473</v>
      </c>
      <c r="AI5" s="118"/>
      <c r="AJ5" s="249"/>
      <c r="AK5" s="233">
        <v>121250607</v>
      </c>
      <c r="AL5" s="232"/>
      <c r="AM5" s="231"/>
      <c r="AN5" s="233">
        <v>124609708</v>
      </c>
      <c r="AO5" s="232"/>
      <c r="AP5" s="231"/>
      <c r="AQ5" s="233">
        <v>120942692</v>
      </c>
      <c r="AR5" s="129"/>
      <c r="AS5" s="249"/>
      <c r="AT5" s="233">
        <v>132455311</v>
      </c>
      <c r="AU5" s="232"/>
      <c r="AV5" s="231"/>
      <c r="AW5" s="233">
        <v>136681386</v>
      </c>
      <c r="AX5" s="232"/>
      <c r="AY5" s="231"/>
      <c r="AZ5" s="233">
        <v>133104661</v>
      </c>
      <c r="BA5" s="128"/>
      <c r="BB5" s="205"/>
      <c r="BC5" s="233">
        <f>SUM(BC6:BC7)</f>
        <v>135580369</v>
      </c>
      <c r="BD5" s="232"/>
      <c r="BE5" s="231"/>
      <c r="BF5" s="233">
        <f>SUM(BF6:BF7)</f>
        <v>139547750</v>
      </c>
      <c r="BG5" s="232"/>
      <c r="BH5" s="231"/>
      <c r="BI5" s="233">
        <f>SUM(BI6:BI7)</f>
        <v>136102491</v>
      </c>
      <c r="BJ5" s="128"/>
      <c r="BK5" s="205"/>
      <c r="BL5" s="233">
        <f>SUM(BL6:BL7)</f>
        <v>133493673</v>
      </c>
      <c r="BM5" s="232"/>
      <c r="BN5" s="231"/>
      <c r="BO5" s="233">
        <f>SUM(BO6:BO7)</f>
        <v>137382081</v>
      </c>
      <c r="BP5" s="232"/>
      <c r="BQ5" s="231"/>
      <c r="BR5" s="233">
        <f>SUM(BR6:BR7)</f>
        <v>133682198</v>
      </c>
      <c r="BS5" s="128"/>
      <c r="BT5" s="231">
        <f>SUM(BT6:BT7)</f>
        <v>131350818</v>
      </c>
      <c r="BU5" s="232"/>
      <c r="BV5" s="231"/>
      <c r="BW5" s="233">
        <f>SUM(BW6:BW7)</f>
        <v>135396977</v>
      </c>
      <c r="BX5" s="232"/>
      <c r="BY5" s="231"/>
      <c r="BZ5" s="233">
        <f>SUM(BZ6:BZ7)</f>
        <v>132094399</v>
      </c>
      <c r="CA5" s="128"/>
      <c r="CB5" s="231">
        <f>SUM(CB6:CB7)</f>
        <v>134665219</v>
      </c>
      <c r="CC5" s="232"/>
      <c r="CD5" s="231"/>
      <c r="CE5" s="233">
        <f>SUM(CE6:CE7)</f>
        <v>138286570</v>
      </c>
      <c r="CF5" s="232"/>
      <c r="CG5" s="231"/>
      <c r="CH5" s="233">
        <f>SUM(CH6:CH7)</f>
        <v>134987795</v>
      </c>
      <c r="CI5" s="128"/>
      <c r="CJ5" s="231">
        <f>SUM(CJ6:CJ7)</f>
        <v>135297018</v>
      </c>
      <c r="CK5" s="232"/>
      <c r="CL5" s="231"/>
      <c r="CM5" s="233">
        <f>SUM(CM6:CM7)</f>
        <v>139106256</v>
      </c>
      <c r="CN5" s="232"/>
      <c r="CO5" s="231"/>
      <c r="CP5" s="233">
        <f>SUM(CP6:CP7)</f>
        <v>135601082</v>
      </c>
      <c r="CQ5" s="282"/>
    </row>
    <row r="6" spans="1:95" ht="15" customHeight="1" x14ac:dyDescent="0.2">
      <c r="A6" s="2"/>
      <c r="B6" s="15"/>
      <c r="C6" s="15"/>
      <c r="D6" s="15"/>
      <c r="E6" s="104"/>
      <c r="F6" s="1475" t="s">
        <v>166</v>
      </c>
      <c r="G6" s="972"/>
      <c r="H6" s="14"/>
      <c r="I6" s="121"/>
      <c r="J6" s="131">
        <v>115753924</v>
      </c>
      <c r="K6" s="132"/>
      <c r="L6" s="133"/>
      <c r="M6" s="131">
        <v>117619659</v>
      </c>
      <c r="N6" s="132"/>
      <c r="O6" s="133"/>
      <c r="P6" s="131">
        <v>116024456</v>
      </c>
      <c r="Q6" s="132"/>
      <c r="R6" s="206"/>
      <c r="S6" s="131">
        <v>115533601</v>
      </c>
      <c r="T6" s="132"/>
      <c r="U6" s="133"/>
      <c r="V6" s="131">
        <v>117606710</v>
      </c>
      <c r="W6" s="132"/>
      <c r="X6" s="133"/>
      <c r="Y6" s="131">
        <v>116163045</v>
      </c>
      <c r="Z6" s="132"/>
      <c r="AA6" s="206"/>
      <c r="AB6" s="230">
        <v>119298219</v>
      </c>
      <c r="AC6" s="132"/>
      <c r="AD6" s="133"/>
      <c r="AE6" s="230">
        <v>119929256</v>
      </c>
      <c r="AF6" s="132"/>
      <c r="AG6" s="133"/>
      <c r="AH6" s="230">
        <v>118966210</v>
      </c>
      <c r="AI6" s="124"/>
      <c r="AJ6" s="250"/>
      <c r="AK6" s="230">
        <v>120298165</v>
      </c>
      <c r="AL6" s="229"/>
      <c r="AM6" s="228"/>
      <c r="AN6" s="230">
        <v>120882025</v>
      </c>
      <c r="AO6" s="229"/>
      <c r="AP6" s="228"/>
      <c r="AQ6" s="230">
        <v>119966134</v>
      </c>
      <c r="AR6" s="132"/>
      <c r="AS6" s="250"/>
      <c r="AT6" s="230">
        <v>131551613</v>
      </c>
      <c r="AU6" s="229"/>
      <c r="AV6" s="228"/>
      <c r="AW6" s="230">
        <v>133227376</v>
      </c>
      <c r="AX6" s="229"/>
      <c r="AY6" s="228"/>
      <c r="AZ6" s="230">
        <v>132197777</v>
      </c>
      <c r="BA6" s="131"/>
      <c r="BB6" s="206"/>
      <c r="BC6" s="230">
        <f>BC10+BC13+BC17+BC23+BC25+BC28+BC30+BC32+BC35+BC38+BC41</f>
        <v>134679638</v>
      </c>
      <c r="BD6" s="229"/>
      <c r="BE6" s="228"/>
      <c r="BF6" s="230">
        <f>BF10+BF13+BF17+BF23+BF25+BF28+BF30+BF32+BF35+BF38+BF41</f>
        <v>136179245</v>
      </c>
      <c r="BG6" s="229"/>
      <c r="BH6" s="228"/>
      <c r="BI6" s="230">
        <f>BI10+BI13+BI17+BI23+BI25+BI28+BI30+BI32+BI35+BI38+BI41</f>
        <v>135170248</v>
      </c>
      <c r="BJ6" s="131"/>
      <c r="BK6" s="206"/>
      <c r="BL6" s="230">
        <f>BL10+BL13+BL17+BL23+BL25+BL28+BL30+BL32+BL35+BL38+BL41</f>
        <v>132599094</v>
      </c>
      <c r="BM6" s="229"/>
      <c r="BN6" s="228"/>
      <c r="BO6" s="230">
        <f>BO10+BO13+BO17+BO23+BO25+BO28+BO30+BO32+BO35+BO38+BO41</f>
        <v>134106438</v>
      </c>
      <c r="BP6" s="229"/>
      <c r="BQ6" s="228"/>
      <c r="BR6" s="230">
        <f>BR10+BR13+BR17+BR23+BR25+BR28+BR30+BR32+BR35+BR38+BR41</f>
        <v>132808489</v>
      </c>
      <c r="BS6" s="131"/>
      <c r="BT6" s="228">
        <f>BT10+BT13+BT17+BT23+BT25+BT28+BT30+BT32+BT35+BT38+BT41</f>
        <v>130425413</v>
      </c>
      <c r="BU6" s="229"/>
      <c r="BV6" s="228"/>
      <c r="BW6" s="230">
        <f>BW10+BW13+BW17+BW23+BW25+BW28+BW30+BW32+BW35+BW38+BW41</f>
        <v>131888302</v>
      </c>
      <c r="BX6" s="229"/>
      <c r="BY6" s="228"/>
      <c r="BZ6" s="230">
        <f>BZ10+BZ13+BZ17+BZ23+BZ25+BZ28+BZ30+BZ32+BZ35+BZ38+BZ41</f>
        <v>131019672</v>
      </c>
      <c r="CA6" s="131"/>
      <c r="CB6" s="228">
        <f>CB10+CB13+CB17+CB23+CB25+CB28+CB30+CB32+CB35+CB38+CB41</f>
        <v>133784594</v>
      </c>
      <c r="CC6" s="229"/>
      <c r="CD6" s="228"/>
      <c r="CE6" s="230">
        <f>CE10+CE13+CE17+CE23+CE25+CE28+CE30+CE32+CE35+CE38+CE41</f>
        <v>135199304</v>
      </c>
      <c r="CF6" s="229"/>
      <c r="CG6" s="228"/>
      <c r="CH6" s="230">
        <f>CH10+CH13+CH17+CH23+CH25+CH28+CH30+CH32+CH35+CH38+CH41</f>
        <v>134316994</v>
      </c>
      <c r="CI6" s="131"/>
      <c r="CJ6" s="228">
        <f>CJ10+CJ13+CJ17+CJ23+CJ25+CJ28+CJ30+CJ32+CJ35+CJ38+CJ41</f>
        <v>134481697</v>
      </c>
      <c r="CK6" s="229"/>
      <c r="CL6" s="228"/>
      <c r="CM6" s="230">
        <f>CM10+CM13+CM17+CM23+CM25+CM28+CM30+CM32+CM35+CM38+CM41</f>
        <v>136077611</v>
      </c>
      <c r="CN6" s="229"/>
      <c r="CO6" s="228"/>
      <c r="CP6" s="230">
        <f>CP10+CP13+CP17+CP23+CP25+CP28+CP30+CP32+CP35+CP38+CP41</f>
        <v>134935376</v>
      </c>
      <c r="CQ6" s="283"/>
    </row>
    <row r="7" spans="1:95" ht="15" customHeight="1" x14ac:dyDescent="0.2">
      <c r="A7" s="2"/>
      <c r="B7" s="15"/>
      <c r="C7" s="15"/>
      <c r="D7" s="15"/>
      <c r="E7" s="104"/>
      <c r="F7" s="1477" t="s">
        <v>167</v>
      </c>
      <c r="G7" s="975"/>
      <c r="H7" s="13"/>
      <c r="I7" s="125"/>
      <c r="J7" s="664">
        <v>1324879</v>
      </c>
      <c r="K7" s="665"/>
      <c r="L7" s="361"/>
      <c r="M7" s="664">
        <v>7085739</v>
      </c>
      <c r="N7" s="665"/>
      <c r="O7" s="361"/>
      <c r="P7" s="664">
        <v>1639729</v>
      </c>
      <c r="Q7" s="665"/>
      <c r="R7" s="666"/>
      <c r="S7" s="664">
        <v>1359575</v>
      </c>
      <c r="T7" s="665"/>
      <c r="U7" s="361"/>
      <c r="V7" s="664">
        <v>6617550</v>
      </c>
      <c r="W7" s="665"/>
      <c r="X7" s="361"/>
      <c r="Y7" s="664">
        <v>1669830</v>
      </c>
      <c r="Z7" s="665"/>
      <c r="AA7" s="666"/>
      <c r="AB7" s="469">
        <v>1121855</v>
      </c>
      <c r="AC7" s="665"/>
      <c r="AD7" s="361"/>
      <c r="AE7" s="469">
        <v>4323091</v>
      </c>
      <c r="AF7" s="665"/>
      <c r="AG7" s="361"/>
      <c r="AH7" s="469">
        <v>1167263</v>
      </c>
      <c r="AI7" s="203"/>
      <c r="AJ7" s="149"/>
      <c r="AK7" s="469">
        <v>952442</v>
      </c>
      <c r="AL7" s="633"/>
      <c r="AM7" s="634"/>
      <c r="AN7" s="469">
        <v>3727683</v>
      </c>
      <c r="AO7" s="633"/>
      <c r="AP7" s="634"/>
      <c r="AQ7" s="469">
        <v>976558</v>
      </c>
      <c r="AR7" s="665"/>
      <c r="AS7" s="149"/>
      <c r="AT7" s="469">
        <v>903698</v>
      </c>
      <c r="AU7" s="633"/>
      <c r="AV7" s="634"/>
      <c r="AW7" s="469">
        <v>3454010</v>
      </c>
      <c r="AX7" s="633"/>
      <c r="AY7" s="634"/>
      <c r="AZ7" s="469">
        <v>906884</v>
      </c>
      <c r="BA7" s="664"/>
      <c r="BB7" s="666"/>
      <c r="BC7" s="469">
        <f>BC11+BC14+BC20+BC26+BC29+BC33+BC36+BC39+BC42</f>
        <v>900731</v>
      </c>
      <c r="BD7" s="633"/>
      <c r="BE7" s="634"/>
      <c r="BF7" s="469">
        <f>BF11+BF14+BF20+BF26+BF29+BF33+BF36+BF39+BF42</f>
        <v>3368505</v>
      </c>
      <c r="BG7" s="633"/>
      <c r="BH7" s="634"/>
      <c r="BI7" s="469">
        <f>BI11+BI14+BI20+BI26+BI29+BI33+BI36+BI39+BI42</f>
        <v>932243</v>
      </c>
      <c r="BJ7" s="664"/>
      <c r="BK7" s="666"/>
      <c r="BL7" s="469">
        <f>BL11+BL14+BL20+BL26+BL29+BL33+BL36+BL39+BL42</f>
        <v>894579</v>
      </c>
      <c r="BM7" s="633"/>
      <c r="BN7" s="634"/>
      <c r="BO7" s="469">
        <f>BO11+BO14+BO20+BO26+BO29+BO33+BO36+BO39+BO42</f>
        <v>3275643</v>
      </c>
      <c r="BP7" s="633"/>
      <c r="BQ7" s="634"/>
      <c r="BR7" s="469">
        <f>BR11+BR14+BR20+BR26+BR29+BR33+BR36+BR39+BR42</f>
        <v>873709</v>
      </c>
      <c r="BS7" s="664"/>
      <c r="BT7" s="634">
        <f>BT11+BT14+BT20+BT26+BT29+BT33+BT36+BT39+BT42</f>
        <v>925405</v>
      </c>
      <c r="BU7" s="633"/>
      <c r="BV7" s="634"/>
      <c r="BW7" s="469">
        <f>BW11+BW14+BW20+BW26+BW29+BW33+BW36+BW39+BW42</f>
        <v>3508675</v>
      </c>
      <c r="BX7" s="633"/>
      <c r="BY7" s="634"/>
      <c r="BZ7" s="469">
        <f>BZ11+BZ14+BZ20+BZ26+BZ29+BZ33+BZ36+BZ39+BZ42</f>
        <v>1074727</v>
      </c>
      <c r="CA7" s="664"/>
      <c r="CB7" s="634">
        <f>CB11+CB14+CB20+CB26+CB29+CB33+CB36+CB39+CB42</f>
        <v>880625</v>
      </c>
      <c r="CC7" s="633"/>
      <c r="CD7" s="634"/>
      <c r="CE7" s="469">
        <f>CE11+CE14+CE20+CE26+CE29+CE33+CE36+CE39+CE42</f>
        <v>3087266</v>
      </c>
      <c r="CF7" s="633"/>
      <c r="CG7" s="634"/>
      <c r="CH7" s="469">
        <f>CH11+CH14+CH20+CH26+CH29+CH33+CH36+CH39+CH42</f>
        <v>670801</v>
      </c>
      <c r="CI7" s="664"/>
      <c r="CJ7" s="634">
        <f>CJ11+CJ14+CJ20+CJ26+CJ29+CJ33+CJ36+CJ39+CJ42</f>
        <v>815321</v>
      </c>
      <c r="CK7" s="633"/>
      <c r="CL7" s="634"/>
      <c r="CM7" s="469">
        <f>CM11+CM14+CM20+CM26+CM29+CM33+CM36+CM39+CM42</f>
        <v>3028645</v>
      </c>
      <c r="CN7" s="633"/>
      <c r="CO7" s="634"/>
      <c r="CP7" s="469">
        <f>CP11+CP14+CP20+CP26+CP29+CP33+CP36+CP39+CP42</f>
        <v>665706</v>
      </c>
      <c r="CQ7" s="667"/>
    </row>
    <row r="8" spans="1:95" s="44" customFormat="1" ht="15" customHeight="1" x14ac:dyDescent="0.2">
      <c r="A8" s="32"/>
      <c r="B8" s="972" t="s">
        <v>164</v>
      </c>
      <c r="C8" s="972"/>
      <c r="D8" s="972"/>
      <c r="E8" s="972"/>
      <c r="F8" s="972"/>
      <c r="G8" s="972"/>
      <c r="H8" s="35"/>
      <c r="I8" s="116"/>
      <c r="J8" s="117">
        <v>48953720</v>
      </c>
      <c r="K8" s="118"/>
      <c r="L8" s="111"/>
      <c r="M8" s="117">
        <v>52140053</v>
      </c>
      <c r="N8" s="118"/>
      <c r="O8" s="111"/>
      <c r="P8" s="117">
        <v>49312181</v>
      </c>
      <c r="Q8" s="118"/>
      <c r="R8" s="116"/>
      <c r="S8" s="117">
        <v>48408137</v>
      </c>
      <c r="T8" s="118"/>
      <c r="U8" s="111"/>
      <c r="V8" s="117">
        <v>51351058</v>
      </c>
      <c r="W8" s="118"/>
      <c r="X8" s="111"/>
      <c r="Y8" s="117">
        <v>48744608</v>
      </c>
      <c r="Z8" s="118"/>
      <c r="AA8" s="116"/>
      <c r="AB8" s="242">
        <v>52535102</v>
      </c>
      <c r="AC8" s="118"/>
      <c r="AD8" s="111"/>
      <c r="AE8" s="242">
        <v>53874412</v>
      </c>
      <c r="AF8" s="118"/>
      <c r="AG8" s="111"/>
      <c r="AH8" s="242">
        <v>52223897</v>
      </c>
      <c r="AI8" s="118"/>
      <c r="AJ8" s="33"/>
      <c r="AK8" s="242">
        <v>52337813</v>
      </c>
      <c r="AL8" s="241"/>
      <c r="AM8" s="240"/>
      <c r="AN8" s="242">
        <v>53775041</v>
      </c>
      <c r="AO8" s="241"/>
      <c r="AP8" s="240"/>
      <c r="AQ8" s="242">
        <v>52304569</v>
      </c>
      <c r="AR8" s="118"/>
      <c r="AS8" s="33"/>
      <c r="AT8" s="242">
        <v>64308834</v>
      </c>
      <c r="AU8" s="241"/>
      <c r="AV8" s="240"/>
      <c r="AW8" s="242">
        <v>66461027</v>
      </c>
      <c r="AX8" s="241"/>
      <c r="AY8" s="240"/>
      <c r="AZ8" s="242">
        <v>64935724</v>
      </c>
      <c r="BA8" s="117"/>
      <c r="BB8" s="116"/>
      <c r="BC8" s="242">
        <f>SUM(BC12,BC9)</f>
        <v>66816854</v>
      </c>
      <c r="BD8" s="241"/>
      <c r="BE8" s="240"/>
      <c r="BF8" s="242">
        <f>SUM(BF12,BF9)</f>
        <v>68598782</v>
      </c>
      <c r="BG8" s="241"/>
      <c r="BH8" s="240"/>
      <c r="BI8" s="242">
        <f>SUM(BI12,BI9)</f>
        <v>67104544</v>
      </c>
      <c r="BJ8" s="117"/>
      <c r="BK8" s="116"/>
      <c r="BL8" s="242">
        <f>SUM(BL12,BL9)</f>
        <v>64325732</v>
      </c>
      <c r="BM8" s="241"/>
      <c r="BN8" s="240"/>
      <c r="BO8" s="242">
        <f>SUM(BO12,BO9)</f>
        <v>66166763</v>
      </c>
      <c r="BP8" s="241"/>
      <c r="BQ8" s="240"/>
      <c r="BR8" s="242">
        <f>SUM(BR12,BR9)</f>
        <v>64546974</v>
      </c>
      <c r="BS8" s="117"/>
      <c r="BT8" s="240">
        <f>SUM(BT12,BT9)</f>
        <v>63687002</v>
      </c>
      <c r="BU8" s="241"/>
      <c r="BV8" s="240"/>
      <c r="BW8" s="242">
        <f>SUM(BW12,BW9)</f>
        <v>65671275</v>
      </c>
      <c r="BX8" s="241"/>
      <c r="BY8" s="240"/>
      <c r="BZ8" s="242">
        <f>SUM(BZ12,BZ9)</f>
        <v>64187570</v>
      </c>
      <c r="CA8" s="117"/>
      <c r="CB8" s="240">
        <f>SUM(CB12,CB9)</f>
        <v>64758228</v>
      </c>
      <c r="CC8" s="241"/>
      <c r="CD8" s="240"/>
      <c r="CE8" s="242">
        <f>SUM(CE12,CE9)</f>
        <v>66333691</v>
      </c>
      <c r="CF8" s="241"/>
      <c r="CG8" s="240"/>
      <c r="CH8" s="242">
        <f>SUM(CH12,CH9)</f>
        <v>64877081</v>
      </c>
      <c r="CI8" s="117"/>
      <c r="CJ8" s="240">
        <f>SUM(CJ12,CJ9)</f>
        <v>64664338</v>
      </c>
      <c r="CK8" s="241"/>
      <c r="CL8" s="240"/>
      <c r="CM8" s="242">
        <f>SUM(CM12,CM9)</f>
        <v>66215154</v>
      </c>
      <c r="CN8" s="241"/>
      <c r="CO8" s="240"/>
      <c r="CP8" s="242">
        <f>SUM(CP12,CP9)</f>
        <v>64604739</v>
      </c>
      <c r="CQ8" s="278"/>
    </row>
    <row r="9" spans="1:95" ht="15" customHeight="1" x14ac:dyDescent="0.2">
      <c r="A9" s="2"/>
      <c r="B9" s="15"/>
      <c r="C9" s="104"/>
      <c r="D9" s="119"/>
      <c r="E9" s="972" t="s">
        <v>165</v>
      </c>
      <c r="F9" s="972"/>
      <c r="G9" s="972"/>
      <c r="H9" s="35"/>
      <c r="I9" s="116"/>
      <c r="J9" s="117">
        <v>38226613</v>
      </c>
      <c r="K9" s="118"/>
      <c r="L9" s="111"/>
      <c r="M9" s="117">
        <v>40871445</v>
      </c>
      <c r="N9" s="118"/>
      <c r="O9" s="111"/>
      <c r="P9" s="117">
        <v>38274058</v>
      </c>
      <c r="Q9" s="118"/>
      <c r="R9" s="116"/>
      <c r="S9" s="117">
        <v>37318554</v>
      </c>
      <c r="T9" s="118"/>
      <c r="U9" s="111"/>
      <c r="V9" s="117">
        <v>39867357</v>
      </c>
      <c r="W9" s="118"/>
      <c r="X9" s="111"/>
      <c r="Y9" s="117">
        <v>37494442</v>
      </c>
      <c r="Z9" s="118"/>
      <c r="AA9" s="116"/>
      <c r="AB9" s="242">
        <v>40161061</v>
      </c>
      <c r="AC9" s="118"/>
      <c r="AD9" s="111"/>
      <c r="AE9" s="242">
        <v>41715682</v>
      </c>
      <c r="AF9" s="118"/>
      <c r="AG9" s="111"/>
      <c r="AH9" s="242">
        <v>40174850</v>
      </c>
      <c r="AI9" s="118"/>
      <c r="AJ9" s="33"/>
      <c r="AK9" s="242">
        <v>40929082</v>
      </c>
      <c r="AL9" s="241"/>
      <c r="AM9" s="240"/>
      <c r="AN9" s="242">
        <v>42901366</v>
      </c>
      <c r="AO9" s="241"/>
      <c r="AP9" s="240"/>
      <c r="AQ9" s="242">
        <v>41542232</v>
      </c>
      <c r="AR9" s="118"/>
      <c r="AS9" s="33"/>
      <c r="AT9" s="242">
        <v>53655373</v>
      </c>
      <c r="AU9" s="241"/>
      <c r="AV9" s="240"/>
      <c r="AW9" s="242">
        <v>55165049</v>
      </c>
      <c r="AX9" s="241"/>
      <c r="AY9" s="240"/>
      <c r="AZ9" s="242">
        <v>53752735</v>
      </c>
      <c r="BA9" s="117"/>
      <c r="BB9" s="116"/>
      <c r="BC9" s="242">
        <f>SUM(BC10:BC11)</f>
        <v>55865423</v>
      </c>
      <c r="BD9" s="241"/>
      <c r="BE9" s="240"/>
      <c r="BF9" s="242">
        <f>SUM(BF10:BF11)</f>
        <v>57466930</v>
      </c>
      <c r="BG9" s="241"/>
      <c r="BH9" s="240"/>
      <c r="BI9" s="242">
        <f>SUM(BI10:BI11)</f>
        <v>56016517</v>
      </c>
      <c r="BJ9" s="117"/>
      <c r="BK9" s="116"/>
      <c r="BL9" s="242">
        <f>SUM(BL10:BL11)</f>
        <v>55515950</v>
      </c>
      <c r="BM9" s="241"/>
      <c r="BN9" s="240"/>
      <c r="BO9" s="242">
        <f>SUM(BO10:BO11)</f>
        <v>56979424</v>
      </c>
      <c r="BP9" s="241"/>
      <c r="BQ9" s="240"/>
      <c r="BR9" s="242">
        <f>SUM(BR10:BR11)</f>
        <v>55527017</v>
      </c>
      <c r="BS9" s="117"/>
      <c r="BT9" s="240">
        <f>SUM(BT10:BT11)</f>
        <v>54856884</v>
      </c>
      <c r="BU9" s="241"/>
      <c r="BV9" s="240"/>
      <c r="BW9" s="242">
        <f>SUM(BW10:BW11)</f>
        <v>56453299</v>
      </c>
      <c r="BX9" s="241"/>
      <c r="BY9" s="240"/>
      <c r="BZ9" s="242">
        <f>SUM(BZ10:BZ11)</f>
        <v>55096654</v>
      </c>
      <c r="CA9" s="117"/>
      <c r="CB9" s="240">
        <f>SUM(CB10:CB11)</f>
        <v>55382876</v>
      </c>
      <c r="CC9" s="241"/>
      <c r="CD9" s="240"/>
      <c r="CE9" s="242">
        <f>SUM(CE10:CE11)</f>
        <v>56861683</v>
      </c>
      <c r="CF9" s="241"/>
      <c r="CG9" s="240"/>
      <c r="CH9" s="242">
        <f>SUM(CH10:CH11)</f>
        <v>55497453</v>
      </c>
      <c r="CI9" s="117"/>
      <c r="CJ9" s="240">
        <f>SUM(CJ10:CJ11)</f>
        <v>55713638</v>
      </c>
      <c r="CK9" s="241"/>
      <c r="CL9" s="240"/>
      <c r="CM9" s="242">
        <f>SUM(CM10:CM11)</f>
        <v>57456369</v>
      </c>
      <c r="CN9" s="241"/>
      <c r="CO9" s="240"/>
      <c r="CP9" s="242">
        <f>SUM(CP10:CP11)</f>
        <v>55987079</v>
      </c>
      <c r="CQ9" s="278"/>
    </row>
    <row r="10" spans="1:95" ht="15" customHeight="1" x14ac:dyDescent="0.2">
      <c r="A10" s="2"/>
      <c r="B10" s="15"/>
      <c r="C10" s="104"/>
      <c r="D10" s="120"/>
      <c r="E10" s="15"/>
      <c r="F10" s="1475" t="s">
        <v>166</v>
      </c>
      <c r="G10" s="972"/>
      <c r="H10" s="14"/>
      <c r="I10" s="121"/>
      <c r="J10" s="358">
        <v>37643657</v>
      </c>
      <c r="K10" s="124"/>
      <c r="L10" s="109"/>
      <c r="M10" s="358">
        <v>38308475</v>
      </c>
      <c r="N10" s="124"/>
      <c r="O10" s="109"/>
      <c r="P10" s="358">
        <v>37638896</v>
      </c>
      <c r="Q10" s="124"/>
      <c r="R10" s="121"/>
      <c r="S10" s="358">
        <v>36731918</v>
      </c>
      <c r="T10" s="124"/>
      <c r="U10" s="109"/>
      <c r="V10" s="358">
        <v>37391688</v>
      </c>
      <c r="W10" s="124"/>
      <c r="X10" s="109"/>
      <c r="Y10" s="358">
        <v>36826034</v>
      </c>
      <c r="Z10" s="124"/>
      <c r="AA10" s="121"/>
      <c r="AB10" s="239">
        <v>39716961</v>
      </c>
      <c r="AC10" s="124"/>
      <c r="AD10" s="109"/>
      <c r="AE10" s="239">
        <v>40138725</v>
      </c>
      <c r="AF10" s="124"/>
      <c r="AG10" s="109"/>
      <c r="AH10" s="239">
        <v>39732136</v>
      </c>
      <c r="AI10" s="124"/>
      <c r="AJ10" s="44"/>
      <c r="AK10" s="239">
        <v>40554220</v>
      </c>
      <c r="AL10" s="238"/>
      <c r="AM10" s="237"/>
      <c r="AN10" s="239">
        <v>41548932</v>
      </c>
      <c r="AO10" s="238"/>
      <c r="AP10" s="237"/>
      <c r="AQ10" s="239">
        <v>41147283</v>
      </c>
      <c r="AR10" s="124"/>
      <c r="AS10" s="44"/>
      <c r="AT10" s="239">
        <v>53276255</v>
      </c>
      <c r="AU10" s="238"/>
      <c r="AV10" s="237"/>
      <c r="AW10" s="239">
        <v>53907922</v>
      </c>
      <c r="AX10" s="238"/>
      <c r="AY10" s="237"/>
      <c r="AZ10" s="239">
        <v>53372630</v>
      </c>
      <c r="BA10" s="358"/>
      <c r="BB10" s="121"/>
      <c r="BC10" s="239">
        <v>55477379</v>
      </c>
      <c r="BD10" s="238"/>
      <c r="BE10" s="237"/>
      <c r="BF10" s="239">
        <v>56124679</v>
      </c>
      <c r="BG10" s="238"/>
      <c r="BH10" s="237"/>
      <c r="BI10" s="239">
        <v>55599833</v>
      </c>
      <c r="BJ10" s="358"/>
      <c r="BK10" s="121"/>
      <c r="BL10" s="239">
        <v>55085651</v>
      </c>
      <c r="BM10" s="238"/>
      <c r="BN10" s="237"/>
      <c r="BO10" s="239">
        <v>55639574</v>
      </c>
      <c r="BP10" s="238"/>
      <c r="BQ10" s="237"/>
      <c r="BR10" s="239">
        <v>55119428</v>
      </c>
      <c r="BS10" s="358"/>
      <c r="BT10" s="237">
        <v>54418986</v>
      </c>
      <c r="BU10" s="238"/>
      <c r="BV10" s="237"/>
      <c r="BW10" s="239">
        <v>55097813</v>
      </c>
      <c r="BX10" s="238"/>
      <c r="BY10" s="237"/>
      <c r="BZ10" s="239">
        <v>54675987</v>
      </c>
      <c r="CA10" s="358"/>
      <c r="CB10" s="237">
        <v>54964225</v>
      </c>
      <c r="CC10" s="238"/>
      <c r="CD10" s="237"/>
      <c r="CE10" s="239">
        <v>55608438</v>
      </c>
      <c r="CF10" s="238"/>
      <c r="CG10" s="237"/>
      <c r="CH10" s="239">
        <v>55187606</v>
      </c>
      <c r="CI10" s="358"/>
      <c r="CJ10" s="237">
        <v>55336595</v>
      </c>
      <c r="CK10" s="238"/>
      <c r="CL10" s="237"/>
      <c r="CM10" s="239">
        <v>56230473</v>
      </c>
      <c r="CN10" s="238"/>
      <c r="CO10" s="237"/>
      <c r="CP10" s="239">
        <v>55642501</v>
      </c>
      <c r="CQ10" s="279"/>
    </row>
    <row r="11" spans="1:95" ht="15" customHeight="1" x14ac:dyDescent="0.2">
      <c r="A11" s="2"/>
      <c r="B11" s="15"/>
      <c r="C11" s="104"/>
      <c r="D11" s="105"/>
      <c r="E11" s="126"/>
      <c r="F11" s="1476" t="s">
        <v>167</v>
      </c>
      <c r="G11" s="978"/>
      <c r="H11" s="18"/>
      <c r="I11" s="19"/>
      <c r="J11" s="22">
        <v>582956</v>
      </c>
      <c r="K11" s="127"/>
      <c r="L11" s="110"/>
      <c r="M11" s="22">
        <v>2562970</v>
      </c>
      <c r="N11" s="127"/>
      <c r="O11" s="110"/>
      <c r="P11" s="22">
        <v>635162</v>
      </c>
      <c r="Q11" s="127"/>
      <c r="R11" s="19"/>
      <c r="S11" s="22">
        <v>586636</v>
      </c>
      <c r="T11" s="127"/>
      <c r="U11" s="110"/>
      <c r="V11" s="22">
        <v>2475669</v>
      </c>
      <c r="W11" s="127"/>
      <c r="X11" s="110"/>
      <c r="Y11" s="22">
        <v>668408</v>
      </c>
      <c r="Z11" s="127"/>
      <c r="AA11" s="19"/>
      <c r="AB11" s="236">
        <v>444100</v>
      </c>
      <c r="AC11" s="127"/>
      <c r="AD11" s="110"/>
      <c r="AE11" s="236">
        <v>1576957</v>
      </c>
      <c r="AF11" s="127"/>
      <c r="AG11" s="110"/>
      <c r="AH11" s="236">
        <v>442714</v>
      </c>
      <c r="AI11" s="127"/>
      <c r="AJ11" s="27"/>
      <c r="AK11" s="236">
        <v>374862</v>
      </c>
      <c r="AL11" s="235"/>
      <c r="AM11" s="234"/>
      <c r="AN11" s="236">
        <v>1352434</v>
      </c>
      <c r="AO11" s="235"/>
      <c r="AP11" s="234"/>
      <c r="AQ11" s="236">
        <v>394949</v>
      </c>
      <c r="AR11" s="127"/>
      <c r="AS11" s="27"/>
      <c r="AT11" s="236">
        <v>379118</v>
      </c>
      <c r="AU11" s="235"/>
      <c r="AV11" s="234"/>
      <c r="AW11" s="236">
        <v>1257127</v>
      </c>
      <c r="AX11" s="235"/>
      <c r="AY11" s="234"/>
      <c r="AZ11" s="236">
        <v>380105</v>
      </c>
      <c r="BA11" s="22"/>
      <c r="BB11" s="19"/>
      <c r="BC11" s="236">
        <v>388044</v>
      </c>
      <c r="BD11" s="235"/>
      <c r="BE11" s="234"/>
      <c r="BF11" s="236">
        <v>1342251</v>
      </c>
      <c r="BG11" s="235"/>
      <c r="BH11" s="234"/>
      <c r="BI11" s="236">
        <v>416684</v>
      </c>
      <c r="BJ11" s="22"/>
      <c r="BK11" s="19"/>
      <c r="BL11" s="236">
        <v>430299</v>
      </c>
      <c r="BM11" s="235"/>
      <c r="BN11" s="234"/>
      <c r="BO11" s="236">
        <v>1339850</v>
      </c>
      <c r="BP11" s="235"/>
      <c r="BQ11" s="234"/>
      <c r="BR11" s="236">
        <v>407589</v>
      </c>
      <c r="BS11" s="22"/>
      <c r="BT11" s="234">
        <v>437898</v>
      </c>
      <c r="BU11" s="235"/>
      <c r="BV11" s="234"/>
      <c r="BW11" s="236">
        <v>1355486</v>
      </c>
      <c r="BX11" s="235"/>
      <c r="BY11" s="234"/>
      <c r="BZ11" s="236">
        <v>420667</v>
      </c>
      <c r="CA11" s="22"/>
      <c r="CB11" s="234">
        <v>418651</v>
      </c>
      <c r="CC11" s="235"/>
      <c r="CD11" s="234"/>
      <c r="CE11" s="236">
        <v>1253245</v>
      </c>
      <c r="CF11" s="235"/>
      <c r="CG11" s="234"/>
      <c r="CH11" s="236">
        <v>309847</v>
      </c>
      <c r="CI11" s="22"/>
      <c r="CJ11" s="234">
        <v>377043</v>
      </c>
      <c r="CK11" s="235"/>
      <c r="CL11" s="234"/>
      <c r="CM11" s="236">
        <v>1225896</v>
      </c>
      <c r="CN11" s="235"/>
      <c r="CO11" s="234"/>
      <c r="CP11" s="236">
        <v>344578</v>
      </c>
      <c r="CQ11" s="280"/>
    </row>
    <row r="12" spans="1:95" ht="15" customHeight="1" x14ac:dyDescent="0.2">
      <c r="A12" s="2"/>
      <c r="B12" s="15"/>
      <c r="C12" s="104"/>
      <c r="D12" s="122"/>
      <c r="E12" s="972" t="s">
        <v>168</v>
      </c>
      <c r="F12" s="972"/>
      <c r="G12" s="972"/>
      <c r="H12" s="35"/>
      <c r="I12" s="116"/>
      <c r="J12" s="117">
        <v>10727107</v>
      </c>
      <c r="K12" s="118"/>
      <c r="L12" s="111"/>
      <c r="M12" s="117">
        <v>11268608</v>
      </c>
      <c r="N12" s="118"/>
      <c r="O12" s="111"/>
      <c r="P12" s="117">
        <v>11038123</v>
      </c>
      <c r="Q12" s="118"/>
      <c r="R12" s="116"/>
      <c r="S12" s="117">
        <v>11089583</v>
      </c>
      <c r="T12" s="118"/>
      <c r="U12" s="111"/>
      <c r="V12" s="117">
        <v>11483701</v>
      </c>
      <c r="W12" s="118"/>
      <c r="X12" s="111"/>
      <c r="Y12" s="117">
        <v>11250166</v>
      </c>
      <c r="Z12" s="118"/>
      <c r="AA12" s="116"/>
      <c r="AB12" s="242">
        <v>12374041</v>
      </c>
      <c r="AC12" s="118"/>
      <c r="AD12" s="111"/>
      <c r="AE12" s="242">
        <v>12158730</v>
      </c>
      <c r="AF12" s="118"/>
      <c r="AG12" s="111"/>
      <c r="AH12" s="242">
        <v>12049047</v>
      </c>
      <c r="AI12" s="118"/>
      <c r="AJ12" s="33"/>
      <c r="AK12" s="242">
        <v>11408731</v>
      </c>
      <c r="AL12" s="241"/>
      <c r="AM12" s="240"/>
      <c r="AN12" s="242">
        <v>10873675</v>
      </c>
      <c r="AO12" s="241"/>
      <c r="AP12" s="240"/>
      <c r="AQ12" s="242">
        <v>10762337</v>
      </c>
      <c r="AR12" s="118"/>
      <c r="AS12" s="33"/>
      <c r="AT12" s="242">
        <v>10653461</v>
      </c>
      <c r="AU12" s="241"/>
      <c r="AV12" s="240"/>
      <c r="AW12" s="242">
        <v>11295978</v>
      </c>
      <c r="AX12" s="241"/>
      <c r="AY12" s="240"/>
      <c r="AZ12" s="242">
        <v>11182989</v>
      </c>
      <c r="BA12" s="117"/>
      <c r="BB12" s="116"/>
      <c r="BC12" s="242">
        <f>SUM(BC13:BC14)</f>
        <v>10951431</v>
      </c>
      <c r="BD12" s="241"/>
      <c r="BE12" s="240"/>
      <c r="BF12" s="242">
        <f>SUM(BF13:BF14)</f>
        <v>11131852</v>
      </c>
      <c r="BG12" s="241"/>
      <c r="BH12" s="240"/>
      <c r="BI12" s="242">
        <f>SUM(BI13:BI14)</f>
        <v>11088027</v>
      </c>
      <c r="BJ12" s="117"/>
      <c r="BK12" s="116"/>
      <c r="BL12" s="242">
        <f>SUM(BL13:BL14)</f>
        <v>8809782</v>
      </c>
      <c r="BM12" s="241"/>
      <c r="BN12" s="240"/>
      <c r="BO12" s="242">
        <f>SUM(BO13:BO14)</f>
        <v>9187339</v>
      </c>
      <c r="BP12" s="241"/>
      <c r="BQ12" s="240"/>
      <c r="BR12" s="242">
        <f>SUM(BR13:BR14)</f>
        <v>9019957</v>
      </c>
      <c r="BS12" s="117"/>
      <c r="BT12" s="240">
        <f>SUM(BT13:BT14)</f>
        <v>8830118</v>
      </c>
      <c r="BU12" s="241"/>
      <c r="BV12" s="240"/>
      <c r="BW12" s="242">
        <f>SUM(BW13:BW14)</f>
        <v>9217976</v>
      </c>
      <c r="BX12" s="241"/>
      <c r="BY12" s="240"/>
      <c r="BZ12" s="242">
        <f>SUM(BZ13:BZ14)</f>
        <v>9090916</v>
      </c>
      <c r="CA12" s="117"/>
      <c r="CB12" s="240">
        <f>SUM(CB13:CB14)</f>
        <v>9375352</v>
      </c>
      <c r="CC12" s="241"/>
      <c r="CD12" s="240"/>
      <c r="CE12" s="242">
        <f>SUM(CE13:CE14)</f>
        <v>9472008</v>
      </c>
      <c r="CF12" s="241"/>
      <c r="CG12" s="240"/>
      <c r="CH12" s="242">
        <f>SUM(CH13:CH14)</f>
        <v>9379628</v>
      </c>
      <c r="CI12" s="117"/>
      <c r="CJ12" s="240">
        <f>SUM(CJ13:CJ14)</f>
        <v>8950700</v>
      </c>
      <c r="CK12" s="241"/>
      <c r="CL12" s="240"/>
      <c r="CM12" s="242">
        <f>SUM(CM13:CM14)</f>
        <v>8758785</v>
      </c>
      <c r="CN12" s="241"/>
      <c r="CO12" s="240"/>
      <c r="CP12" s="242">
        <f>SUM(CP13:CP14)</f>
        <v>8617660</v>
      </c>
      <c r="CQ12" s="278"/>
    </row>
    <row r="13" spans="1:95" ht="15" customHeight="1" x14ac:dyDescent="0.2">
      <c r="A13" s="2"/>
      <c r="B13" s="15"/>
      <c r="C13" s="104"/>
      <c r="D13" s="120"/>
      <c r="E13" s="104"/>
      <c r="F13" s="1475" t="s">
        <v>166</v>
      </c>
      <c r="G13" s="972"/>
      <c r="H13" s="14"/>
      <c r="I13" s="121"/>
      <c r="J13" s="358">
        <v>10700643</v>
      </c>
      <c r="K13" s="124"/>
      <c r="L13" s="109"/>
      <c r="M13" s="358">
        <v>10995724</v>
      </c>
      <c r="N13" s="124"/>
      <c r="O13" s="109"/>
      <c r="P13" s="358">
        <v>11003392</v>
      </c>
      <c r="Q13" s="124"/>
      <c r="R13" s="121"/>
      <c r="S13" s="358">
        <v>11041456</v>
      </c>
      <c r="T13" s="124"/>
      <c r="U13" s="109"/>
      <c r="V13" s="358">
        <v>11207841</v>
      </c>
      <c r="W13" s="124"/>
      <c r="X13" s="109"/>
      <c r="Y13" s="358">
        <v>11201712</v>
      </c>
      <c r="Z13" s="124"/>
      <c r="AA13" s="121"/>
      <c r="AB13" s="239">
        <v>12351078</v>
      </c>
      <c r="AC13" s="124"/>
      <c r="AD13" s="109"/>
      <c r="AE13" s="239">
        <v>11998622</v>
      </c>
      <c r="AF13" s="124"/>
      <c r="AG13" s="109"/>
      <c r="AH13" s="239">
        <v>12033411</v>
      </c>
      <c r="AI13" s="124"/>
      <c r="AJ13" s="44"/>
      <c r="AK13" s="239">
        <v>11386799</v>
      </c>
      <c r="AL13" s="238"/>
      <c r="AM13" s="237"/>
      <c r="AN13" s="239">
        <v>10724347</v>
      </c>
      <c r="AO13" s="238"/>
      <c r="AP13" s="237"/>
      <c r="AQ13" s="239">
        <v>10746731</v>
      </c>
      <c r="AR13" s="124"/>
      <c r="AS13" s="44"/>
      <c r="AT13" s="239">
        <v>10632549</v>
      </c>
      <c r="AU13" s="238"/>
      <c r="AV13" s="237"/>
      <c r="AW13" s="239">
        <v>11166756</v>
      </c>
      <c r="AX13" s="238"/>
      <c r="AY13" s="237"/>
      <c r="AZ13" s="239">
        <v>11169020</v>
      </c>
      <c r="BA13" s="358"/>
      <c r="BB13" s="121"/>
      <c r="BC13" s="239">
        <v>10938889</v>
      </c>
      <c r="BD13" s="238"/>
      <c r="BE13" s="237"/>
      <c r="BF13" s="239">
        <v>11019059</v>
      </c>
      <c r="BG13" s="238"/>
      <c r="BH13" s="237"/>
      <c r="BI13" s="239">
        <v>11073667</v>
      </c>
      <c r="BJ13" s="358"/>
      <c r="BK13" s="121"/>
      <c r="BL13" s="239">
        <v>8798545</v>
      </c>
      <c r="BM13" s="238"/>
      <c r="BN13" s="237"/>
      <c r="BO13" s="239">
        <v>9094701</v>
      </c>
      <c r="BP13" s="238"/>
      <c r="BQ13" s="237"/>
      <c r="BR13" s="239">
        <v>9005694</v>
      </c>
      <c r="BS13" s="358"/>
      <c r="BT13" s="237">
        <v>8816038</v>
      </c>
      <c r="BU13" s="238"/>
      <c r="BV13" s="237"/>
      <c r="BW13" s="239">
        <v>9016573</v>
      </c>
      <c r="BX13" s="238"/>
      <c r="BY13" s="237"/>
      <c r="BZ13" s="239">
        <v>9031189</v>
      </c>
      <c r="CA13" s="358"/>
      <c r="CB13" s="237">
        <v>9351760</v>
      </c>
      <c r="CC13" s="238"/>
      <c r="CD13" s="237"/>
      <c r="CE13" s="239">
        <v>9319047</v>
      </c>
      <c r="CF13" s="238"/>
      <c r="CG13" s="237"/>
      <c r="CH13" s="239">
        <v>9371407</v>
      </c>
      <c r="CI13" s="358"/>
      <c r="CJ13" s="237">
        <v>8928727</v>
      </c>
      <c r="CK13" s="238"/>
      <c r="CL13" s="237"/>
      <c r="CM13" s="239">
        <v>8617024</v>
      </c>
      <c r="CN13" s="238"/>
      <c r="CO13" s="237"/>
      <c r="CP13" s="239">
        <v>8609009</v>
      </c>
      <c r="CQ13" s="279"/>
    </row>
    <row r="14" spans="1:95" ht="15" customHeight="1" x14ac:dyDescent="0.2">
      <c r="A14" s="17"/>
      <c r="B14" s="126"/>
      <c r="C14" s="106"/>
      <c r="D14" s="105"/>
      <c r="E14" s="106"/>
      <c r="F14" s="1476" t="s">
        <v>167</v>
      </c>
      <c r="G14" s="978"/>
      <c r="H14" s="18"/>
      <c r="I14" s="19"/>
      <c r="J14" s="22">
        <v>26464</v>
      </c>
      <c r="K14" s="127"/>
      <c r="L14" s="110"/>
      <c r="M14" s="22">
        <v>272884</v>
      </c>
      <c r="N14" s="127"/>
      <c r="O14" s="110"/>
      <c r="P14" s="22">
        <v>34731</v>
      </c>
      <c r="Q14" s="127"/>
      <c r="R14" s="19"/>
      <c r="S14" s="22">
        <v>48127</v>
      </c>
      <c r="T14" s="127"/>
      <c r="U14" s="110"/>
      <c r="V14" s="22">
        <v>275860</v>
      </c>
      <c r="W14" s="127"/>
      <c r="X14" s="110"/>
      <c r="Y14" s="22">
        <v>48454</v>
      </c>
      <c r="Z14" s="127"/>
      <c r="AA14" s="19"/>
      <c r="AB14" s="236">
        <v>22963</v>
      </c>
      <c r="AC14" s="127"/>
      <c r="AD14" s="110"/>
      <c r="AE14" s="236">
        <v>160108</v>
      </c>
      <c r="AF14" s="127"/>
      <c r="AG14" s="110"/>
      <c r="AH14" s="236">
        <v>15636</v>
      </c>
      <c r="AI14" s="127"/>
      <c r="AJ14" s="27"/>
      <c r="AK14" s="236">
        <v>21932</v>
      </c>
      <c r="AL14" s="235"/>
      <c r="AM14" s="234"/>
      <c r="AN14" s="236">
        <v>149328</v>
      </c>
      <c r="AO14" s="235"/>
      <c r="AP14" s="234"/>
      <c r="AQ14" s="236">
        <v>15606</v>
      </c>
      <c r="AR14" s="127"/>
      <c r="AS14" s="27"/>
      <c r="AT14" s="236">
        <v>20912</v>
      </c>
      <c r="AU14" s="235"/>
      <c r="AV14" s="234"/>
      <c r="AW14" s="236">
        <v>129222</v>
      </c>
      <c r="AX14" s="235"/>
      <c r="AY14" s="234"/>
      <c r="AZ14" s="236">
        <v>13969</v>
      </c>
      <c r="BA14" s="22"/>
      <c r="BB14" s="19"/>
      <c r="BC14" s="236">
        <v>12542</v>
      </c>
      <c r="BD14" s="235"/>
      <c r="BE14" s="234"/>
      <c r="BF14" s="236">
        <v>112793</v>
      </c>
      <c r="BG14" s="235"/>
      <c r="BH14" s="234"/>
      <c r="BI14" s="236">
        <v>14360</v>
      </c>
      <c r="BJ14" s="22"/>
      <c r="BK14" s="19"/>
      <c r="BL14" s="236">
        <v>11237</v>
      </c>
      <c r="BM14" s="235"/>
      <c r="BN14" s="234"/>
      <c r="BO14" s="236">
        <v>92638</v>
      </c>
      <c r="BP14" s="235"/>
      <c r="BQ14" s="234"/>
      <c r="BR14" s="236">
        <v>14263</v>
      </c>
      <c r="BS14" s="22"/>
      <c r="BT14" s="234">
        <v>14080</v>
      </c>
      <c r="BU14" s="235"/>
      <c r="BV14" s="234"/>
      <c r="BW14" s="236">
        <v>201403</v>
      </c>
      <c r="BX14" s="235"/>
      <c r="BY14" s="234"/>
      <c r="BZ14" s="236">
        <v>59727</v>
      </c>
      <c r="CA14" s="22"/>
      <c r="CB14" s="234">
        <v>23592</v>
      </c>
      <c r="CC14" s="235"/>
      <c r="CD14" s="234"/>
      <c r="CE14" s="236">
        <v>152961</v>
      </c>
      <c r="CF14" s="235"/>
      <c r="CG14" s="234"/>
      <c r="CH14" s="236">
        <v>8221</v>
      </c>
      <c r="CI14" s="22"/>
      <c r="CJ14" s="234">
        <v>21973</v>
      </c>
      <c r="CK14" s="235"/>
      <c r="CL14" s="234"/>
      <c r="CM14" s="236">
        <v>141761</v>
      </c>
      <c r="CN14" s="235"/>
      <c r="CO14" s="234"/>
      <c r="CP14" s="236">
        <v>8651</v>
      </c>
      <c r="CQ14" s="280"/>
    </row>
    <row r="15" spans="1:95" ht="15" customHeight="1" x14ac:dyDescent="0.2">
      <c r="A15" s="32"/>
      <c r="B15" s="972" t="s">
        <v>169</v>
      </c>
      <c r="C15" s="972"/>
      <c r="D15" s="972"/>
      <c r="E15" s="972"/>
      <c r="F15" s="972"/>
      <c r="G15" s="972"/>
      <c r="H15" s="35"/>
      <c r="I15" s="116"/>
      <c r="J15" s="117">
        <v>49778829</v>
      </c>
      <c r="K15" s="118"/>
      <c r="L15" s="111"/>
      <c r="M15" s="117">
        <v>53654388</v>
      </c>
      <c r="N15" s="118"/>
      <c r="O15" s="111"/>
      <c r="P15" s="117">
        <v>50101070</v>
      </c>
      <c r="Q15" s="118"/>
      <c r="R15" s="116"/>
      <c r="S15" s="117">
        <v>49775746</v>
      </c>
      <c r="T15" s="118"/>
      <c r="U15" s="111"/>
      <c r="V15" s="117">
        <v>53232435</v>
      </c>
      <c r="W15" s="118"/>
      <c r="X15" s="111"/>
      <c r="Y15" s="117">
        <v>50047220</v>
      </c>
      <c r="Z15" s="118"/>
      <c r="AA15" s="116"/>
      <c r="AB15" s="242">
        <v>48142487</v>
      </c>
      <c r="AC15" s="118"/>
      <c r="AD15" s="111"/>
      <c r="AE15" s="242">
        <v>50200752</v>
      </c>
      <c r="AF15" s="118"/>
      <c r="AG15" s="111"/>
      <c r="AH15" s="242">
        <v>48137515</v>
      </c>
      <c r="AI15" s="118"/>
      <c r="AJ15" s="33"/>
      <c r="AK15" s="242">
        <v>48983381</v>
      </c>
      <c r="AL15" s="241"/>
      <c r="AM15" s="240"/>
      <c r="AN15" s="242">
        <v>50780453</v>
      </c>
      <c r="AO15" s="241"/>
      <c r="AP15" s="240"/>
      <c r="AQ15" s="242">
        <v>48964282</v>
      </c>
      <c r="AR15" s="118"/>
      <c r="AS15" s="33"/>
      <c r="AT15" s="242">
        <v>48535841</v>
      </c>
      <c r="AU15" s="241"/>
      <c r="AV15" s="240"/>
      <c r="AW15" s="242">
        <v>50298966</v>
      </c>
      <c r="AX15" s="241"/>
      <c r="AY15" s="240"/>
      <c r="AZ15" s="242">
        <v>48599591</v>
      </c>
      <c r="BA15" s="117"/>
      <c r="BB15" s="116"/>
      <c r="BC15" s="242">
        <f>SUM(BC23,BC16)</f>
        <v>49067181</v>
      </c>
      <c r="BD15" s="241"/>
      <c r="BE15" s="240"/>
      <c r="BF15" s="242">
        <f>SUM(BF23,BF16)</f>
        <v>50768644</v>
      </c>
      <c r="BG15" s="241"/>
      <c r="BH15" s="240"/>
      <c r="BI15" s="242">
        <f>SUM(BI23,BI16)</f>
        <v>49156993</v>
      </c>
      <c r="BJ15" s="117"/>
      <c r="BK15" s="116"/>
      <c r="BL15" s="242">
        <f>SUM(BL23,BL16)</f>
        <v>49438370</v>
      </c>
      <c r="BM15" s="241"/>
      <c r="BN15" s="240"/>
      <c r="BO15" s="242">
        <f>SUM(BO23,BO16)</f>
        <v>51147657</v>
      </c>
      <c r="BP15" s="241"/>
      <c r="BQ15" s="240"/>
      <c r="BR15" s="242">
        <f>SUM(BR23,BR16)</f>
        <v>49447983</v>
      </c>
      <c r="BS15" s="117"/>
      <c r="BT15" s="240">
        <f>SUM(BT23,BT16)</f>
        <v>47803598</v>
      </c>
      <c r="BU15" s="241"/>
      <c r="BV15" s="240"/>
      <c r="BW15" s="242">
        <f>SUM(BW23,BW16)</f>
        <v>49448198</v>
      </c>
      <c r="BX15" s="241"/>
      <c r="BY15" s="240"/>
      <c r="BZ15" s="242">
        <f>SUM(BZ23,BZ16)</f>
        <v>47966234</v>
      </c>
      <c r="CA15" s="117"/>
      <c r="CB15" s="240">
        <f>SUM(CB23,CB16)</f>
        <v>49585011</v>
      </c>
      <c r="CC15" s="241"/>
      <c r="CD15" s="240"/>
      <c r="CE15" s="242">
        <f>SUM(CE23,CE16)</f>
        <v>51043713</v>
      </c>
      <c r="CF15" s="241"/>
      <c r="CG15" s="240"/>
      <c r="CH15" s="242">
        <f>SUM(CH23,CH16)</f>
        <v>49547550</v>
      </c>
      <c r="CI15" s="117"/>
      <c r="CJ15" s="240">
        <f>SUM(CJ23,CJ16)</f>
        <v>50057713</v>
      </c>
      <c r="CK15" s="241"/>
      <c r="CL15" s="240"/>
      <c r="CM15" s="242">
        <f>SUM(CM23,CM16)</f>
        <v>51632150</v>
      </c>
      <c r="CN15" s="241"/>
      <c r="CO15" s="240"/>
      <c r="CP15" s="242">
        <f>SUM(CP23,CP16)</f>
        <v>50094429</v>
      </c>
      <c r="CQ15" s="278"/>
    </row>
    <row r="16" spans="1:95" ht="15" customHeight="1" x14ac:dyDescent="0.2">
      <c r="A16" s="2"/>
      <c r="B16" s="15"/>
      <c r="C16" s="104"/>
      <c r="D16" s="122"/>
      <c r="E16" s="972" t="s">
        <v>169</v>
      </c>
      <c r="F16" s="972"/>
      <c r="G16" s="972"/>
      <c r="H16" s="35"/>
      <c r="I16" s="116"/>
      <c r="J16" s="123">
        <v>49456425</v>
      </c>
      <c r="K16" s="118"/>
      <c r="L16" s="111"/>
      <c r="M16" s="117">
        <v>53331755</v>
      </c>
      <c r="N16" s="118"/>
      <c r="O16" s="111"/>
      <c r="P16" s="117">
        <v>49778437</v>
      </c>
      <c r="Q16" s="118"/>
      <c r="R16" s="116"/>
      <c r="S16" s="123">
        <v>49461503</v>
      </c>
      <c r="T16" s="118"/>
      <c r="U16" s="111"/>
      <c r="V16" s="117">
        <v>52918737</v>
      </c>
      <c r="W16" s="118"/>
      <c r="X16" s="111"/>
      <c r="Y16" s="117">
        <v>49733522</v>
      </c>
      <c r="Z16" s="118"/>
      <c r="AA16" s="116"/>
      <c r="AB16" s="245">
        <v>47917365</v>
      </c>
      <c r="AC16" s="118"/>
      <c r="AD16" s="111"/>
      <c r="AE16" s="242">
        <v>49975630</v>
      </c>
      <c r="AF16" s="118"/>
      <c r="AG16" s="111"/>
      <c r="AH16" s="242">
        <v>47912393</v>
      </c>
      <c r="AI16" s="118"/>
      <c r="AJ16" s="33"/>
      <c r="AK16" s="245">
        <v>48750555</v>
      </c>
      <c r="AL16" s="241"/>
      <c r="AM16" s="240"/>
      <c r="AN16" s="242">
        <v>50547627</v>
      </c>
      <c r="AO16" s="241"/>
      <c r="AP16" s="240"/>
      <c r="AQ16" s="242">
        <v>48731456</v>
      </c>
      <c r="AR16" s="118"/>
      <c r="AS16" s="33"/>
      <c r="AT16" s="245">
        <v>48316487</v>
      </c>
      <c r="AU16" s="241"/>
      <c r="AV16" s="240"/>
      <c r="AW16" s="242">
        <v>50079612</v>
      </c>
      <c r="AX16" s="241"/>
      <c r="AY16" s="240"/>
      <c r="AZ16" s="242">
        <v>48380237</v>
      </c>
      <c r="BA16" s="117"/>
      <c r="BB16" s="116"/>
      <c r="BC16" s="245">
        <f>SUM(BC20,BC17)</f>
        <v>48847571</v>
      </c>
      <c r="BD16" s="241"/>
      <c r="BE16" s="240"/>
      <c r="BF16" s="245">
        <f>SUM(BF20,BF17)</f>
        <v>50549033</v>
      </c>
      <c r="BG16" s="241"/>
      <c r="BH16" s="240"/>
      <c r="BI16" s="245">
        <f>SUM(BI20,BI17)</f>
        <v>48937382</v>
      </c>
      <c r="BJ16" s="117"/>
      <c r="BK16" s="116"/>
      <c r="BL16" s="245">
        <f>SUM(BL20,BL17)</f>
        <v>49228233</v>
      </c>
      <c r="BM16" s="241"/>
      <c r="BN16" s="240"/>
      <c r="BO16" s="245">
        <f>SUM(BO20,BO17)</f>
        <v>50937520</v>
      </c>
      <c r="BP16" s="241"/>
      <c r="BQ16" s="240"/>
      <c r="BR16" s="245">
        <f>SUM(BR20,BR17)</f>
        <v>49237846</v>
      </c>
      <c r="BS16" s="117"/>
      <c r="BT16" s="542">
        <f>SUM(BT20,BT17)</f>
        <v>47598620</v>
      </c>
      <c r="BU16" s="241"/>
      <c r="BV16" s="240"/>
      <c r="BW16" s="245">
        <f>SUM(BW20,BW17)</f>
        <v>49243220</v>
      </c>
      <c r="BX16" s="241"/>
      <c r="BY16" s="240"/>
      <c r="BZ16" s="245">
        <f>SUM(BZ20,BZ17)</f>
        <v>47761256</v>
      </c>
      <c r="CA16" s="117"/>
      <c r="CB16" s="542">
        <f>SUM(CB20,CB17)</f>
        <v>49383823</v>
      </c>
      <c r="CC16" s="241"/>
      <c r="CD16" s="240"/>
      <c r="CE16" s="245">
        <f>SUM(CE20,CE17)</f>
        <v>50842525</v>
      </c>
      <c r="CF16" s="241"/>
      <c r="CG16" s="240"/>
      <c r="CH16" s="245">
        <f>SUM(CH20,CH17)</f>
        <v>49346362</v>
      </c>
      <c r="CI16" s="117"/>
      <c r="CJ16" s="542">
        <f>SUM(CJ20,CJ17)</f>
        <v>49857593</v>
      </c>
      <c r="CK16" s="241"/>
      <c r="CL16" s="240"/>
      <c r="CM16" s="245">
        <f>SUM(CM20,CM17)</f>
        <v>51432030</v>
      </c>
      <c r="CN16" s="241"/>
      <c r="CO16" s="240"/>
      <c r="CP16" s="245">
        <f>SUM(CP20,CP17)</f>
        <v>49894309</v>
      </c>
      <c r="CQ16" s="278"/>
    </row>
    <row r="17" spans="1:95" ht="15" customHeight="1" x14ac:dyDescent="0.2">
      <c r="A17" s="2"/>
      <c r="B17" s="15"/>
      <c r="C17" s="104"/>
      <c r="D17" s="120"/>
      <c r="E17" s="104"/>
      <c r="F17" s="1475" t="s">
        <v>166</v>
      </c>
      <c r="G17" s="972"/>
      <c r="H17" s="14"/>
      <c r="I17" s="121"/>
      <c r="J17" s="358">
        <v>48862066</v>
      </c>
      <c r="K17" s="124"/>
      <c r="L17" s="109"/>
      <c r="M17" s="358">
        <v>49735089</v>
      </c>
      <c r="N17" s="124"/>
      <c r="O17" s="109"/>
      <c r="P17" s="358">
        <v>48960797</v>
      </c>
      <c r="Q17" s="124"/>
      <c r="R17" s="121"/>
      <c r="S17" s="358">
        <v>48851108</v>
      </c>
      <c r="T17" s="124"/>
      <c r="U17" s="109"/>
      <c r="V17" s="358">
        <v>49656362</v>
      </c>
      <c r="W17" s="124"/>
      <c r="X17" s="109"/>
      <c r="Y17" s="358">
        <v>48929338</v>
      </c>
      <c r="Z17" s="124"/>
      <c r="AA17" s="121"/>
      <c r="AB17" s="239">
        <v>47368246</v>
      </c>
      <c r="AC17" s="124"/>
      <c r="AD17" s="109"/>
      <c r="AE17" s="239">
        <v>47837975</v>
      </c>
      <c r="AF17" s="124"/>
      <c r="AG17" s="109"/>
      <c r="AH17" s="239">
        <v>47343264</v>
      </c>
      <c r="AI17" s="124"/>
      <c r="AJ17" s="44"/>
      <c r="AK17" s="239">
        <v>48288241</v>
      </c>
      <c r="AL17" s="238"/>
      <c r="AM17" s="237"/>
      <c r="AN17" s="239">
        <v>48702926</v>
      </c>
      <c r="AO17" s="238"/>
      <c r="AP17" s="237"/>
      <c r="AQ17" s="239">
        <v>48262905</v>
      </c>
      <c r="AR17" s="124"/>
      <c r="AS17" s="44"/>
      <c r="AT17" s="239">
        <v>47898589</v>
      </c>
      <c r="AU17" s="238"/>
      <c r="AV17" s="237"/>
      <c r="AW17" s="239">
        <v>48363744</v>
      </c>
      <c r="AX17" s="238"/>
      <c r="AY17" s="237"/>
      <c r="AZ17" s="239">
        <v>47957383</v>
      </c>
      <c r="BA17" s="358"/>
      <c r="BB17" s="121"/>
      <c r="BC17" s="239">
        <f>SUM(BC18:BC19)</f>
        <v>48436205</v>
      </c>
      <c r="BD17" s="238"/>
      <c r="BE17" s="237"/>
      <c r="BF17" s="239">
        <f>SUM(BF18:BF19)</f>
        <v>48962913</v>
      </c>
      <c r="BG17" s="238"/>
      <c r="BH17" s="237"/>
      <c r="BI17" s="239">
        <f>SUM(BI18:BI19)</f>
        <v>48520709</v>
      </c>
      <c r="BJ17" s="358"/>
      <c r="BK17" s="121"/>
      <c r="BL17" s="239">
        <f>SUM(BL18:BL19)</f>
        <v>48854594</v>
      </c>
      <c r="BM17" s="238"/>
      <c r="BN17" s="237"/>
      <c r="BO17" s="239">
        <f>SUM(BO18:BO19)</f>
        <v>49414614</v>
      </c>
      <c r="BP17" s="238"/>
      <c r="BQ17" s="237"/>
      <c r="BR17" s="239">
        <f>SUM(BR18:BR19)</f>
        <v>48862442</v>
      </c>
      <c r="BS17" s="358"/>
      <c r="BT17" s="237">
        <f>SUM(BT18:BT19)</f>
        <v>47208670</v>
      </c>
      <c r="BU17" s="238"/>
      <c r="BV17" s="237"/>
      <c r="BW17" s="239">
        <f>SUM(BW18:BW19)</f>
        <v>47648393</v>
      </c>
      <c r="BX17" s="238"/>
      <c r="BY17" s="237"/>
      <c r="BZ17" s="239">
        <f>SUM(BZ18:BZ19)</f>
        <v>47279959</v>
      </c>
      <c r="CA17" s="358"/>
      <c r="CB17" s="237">
        <f>SUM(CB18:CB19)</f>
        <v>49025190</v>
      </c>
      <c r="CC17" s="238"/>
      <c r="CD17" s="237"/>
      <c r="CE17" s="239">
        <f>SUM(CE18:CE19)</f>
        <v>49472930</v>
      </c>
      <c r="CF17" s="238"/>
      <c r="CG17" s="237"/>
      <c r="CH17" s="239">
        <f>SUM(CH18:CH19)</f>
        <v>49060863</v>
      </c>
      <c r="CI17" s="358"/>
      <c r="CJ17" s="237">
        <f>SUM(CJ18:CJ19)</f>
        <v>49519515</v>
      </c>
      <c r="CK17" s="238"/>
      <c r="CL17" s="237"/>
      <c r="CM17" s="239">
        <f>SUM(CM18:CM19)</f>
        <v>50085407</v>
      </c>
      <c r="CN17" s="238"/>
      <c r="CO17" s="237"/>
      <c r="CP17" s="239">
        <f>SUM(CP18:CP19)</f>
        <v>49639355</v>
      </c>
      <c r="CQ17" s="279"/>
    </row>
    <row r="18" spans="1:95" ht="15" customHeight="1" x14ac:dyDescent="0.2">
      <c r="A18" s="2"/>
      <c r="B18" s="15"/>
      <c r="C18" s="104"/>
      <c r="D18" s="120"/>
      <c r="E18" s="104"/>
      <c r="F18" s="15"/>
      <c r="G18" s="15" t="s">
        <v>789</v>
      </c>
      <c r="H18" s="13"/>
      <c r="I18" s="125"/>
      <c r="J18" s="359">
        <v>41106970</v>
      </c>
      <c r="K18" s="203"/>
      <c r="L18" s="112"/>
      <c r="M18" s="359">
        <v>41805212</v>
      </c>
      <c r="N18" s="203"/>
      <c r="O18" s="112"/>
      <c r="P18" s="359">
        <v>41154375</v>
      </c>
      <c r="Q18" s="203"/>
      <c r="R18" s="125"/>
      <c r="S18" s="359">
        <v>41462275</v>
      </c>
      <c r="T18" s="203"/>
      <c r="U18" s="112"/>
      <c r="V18" s="359">
        <v>42147003</v>
      </c>
      <c r="W18" s="203"/>
      <c r="X18" s="112"/>
      <c r="Y18" s="359">
        <v>41531222</v>
      </c>
      <c r="Z18" s="203"/>
      <c r="AA18" s="125"/>
      <c r="AB18" s="227">
        <v>39859720</v>
      </c>
      <c r="AC18" s="203"/>
      <c r="AD18" s="112"/>
      <c r="AE18" s="227">
        <v>40249394</v>
      </c>
      <c r="AF18" s="203"/>
      <c r="AG18" s="112"/>
      <c r="AH18" s="227">
        <v>39833159</v>
      </c>
      <c r="AI18" s="203"/>
      <c r="AK18" s="227">
        <v>40783046</v>
      </c>
      <c r="AL18" s="244"/>
      <c r="AM18" s="243"/>
      <c r="AN18" s="227">
        <v>41147490</v>
      </c>
      <c r="AO18" s="244"/>
      <c r="AP18" s="243"/>
      <c r="AQ18" s="227">
        <v>40775731</v>
      </c>
      <c r="AR18" s="203"/>
      <c r="AT18" s="227">
        <v>40274790</v>
      </c>
      <c r="AU18" s="244"/>
      <c r="AV18" s="243"/>
      <c r="AW18" s="227">
        <v>40627631</v>
      </c>
      <c r="AX18" s="244"/>
      <c r="AY18" s="243"/>
      <c r="AZ18" s="227">
        <v>40286271</v>
      </c>
      <c r="BA18" s="359"/>
      <c r="BB18" s="125"/>
      <c r="BC18" s="227">
        <v>40733209</v>
      </c>
      <c r="BD18" s="244"/>
      <c r="BE18" s="243"/>
      <c r="BF18" s="227">
        <v>41192087</v>
      </c>
      <c r="BG18" s="244"/>
      <c r="BH18" s="243"/>
      <c r="BI18" s="227">
        <v>40820065</v>
      </c>
      <c r="BJ18" s="359"/>
      <c r="BK18" s="125"/>
      <c r="BL18" s="227">
        <v>41302954</v>
      </c>
      <c r="BM18" s="244"/>
      <c r="BN18" s="243"/>
      <c r="BO18" s="227">
        <v>41672664</v>
      </c>
      <c r="BP18" s="244"/>
      <c r="BQ18" s="243"/>
      <c r="BR18" s="227">
        <v>41207003</v>
      </c>
      <c r="BS18" s="359"/>
      <c r="BT18" s="243">
        <v>39993175</v>
      </c>
      <c r="BU18" s="244"/>
      <c r="BV18" s="243"/>
      <c r="BW18" s="227">
        <v>40324373</v>
      </c>
      <c r="BX18" s="244"/>
      <c r="BY18" s="243"/>
      <c r="BZ18" s="227">
        <v>40012571</v>
      </c>
      <c r="CA18" s="359"/>
      <c r="CB18" s="243">
        <f>17830808+23641490</f>
        <v>41472298</v>
      </c>
      <c r="CC18" s="244"/>
      <c r="CD18" s="243"/>
      <c r="CE18" s="227">
        <v>41798450</v>
      </c>
      <c r="CF18" s="244"/>
      <c r="CG18" s="243"/>
      <c r="CH18" s="227">
        <v>41450305</v>
      </c>
      <c r="CI18" s="359"/>
      <c r="CJ18" s="243">
        <v>42002806</v>
      </c>
      <c r="CK18" s="244"/>
      <c r="CL18" s="243"/>
      <c r="CM18" s="227">
        <v>42488406</v>
      </c>
      <c r="CN18" s="244"/>
      <c r="CO18" s="243"/>
      <c r="CP18" s="227">
        <v>42110012</v>
      </c>
      <c r="CQ18" s="281"/>
    </row>
    <row r="19" spans="1:95" ht="15" customHeight="1" x14ac:dyDescent="0.2">
      <c r="A19" s="2"/>
      <c r="B19" s="15"/>
      <c r="C19" s="104"/>
      <c r="D19" s="120"/>
      <c r="E19" s="104"/>
      <c r="F19" s="126"/>
      <c r="G19" s="126" t="s">
        <v>790</v>
      </c>
      <c r="H19" s="18"/>
      <c r="I19" s="19"/>
      <c r="J19" s="22">
        <v>7755096</v>
      </c>
      <c r="K19" s="127"/>
      <c r="L19" s="110"/>
      <c r="M19" s="22">
        <v>7929877</v>
      </c>
      <c r="N19" s="127"/>
      <c r="O19" s="110"/>
      <c r="P19" s="22">
        <v>7806422</v>
      </c>
      <c r="Q19" s="127"/>
      <c r="R19" s="19"/>
      <c r="S19" s="22">
        <v>7388833</v>
      </c>
      <c r="T19" s="127"/>
      <c r="U19" s="110"/>
      <c r="V19" s="22">
        <v>7509359</v>
      </c>
      <c r="W19" s="127"/>
      <c r="X19" s="110"/>
      <c r="Y19" s="22">
        <v>7398116</v>
      </c>
      <c r="Z19" s="127"/>
      <c r="AA19" s="19"/>
      <c r="AB19" s="236">
        <v>7508526</v>
      </c>
      <c r="AC19" s="127"/>
      <c r="AD19" s="110"/>
      <c r="AE19" s="236">
        <v>7588581</v>
      </c>
      <c r="AF19" s="127"/>
      <c r="AG19" s="110"/>
      <c r="AH19" s="236">
        <v>7510105</v>
      </c>
      <c r="AI19" s="127"/>
      <c r="AJ19" s="27"/>
      <c r="AK19" s="236">
        <v>7505195</v>
      </c>
      <c r="AL19" s="235"/>
      <c r="AM19" s="234"/>
      <c r="AN19" s="236">
        <v>7555436</v>
      </c>
      <c r="AO19" s="235"/>
      <c r="AP19" s="234"/>
      <c r="AQ19" s="236">
        <v>7487174</v>
      </c>
      <c r="AR19" s="127"/>
      <c r="AS19" s="27"/>
      <c r="AT19" s="236">
        <v>7623799</v>
      </c>
      <c r="AU19" s="235"/>
      <c r="AV19" s="234"/>
      <c r="AW19" s="236">
        <v>7736113</v>
      </c>
      <c r="AX19" s="235"/>
      <c r="AY19" s="234"/>
      <c r="AZ19" s="236">
        <v>7671112</v>
      </c>
      <c r="BA19" s="22"/>
      <c r="BB19" s="19"/>
      <c r="BC19" s="236">
        <v>7702996</v>
      </c>
      <c r="BD19" s="235"/>
      <c r="BE19" s="234"/>
      <c r="BF19" s="236">
        <v>7770826</v>
      </c>
      <c r="BG19" s="235"/>
      <c r="BH19" s="234"/>
      <c r="BI19" s="236">
        <v>7700644</v>
      </c>
      <c r="BJ19" s="22"/>
      <c r="BK19" s="19"/>
      <c r="BL19" s="236">
        <v>7551640</v>
      </c>
      <c r="BM19" s="235"/>
      <c r="BN19" s="234"/>
      <c r="BO19" s="236">
        <v>7741950</v>
      </c>
      <c r="BP19" s="235"/>
      <c r="BQ19" s="234"/>
      <c r="BR19" s="236">
        <v>7655439</v>
      </c>
      <c r="BS19" s="22"/>
      <c r="BT19" s="234">
        <v>7215495</v>
      </c>
      <c r="BU19" s="235"/>
      <c r="BV19" s="234"/>
      <c r="BW19" s="236">
        <v>7324020</v>
      </c>
      <c r="BX19" s="235"/>
      <c r="BY19" s="234"/>
      <c r="BZ19" s="236">
        <v>7267388</v>
      </c>
      <c r="CA19" s="22"/>
      <c r="CB19" s="234">
        <v>7552892</v>
      </c>
      <c r="CC19" s="235"/>
      <c r="CD19" s="234"/>
      <c r="CE19" s="236">
        <v>7674480</v>
      </c>
      <c r="CF19" s="235"/>
      <c r="CG19" s="234"/>
      <c r="CH19" s="236">
        <v>7610558</v>
      </c>
      <c r="CI19" s="22"/>
      <c r="CJ19" s="234">
        <v>7516709</v>
      </c>
      <c r="CK19" s="235"/>
      <c r="CL19" s="234"/>
      <c r="CM19" s="236">
        <v>7597001</v>
      </c>
      <c r="CN19" s="235"/>
      <c r="CO19" s="234"/>
      <c r="CP19" s="236">
        <v>7529343</v>
      </c>
      <c r="CQ19" s="280"/>
    </row>
    <row r="20" spans="1:95" ht="15" customHeight="1" x14ac:dyDescent="0.2">
      <c r="A20" s="2"/>
      <c r="B20" s="15"/>
      <c r="C20" s="104"/>
      <c r="D20" s="120"/>
      <c r="E20" s="104"/>
      <c r="F20" s="1475" t="s">
        <v>167</v>
      </c>
      <c r="G20" s="972"/>
      <c r="H20" s="14"/>
      <c r="I20" s="121"/>
      <c r="J20" s="358">
        <v>594359</v>
      </c>
      <c r="K20" s="124"/>
      <c r="L20" s="109"/>
      <c r="M20" s="358">
        <v>3596666</v>
      </c>
      <c r="N20" s="124"/>
      <c r="O20" s="109"/>
      <c r="P20" s="358">
        <v>817640</v>
      </c>
      <c r="Q20" s="124"/>
      <c r="R20" s="121"/>
      <c r="S20" s="358">
        <v>610395</v>
      </c>
      <c r="T20" s="124"/>
      <c r="U20" s="109"/>
      <c r="V20" s="358">
        <v>3262375</v>
      </c>
      <c r="W20" s="124"/>
      <c r="X20" s="109"/>
      <c r="Y20" s="358">
        <v>804184</v>
      </c>
      <c r="Z20" s="124"/>
      <c r="AA20" s="121"/>
      <c r="AB20" s="239">
        <v>549119</v>
      </c>
      <c r="AC20" s="124"/>
      <c r="AD20" s="109"/>
      <c r="AE20" s="239">
        <v>2137655</v>
      </c>
      <c r="AF20" s="124"/>
      <c r="AG20" s="109"/>
      <c r="AH20" s="239">
        <v>569129</v>
      </c>
      <c r="AI20" s="124"/>
      <c r="AJ20" s="44"/>
      <c r="AK20" s="239">
        <v>462314</v>
      </c>
      <c r="AL20" s="238"/>
      <c r="AM20" s="237"/>
      <c r="AN20" s="239">
        <v>1844701</v>
      </c>
      <c r="AO20" s="238"/>
      <c r="AP20" s="237"/>
      <c r="AQ20" s="239">
        <v>468551</v>
      </c>
      <c r="AR20" s="124"/>
      <c r="AS20" s="44"/>
      <c r="AT20" s="239">
        <v>417898</v>
      </c>
      <c r="AU20" s="238"/>
      <c r="AV20" s="237"/>
      <c r="AW20" s="239">
        <v>1715868</v>
      </c>
      <c r="AX20" s="238"/>
      <c r="AY20" s="237"/>
      <c r="AZ20" s="239">
        <v>422854</v>
      </c>
      <c r="BA20" s="358"/>
      <c r="BB20" s="121"/>
      <c r="BC20" s="239">
        <f>SUM(BC21:BC22)</f>
        <v>411366</v>
      </c>
      <c r="BD20" s="238"/>
      <c r="BE20" s="237"/>
      <c r="BF20" s="239">
        <f>SUM(BF21:BF22)</f>
        <v>1586120</v>
      </c>
      <c r="BG20" s="238"/>
      <c r="BH20" s="237"/>
      <c r="BI20" s="239">
        <f>SUM(BI21:BI22)</f>
        <v>416673</v>
      </c>
      <c r="BJ20" s="358"/>
      <c r="BK20" s="121"/>
      <c r="BL20" s="239">
        <f>SUM(BL21:BL22)</f>
        <v>373639</v>
      </c>
      <c r="BM20" s="238"/>
      <c r="BN20" s="237"/>
      <c r="BO20" s="239">
        <f>SUM(BO21:BO22)</f>
        <v>1522906</v>
      </c>
      <c r="BP20" s="238"/>
      <c r="BQ20" s="237"/>
      <c r="BR20" s="239">
        <f>SUM(BR21:BR22)</f>
        <v>375404</v>
      </c>
      <c r="BS20" s="358"/>
      <c r="BT20" s="237">
        <f>SUM(BT21:BT22)</f>
        <v>389950</v>
      </c>
      <c r="BU20" s="238"/>
      <c r="BV20" s="237"/>
      <c r="BW20" s="239">
        <f>SUM(BW21:BW22)</f>
        <v>1594827</v>
      </c>
      <c r="BX20" s="238"/>
      <c r="BY20" s="237"/>
      <c r="BZ20" s="239">
        <f>SUM(BZ21:BZ22)</f>
        <v>481297</v>
      </c>
      <c r="CA20" s="358"/>
      <c r="CB20" s="237">
        <f>SUM(CB21:CB22)</f>
        <v>358633</v>
      </c>
      <c r="CC20" s="238"/>
      <c r="CD20" s="237"/>
      <c r="CE20" s="239">
        <f>SUM(CE21:CE22)</f>
        <v>1369595</v>
      </c>
      <c r="CF20" s="238"/>
      <c r="CG20" s="237"/>
      <c r="CH20" s="239">
        <f>SUM(CH21:CH22)</f>
        <v>285499</v>
      </c>
      <c r="CI20" s="358"/>
      <c r="CJ20" s="237">
        <f>SUM(CJ21:CJ22)</f>
        <v>338078</v>
      </c>
      <c r="CK20" s="238"/>
      <c r="CL20" s="237"/>
      <c r="CM20" s="239">
        <f>SUM(CM21:CM22)</f>
        <v>1346623</v>
      </c>
      <c r="CN20" s="238"/>
      <c r="CO20" s="237"/>
      <c r="CP20" s="239">
        <f>SUM(CP21:CP22)</f>
        <v>254954</v>
      </c>
      <c r="CQ20" s="279"/>
    </row>
    <row r="21" spans="1:95" ht="15" customHeight="1" x14ac:dyDescent="0.2">
      <c r="A21" s="2"/>
      <c r="B21" s="15"/>
      <c r="C21" s="104"/>
      <c r="D21" s="120"/>
      <c r="E21" s="104"/>
      <c r="F21" s="15"/>
      <c r="G21" s="15" t="s">
        <v>789</v>
      </c>
      <c r="H21" s="13"/>
      <c r="I21" s="125"/>
      <c r="J21" s="359">
        <v>500026</v>
      </c>
      <c r="K21" s="203"/>
      <c r="L21" s="112"/>
      <c r="M21" s="359">
        <v>3023205</v>
      </c>
      <c r="N21" s="203"/>
      <c r="O21" s="112"/>
      <c r="P21" s="359">
        <v>687273</v>
      </c>
      <c r="Q21" s="203"/>
      <c r="R21" s="125"/>
      <c r="S21" s="359">
        <v>518042</v>
      </c>
      <c r="T21" s="203"/>
      <c r="U21" s="112"/>
      <c r="V21" s="359">
        <v>2769104</v>
      </c>
      <c r="W21" s="203"/>
      <c r="X21" s="112"/>
      <c r="Y21" s="359">
        <v>682591</v>
      </c>
      <c r="Z21" s="203"/>
      <c r="AA21" s="125"/>
      <c r="AB21" s="227">
        <v>462076</v>
      </c>
      <c r="AC21" s="203"/>
      <c r="AD21" s="112"/>
      <c r="AE21" s="227">
        <v>1798557</v>
      </c>
      <c r="AF21" s="203"/>
      <c r="AG21" s="112"/>
      <c r="AH21" s="227">
        <v>478848</v>
      </c>
      <c r="AI21" s="203"/>
      <c r="AK21" s="227">
        <v>390459</v>
      </c>
      <c r="AL21" s="244"/>
      <c r="AM21" s="243"/>
      <c r="AN21" s="227">
        <v>1558527</v>
      </c>
      <c r="AO21" s="244"/>
      <c r="AP21" s="243"/>
      <c r="AQ21" s="227">
        <v>395863</v>
      </c>
      <c r="AR21" s="203"/>
      <c r="AT21" s="227">
        <v>351383</v>
      </c>
      <c r="AU21" s="244"/>
      <c r="AV21" s="243"/>
      <c r="AW21" s="227">
        <v>1441403</v>
      </c>
      <c r="AX21" s="244"/>
      <c r="AY21" s="243"/>
      <c r="AZ21" s="227">
        <v>355216</v>
      </c>
      <c r="BA21" s="359"/>
      <c r="BB21" s="125"/>
      <c r="BC21" s="227">
        <v>345945</v>
      </c>
      <c r="BD21" s="244"/>
      <c r="BE21" s="243"/>
      <c r="BF21" s="227">
        <v>1334389</v>
      </c>
      <c r="BG21" s="244"/>
      <c r="BH21" s="243"/>
      <c r="BI21" s="227">
        <v>350544</v>
      </c>
      <c r="BJ21" s="359"/>
      <c r="BK21" s="125"/>
      <c r="BL21" s="227">
        <v>315884</v>
      </c>
      <c r="BM21" s="244"/>
      <c r="BN21" s="243"/>
      <c r="BO21" s="227">
        <v>1284307</v>
      </c>
      <c r="BP21" s="244"/>
      <c r="BQ21" s="243"/>
      <c r="BR21" s="227">
        <v>316589</v>
      </c>
      <c r="BS21" s="359"/>
      <c r="BT21" s="243">
        <v>330349</v>
      </c>
      <c r="BU21" s="244"/>
      <c r="BV21" s="243"/>
      <c r="BW21" s="227">
        <v>1349687</v>
      </c>
      <c r="BX21" s="244"/>
      <c r="BY21" s="243"/>
      <c r="BZ21" s="227">
        <v>407317</v>
      </c>
      <c r="CA21" s="359"/>
      <c r="CB21" s="243">
        <v>303381</v>
      </c>
      <c r="CC21" s="244"/>
      <c r="CD21" s="243"/>
      <c r="CE21" s="227">
        <v>1157137</v>
      </c>
      <c r="CF21" s="244"/>
      <c r="CG21" s="243"/>
      <c r="CH21" s="227">
        <v>241211</v>
      </c>
      <c r="CI21" s="359"/>
      <c r="CJ21" s="243">
        <v>286760</v>
      </c>
      <c r="CK21" s="244"/>
      <c r="CL21" s="243"/>
      <c r="CM21" s="227">
        <v>1142366</v>
      </c>
      <c r="CN21" s="244"/>
      <c r="CO21" s="243"/>
      <c r="CP21" s="227">
        <v>216282</v>
      </c>
      <c r="CQ21" s="281"/>
    </row>
    <row r="22" spans="1:95" ht="15" customHeight="1" x14ac:dyDescent="0.2">
      <c r="A22" s="2"/>
      <c r="B22" s="15"/>
      <c r="C22" s="104"/>
      <c r="D22" s="105"/>
      <c r="E22" s="106"/>
      <c r="F22" s="126"/>
      <c r="G22" s="126" t="s">
        <v>790</v>
      </c>
      <c r="H22" s="18"/>
      <c r="I22" s="19"/>
      <c r="J22" s="22">
        <v>94333</v>
      </c>
      <c r="K22" s="127"/>
      <c r="L22" s="110"/>
      <c r="M22" s="22">
        <v>573461</v>
      </c>
      <c r="N22" s="127"/>
      <c r="O22" s="110"/>
      <c r="P22" s="22">
        <v>130367</v>
      </c>
      <c r="Q22" s="127"/>
      <c r="R22" s="19"/>
      <c r="S22" s="22">
        <v>92353</v>
      </c>
      <c r="T22" s="127"/>
      <c r="U22" s="110"/>
      <c r="V22" s="22">
        <v>493271</v>
      </c>
      <c r="W22" s="127"/>
      <c r="X22" s="110"/>
      <c r="Y22" s="22">
        <v>121593</v>
      </c>
      <c r="Z22" s="127"/>
      <c r="AA22" s="19"/>
      <c r="AB22" s="236">
        <v>87043</v>
      </c>
      <c r="AC22" s="127"/>
      <c r="AD22" s="110"/>
      <c r="AE22" s="236">
        <v>339098</v>
      </c>
      <c r="AF22" s="127"/>
      <c r="AG22" s="110"/>
      <c r="AH22" s="236">
        <v>90281</v>
      </c>
      <c r="AI22" s="127"/>
      <c r="AJ22" s="27"/>
      <c r="AK22" s="236">
        <v>71855</v>
      </c>
      <c r="AL22" s="235"/>
      <c r="AM22" s="234"/>
      <c r="AN22" s="236">
        <v>286174</v>
      </c>
      <c r="AO22" s="235"/>
      <c r="AP22" s="234"/>
      <c r="AQ22" s="236">
        <v>72688</v>
      </c>
      <c r="AR22" s="127"/>
      <c r="AS22" s="27"/>
      <c r="AT22" s="236">
        <v>66515</v>
      </c>
      <c r="AU22" s="235"/>
      <c r="AV22" s="234"/>
      <c r="AW22" s="236">
        <v>274465</v>
      </c>
      <c r="AX22" s="235"/>
      <c r="AY22" s="234"/>
      <c r="AZ22" s="236">
        <v>67638</v>
      </c>
      <c r="BA22" s="22"/>
      <c r="BB22" s="19"/>
      <c r="BC22" s="236">
        <v>65421</v>
      </c>
      <c r="BD22" s="235"/>
      <c r="BE22" s="234"/>
      <c r="BF22" s="236">
        <v>251731</v>
      </c>
      <c r="BG22" s="235"/>
      <c r="BH22" s="234"/>
      <c r="BI22" s="236">
        <v>66129</v>
      </c>
      <c r="BJ22" s="22"/>
      <c r="BK22" s="19"/>
      <c r="BL22" s="236">
        <v>57755</v>
      </c>
      <c r="BM22" s="235"/>
      <c r="BN22" s="234"/>
      <c r="BO22" s="236">
        <v>238599</v>
      </c>
      <c r="BP22" s="235"/>
      <c r="BQ22" s="234"/>
      <c r="BR22" s="236">
        <v>58815</v>
      </c>
      <c r="BS22" s="22"/>
      <c r="BT22" s="234">
        <v>59601</v>
      </c>
      <c r="BU22" s="235"/>
      <c r="BV22" s="234"/>
      <c r="BW22" s="236">
        <v>245140</v>
      </c>
      <c r="BX22" s="235"/>
      <c r="BY22" s="234"/>
      <c r="BZ22" s="236">
        <v>73980</v>
      </c>
      <c r="CA22" s="22"/>
      <c r="CB22" s="234">
        <v>55252</v>
      </c>
      <c r="CC22" s="235"/>
      <c r="CD22" s="234"/>
      <c r="CE22" s="236">
        <v>212458</v>
      </c>
      <c r="CF22" s="235"/>
      <c r="CG22" s="234"/>
      <c r="CH22" s="236">
        <v>44288</v>
      </c>
      <c r="CI22" s="22"/>
      <c r="CJ22" s="234">
        <v>51318</v>
      </c>
      <c r="CK22" s="235"/>
      <c r="CL22" s="234"/>
      <c r="CM22" s="236">
        <v>204257</v>
      </c>
      <c r="CN22" s="235"/>
      <c r="CO22" s="234"/>
      <c r="CP22" s="236">
        <v>38672</v>
      </c>
      <c r="CQ22" s="280"/>
    </row>
    <row r="23" spans="1:95" ht="15" customHeight="1" x14ac:dyDescent="0.2">
      <c r="A23" s="17"/>
      <c r="B23" s="126"/>
      <c r="C23" s="106"/>
      <c r="D23" s="34"/>
      <c r="E23" s="968" t="s">
        <v>170</v>
      </c>
      <c r="F23" s="968"/>
      <c r="G23" s="968"/>
      <c r="H23" s="35"/>
      <c r="I23" s="116"/>
      <c r="J23" s="117">
        <v>322404</v>
      </c>
      <c r="K23" s="118">
        <v>335687</v>
      </c>
      <c r="L23" s="111"/>
      <c r="M23" s="117">
        <v>322633</v>
      </c>
      <c r="N23" s="118"/>
      <c r="O23" s="111"/>
      <c r="P23" s="117">
        <v>322633</v>
      </c>
      <c r="Q23" s="118"/>
      <c r="R23" s="116"/>
      <c r="S23" s="117">
        <v>314243</v>
      </c>
      <c r="T23" s="118"/>
      <c r="U23" s="111"/>
      <c r="V23" s="117">
        <v>313698</v>
      </c>
      <c r="W23" s="118"/>
      <c r="X23" s="111"/>
      <c r="Y23" s="117">
        <v>313698</v>
      </c>
      <c r="Z23" s="118"/>
      <c r="AA23" s="116"/>
      <c r="AB23" s="242">
        <v>225122</v>
      </c>
      <c r="AC23" s="118"/>
      <c r="AD23" s="111"/>
      <c r="AE23" s="242">
        <v>225122</v>
      </c>
      <c r="AF23" s="118"/>
      <c r="AG23" s="111"/>
      <c r="AH23" s="242">
        <v>225122</v>
      </c>
      <c r="AI23" s="118"/>
      <c r="AJ23" s="33"/>
      <c r="AK23" s="242">
        <v>232826</v>
      </c>
      <c r="AL23" s="241"/>
      <c r="AM23" s="240"/>
      <c r="AN23" s="242">
        <v>232826</v>
      </c>
      <c r="AO23" s="241"/>
      <c r="AP23" s="240"/>
      <c r="AQ23" s="242">
        <v>232826</v>
      </c>
      <c r="AR23" s="118"/>
      <c r="AS23" s="33"/>
      <c r="AT23" s="242">
        <v>219354</v>
      </c>
      <c r="AU23" s="241"/>
      <c r="AV23" s="240"/>
      <c r="AW23" s="242">
        <v>219354</v>
      </c>
      <c r="AX23" s="241"/>
      <c r="AY23" s="240"/>
      <c r="AZ23" s="242">
        <v>219354</v>
      </c>
      <c r="BA23" s="117"/>
      <c r="BB23" s="116"/>
      <c r="BC23" s="242">
        <v>219610</v>
      </c>
      <c r="BD23" s="241"/>
      <c r="BE23" s="240"/>
      <c r="BF23" s="242">
        <v>219611</v>
      </c>
      <c r="BG23" s="241"/>
      <c r="BH23" s="240"/>
      <c r="BI23" s="242">
        <v>219611</v>
      </c>
      <c r="BJ23" s="117"/>
      <c r="BK23" s="116"/>
      <c r="BL23" s="242">
        <v>210137</v>
      </c>
      <c r="BM23" s="241"/>
      <c r="BN23" s="240"/>
      <c r="BO23" s="242">
        <v>210137</v>
      </c>
      <c r="BP23" s="241"/>
      <c r="BQ23" s="240"/>
      <c r="BR23" s="242">
        <v>210137</v>
      </c>
      <c r="BS23" s="117"/>
      <c r="BT23" s="240">
        <v>204978</v>
      </c>
      <c r="BU23" s="241"/>
      <c r="BV23" s="240"/>
      <c r="BW23" s="242">
        <v>204978</v>
      </c>
      <c r="BX23" s="241"/>
      <c r="BY23" s="240"/>
      <c r="BZ23" s="242">
        <v>204978</v>
      </c>
      <c r="CA23" s="117"/>
      <c r="CB23" s="240">
        <v>201188</v>
      </c>
      <c r="CC23" s="241"/>
      <c r="CD23" s="240"/>
      <c r="CE23" s="242">
        <v>201188</v>
      </c>
      <c r="CF23" s="241"/>
      <c r="CG23" s="240"/>
      <c r="CH23" s="242">
        <v>201188</v>
      </c>
      <c r="CI23" s="117"/>
      <c r="CJ23" s="240">
        <v>200120</v>
      </c>
      <c r="CK23" s="241"/>
      <c r="CL23" s="240"/>
      <c r="CM23" s="242">
        <v>200120</v>
      </c>
      <c r="CN23" s="241"/>
      <c r="CO23" s="240"/>
      <c r="CP23" s="242">
        <v>200120</v>
      </c>
      <c r="CQ23" s="278"/>
    </row>
    <row r="24" spans="1:95" ht="15" customHeight="1" x14ac:dyDescent="0.2">
      <c r="A24" s="32"/>
      <c r="B24" s="972" t="s">
        <v>171</v>
      </c>
      <c r="C24" s="972"/>
      <c r="D24" s="972"/>
      <c r="E24" s="972"/>
      <c r="F24" s="972"/>
      <c r="G24" s="972"/>
      <c r="H24" s="35"/>
      <c r="I24" s="116"/>
      <c r="J24" s="117">
        <v>1333592</v>
      </c>
      <c r="K24" s="118"/>
      <c r="L24" s="111"/>
      <c r="M24" s="117">
        <v>1407253</v>
      </c>
      <c r="N24" s="118"/>
      <c r="O24" s="111"/>
      <c r="P24" s="117">
        <v>1327149</v>
      </c>
      <c r="Q24" s="118"/>
      <c r="R24" s="116"/>
      <c r="S24" s="117">
        <v>1354749</v>
      </c>
      <c r="T24" s="118"/>
      <c r="U24" s="111"/>
      <c r="V24" s="117">
        <v>1441350</v>
      </c>
      <c r="W24" s="118"/>
      <c r="X24" s="111"/>
      <c r="Y24" s="117">
        <v>1362988</v>
      </c>
      <c r="Z24" s="118"/>
      <c r="AA24" s="116"/>
      <c r="AB24" s="242">
        <v>1548462</v>
      </c>
      <c r="AC24" s="118"/>
      <c r="AD24" s="111"/>
      <c r="AE24" s="242">
        <v>1611495</v>
      </c>
      <c r="AF24" s="118"/>
      <c r="AG24" s="111"/>
      <c r="AH24" s="242">
        <v>1543624</v>
      </c>
      <c r="AI24" s="118"/>
      <c r="AJ24" s="33"/>
      <c r="AK24" s="242">
        <v>1863463</v>
      </c>
      <c r="AL24" s="241"/>
      <c r="AM24" s="240"/>
      <c r="AN24" s="242">
        <v>1926403</v>
      </c>
      <c r="AO24" s="241"/>
      <c r="AP24" s="240"/>
      <c r="AQ24" s="242">
        <v>1852957</v>
      </c>
      <c r="AR24" s="118"/>
      <c r="AS24" s="33"/>
      <c r="AT24" s="242">
        <v>1938002</v>
      </c>
      <c r="AU24" s="241"/>
      <c r="AV24" s="240"/>
      <c r="AW24" s="242">
        <v>2009516</v>
      </c>
      <c r="AX24" s="241"/>
      <c r="AY24" s="240"/>
      <c r="AZ24" s="242">
        <v>1937862</v>
      </c>
      <c r="BA24" s="117"/>
      <c r="BB24" s="116"/>
      <c r="BC24" s="242">
        <f>SUM(BC25:BC26)</f>
        <v>2037529</v>
      </c>
      <c r="BD24" s="241"/>
      <c r="BE24" s="240"/>
      <c r="BF24" s="242">
        <f>SUM(BF25:BF26)</f>
        <v>2097534</v>
      </c>
      <c r="BG24" s="241"/>
      <c r="BH24" s="240"/>
      <c r="BI24" s="242">
        <f>SUM(BI25:BI26)</f>
        <v>2025676</v>
      </c>
      <c r="BJ24" s="117"/>
      <c r="BK24" s="116"/>
      <c r="BL24" s="242">
        <f>SUM(BL25:BL26)</f>
        <v>2082076</v>
      </c>
      <c r="BM24" s="241"/>
      <c r="BN24" s="240"/>
      <c r="BO24" s="242">
        <f>SUM(BO25:BO26)</f>
        <v>2226404</v>
      </c>
      <c r="BP24" s="241"/>
      <c r="BQ24" s="240"/>
      <c r="BR24" s="242">
        <f>SUM(BR25:BR26)</f>
        <v>2150951</v>
      </c>
      <c r="BS24" s="117"/>
      <c r="BT24" s="240">
        <f>SUM(BT25:BT26)</f>
        <v>2251644</v>
      </c>
      <c r="BU24" s="241"/>
      <c r="BV24" s="240"/>
      <c r="BW24" s="242">
        <f>SUM(BW25:BW26)</f>
        <v>2327099</v>
      </c>
      <c r="BX24" s="241"/>
      <c r="BY24" s="240"/>
      <c r="BZ24" s="242">
        <f>SUM(BZ25:BZ26)</f>
        <v>2253569</v>
      </c>
      <c r="CA24" s="117"/>
      <c r="CB24" s="240">
        <f>SUM(CB25:CB26)</f>
        <v>2406438</v>
      </c>
      <c r="CC24" s="241"/>
      <c r="CD24" s="240"/>
      <c r="CE24" s="242">
        <f>SUM(CE25:CE26)</f>
        <v>2480225</v>
      </c>
      <c r="CF24" s="241"/>
      <c r="CG24" s="240"/>
      <c r="CH24" s="242">
        <f>SUM(CH25:CH26)</f>
        <v>2402995</v>
      </c>
      <c r="CI24" s="117"/>
      <c r="CJ24" s="240">
        <f>SUM(CJ25:CJ26)</f>
        <v>2452831</v>
      </c>
      <c r="CK24" s="241"/>
      <c r="CL24" s="240"/>
      <c r="CM24" s="242">
        <f>SUM(CM25:CM26)</f>
        <v>2560960</v>
      </c>
      <c r="CN24" s="241"/>
      <c r="CO24" s="240"/>
      <c r="CP24" s="242">
        <f>SUM(CP25:CP26)</f>
        <v>2477702</v>
      </c>
      <c r="CQ24" s="278"/>
    </row>
    <row r="25" spans="1:95" ht="15" customHeight="1" x14ac:dyDescent="0.2">
      <c r="A25" s="2"/>
      <c r="B25" s="15"/>
      <c r="C25" s="15"/>
      <c r="D25" s="15"/>
      <c r="E25" s="104"/>
      <c r="F25" s="1475" t="s">
        <v>166</v>
      </c>
      <c r="G25" s="972"/>
      <c r="H25" s="14"/>
      <c r="I25" s="121"/>
      <c r="J25" s="358">
        <v>1317510</v>
      </c>
      <c r="K25" s="124"/>
      <c r="L25" s="109"/>
      <c r="M25" s="358">
        <v>1334594</v>
      </c>
      <c r="N25" s="124"/>
      <c r="O25" s="109"/>
      <c r="P25" s="358">
        <v>1311077</v>
      </c>
      <c r="Q25" s="124"/>
      <c r="R25" s="121"/>
      <c r="S25" s="358">
        <v>1336918</v>
      </c>
      <c r="T25" s="124"/>
      <c r="U25" s="109"/>
      <c r="V25" s="358">
        <v>1366671</v>
      </c>
      <c r="W25" s="124"/>
      <c r="X25" s="109"/>
      <c r="Y25" s="358">
        <v>1345165</v>
      </c>
      <c r="Z25" s="124"/>
      <c r="AA25" s="121"/>
      <c r="AB25" s="239">
        <v>1533259</v>
      </c>
      <c r="AC25" s="124"/>
      <c r="AD25" s="109"/>
      <c r="AE25" s="239">
        <v>1547421</v>
      </c>
      <c r="AF25" s="124"/>
      <c r="AG25" s="109"/>
      <c r="AH25" s="239">
        <v>1529100</v>
      </c>
      <c r="AI25" s="124"/>
      <c r="AJ25" s="44"/>
      <c r="AK25" s="239">
        <v>1847490</v>
      </c>
      <c r="AL25" s="238"/>
      <c r="AM25" s="237"/>
      <c r="AN25" s="239">
        <v>1859972</v>
      </c>
      <c r="AO25" s="238"/>
      <c r="AP25" s="237"/>
      <c r="AQ25" s="239">
        <v>1835784</v>
      </c>
      <c r="AR25" s="124"/>
      <c r="AS25" s="44"/>
      <c r="AT25" s="239">
        <v>1920688</v>
      </c>
      <c r="AU25" s="238"/>
      <c r="AV25" s="237"/>
      <c r="AW25" s="239">
        <v>1942688</v>
      </c>
      <c r="AX25" s="238"/>
      <c r="AY25" s="237"/>
      <c r="AZ25" s="239">
        <v>1920758</v>
      </c>
      <c r="BA25" s="358"/>
      <c r="BB25" s="121"/>
      <c r="BC25" s="239">
        <v>2019284</v>
      </c>
      <c r="BD25" s="238"/>
      <c r="BE25" s="237"/>
      <c r="BF25" s="239">
        <v>2031435</v>
      </c>
      <c r="BG25" s="238"/>
      <c r="BH25" s="237"/>
      <c r="BI25" s="239">
        <v>2010147</v>
      </c>
      <c r="BJ25" s="358"/>
      <c r="BK25" s="121"/>
      <c r="BL25" s="239">
        <v>2064983</v>
      </c>
      <c r="BM25" s="238"/>
      <c r="BN25" s="237"/>
      <c r="BO25" s="239">
        <v>2159514</v>
      </c>
      <c r="BP25" s="238"/>
      <c r="BQ25" s="237"/>
      <c r="BR25" s="239">
        <v>2137525</v>
      </c>
      <c r="BS25" s="358"/>
      <c r="BT25" s="237">
        <v>2234446</v>
      </c>
      <c r="BU25" s="238"/>
      <c r="BV25" s="237"/>
      <c r="BW25" s="239">
        <v>2258094</v>
      </c>
      <c r="BX25" s="238"/>
      <c r="BY25" s="237"/>
      <c r="BZ25" s="239">
        <v>2237780</v>
      </c>
      <c r="CA25" s="358"/>
      <c r="CB25" s="237">
        <v>2389446</v>
      </c>
      <c r="CC25" s="238"/>
      <c r="CD25" s="237"/>
      <c r="CE25" s="239">
        <v>2413853</v>
      </c>
      <c r="CF25" s="238"/>
      <c r="CG25" s="237"/>
      <c r="CH25" s="239">
        <v>2391596</v>
      </c>
      <c r="CI25" s="358"/>
      <c r="CJ25" s="237">
        <v>2436195</v>
      </c>
      <c r="CK25" s="238"/>
      <c r="CL25" s="237"/>
      <c r="CM25" s="239">
        <v>2490935</v>
      </c>
      <c r="CN25" s="238"/>
      <c r="CO25" s="237"/>
      <c r="CP25" s="239">
        <v>2467560</v>
      </c>
      <c r="CQ25" s="279"/>
    </row>
    <row r="26" spans="1:95" ht="15" customHeight="1" x14ac:dyDescent="0.2">
      <c r="A26" s="17"/>
      <c r="B26" s="126"/>
      <c r="C26" s="126"/>
      <c r="D26" s="126"/>
      <c r="E26" s="106"/>
      <c r="F26" s="1476" t="s">
        <v>167</v>
      </c>
      <c r="G26" s="978"/>
      <c r="H26" s="18"/>
      <c r="I26" s="19"/>
      <c r="J26" s="22">
        <v>16082</v>
      </c>
      <c r="K26" s="127"/>
      <c r="L26" s="110"/>
      <c r="M26" s="22">
        <v>72659</v>
      </c>
      <c r="N26" s="127"/>
      <c r="O26" s="110"/>
      <c r="P26" s="22">
        <v>16072</v>
      </c>
      <c r="Q26" s="127"/>
      <c r="R26" s="19"/>
      <c r="S26" s="22">
        <v>17831</v>
      </c>
      <c r="T26" s="127"/>
      <c r="U26" s="110"/>
      <c r="V26" s="22">
        <v>74679</v>
      </c>
      <c r="W26" s="127"/>
      <c r="X26" s="110"/>
      <c r="Y26" s="22">
        <v>17823</v>
      </c>
      <c r="Z26" s="127"/>
      <c r="AA26" s="19"/>
      <c r="AB26" s="236">
        <v>15203</v>
      </c>
      <c r="AC26" s="127"/>
      <c r="AD26" s="110"/>
      <c r="AE26" s="236">
        <v>64074</v>
      </c>
      <c r="AF26" s="127"/>
      <c r="AG26" s="110"/>
      <c r="AH26" s="236">
        <v>14524</v>
      </c>
      <c r="AI26" s="127"/>
      <c r="AJ26" s="27"/>
      <c r="AK26" s="236">
        <v>15973</v>
      </c>
      <c r="AL26" s="235"/>
      <c r="AM26" s="234"/>
      <c r="AN26" s="236">
        <v>66431</v>
      </c>
      <c r="AO26" s="235"/>
      <c r="AP26" s="234"/>
      <c r="AQ26" s="236">
        <v>17173</v>
      </c>
      <c r="AR26" s="127"/>
      <c r="AS26" s="27"/>
      <c r="AT26" s="236">
        <v>17314</v>
      </c>
      <c r="AU26" s="235"/>
      <c r="AV26" s="234"/>
      <c r="AW26" s="236">
        <v>66828</v>
      </c>
      <c r="AX26" s="235"/>
      <c r="AY26" s="234"/>
      <c r="AZ26" s="236">
        <v>17104</v>
      </c>
      <c r="BA26" s="22"/>
      <c r="BB26" s="19"/>
      <c r="BC26" s="236">
        <v>18245</v>
      </c>
      <c r="BD26" s="235"/>
      <c r="BE26" s="234"/>
      <c r="BF26" s="236">
        <v>66099</v>
      </c>
      <c r="BG26" s="235"/>
      <c r="BH26" s="234"/>
      <c r="BI26" s="236">
        <v>15529</v>
      </c>
      <c r="BJ26" s="22"/>
      <c r="BK26" s="19"/>
      <c r="BL26" s="236">
        <v>17093</v>
      </c>
      <c r="BM26" s="235"/>
      <c r="BN26" s="234"/>
      <c r="BO26" s="236">
        <v>66890</v>
      </c>
      <c r="BP26" s="235"/>
      <c r="BQ26" s="234"/>
      <c r="BR26" s="236">
        <v>13426</v>
      </c>
      <c r="BS26" s="22"/>
      <c r="BT26" s="234">
        <v>17198</v>
      </c>
      <c r="BU26" s="235"/>
      <c r="BV26" s="234"/>
      <c r="BW26" s="236">
        <v>69005</v>
      </c>
      <c r="BX26" s="235"/>
      <c r="BY26" s="234"/>
      <c r="BZ26" s="236">
        <v>15789</v>
      </c>
      <c r="CA26" s="22"/>
      <c r="CB26" s="234">
        <v>16992</v>
      </c>
      <c r="CC26" s="235"/>
      <c r="CD26" s="234"/>
      <c r="CE26" s="236">
        <v>66372</v>
      </c>
      <c r="CF26" s="235"/>
      <c r="CG26" s="234"/>
      <c r="CH26" s="236">
        <v>11399</v>
      </c>
      <c r="CI26" s="22"/>
      <c r="CJ26" s="234">
        <v>16636</v>
      </c>
      <c r="CK26" s="235"/>
      <c r="CL26" s="234"/>
      <c r="CM26" s="236">
        <v>70025</v>
      </c>
      <c r="CN26" s="235"/>
      <c r="CO26" s="234"/>
      <c r="CP26" s="236">
        <v>10142</v>
      </c>
      <c r="CQ26" s="280"/>
    </row>
    <row r="27" spans="1:95" ht="15" customHeight="1" x14ac:dyDescent="0.2">
      <c r="A27" s="32"/>
      <c r="B27" s="972" t="s">
        <v>172</v>
      </c>
      <c r="C27" s="972"/>
      <c r="D27" s="972"/>
      <c r="E27" s="972"/>
      <c r="F27" s="972"/>
      <c r="G27" s="972"/>
      <c r="H27" s="35"/>
      <c r="I27" s="116"/>
      <c r="J27" s="117">
        <v>4966908</v>
      </c>
      <c r="K27" s="118"/>
      <c r="L27" s="111"/>
      <c r="M27" s="117">
        <v>4828016</v>
      </c>
      <c r="N27" s="118"/>
      <c r="O27" s="111"/>
      <c r="P27" s="117">
        <v>4827061</v>
      </c>
      <c r="Q27" s="118"/>
      <c r="R27" s="116"/>
      <c r="S27" s="117">
        <v>5290363</v>
      </c>
      <c r="T27" s="118"/>
      <c r="U27" s="111"/>
      <c r="V27" s="117">
        <v>5509471</v>
      </c>
      <c r="W27" s="118"/>
      <c r="X27" s="111"/>
      <c r="Y27" s="117">
        <v>5509353</v>
      </c>
      <c r="Z27" s="118"/>
      <c r="AA27" s="116"/>
      <c r="AB27" s="242">
        <v>5692847</v>
      </c>
      <c r="AC27" s="118"/>
      <c r="AD27" s="111"/>
      <c r="AE27" s="242">
        <v>5700314</v>
      </c>
      <c r="AF27" s="118"/>
      <c r="AG27" s="111"/>
      <c r="AH27" s="242">
        <v>5700314</v>
      </c>
      <c r="AI27" s="118"/>
      <c r="AJ27" s="33"/>
      <c r="AK27" s="242">
        <v>5490788</v>
      </c>
      <c r="AL27" s="241"/>
      <c r="AM27" s="240"/>
      <c r="AN27" s="242">
        <v>5189304</v>
      </c>
      <c r="AO27" s="241"/>
      <c r="AP27" s="240"/>
      <c r="AQ27" s="242">
        <v>5189304</v>
      </c>
      <c r="AR27" s="118"/>
      <c r="AS27" s="33"/>
      <c r="AT27" s="242">
        <v>5116885</v>
      </c>
      <c r="AU27" s="241"/>
      <c r="AV27" s="240"/>
      <c r="AW27" s="242">
        <v>5049099</v>
      </c>
      <c r="AX27" s="241"/>
      <c r="AY27" s="240"/>
      <c r="AZ27" s="242">
        <v>5049172</v>
      </c>
      <c r="BA27" s="117"/>
      <c r="BB27" s="116"/>
      <c r="BC27" s="242">
        <f>SUM(BC28:BC29)</f>
        <v>4985914</v>
      </c>
      <c r="BD27" s="241"/>
      <c r="BE27" s="240"/>
      <c r="BF27" s="242">
        <f>SUM(BF28:BF29)</f>
        <v>5079792</v>
      </c>
      <c r="BG27" s="241"/>
      <c r="BH27" s="240"/>
      <c r="BI27" s="242">
        <f>SUM(BI28:BI29)</f>
        <v>5079779</v>
      </c>
      <c r="BJ27" s="117"/>
      <c r="BK27" s="116"/>
      <c r="BL27" s="242">
        <f>SUM(BL28:BL29)</f>
        <v>4835984</v>
      </c>
      <c r="BM27" s="241"/>
      <c r="BN27" s="240"/>
      <c r="BO27" s="242">
        <f>SUM(BO28:BO29)</f>
        <v>4726880</v>
      </c>
      <c r="BP27" s="241"/>
      <c r="BQ27" s="240"/>
      <c r="BR27" s="242">
        <f>SUM(BR28:BR29)</f>
        <v>4726840</v>
      </c>
      <c r="BS27" s="117"/>
      <c r="BT27" s="240">
        <f>SUM(BT28:BT29)</f>
        <v>5009606</v>
      </c>
      <c r="BU27" s="241"/>
      <c r="BV27" s="240"/>
      <c r="BW27" s="242">
        <f>SUM(BW28:BW29)</f>
        <v>5038432</v>
      </c>
      <c r="BX27" s="241"/>
      <c r="BY27" s="240"/>
      <c r="BZ27" s="242">
        <f>SUM(BZ28:BZ29)</f>
        <v>5038432</v>
      </c>
      <c r="CA27" s="117"/>
      <c r="CB27" s="240">
        <f>SUM(CB28:CB29)</f>
        <v>5010361</v>
      </c>
      <c r="CC27" s="241"/>
      <c r="CD27" s="240"/>
      <c r="CE27" s="242">
        <f>SUM(CE28:CE29)</f>
        <v>5293374</v>
      </c>
      <c r="CF27" s="241"/>
      <c r="CG27" s="240"/>
      <c r="CH27" s="242">
        <f>SUM(CH28:CH29)</f>
        <v>5293374</v>
      </c>
      <c r="CI27" s="117"/>
      <c r="CJ27" s="240">
        <f>SUM(CJ28:CJ29)</f>
        <v>5172058</v>
      </c>
      <c r="CK27" s="241"/>
      <c r="CL27" s="240"/>
      <c r="CM27" s="242">
        <f>SUM(CM28:CM29)</f>
        <v>5338628</v>
      </c>
      <c r="CN27" s="241"/>
      <c r="CO27" s="240"/>
      <c r="CP27" s="242">
        <f>SUM(CP28:CP29)</f>
        <v>5338628</v>
      </c>
      <c r="CQ27" s="278"/>
    </row>
    <row r="28" spans="1:95" ht="15" customHeight="1" x14ac:dyDescent="0.2">
      <c r="A28" s="2"/>
      <c r="B28" s="15"/>
      <c r="C28" s="15"/>
      <c r="D28" s="15"/>
      <c r="E28" s="104"/>
      <c r="F28" s="1475" t="s">
        <v>166</v>
      </c>
      <c r="G28" s="972"/>
      <c r="H28" s="14"/>
      <c r="I28" s="121"/>
      <c r="J28" s="358">
        <v>4966908</v>
      </c>
      <c r="K28" s="124"/>
      <c r="L28" s="109"/>
      <c r="M28" s="358">
        <v>4828016</v>
      </c>
      <c r="N28" s="124"/>
      <c r="O28" s="109"/>
      <c r="P28" s="358">
        <v>4827061</v>
      </c>
      <c r="Q28" s="124"/>
      <c r="R28" s="121"/>
      <c r="S28" s="358">
        <v>5290363</v>
      </c>
      <c r="T28" s="124"/>
      <c r="U28" s="109"/>
      <c r="V28" s="358">
        <v>5508800</v>
      </c>
      <c r="W28" s="124"/>
      <c r="X28" s="109"/>
      <c r="Y28" s="358">
        <v>5508800</v>
      </c>
      <c r="Z28" s="124"/>
      <c r="AA28" s="121"/>
      <c r="AB28" s="239">
        <v>5692847</v>
      </c>
      <c r="AC28" s="124"/>
      <c r="AD28" s="109"/>
      <c r="AE28" s="239">
        <v>5700314</v>
      </c>
      <c r="AF28" s="124"/>
      <c r="AG28" s="109"/>
      <c r="AH28" s="239">
        <v>5700314</v>
      </c>
      <c r="AI28" s="124"/>
      <c r="AJ28" s="44"/>
      <c r="AK28" s="239">
        <v>5490788</v>
      </c>
      <c r="AL28" s="238"/>
      <c r="AM28" s="237"/>
      <c r="AN28" s="239">
        <v>5189304</v>
      </c>
      <c r="AO28" s="238"/>
      <c r="AP28" s="237"/>
      <c r="AQ28" s="239">
        <v>5189304</v>
      </c>
      <c r="AR28" s="124"/>
      <c r="AS28" s="44"/>
      <c r="AT28" s="239">
        <v>5116885</v>
      </c>
      <c r="AU28" s="238"/>
      <c r="AV28" s="237"/>
      <c r="AW28" s="239">
        <v>5049099</v>
      </c>
      <c r="AX28" s="238"/>
      <c r="AY28" s="237"/>
      <c r="AZ28" s="239">
        <v>5049172</v>
      </c>
      <c r="BA28" s="358"/>
      <c r="BB28" s="121"/>
      <c r="BC28" s="239">
        <v>4985914</v>
      </c>
      <c r="BD28" s="238"/>
      <c r="BE28" s="237"/>
      <c r="BF28" s="239">
        <v>5079792</v>
      </c>
      <c r="BG28" s="238"/>
      <c r="BH28" s="237"/>
      <c r="BI28" s="239">
        <v>5079779</v>
      </c>
      <c r="BJ28" s="358"/>
      <c r="BK28" s="121"/>
      <c r="BL28" s="239">
        <v>4835984</v>
      </c>
      <c r="BM28" s="238"/>
      <c r="BN28" s="237"/>
      <c r="BO28" s="239">
        <v>4726867</v>
      </c>
      <c r="BP28" s="238"/>
      <c r="BQ28" s="237"/>
      <c r="BR28" s="239">
        <v>4726828</v>
      </c>
      <c r="BS28" s="358"/>
      <c r="BT28" s="237">
        <v>5009606</v>
      </c>
      <c r="BU28" s="238"/>
      <c r="BV28" s="237"/>
      <c r="BW28" s="239">
        <v>5038393</v>
      </c>
      <c r="BX28" s="238"/>
      <c r="BY28" s="237"/>
      <c r="BZ28" s="239">
        <v>5038393</v>
      </c>
      <c r="CA28" s="358"/>
      <c r="CB28" s="237">
        <v>5010361</v>
      </c>
      <c r="CC28" s="238"/>
      <c r="CD28" s="237"/>
      <c r="CE28" s="239">
        <v>5293374</v>
      </c>
      <c r="CF28" s="238"/>
      <c r="CG28" s="237"/>
      <c r="CH28" s="239">
        <v>5293374</v>
      </c>
      <c r="CI28" s="358"/>
      <c r="CJ28" s="237">
        <v>5172058</v>
      </c>
      <c r="CK28" s="238"/>
      <c r="CL28" s="237"/>
      <c r="CM28" s="239">
        <v>5338628</v>
      </c>
      <c r="CN28" s="238"/>
      <c r="CO28" s="237"/>
      <c r="CP28" s="239">
        <v>5338628</v>
      </c>
      <c r="CQ28" s="279"/>
    </row>
    <row r="29" spans="1:95" ht="15" customHeight="1" x14ac:dyDescent="0.2">
      <c r="A29" s="17"/>
      <c r="B29" s="126"/>
      <c r="C29" s="126"/>
      <c r="D29" s="126"/>
      <c r="E29" s="106"/>
      <c r="F29" s="1476" t="s">
        <v>167</v>
      </c>
      <c r="G29" s="978"/>
      <c r="H29" s="18"/>
      <c r="I29" s="19"/>
      <c r="J29" s="22">
        <v>0</v>
      </c>
      <c r="K29" s="127"/>
      <c r="L29" s="110"/>
      <c r="M29" s="22">
        <v>0</v>
      </c>
      <c r="N29" s="127"/>
      <c r="O29" s="110"/>
      <c r="P29" s="22">
        <v>0</v>
      </c>
      <c r="Q29" s="127"/>
      <c r="R29" s="19"/>
      <c r="S29" s="22">
        <v>0</v>
      </c>
      <c r="T29" s="127"/>
      <c r="U29" s="110"/>
      <c r="V29" s="22">
        <v>671</v>
      </c>
      <c r="W29" s="127"/>
      <c r="X29" s="110"/>
      <c r="Y29" s="22">
        <v>553</v>
      </c>
      <c r="Z29" s="127"/>
      <c r="AA29" s="19"/>
      <c r="AB29" s="236">
        <v>0</v>
      </c>
      <c r="AC29" s="127"/>
      <c r="AD29" s="110"/>
      <c r="AE29" s="236">
        <v>0</v>
      </c>
      <c r="AF29" s="127"/>
      <c r="AG29" s="110"/>
      <c r="AH29" s="236">
        <v>0</v>
      </c>
      <c r="AI29" s="127"/>
      <c r="AJ29" s="27"/>
      <c r="AK29" s="236">
        <v>0</v>
      </c>
      <c r="AL29" s="235"/>
      <c r="AM29" s="234"/>
      <c r="AN29" s="236">
        <v>0</v>
      </c>
      <c r="AO29" s="235"/>
      <c r="AP29" s="234"/>
      <c r="AQ29" s="236">
        <v>0</v>
      </c>
      <c r="AR29" s="127"/>
      <c r="AS29" s="27"/>
      <c r="AT29" s="236">
        <v>0</v>
      </c>
      <c r="AU29" s="235"/>
      <c r="AV29" s="234"/>
      <c r="AW29" s="236">
        <v>0</v>
      </c>
      <c r="AX29" s="235"/>
      <c r="AY29" s="234"/>
      <c r="AZ29" s="236">
        <v>0</v>
      </c>
      <c r="BA29" s="22"/>
      <c r="BB29" s="19"/>
      <c r="BC29" s="236">
        <v>0</v>
      </c>
      <c r="BD29" s="235"/>
      <c r="BE29" s="234"/>
      <c r="BF29" s="236">
        <v>0</v>
      </c>
      <c r="BG29" s="235"/>
      <c r="BH29" s="234"/>
      <c r="BI29" s="236">
        <v>0</v>
      </c>
      <c r="BJ29" s="22"/>
      <c r="BK29" s="19"/>
      <c r="BL29" s="236">
        <v>0</v>
      </c>
      <c r="BM29" s="235"/>
      <c r="BN29" s="234"/>
      <c r="BO29" s="236">
        <v>13</v>
      </c>
      <c r="BP29" s="235"/>
      <c r="BQ29" s="234"/>
      <c r="BR29" s="236">
        <v>12</v>
      </c>
      <c r="BS29" s="22"/>
      <c r="BT29" s="234">
        <v>0</v>
      </c>
      <c r="BU29" s="235"/>
      <c r="BV29" s="234"/>
      <c r="BW29" s="236">
        <v>39</v>
      </c>
      <c r="BX29" s="235"/>
      <c r="BY29" s="234"/>
      <c r="BZ29" s="236">
        <v>39</v>
      </c>
      <c r="CA29" s="22"/>
      <c r="CB29" s="234">
        <v>0</v>
      </c>
      <c r="CC29" s="235"/>
      <c r="CD29" s="234"/>
      <c r="CE29" s="236">
        <v>0</v>
      </c>
      <c r="CF29" s="235"/>
      <c r="CG29" s="234"/>
      <c r="CH29" s="236">
        <v>0</v>
      </c>
      <c r="CI29" s="22"/>
      <c r="CJ29" s="234">
        <v>0</v>
      </c>
      <c r="CK29" s="235"/>
      <c r="CL29" s="234"/>
      <c r="CM29" s="236">
        <v>0</v>
      </c>
      <c r="CN29" s="235"/>
      <c r="CO29" s="234"/>
      <c r="CP29" s="236">
        <v>0</v>
      </c>
      <c r="CQ29" s="280"/>
    </row>
    <row r="30" spans="1:95" ht="15" customHeight="1" x14ac:dyDescent="0.2">
      <c r="A30" s="107"/>
      <c r="B30" s="968" t="s">
        <v>173</v>
      </c>
      <c r="C30" s="968"/>
      <c r="D30" s="968"/>
      <c r="E30" s="968"/>
      <c r="F30" s="968"/>
      <c r="G30" s="968"/>
      <c r="H30" s="35"/>
      <c r="I30" s="116"/>
      <c r="J30" s="117">
        <v>116364</v>
      </c>
      <c r="K30" s="118"/>
      <c r="L30" s="111"/>
      <c r="M30" s="117">
        <v>123738</v>
      </c>
      <c r="N30" s="118"/>
      <c r="O30" s="111"/>
      <c r="P30" s="117">
        <v>123738</v>
      </c>
      <c r="Q30" s="118"/>
      <c r="R30" s="116"/>
      <c r="S30" s="117">
        <v>111175</v>
      </c>
      <c r="T30" s="118"/>
      <c r="U30" s="111"/>
      <c r="V30" s="117">
        <v>117960</v>
      </c>
      <c r="W30" s="118"/>
      <c r="X30" s="111"/>
      <c r="Y30" s="117">
        <v>117960</v>
      </c>
      <c r="Z30" s="118"/>
      <c r="AA30" s="116"/>
      <c r="AB30" s="242">
        <v>163451</v>
      </c>
      <c r="AC30" s="118"/>
      <c r="AD30" s="111"/>
      <c r="AE30" s="242">
        <v>147816</v>
      </c>
      <c r="AF30" s="118"/>
      <c r="AG30" s="111"/>
      <c r="AH30" s="242">
        <v>147816</v>
      </c>
      <c r="AI30" s="118"/>
      <c r="AJ30" s="33"/>
      <c r="AK30" s="242">
        <v>95495</v>
      </c>
      <c r="AL30" s="241"/>
      <c r="AM30" s="240"/>
      <c r="AN30" s="242">
        <v>79938</v>
      </c>
      <c r="AO30" s="241"/>
      <c r="AP30" s="240"/>
      <c r="AQ30" s="242">
        <v>79938</v>
      </c>
      <c r="AR30" s="118"/>
      <c r="AS30" s="33"/>
      <c r="AT30" s="242">
        <v>68769</v>
      </c>
      <c r="AU30" s="241"/>
      <c r="AV30" s="240"/>
      <c r="AW30" s="242">
        <v>68761</v>
      </c>
      <c r="AX30" s="241"/>
      <c r="AY30" s="240"/>
      <c r="AZ30" s="242">
        <v>68760</v>
      </c>
      <c r="BA30" s="117"/>
      <c r="BB30" s="116"/>
      <c r="BC30" s="242">
        <v>68309</v>
      </c>
      <c r="BD30" s="241"/>
      <c r="BE30" s="240"/>
      <c r="BF30" s="242">
        <v>79582</v>
      </c>
      <c r="BG30" s="241"/>
      <c r="BH30" s="240"/>
      <c r="BI30" s="242">
        <v>79582</v>
      </c>
      <c r="BJ30" s="117"/>
      <c r="BK30" s="116"/>
      <c r="BL30" s="242">
        <v>81596</v>
      </c>
      <c r="BM30" s="241"/>
      <c r="BN30" s="240"/>
      <c r="BO30" s="242">
        <v>72596</v>
      </c>
      <c r="BP30" s="241"/>
      <c r="BQ30" s="240"/>
      <c r="BR30" s="242">
        <v>72596</v>
      </c>
      <c r="BS30" s="117"/>
      <c r="BT30" s="240">
        <v>64690</v>
      </c>
      <c r="BU30" s="241"/>
      <c r="BV30" s="240"/>
      <c r="BW30" s="242">
        <v>56171</v>
      </c>
      <c r="BX30" s="241"/>
      <c r="BY30" s="240"/>
      <c r="BZ30" s="242">
        <v>56171</v>
      </c>
      <c r="CA30" s="117"/>
      <c r="CB30" s="240">
        <v>53067</v>
      </c>
      <c r="CC30" s="241"/>
      <c r="CD30" s="240"/>
      <c r="CE30" s="242">
        <v>53968</v>
      </c>
      <c r="CF30" s="241"/>
      <c r="CG30" s="240"/>
      <c r="CH30" s="242">
        <v>53968</v>
      </c>
      <c r="CI30" s="117"/>
      <c r="CJ30" s="240">
        <v>71208</v>
      </c>
      <c r="CK30" s="241"/>
      <c r="CL30" s="240"/>
      <c r="CM30" s="242">
        <v>80086</v>
      </c>
      <c r="CN30" s="241"/>
      <c r="CO30" s="240"/>
      <c r="CP30" s="242">
        <v>80086</v>
      </c>
      <c r="CQ30" s="278"/>
    </row>
    <row r="31" spans="1:95" ht="15" customHeight="1" x14ac:dyDescent="0.2">
      <c r="A31" s="32"/>
      <c r="B31" s="972" t="s">
        <v>174</v>
      </c>
      <c r="C31" s="972"/>
      <c r="D31" s="972"/>
      <c r="E31" s="972"/>
      <c r="F31" s="972"/>
      <c r="G31" s="972"/>
      <c r="H31" s="35"/>
      <c r="I31" s="116"/>
      <c r="J31" s="117">
        <v>0</v>
      </c>
      <c r="K31" s="118"/>
      <c r="L31" s="111"/>
      <c r="M31" s="117">
        <v>2304</v>
      </c>
      <c r="N31" s="118"/>
      <c r="O31" s="111"/>
      <c r="P31" s="117">
        <v>304</v>
      </c>
      <c r="Q31" s="118"/>
      <c r="R31" s="116"/>
      <c r="S31" s="117">
        <v>0</v>
      </c>
      <c r="T31" s="118"/>
      <c r="U31" s="111"/>
      <c r="V31" s="117">
        <v>2000</v>
      </c>
      <c r="W31" s="118"/>
      <c r="X31" s="111"/>
      <c r="Y31" s="117">
        <v>0</v>
      </c>
      <c r="Z31" s="118"/>
      <c r="AA31" s="116"/>
      <c r="AB31" s="242">
        <v>0</v>
      </c>
      <c r="AC31" s="118"/>
      <c r="AD31" s="111"/>
      <c r="AE31" s="242">
        <v>2000</v>
      </c>
      <c r="AF31" s="118"/>
      <c r="AG31" s="111"/>
      <c r="AH31" s="242">
        <v>0</v>
      </c>
      <c r="AI31" s="118"/>
      <c r="AJ31" s="33"/>
      <c r="AK31" s="242">
        <v>0</v>
      </c>
      <c r="AL31" s="241"/>
      <c r="AM31" s="240"/>
      <c r="AN31" s="242">
        <v>2000</v>
      </c>
      <c r="AO31" s="241"/>
      <c r="AP31" s="240"/>
      <c r="AQ31" s="242">
        <v>0</v>
      </c>
      <c r="AR31" s="118"/>
      <c r="AS31" s="33"/>
      <c r="AT31" s="242">
        <v>0</v>
      </c>
      <c r="AU31" s="241"/>
      <c r="AV31" s="240"/>
      <c r="AW31" s="242">
        <v>0</v>
      </c>
      <c r="AX31" s="241"/>
      <c r="AY31" s="240"/>
      <c r="AZ31" s="242">
        <v>0</v>
      </c>
      <c r="BA31" s="117"/>
      <c r="BB31" s="116"/>
      <c r="BC31" s="242">
        <f>SUM(BC32:BC33)</f>
        <v>0</v>
      </c>
      <c r="BD31" s="241"/>
      <c r="BE31" s="240"/>
      <c r="BF31" s="242">
        <f>SUM(BF32:BF33)</f>
        <v>121</v>
      </c>
      <c r="BG31" s="241"/>
      <c r="BH31" s="240"/>
      <c r="BI31" s="242">
        <f>SUM(BI32:BI33)</f>
        <v>121</v>
      </c>
      <c r="BJ31" s="117"/>
      <c r="BK31" s="116"/>
      <c r="BL31" s="242">
        <f>SUM(BL32:BL33)</f>
        <v>0</v>
      </c>
      <c r="BM31" s="241"/>
      <c r="BN31" s="240"/>
      <c r="BO31" s="242">
        <f>SUM(BO32:BO33)</f>
        <v>0</v>
      </c>
      <c r="BP31" s="241"/>
      <c r="BQ31" s="240"/>
      <c r="BR31" s="242">
        <f>SUM(BR32:BR33)</f>
        <v>0</v>
      </c>
      <c r="BS31" s="117"/>
      <c r="BT31" s="240">
        <f>SUM(BT32:BT33)</f>
        <v>0</v>
      </c>
      <c r="BU31" s="241"/>
      <c r="BV31" s="240"/>
      <c r="BW31" s="242">
        <f>SUM(BW32:BW33)</f>
        <v>0</v>
      </c>
      <c r="BX31" s="241"/>
      <c r="BY31" s="240"/>
      <c r="BZ31" s="242">
        <f>SUM(BZ32:BZ33)</f>
        <v>0</v>
      </c>
      <c r="CA31" s="117"/>
      <c r="CB31" s="240">
        <f>SUM(CB32:CB33)</f>
        <v>0</v>
      </c>
      <c r="CC31" s="241"/>
      <c r="CD31" s="240"/>
      <c r="CE31" s="242">
        <f>SUM(CE32:CE33)</f>
        <v>0</v>
      </c>
      <c r="CF31" s="241"/>
      <c r="CG31" s="240"/>
      <c r="CH31" s="242">
        <f>SUM(CH32:CH33)</f>
        <v>0</v>
      </c>
      <c r="CI31" s="117"/>
      <c r="CJ31" s="240">
        <f>SUM(CJ32:CJ33)</f>
        <v>0</v>
      </c>
      <c r="CK31" s="241"/>
      <c r="CL31" s="240"/>
      <c r="CM31" s="242">
        <f>SUM(CM32:CM33)</f>
        <v>0</v>
      </c>
      <c r="CN31" s="241"/>
      <c r="CO31" s="240"/>
      <c r="CP31" s="242">
        <f>SUM(CP32:CP33)</f>
        <v>0</v>
      </c>
      <c r="CQ31" s="278"/>
    </row>
    <row r="32" spans="1:95" ht="15" customHeight="1" x14ac:dyDescent="0.2">
      <c r="A32" s="2"/>
      <c r="B32" s="15"/>
      <c r="C32" s="15"/>
      <c r="D32" s="15"/>
      <c r="E32" s="104"/>
      <c r="F32" s="1475" t="s">
        <v>166</v>
      </c>
      <c r="G32" s="972"/>
      <c r="H32" s="14"/>
      <c r="I32" s="121"/>
      <c r="J32" s="358">
        <v>0</v>
      </c>
      <c r="K32" s="124"/>
      <c r="L32" s="109"/>
      <c r="M32" s="358">
        <v>0</v>
      </c>
      <c r="N32" s="124"/>
      <c r="O32" s="109"/>
      <c r="P32" s="358">
        <v>0</v>
      </c>
      <c r="Q32" s="124"/>
      <c r="R32" s="121"/>
      <c r="S32" s="358">
        <v>0</v>
      </c>
      <c r="T32" s="124"/>
      <c r="U32" s="109"/>
      <c r="V32" s="358">
        <v>0</v>
      </c>
      <c r="W32" s="124"/>
      <c r="X32" s="109"/>
      <c r="Y32" s="358">
        <v>0</v>
      </c>
      <c r="Z32" s="124"/>
      <c r="AA32" s="121"/>
      <c r="AB32" s="239">
        <v>0</v>
      </c>
      <c r="AC32" s="124"/>
      <c r="AD32" s="109"/>
      <c r="AE32" s="239">
        <v>0</v>
      </c>
      <c r="AF32" s="124"/>
      <c r="AG32" s="109"/>
      <c r="AH32" s="239">
        <v>0</v>
      </c>
      <c r="AI32" s="124"/>
      <c r="AJ32" s="44"/>
      <c r="AK32" s="239">
        <v>0</v>
      </c>
      <c r="AL32" s="238"/>
      <c r="AM32" s="237"/>
      <c r="AN32" s="239">
        <v>0</v>
      </c>
      <c r="AO32" s="238"/>
      <c r="AP32" s="237"/>
      <c r="AQ32" s="239">
        <v>0</v>
      </c>
      <c r="AR32" s="124"/>
      <c r="AS32" s="44"/>
      <c r="AT32" s="239">
        <v>0</v>
      </c>
      <c r="AU32" s="238"/>
      <c r="AV32" s="237"/>
      <c r="AW32" s="239">
        <v>0</v>
      </c>
      <c r="AX32" s="238"/>
      <c r="AY32" s="237"/>
      <c r="AZ32" s="239">
        <v>0</v>
      </c>
      <c r="BA32" s="358"/>
      <c r="BB32" s="121"/>
      <c r="BC32" s="239">
        <v>0</v>
      </c>
      <c r="BD32" s="238"/>
      <c r="BE32" s="237"/>
      <c r="BF32" s="239">
        <v>121</v>
      </c>
      <c r="BG32" s="238"/>
      <c r="BH32" s="237"/>
      <c r="BI32" s="239">
        <v>121</v>
      </c>
      <c r="BJ32" s="358"/>
      <c r="BK32" s="121"/>
      <c r="BL32" s="239">
        <v>0</v>
      </c>
      <c r="BM32" s="238"/>
      <c r="BN32" s="237"/>
      <c r="BO32" s="239">
        <v>0</v>
      </c>
      <c r="BP32" s="238"/>
      <c r="BQ32" s="237"/>
      <c r="BR32" s="239">
        <v>0</v>
      </c>
      <c r="BS32" s="358"/>
      <c r="BT32" s="237">
        <v>0</v>
      </c>
      <c r="BU32" s="238"/>
      <c r="BV32" s="237"/>
      <c r="BW32" s="239">
        <v>0</v>
      </c>
      <c r="BX32" s="238"/>
      <c r="BY32" s="237"/>
      <c r="BZ32" s="239">
        <v>0</v>
      </c>
      <c r="CA32" s="358"/>
      <c r="CB32" s="237">
        <v>0</v>
      </c>
      <c r="CC32" s="238"/>
      <c r="CD32" s="237"/>
      <c r="CE32" s="239">
        <v>0</v>
      </c>
      <c r="CF32" s="238"/>
      <c r="CG32" s="237"/>
      <c r="CH32" s="239">
        <v>0</v>
      </c>
      <c r="CI32" s="358"/>
      <c r="CJ32" s="237">
        <v>0</v>
      </c>
      <c r="CK32" s="238"/>
      <c r="CL32" s="237"/>
      <c r="CM32" s="239">
        <v>0</v>
      </c>
      <c r="CN32" s="238"/>
      <c r="CO32" s="237"/>
      <c r="CP32" s="239">
        <v>0</v>
      </c>
      <c r="CQ32" s="279"/>
    </row>
    <row r="33" spans="1:95" ht="15" customHeight="1" x14ac:dyDescent="0.2">
      <c r="A33" s="17"/>
      <c r="B33" s="126"/>
      <c r="C33" s="126"/>
      <c r="D33" s="126"/>
      <c r="E33" s="106"/>
      <c r="F33" s="1476" t="s">
        <v>167</v>
      </c>
      <c r="G33" s="978"/>
      <c r="H33" s="18"/>
      <c r="I33" s="19"/>
      <c r="J33" s="22">
        <v>0</v>
      </c>
      <c r="K33" s="127"/>
      <c r="L33" s="110"/>
      <c r="M33" s="22">
        <v>2304</v>
      </c>
      <c r="N33" s="127"/>
      <c r="O33" s="110"/>
      <c r="P33" s="22">
        <v>304</v>
      </c>
      <c r="Q33" s="127"/>
      <c r="R33" s="19"/>
      <c r="S33" s="22">
        <v>0</v>
      </c>
      <c r="T33" s="127"/>
      <c r="U33" s="110"/>
      <c r="V33" s="22">
        <v>2000</v>
      </c>
      <c r="W33" s="127"/>
      <c r="X33" s="110"/>
      <c r="Y33" s="22">
        <v>0</v>
      </c>
      <c r="Z33" s="127"/>
      <c r="AA33" s="19"/>
      <c r="AB33" s="236">
        <v>0</v>
      </c>
      <c r="AC33" s="127"/>
      <c r="AD33" s="110"/>
      <c r="AE33" s="236">
        <v>2000</v>
      </c>
      <c r="AF33" s="127"/>
      <c r="AG33" s="110"/>
      <c r="AH33" s="236">
        <v>0</v>
      </c>
      <c r="AI33" s="127"/>
      <c r="AJ33" s="27"/>
      <c r="AK33" s="236">
        <v>0</v>
      </c>
      <c r="AL33" s="235"/>
      <c r="AM33" s="234"/>
      <c r="AN33" s="236">
        <v>2000</v>
      </c>
      <c r="AO33" s="235"/>
      <c r="AP33" s="234"/>
      <c r="AQ33" s="236">
        <v>0</v>
      </c>
      <c r="AR33" s="127"/>
      <c r="AS33" s="27"/>
      <c r="AT33" s="236">
        <v>0</v>
      </c>
      <c r="AU33" s="235"/>
      <c r="AV33" s="234"/>
      <c r="AW33" s="236">
        <v>0</v>
      </c>
      <c r="AX33" s="235"/>
      <c r="AY33" s="234"/>
      <c r="AZ33" s="236">
        <v>0</v>
      </c>
      <c r="BA33" s="22"/>
      <c r="BB33" s="19"/>
      <c r="BC33" s="236">
        <v>0</v>
      </c>
      <c r="BD33" s="235"/>
      <c r="BE33" s="234"/>
      <c r="BF33" s="236">
        <v>0</v>
      </c>
      <c r="BG33" s="235"/>
      <c r="BH33" s="234"/>
      <c r="BI33" s="236">
        <v>0</v>
      </c>
      <c r="BJ33" s="22"/>
      <c r="BK33" s="19"/>
      <c r="BL33" s="236">
        <v>0</v>
      </c>
      <c r="BM33" s="235"/>
      <c r="BN33" s="234"/>
      <c r="BO33" s="236">
        <v>0</v>
      </c>
      <c r="BP33" s="235"/>
      <c r="BQ33" s="234"/>
      <c r="BR33" s="236">
        <v>0</v>
      </c>
      <c r="BS33" s="22"/>
      <c r="BT33" s="234">
        <v>0</v>
      </c>
      <c r="BU33" s="235"/>
      <c r="BV33" s="234"/>
      <c r="BW33" s="236">
        <v>0</v>
      </c>
      <c r="BX33" s="235"/>
      <c r="BY33" s="234"/>
      <c r="BZ33" s="236">
        <v>0</v>
      </c>
      <c r="CA33" s="22"/>
      <c r="CB33" s="234">
        <v>0</v>
      </c>
      <c r="CC33" s="235"/>
      <c r="CD33" s="234"/>
      <c r="CE33" s="236">
        <v>0</v>
      </c>
      <c r="CF33" s="235"/>
      <c r="CG33" s="234"/>
      <c r="CH33" s="236">
        <v>0</v>
      </c>
      <c r="CI33" s="22"/>
      <c r="CJ33" s="234">
        <v>0</v>
      </c>
      <c r="CK33" s="235"/>
      <c r="CL33" s="234"/>
      <c r="CM33" s="236">
        <v>0</v>
      </c>
      <c r="CN33" s="235"/>
      <c r="CO33" s="234"/>
      <c r="CP33" s="236">
        <v>0</v>
      </c>
      <c r="CQ33" s="280"/>
    </row>
    <row r="34" spans="1:95" ht="15" customHeight="1" x14ac:dyDescent="0.2">
      <c r="A34" s="32"/>
      <c r="B34" s="972" t="s">
        <v>175</v>
      </c>
      <c r="C34" s="972"/>
      <c r="D34" s="972"/>
      <c r="E34" s="972"/>
      <c r="F34" s="972"/>
      <c r="G34" s="972"/>
      <c r="H34" s="35"/>
      <c r="I34" s="116"/>
      <c r="J34" s="117">
        <v>25022</v>
      </c>
      <c r="K34" s="118"/>
      <c r="L34" s="111"/>
      <c r="M34" s="117">
        <v>22533</v>
      </c>
      <c r="N34" s="118"/>
      <c r="O34" s="111"/>
      <c r="P34" s="117">
        <v>21864</v>
      </c>
      <c r="Q34" s="118"/>
      <c r="R34" s="116"/>
      <c r="S34" s="117">
        <v>21373</v>
      </c>
      <c r="T34" s="118"/>
      <c r="U34" s="111"/>
      <c r="V34" s="117">
        <v>21446</v>
      </c>
      <c r="W34" s="118"/>
      <c r="X34" s="111"/>
      <c r="Y34" s="117">
        <v>21446</v>
      </c>
      <c r="Z34" s="118"/>
      <c r="AA34" s="116"/>
      <c r="AB34" s="242">
        <v>25130</v>
      </c>
      <c r="AC34" s="118"/>
      <c r="AD34" s="111"/>
      <c r="AE34" s="242">
        <v>24813</v>
      </c>
      <c r="AF34" s="118"/>
      <c r="AG34" s="111"/>
      <c r="AH34" s="242">
        <v>24762</v>
      </c>
      <c r="AI34" s="118"/>
      <c r="AJ34" s="33"/>
      <c r="AK34" s="242">
        <v>25028</v>
      </c>
      <c r="AL34" s="241"/>
      <c r="AM34" s="240"/>
      <c r="AN34" s="242">
        <v>24742</v>
      </c>
      <c r="AO34" s="241"/>
      <c r="AP34" s="240"/>
      <c r="AQ34" s="242">
        <v>24743</v>
      </c>
      <c r="AR34" s="118"/>
      <c r="AS34" s="33"/>
      <c r="AT34" s="242">
        <v>24485</v>
      </c>
      <c r="AU34" s="241"/>
      <c r="AV34" s="240"/>
      <c r="AW34" s="242">
        <v>23430</v>
      </c>
      <c r="AX34" s="241"/>
      <c r="AY34" s="240"/>
      <c r="AZ34" s="242">
        <v>23322</v>
      </c>
      <c r="BA34" s="117"/>
      <c r="BB34" s="116"/>
      <c r="BC34" s="242">
        <f>SUM(BC35:BC36)</f>
        <v>23963</v>
      </c>
      <c r="BD34" s="241"/>
      <c r="BE34" s="240"/>
      <c r="BF34" s="242">
        <f>SUM(BF35:BF36)</f>
        <v>23669</v>
      </c>
      <c r="BG34" s="241"/>
      <c r="BH34" s="240"/>
      <c r="BI34" s="242">
        <f>SUM(BI35:BI36)</f>
        <v>23701</v>
      </c>
      <c r="BJ34" s="117"/>
      <c r="BK34" s="116"/>
      <c r="BL34" s="242">
        <f>SUM(BL35:BL36)</f>
        <v>22877</v>
      </c>
      <c r="BM34" s="241"/>
      <c r="BN34" s="240"/>
      <c r="BO34" s="242">
        <f>SUM(BO35:BO36)</f>
        <v>12654</v>
      </c>
      <c r="BP34" s="241"/>
      <c r="BQ34" s="240"/>
      <c r="BR34" s="242">
        <f>SUM(BR35:BR36)</f>
        <v>12654</v>
      </c>
      <c r="BS34" s="117"/>
      <c r="BT34" s="240">
        <f>SUM(BT35:BT36)</f>
        <v>16917</v>
      </c>
      <c r="BU34" s="241"/>
      <c r="BV34" s="240"/>
      <c r="BW34" s="242">
        <f>SUM(BW35:BW36)</f>
        <v>19492</v>
      </c>
      <c r="BX34" s="241"/>
      <c r="BY34" s="240"/>
      <c r="BZ34" s="242">
        <f>SUM(BZ35:BZ36)</f>
        <v>19492</v>
      </c>
      <c r="CA34" s="117"/>
      <c r="CB34" s="240">
        <f>SUM(CB35:CB36)</f>
        <v>22500</v>
      </c>
      <c r="CC34" s="241"/>
      <c r="CD34" s="240"/>
      <c r="CE34" s="242">
        <f>SUM(CE35:CE36)</f>
        <v>28333</v>
      </c>
      <c r="CF34" s="241"/>
      <c r="CG34" s="240"/>
      <c r="CH34" s="242">
        <f>SUM(CH35:CH36)</f>
        <v>28333</v>
      </c>
      <c r="CI34" s="117"/>
      <c r="CJ34" s="240">
        <f>SUM(CJ35:CJ36)</f>
        <v>23911</v>
      </c>
      <c r="CK34" s="241"/>
      <c r="CL34" s="240"/>
      <c r="CM34" s="242">
        <f>SUM(CM35:CM36)</f>
        <v>28795</v>
      </c>
      <c r="CN34" s="241"/>
      <c r="CO34" s="240"/>
      <c r="CP34" s="242">
        <f>SUM(CP35:CP36)</f>
        <v>28802</v>
      </c>
      <c r="CQ34" s="278"/>
    </row>
    <row r="35" spans="1:95" ht="15" customHeight="1" x14ac:dyDescent="0.2">
      <c r="A35" s="2"/>
      <c r="B35" s="15"/>
      <c r="C35" s="15"/>
      <c r="D35" s="15"/>
      <c r="E35" s="104"/>
      <c r="F35" s="1475" t="s">
        <v>166</v>
      </c>
      <c r="G35" s="972"/>
      <c r="H35" s="14"/>
      <c r="I35" s="121"/>
      <c r="J35" s="358">
        <v>25022</v>
      </c>
      <c r="K35" s="124"/>
      <c r="L35" s="109"/>
      <c r="M35" s="358">
        <v>21545</v>
      </c>
      <c r="N35" s="124"/>
      <c r="O35" s="109"/>
      <c r="P35" s="358">
        <v>20876</v>
      </c>
      <c r="Q35" s="124"/>
      <c r="R35" s="121"/>
      <c r="S35" s="358">
        <v>21373</v>
      </c>
      <c r="T35" s="124"/>
      <c r="U35" s="109"/>
      <c r="V35" s="358">
        <v>20777</v>
      </c>
      <c r="W35" s="124"/>
      <c r="X35" s="109"/>
      <c r="Y35" s="358">
        <v>20777</v>
      </c>
      <c r="Z35" s="124"/>
      <c r="AA35" s="121"/>
      <c r="AB35" s="239">
        <v>25130</v>
      </c>
      <c r="AC35" s="124"/>
      <c r="AD35" s="109"/>
      <c r="AE35" s="239">
        <v>24813</v>
      </c>
      <c r="AF35" s="124"/>
      <c r="AG35" s="109"/>
      <c r="AH35" s="239">
        <v>24762</v>
      </c>
      <c r="AI35" s="124"/>
      <c r="AJ35" s="44"/>
      <c r="AK35" s="239">
        <v>25028</v>
      </c>
      <c r="AL35" s="238"/>
      <c r="AM35" s="237"/>
      <c r="AN35" s="239">
        <v>24742</v>
      </c>
      <c r="AO35" s="238"/>
      <c r="AP35" s="237"/>
      <c r="AQ35" s="239">
        <v>24743</v>
      </c>
      <c r="AR35" s="124"/>
      <c r="AS35" s="44"/>
      <c r="AT35" s="239">
        <v>24485</v>
      </c>
      <c r="AU35" s="238"/>
      <c r="AV35" s="237"/>
      <c r="AW35" s="239">
        <v>23430</v>
      </c>
      <c r="AX35" s="238"/>
      <c r="AY35" s="237"/>
      <c r="AZ35" s="239">
        <v>23322</v>
      </c>
      <c r="BA35" s="358"/>
      <c r="BB35" s="121"/>
      <c r="BC35" s="239">
        <v>23963</v>
      </c>
      <c r="BD35" s="238"/>
      <c r="BE35" s="237"/>
      <c r="BF35" s="239">
        <v>23561</v>
      </c>
      <c r="BG35" s="238"/>
      <c r="BH35" s="237"/>
      <c r="BI35" s="239">
        <v>23593</v>
      </c>
      <c r="BJ35" s="358"/>
      <c r="BK35" s="121"/>
      <c r="BL35" s="239">
        <v>22877</v>
      </c>
      <c r="BM35" s="238"/>
      <c r="BN35" s="237"/>
      <c r="BO35" s="239">
        <v>12647</v>
      </c>
      <c r="BP35" s="238"/>
      <c r="BQ35" s="237"/>
      <c r="BR35" s="239">
        <v>12647</v>
      </c>
      <c r="BS35" s="358"/>
      <c r="BT35" s="237">
        <v>16917</v>
      </c>
      <c r="BU35" s="238"/>
      <c r="BV35" s="237"/>
      <c r="BW35" s="239">
        <v>19492</v>
      </c>
      <c r="BX35" s="238"/>
      <c r="BY35" s="237"/>
      <c r="BZ35" s="239">
        <v>19492</v>
      </c>
      <c r="CA35" s="358"/>
      <c r="CB35" s="237">
        <v>22500</v>
      </c>
      <c r="CC35" s="238"/>
      <c r="CD35" s="237"/>
      <c r="CE35" s="239">
        <v>28333</v>
      </c>
      <c r="CF35" s="238"/>
      <c r="CG35" s="237"/>
      <c r="CH35" s="239">
        <v>28333</v>
      </c>
      <c r="CI35" s="358"/>
      <c r="CJ35" s="237">
        <v>23911</v>
      </c>
      <c r="CK35" s="238"/>
      <c r="CL35" s="237"/>
      <c r="CM35" s="239">
        <v>28795</v>
      </c>
      <c r="CN35" s="238"/>
      <c r="CO35" s="237"/>
      <c r="CP35" s="239">
        <v>28802</v>
      </c>
      <c r="CQ35" s="279"/>
    </row>
    <row r="36" spans="1:95" ht="15" customHeight="1" x14ac:dyDescent="0.2">
      <c r="A36" s="17"/>
      <c r="B36" s="126"/>
      <c r="C36" s="126"/>
      <c r="D36" s="126"/>
      <c r="E36" s="106"/>
      <c r="F36" s="1476" t="s">
        <v>167</v>
      </c>
      <c r="G36" s="978"/>
      <c r="H36" s="18"/>
      <c r="I36" s="19"/>
      <c r="J36" s="22">
        <v>0</v>
      </c>
      <c r="K36" s="127"/>
      <c r="L36" s="110"/>
      <c r="M36" s="22">
        <v>988</v>
      </c>
      <c r="N36" s="127"/>
      <c r="O36" s="110"/>
      <c r="P36" s="22">
        <v>988</v>
      </c>
      <c r="Q36" s="127"/>
      <c r="R36" s="19"/>
      <c r="S36" s="22">
        <v>0</v>
      </c>
      <c r="T36" s="127"/>
      <c r="U36" s="110"/>
      <c r="V36" s="22">
        <v>669</v>
      </c>
      <c r="W36" s="127"/>
      <c r="X36" s="110"/>
      <c r="Y36" s="22">
        <v>669</v>
      </c>
      <c r="Z36" s="127"/>
      <c r="AA36" s="19"/>
      <c r="AB36" s="236">
        <v>0</v>
      </c>
      <c r="AC36" s="127"/>
      <c r="AD36" s="110"/>
      <c r="AE36" s="236">
        <v>0</v>
      </c>
      <c r="AF36" s="127"/>
      <c r="AG36" s="110"/>
      <c r="AH36" s="236">
        <v>0</v>
      </c>
      <c r="AI36" s="127"/>
      <c r="AJ36" s="27"/>
      <c r="AK36" s="236">
        <v>0</v>
      </c>
      <c r="AL36" s="235"/>
      <c r="AM36" s="234"/>
      <c r="AN36" s="236">
        <v>0</v>
      </c>
      <c r="AO36" s="235"/>
      <c r="AP36" s="234"/>
      <c r="AQ36" s="236">
        <v>0</v>
      </c>
      <c r="AR36" s="127"/>
      <c r="AS36" s="27"/>
      <c r="AT36" s="236">
        <v>0</v>
      </c>
      <c r="AU36" s="235"/>
      <c r="AV36" s="234"/>
      <c r="AW36" s="236">
        <v>0</v>
      </c>
      <c r="AX36" s="235"/>
      <c r="AY36" s="234"/>
      <c r="AZ36" s="236">
        <v>0</v>
      </c>
      <c r="BA36" s="22"/>
      <c r="BB36" s="19"/>
      <c r="BC36" s="236">
        <v>0</v>
      </c>
      <c r="BD36" s="235"/>
      <c r="BE36" s="234"/>
      <c r="BF36" s="236">
        <v>108</v>
      </c>
      <c r="BG36" s="235"/>
      <c r="BH36" s="234"/>
      <c r="BI36" s="236">
        <v>108</v>
      </c>
      <c r="BJ36" s="22"/>
      <c r="BK36" s="19"/>
      <c r="BL36" s="236">
        <v>0</v>
      </c>
      <c r="BM36" s="235"/>
      <c r="BN36" s="234"/>
      <c r="BO36" s="236">
        <v>7</v>
      </c>
      <c r="BP36" s="235"/>
      <c r="BQ36" s="234"/>
      <c r="BR36" s="236">
        <v>7</v>
      </c>
      <c r="BS36" s="22"/>
      <c r="BT36" s="234">
        <v>0</v>
      </c>
      <c r="BU36" s="235"/>
      <c r="BV36" s="234"/>
      <c r="BW36" s="236">
        <v>0</v>
      </c>
      <c r="BX36" s="235"/>
      <c r="BY36" s="234"/>
      <c r="BZ36" s="236">
        <v>0</v>
      </c>
      <c r="CA36" s="22"/>
      <c r="CB36" s="234">
        <v>0</v>
      </c>
      <c r="CC36" s="235"/>
      <c r="CD36" s="234"/>
      <c r="CE36" s="236">
        <v>0</v>
      </c>
      <c r="CF36" s="235"/>
      <c r="CG36" s="234"/>
      <c r="CH36" s="236">
        <v>0</v>
      </c>
      <c r="CI36" s="22"/>
      <c r="CJ36" s="234">
        <v>0</v>
      </c>
      <c r="CK36" s="235"/>
      <c r="CL36" s="234"/>
      <c r="CM36" s="236">
        <v>0</v>
      </c>
      <c r="CN36" s="235"/>
      <c r="CO36" s="234"/>
      <c r="CP36" s="236">
        <v>0</v>
      </c>
      <c r="CQ36" s="280"/>
    </row>
    <row r="37" spans="1:95" ht="15" customHeight="1" x14ac:dyDescent="0.2">
      <c r="A37" s="32"/>
      <c r="B37" s="972" t="s">
        <v>176</v>
      </c>
      <c r="C37" s="972"/>
      <c r="D37" s="972"/>
      <c r="E37" s="972"/>
      <c r="F37" s="972"/>
      <c r="G37" s="972"/>
      <c r="H37" s="35"/>
      <c r="I37" s="116"/>
      <c r="J37" s="117">
        <v>4292901</v>
      </c>
      <c r="K37" s="118"/>
      <c r="L37" s="111"/>
      <c r="M37" s="117">
        <v>4359827</v>
      </c>
      <c r="N37" s="118"/>
      <c r="O37" s="111"/>
      <c r="P37" s="117">
        <v>4314848</v>
      </c>
      <c r="Q37" s="118"/>
      <c r="R37" s="116"/>
      <c r="S37" s="117">
        <v>4289383</v>
      </c>
      <c r="T37" s="118"/>
      <c r="U37" s="111"/>
      <c r="V37" s="117">
        <v>4387141</v>
      </c>
      <c r="W37" s="118"/>
      <c r="X37" s="111"/>
      <c r="Y37" s="117">
        <v>4347948</v>
      </c>
      <c r="Z37" s="118"/>
      <c r="AA37" s="116"/>
      <c r="AB37" s="242">
        <v>4499214</v>
      </c>
      <c r="AC37" s="118"/>
      <c r="AD37" s="111"/>
      <c r="AE37" s="242">
        <v>4550342</v>
      </c>
      <c r="AF37" s="118"/>
      <c r="AG37" s="111"/>
      <c r="AH37" s="242">
        <v>4543807</v>
      </c>
      <c r="AI37" s="118"/>
      <c r="AJ37" s="33"/>
      <c r="AK37" s="242">
        <v>4498103</v>
      </c>
      <c r="AL37" s="241"/>
      <c r="AM37" s="240"/>
      <c r="AN37" s="242">
        <v>4570796</v>
      </c>
      <c r="AO37" s="241"/>
      <c r="AP37" s="240"/>
      <c r="AQ37" s="242">
        <v>4558523</v>
      </c>
      <c r="AR37" s="118"/>
      <c r="AS37" s="33"/>
      <c r="AT37" s="242">
        <v>4568597</v>
      </c>
      <c r="AU37" s="241"/>
      <c r="AV37" s="240"/>
      <c r="AW37" s="242">
        <v>4600514</v>
      </c>
      <c r="AX37" s="241"/>
      <c r="AY37" s="240"/>
      <c r="AZ37" s="242">
        <v>4594881</v>
      </c>
      <c r="BA37" s="117"/>
      <c r="BB37" s="116"/>
      <c r="BC37" s="242">
        <f>SUM(BC38:BC39)</f>
        <v>4603669</v>
      </c>
      <c r="BD37" s="241"/>
      <c r="BE37" s="240"/>
      <c r="BF37" s="242">
        <f>SUM(BF38:BF39)</f>
        <v>4641843</v>
      </c>
      <c r="BG37" s="241"/>
      <c r="BH37" s="240"/>
      <c r="BI37" s="242">
        <f>SUM(BI38:BI39)</f>
        <v>4635668</v>
      </c>
      <c r="BJ37" s="117"/>
      <c r="BK37" s="116"/>
      <c r="BL37" s="242">
        <f>SUM(BL38:BL39)</f>
        <v>4633662</v>
      </c>
      <c r="BM37" s="241"/>
      <c r="BN37" s="240"/>
      <c r="BO37" s="242">
        <f>SUM(BO38:BO39)</f>
        <v>4688825</v>
      </c>
      <c r="BP37" s="241"/>
      <c r="BQ37" s="240"/>
      <c r="BR37" s="242">
        <f>SUM(BR38:BR39)</f>
        <v>4660447</v>
      </c>
      <c r="BS37" s="117"/>
      <c r="BT37" s="240">
        <f>SUM(BT38:BT39)</f>
        <v>4657216</v>
      </c>
      <c r="BU37" s="241"/>
      <c r="BV37" s="240"/>
      <c r="BW37" s="242">
        <f>SUM(BW38:BW39)</f>
        <v>4714402</v>
      </c>
      <c r="BX37" s="241"/>
      <c r="BY37" s="240"/>
      <c r="BZ37" s="242">
        <f>SUM(BZ38:BZ39)</f>
        <v>4693029</v>
      </c>
      <c r="CA37" s="117"/>
      <c r="CB37" s="240">
        <f>SUM(CB38:CB39)</f>
        <v>4695228</v>
      </c>
      <c r="CC37" s="241"/>
      <c r="CD37" s="240"/>
      <c r="CE37" s="242">
        <f>SUM(CE38:CE39)</f>
        <v>4669894</v>
      </c>
      <c r="CF37" s="241"/>
      <c r="CG37" s="240"/>
      <c r="CH37" s="242">
        <f>SUM(CH38:CH39)</f>
        <v>4646170</v>
      </c>
      <c r="CI37" s="117"/>
      <c r="CJ37" s="240">
        <f>SUM(CJ38:CJ39)</f>
        <v>4607696</v>
      </c>
      <c r="CK37" s="241"/>
      <c r="CL37" s="240"/>
      <c r="CM37" s="242">
        <f>SUM(CM38:CM39)</f>
        <v>4741566</v>
      </c>
      <c r="CN37" s="241"/>
      <c r="CO37" s="240"/>
      <c r="CP37" s="242">
        <f>SUM(CP38:CP39)</f>
        <v>4720440</v>
      </c>
      <c r="CQ37" s="278"/>
    </row>
    <row r="38" spans="1:95" ht="15" customHeight="1" x14ac:dyDescent="0.2">
      <c r="A38" s="2"/>
      <c r="B38" s="15"/>
      <c r="C38" s="15"/>
      <c r="D38" s="15"/>
      <c r="E38" s="104"/>
      <c r="F38" s="1475" t="s">
        <v>166</v>
      </c>
      <c r="G38" s="972"/>
      <c r="H38" s="14"/>
      <c r="I38" s="121"/>
      <c r="J38" s="358">
        <v>4276061</v>
      </c>
      <c r="K38" s="124"/>
      <c r="L38" s="109"/>
      <c r="M38" s="358">
        <v>4316392</v>
      </c>
      <c r="N38" s="124"/>
      <c r="O38" s="109"/>
      <c r="P38" s="358">
        <v>4301373</v>
      </c>
      <c r="Q38" s="124"/>
      <c r="R38" s="121"/>
      <c r="S38" s="358">
        <v>4284044</v>
      </c>
      <c r="T38" s="124"/>
      <c r="U38" s="109"/>
      <c r="V38" s="358">
        <v>4349602</v>
      </c>
      <c r="W38" s="124"/>
      <c r="X38" s="109"/>
      <c r="Y38" s="358">
        <v>4338595</v>
      </c>
      <c r="Z38" s="124"/>
      <c r="AA38" s="121"/>
      <c r="AB38" s="239">
        <v>4495828</v>
      </c>
      <c r="AC38" s="124"/>
      <c r="AD38" s="109"/>
      <c r="AE38" s="239">
        <v>4505998</v>
      </c>
      <c r="AF38" s="124"/>
      <c r="AG38" s="109"/>
      <c r="AH38" s="239">
        <v>4508524</v>
      </c>
      <c r="AI38" s="124"/>
      <c r="AJ38" s="44"/>
      <c r="AK38" s="239">
        <v>4494925</v>
      </c>
      <c r="AL38" s="238"/>
      <c r="AM38" s="237"/>
      <c r="AN38" s="239">
        <v>4553837</v>
      </c>
      <c r="AO38" s="238"/>
      <c r="AP38" s="237"/>
      <c r="AQ38" s="239">
        <v>4553384</v>
      </c>
      <c r="AR38" s="124"/>
      <c r="AS38" s="44"/>
      <c r="AT38" s="239">
        <v>4567529</v>
      </c>
      <c r="AU38" s="238"/>
      <c r="AV38" s="237"/>
      <c r="AW38" s="239">
        <v>4592102</v>
      </c>
      <c r="AX38" s="238"/>
      <c r="AY38" s="237"/>
      <c r="AZ38" s="239">
        <v>4590181</v>
      </c>
      <c r="BA38" s="358"/>
      <c r="BB38" s="121"/>
      <c r="BC38" s="239">
        <v>4600251</v>
      </c>
      <c r="BD38" s="238"/>
      <c r="BE38" s="237"/>
      <c r="BF38" s="239">
        <v>4637176</v>
      </c>
      <c r="BG38" s="238"/>
      <c r="BH38" s="237"/>
      <c r="BI38" s="239">
        <v>4634153</v>
      </c>
      <c r="BJ38" s="358"/>
      <c r="BK38" s="121"/>
      <c r="BL38" s="239">
        <v>4631970</v>
      </c>
      <c r="BM38" s="238"/>
      <c r="BN38" s="237"/>
      <c r="BO38" s="239">
        <v>4682485</v>
      </c>
      <c r="BP38" s="238"/>
      <c r="BQ38" s="237"/>
      <c r="BR38" s="239">
        <v>4658326</v>
      </c>
      <c r="BS38" s="358"/>
      <c r="BT38" s="237">
        <v>4654371</v>
      </c>
      <c r="BU38" s="238"/>
      <c r="BV38" s="237"/>
      <c r="BW38" s="239">
        <v>4686024</v>
      </c>
      <c r="BX38" s="238"/>
      <c r="BY38" s="237"/>
      <c r="BZ38" s="239">
        <v>4674146</v>
      </c>
      <c r="CA38" s="358"/>
      <c r="CB38" s="237">
        <v>4691152</v>
      </c>
      <c r="CC38" s="238"/>
      <c r="CD38" s="237"/>
      <c r="CE38" s="239">
        <v>4648521</v>
      </c>
      <c r="CF38" s="238"/>
      <c r="CG38" s="237"/>
      <c r="CH38" s="239">
        <v>4636970</v>
      </c>
      <c r="CI38" s="358"/>
      <c r="CJ38" s="237">
        <v>4601527</v>
      </c>
      <c r="CK38" s="238"/>
      <c r="CL38" s="237"/>
      <c r="CM38" s="239">
        <v>4717842</v>
      </c>
      <c r="CN38" s="238"/>
      <c r="CO38" s="237"/>
      <c r="CP38" s="239">
        <v>4714828</v>
      </c>
      <c r="CQ38" s="279"/>
    </row>
    <row r="39" spans="1:95" ht="15" customHeight="1" x14ac:dyDescent="0.2">
      <c r="A39" s="17"/>
      <c r="B39" s="126"/>
      <c r="C39" s="126"/>
      <c r="D39" s="126"/>
      <c r="E39" s="106"/>
      <c r="F39" s="1476" t="s">
        <v>167</v>
      </c>
      <c r="G39" s="978"/>
      <c r="H39" s="18"/>
      <c r="I39" s="19"/>
      <c r="J39" s="22">
        <v>16840</v>
      </c>
      <c r="K39" s="127"/>
      <c r="L39" s="110"/>
      <c r="M39" s="22">
        <v>43435</v>
      </c>
      <c r="N39" s="127"/>
      <c r="O39" s="110"/>
      <c r="P39" s="22">
        <v>13475</v>
      </c>
      <c r="Q39" s="127"/>
      <c r="R39" s="19"/>
      <c r="S39" s="22">
        <v>5339</v>
      </c>
      <c r="T39" s="127"/>
      <c r="U39" s="110"/>
      <c r="V39" s="22">
        <v>37539</v>
      </c>
      <c r="W39" s="127"/>
      <c r="X39" s="110"/>
      <c r="Y39" s="22">
        <v>9353</v>
      </c>
      <c r="Z39" s="127"/>
      <c r="AA39" s="19"/>
      <c r="AB39" s="236">
        <v>3386</v>
      </c>
      <c r="AC39" s="127"/>
      <c r="AD39" s="110"/>
      <c r="AE39" s="236">
        <v>44344</v>
      </c>
      <c r="AF39" s="127"/>
      <c r="AG39" s="110"/>
      <c r="AH39" s="236">
        <v>35283</v>
      </c>
      <c r="AI39" s="127"/>
      <c r="AJ39" s="27"/>
      <c r="AK39" s="236">
        <v>3178</v>
      </c>
      <c r="AL39" s="235"/>
      <c r="AM39" s="234"/>
      <c r="AN39" s="236">
        <v>16959</v>
      </c>
      <c r="AO39" s="235"/>
      <c r="AP39" s="234"/>
      <c r="AQ39" s="236">
        <v>5139</v>
      </c>
      <c r="AR39" s="127"/>
      <c r="AS39" s="27"/>
      <c r="AT39" s="236">
        <v>1068</v>
      </c>
      <c r="AU39" s="235"/>
      <c r="AV39" s="234"/>
      <c r="AW39" s="236">
        <v>8412</v>
      </c>
      <c r="AX39" s="235"/>
      <c r="AY39" s="234"/>
      <c r="AZ39" s="236">
        <v>4700</v>
      </c>
      <c r="BA39" s="22"/>
      <c r="BB39" s="19"/>
      <c r="BC39" s="236">
        <v>3418</v>
      </c>
      <c r="BD39" s="235"/>
      <c r="BE39" s="234"/>
      <c r="BF39" s="236">
        <v>4667</v>
      </c>
      <c r="BG39" s="235"/>
      <c r="BH39" s="234"/>
      <c r="BI39" s="236">
        <v>1515</v>
      </c>
      <c r="BJ39" s="22"/>
      <c r="BK39" s="19"/>
      <c r="BL39" s="236">
        <v>1692</v>
      </c>
      <c r="BM39" s="235"/>
      <c r="BN39" s="234"/>
      <c r="BO39" s="236">
        <v>6340</v>
      </c>
      <c r="BP39" s="235"/>
      <c r="BQ39" s="234"/>
      <c r="BR39" s="236">
        <v>2121</v>
      </c>
      <c r="BS39" s="22"/>
      <c r="BT39" s="234">
        <v>2845</v>
      </c>
      <c r="BU39" s="235"/>
      <c r="BV39" s="234"/>
      <c r="BW39" s="236">
        <v>28378</v>
      </c>
      <c r="BX39" s="235"/>
      <c r="BY39" s="234"/>
      <c r="BZ39" s="236">
        <v>18883</v>
      </c>
      <c r="CA39" s="22"/>
      <c r="CB39" s="234">
        <v>4076</v>
      </c>
      <c r="CC39" s="235"/>
      <c r="CD39" s="234"/>
      <c r="CE39" s="236">
        <v>21373</v>
      </c>
      <c r="CF39" s="235"/>
      <c r="CG39" s="234"/>
      <c r="CH39" s="236">
        <v>9200</v>
      </c>
      <c r="CI39" s="22"/>
      <c r="CJ39" s="234">
        <v>6169</v>
      </c>
      <c r="CK39" s="235"/>
      <c r="CL39" s="234"/>
      <c r="CM39" s="236">
        <v>23724</v>
      </c>
      <c r="CN39" s="235"/>
      <c r="CO39" s="234"/>
      <c r="CP39" s="236">
        <v>5612</v>
      </c>
      <c r="CQ39" s="280"/>
    </row>
    <row r="40" spans="1:95" ht="15" customHeight="1" x14ac:dyDescent="0.2">
      <c r="A40" s="32"/>
      <c r="B40" s="972" t="s">
        <v>177</v>
      </c>
      <c r="C40" s="972"/>
      <c r="D40" s="972"/>
      <c r="E40" s="972"/>
      <c r="F40" s="972"/>
      <c r="G40" s="972"/>
      <c r="H40" s="35"/>
      <c r="I40" s="116"/>
      <c r="J40" s="117">
        <v>7611467</v>
      </c>
      <c r="K40" s="118"/>
      <c r="L40" s="111"/>
      <c r="M40" s="117">
        <v>8167286</v>
      </c>
      <c r="N40" s="118"/>
      <c r="O40" s="111"/>
      <c r="P40" s="117">
        <v>7635970</v>
      </c>
      <c r="Q40" s="118"/>
      <c r="R40" s="116"/>
      <c r="S40" s="117">
        <v>7642250</v>
      </c>
      <c r="T40" s="118"/>
      <c r="U40" s="111"/>
      <c r="V40" s="117">
        <v>8161399</v>
      </c>
      <c r="W40" s="118"/>
      <c r="X40" s="111"/>
      <c r="Y40" s="117">
        <v>7681352</v>
      </c>
      <c r="Z40" s="118"/>
      <c r="AA40" s="116"/>
      <c r="AB40" s="242">
        <v>7813381</v>
      </c>
      <c r="AC40" s="118"/>
      <c r="AD40" s="111"/>
      <c r="AE40" s="242">
        <v>8140403</v>
      </c>
      <c r="AF40" s="118"/>
      <c r="AG40" s="111"/>
      <c r="AH40" s="242">
        <v>7811738</v>
      </c>
      <c r="AI40" s="118"/>
      <c r="AJ40" s="33"/>
      <c r="AK40" s="242">
        <v>7956536</v>
      </c>
      <c r="AL40" s="241"/>
      <c r="AM40" s="240"/>
      <c r="AN40" s="242">
        <v>8261031</v>
      </c>
      <c r="AO40" s="241"/>
      <c r="AP40" s="240"/>
      <c r="AQ40" s="242">
        <v>7968376</v>
      </c>
      <c r="AR40" s="118"/>
      <c r="AS40" s="33"/>
      <c r="AT40" s="242">
        <v>7893898</v>
      </c>
      <c r="AU40" s="241"/>
      <c r="AV40" s="240"/>
      <c r="AW40" s="242">
        <v>8170073</v>
      </c>
      <c r="AX40" s="241"/>
      <c r="AY40" s="240"/>
      <c r="AZ40" s="242">
        <v>7895349</v>
      </c>
      <c r="BA40" s="117"/>
      <c r="BB40" s="116"/>
      <c r="BC40" s="242">
        <f>SUM(BC41:BC42)</f>
        <v>7976950</v>
      </c>
      <c r="BD40" s="241"/>
      <c r="BE40" s="240"/>
      <c r="BF40" s="242">
        <f>SUM(BF41:BF42)</f>
        <v>8257783</v>
      </c>
      <c r="BG40" s="241"/>
      <c r="BH40" s="240"/>
      <c r="BI40" s="242">
        <f>SUM(BI41:BI42)</f>
        <v>7996427</v>
      </c>
      <c r="BJ40" s="117"/>
      <c r="BK40" s="116"/>
      <c r="BL40" s="242">
        <f>SUM(BL41:BL42)</f>
        <v>8073376</v>
      </c>
      <c r="BM40" s="241"/>
      <c r="BN40" s="240"/>
      <c r="BO40" s="242">
        <f>SUM(BO41:BO42)</f>
        <v>8340302</v>
      </c>
      <c r="BP40" s="241"/>
      <c r="BQ40" s="240"/>
      <c r="BR40" s="242">
        <f>SUM(BR41:BR42)</f>
        <v>8063753</v>
      </c>
      <c r="BS40" s="117"/>
      <c r="BT40" s="240">
        <f>SUM(BT41:BT42)</f>
        <v>7860145</v>
      </c>
      <c r="BU40" s="241"/>
      <c r="BV40" s="240"/>
      <c r="BW40" s="242">
        <f>SUM(BW41:BW42)</f>
        <v>8121908</v>
      </c>
      <c r="BX40" s="241"/>
      <c r="BY40" s="240"/>
      <c r="BZ40" s="242">
        <f>SUM(BZ41:BZ42)</f>
        <v>7879902</v>
      </c>
      <c r="CA40" s="117"/>
      <c r="CB40" s="240">
        <f>SUM(CB41:CB42)</f>
        <v>8134386</v>
      </c>
      <c r="CC40" s="241"/>
      <c r="CD40" s="240"/>
      <c r="CE40" s="242">
        <f>SUM(CE41:CE42)</f>
        <v>8383372</v>
      </c>
      <c r="CF40" s="241"/>
      <c r="CG40" s="240"/>
      <c r="CH40" s="242">
        <f>SUM(CH41:CH42)</f>
        <v>8138324</v>
      </c>
      <c r="CI40" s="117"/>
      <c r="CJ40" s="240">
        <f>SUM(CJ41:CJ42)</f>
        <v>8247263</v>
      </c>
      <c r="CK40" s="241"/>
      <c r="CL40" s="240"/>
      <c r="CM40" s="242">
        <f>SUM(CM41:CM42)</f>
        <v>8508917</v>
      </c>
      <c r="CN40" s="241"/>
      <c r="CO40" s="240"/>
      <c r="CP40" s="242">
        <f>SUM(CP41:CP42)</f>
        <v>8256256</v>
      </c>
      <c r="CQ40" s="278"/>
    </row>
    <row r="41" spans="1:95" ht="15" customHeight="1" x14ac:dyDescent="0.2">
      <c r="A41" s="2"/>
      <c r="B41" s="15"/>
      <c r="C41" s="15"/>
      <c r="D41" s="15"/>
      <c r="E41" s="104"/>
      <c r="F41" s="1475" t="s">
        <v>166</v>
      </c>
      <c r="G41" s="972"/>
      <c r="H41" s="14"/>
      <c r="I41" s="121"/>
      <c r="J41" s="358">
        <v>7523289</v>
      </c>
      <c r="K41" s="124"/>
      <c r="L41" s="109"/>
      <c r="M41" s="358">
        <v>7633453</v>
      </c>
      <c r="N41" s="124"/>
      <c r="O41" s="109"/>
      <c r="P41" s="358">
        <v>7514613</v>
      </c>
      <c r="Q41" s="124"/>
      <c r="R41" s="121"/>
      <c r="S41" s="358">
        <v>7551003</v>
      </c>
      <c r="T41" s="124"/>
      <c r="U41" s="109"/>
      <c r="V41" s="358">
        <v>7673311</v>
      </c>
      <c r="W41" s="124"/>
      <c r="X41" s="109"/>
      <c r="Y41" s="358">
        <v>7560966</v>
      </c>
      <c r="Z41" s="124"/>
      <c r="AA41" s="121"/>
      <c r="AB41" s="239">
        <v>7726297</v>
      </c>
      <c r="AC41" s="124"/>
      <c r="AD41" s="109"/>
      <c r="AE41" s="239">
        <v>7802450</v>
      </c>
      <c r="AF41" s="124"/>
      <c r="AG41" s="109"/>
      <c r="AH41" s="239">
        <v>7721761</v>
      </c>
      <c r="AI41" s="124"/>
      <c r="AJ41" s="44"/>
      <c r="AK41" s="239">
        <v>7882353</v>
      </c>
      <c r="AL41" s="238"/>
      <c r="AM41" s="237"/>
      <c r="AN41" s="239">
        <v>7965201</v>
      </c>
      <c r="AO41" s="238"/>
      <c r="AP41" s="237"/>
      <c r="AQ41" s="239">
        <v>7893236</v>
      </c>
      <c r="AR41" s="124"/>
      <c r="AS41" s="44"/>
      <c r="AT41" s="239">
        <v>7826510</v>
      </c>
      <c r="AU41" s="238"/>
      <c r="AV41" s="237"/>
      <c r="AW41" s="239">
        <v>7893520</v>
      </c>
      <c r="AX41" s="238"/>
      <c r="AY41" s="237"/>
      <c r="AZ41" s="239">
        <v>7827197</v>
      </c>
      <c r="BA41" s="358"/>
      <c r="BB41" s="121"/>
      <c r="BC41" s="239">
        <v>7909834</v>
      </c>
      <c r="BD41" s="238"/>
      <c r="BE41" s="237"/>
      <c r="BF41" s="239">
        <v>8001316</v>
      </c>
      <c r="BG41" s="238"/>
      <c r="BH41" s="237"/>
      <c r="BI41" s="239">
        <v>7929053</v>
      </c>
      <c r="BJ41" s="358"/>
      <c r="BK41" s="121"/>
      <c r="BL41" s="239">
        <v>8012757</v>
      </c>
      <c r="BM41" s="238"/>
      <c r="BN41" s="237"/>
      <c r="BO41" s="239">
        <v>8093303</v>
      </c>
      <c r="BP41" s="238"/>
      <c r="BQ41" s="237"/>
      <c r="BR41" s="239">
        <v>8002866</v>
      </c>
      <c r="BS41" s="358"/>
      <c r="BT41" s="237">
        <v>7796711</v>
      </c>
      <c r="BU41" s="238"/>
      <c r="BV41" s="237"/>
      <c r="BW41" s="239">
        <v>7862371</v>
      </c>
      <c r="BX41" s="238"/>
      <c r="BY41" s="237"/>
      <c r="BZ41" s="239">
        <v>7801577</v>
      </c>
      <c r="CA41" s="358"/>
      <c r="CB41" s="237">
        <v>8075705</v>
      </c>
      <c r="CC41" s="238"/>
      <c r="CD41" s="237"/>
      <c r="CE41" s="239">
        <v>8159652</v>
      </c>
      <c r="CF41" s="238"/>
      <c r="CG41" s="237"/>
      <c r="CH41" s="239">
        <v>8091689</v>
      </c>
      <c r="CI41" s="358"/>
      <c r="CJ41" s="237">
        <v>8191841</v>
      </c>
      <c r="CK41" s="238"/>
      <c r="CL41" s="237"/>
      <c r="CM41" s="239">
        <v>8288301</v>
      </c>
      <c r="CN41" s="238"/>
      <c r="CO41" s="237"/>
      <c r="CP41" s="239">
        <v>8214487</v>
      </c>
      <c r="CQ41" s="279"/>
    </row>
    <row r="42" spans="1:95" s="4" customFormat="1" ht="15" customHeight="1" x14ac:dyDescent="0.2">
      <c r="A42" s="3"/>
      <c r="B42" s="134"/>
      <c r="C42" s="134"/>
      <c r="D42" s="134"/>
      <c r="E42" s="108"/>
      <c r="F42" s="1478" t="s">
        <v>167</v>
      </c>
      <c r="G42" s="1479"/>
      <c r="H42" s="23"/>
      <c r="I42" s="135"/>
      <c r="J42" s="668">
        <v>88178</v>
      </c>
      <c r="K42" s="251"/>
      <c r="L42" s="669"/>
      <c r="M42" s="668">
        <v>533833</v>
      </c>
      <c r="N42" s="251"/>
      <c r="O42" s="669"/>
      <c r="P42" s="668">
        <v>121357</v>
      </c>
      <c r="Q42" s="251"/>
      <c r="R42" s="135"/>
      <c r="S42" s="668">
        <v>91247</v>
      </c>
      <c r="T42" s="251"/>
      <c r="U42" s="669"/>
      <c r="V42" s="668">
        <v>488088</v>
      </c>
      <c r="W42" s="251"/>
      <c r="X42" s="669"/>
      <c r="Y42" s="668">
        <v>120386</v>
      </c>
      <c r="Z42" s="251"/>
      <c r="AA42" s="135"/>
      <c r="AB42" s="635">
        <v>87084</v>
      </c>
      <c r="AC42" s="251"/>
      <c r="AD42" s="669"/>
      <c r="AE42" s="635">
        <v>337953</v>
      </c>
      <c r="AF42" s="251"/>
      <c r="AG42" s="669"/>
      <c r="AH42" s="635">
        <v>89977</v>
      </c>
      <c r="AI42" s="251"/>
      <c r="AK42" s="635">
        <v>74183</v>
      </c>
      <c r="AL42" s="636"/>
      <c r="AM42" s="637"/>
      <c r="AN42" s="635">
        <v>295830</v>
      </c>
      <c r="AO42" s="636"/>
      <c r="AP42" s="637"/>
      <c r="AQ42" s="635">
        <v>75140</v>
      </c>
      <c r="AR42" s="251"/>
      <c r="AT42" s="635">
        <v>67388</v>
      </c>
      <c r="AU42" s="636"/>
      <c r="AV42" s="637"/>
      <c r="AW42" s="635">
        <v>276553</v>
      </c>
      <c r="AX42" s="636"/>
      <c r="AY42" s="637"/>
      <c r="AZ42" s="635">
        <v>68152</v>
      </c>
      <c r="BA42" s="668"/>
      <c r="BB42" s="135"/>
      <c r="BC42" s="635">
        <v>67116</v>
      </c>
      <c r="BD42" s="636"/>
      <c r="BE42" s="637"/>
      <c r="BF42" s="635">
        <v>256467</v>
      </c>
      <c r="BG42" s="636"/>
      <c r="BH42" s="637"/>
      <c r="BI42" s="635">
        <v>67374</v>
      </c>
      <c r="BJ42" s="668"/>
      <c r="BK42" s="135"/>
      <c r="BL42" s="635">
        <v>60619</v>
      </c>
      <c r="BM42" s="636"/>
      <c r="BN42" s="637"/>
      <c r="BO42" s="635">
        <v>246999</v>
      </c>
      <c r="BP42" s="636"/>
      <c r="BQ42" s="637"/>
      <c r="BR42" s="635">
        <v>60887</v>
      </c>
      <c r="BS42" s="668"/>
      <c r="BT42" s="637">
        <v>63434</v>
      </c>
      <c r="BU42" s="636"/>
      <c r="BV42" s="637"/>
      <c r="BW42" s="635">
        <v>259537</v>
      </c>
      <c r="BX42" s="636"/>
      <c r="BY42" s="637"/>
      <c r="BZ42" s="635">
        <v>78325</v>
      </c>
      <c r="CA42" s="668"/>
      <c r="CB42" s="637">
        <v>58681</v>
      </c>
      <c r="CC42" s="636"/>
      <c r="CD42" s="637"/>
      <c r="CE42" s="635">
        <v>223720</v>
      </c>
      <c r="CF42" s="636"/>
      <c r="CG42" s="637"/>
      <c r="CH42" s="635">
        <v>46635</v>
      </c>
      <c r="CI42" s="668"/>
      <c r="CJ42" s="637">
        <v>55422</v>
      </c>
      <c r="CK42" s="636"/>
      <c r="CL42" s="637"/>
      <c r="CM42" s="635">
        <v>220616</v>
      </c>
      <c r="CN42" s="636"/>
      <c r="CO42" s="637"/>
      <c r="CP42" s="635">
        <v>41769</v>
      </c>
      <c r="CQ42" s="670"/>
    </row>
  </sheetData>
  <mergeCells count="46">
    <mergeCell ref="F42:G42"/>
    <mergeCell ref="B27:G27"/>
    <mergeCell ref="F28:G28"/>
    <mergeCell ref="F29:G29"/>
    <mergeCell ref="B40:G40"/>
    <mergeCell ref="F41:G41"/>
    <mergeCell ref="F33:G33"/>
    <mergeCell ref="B34:G34"/>
    <mergeCell ref="F39:G39"/>
    <mergeCell ref="F36:G36"/>
    <mergeCell ref="B37:G37"/>
    <mergeCell ref="F38:G38"/>
    <mergeCell ref="F35:G35"/>
    <mergeCell ref="B30:G30"/>
    <mergeCell ref="B31:G31"/>
    <mergeCell ref="F32:G32"/>
    <mergeCell ref="F13:G13"/>
    <mergeCell ref="F14:G14"/>
    <mergeCell ref="B15:G15"/>
    <mergeCell ref="E16:G16"/>
    <mergeCell ref="F17:G17"/>
    <mergeCell ref="F20:G20"/>
    <mergeCell ref="E23:G23"/>
    <mergeCell ref="B24:G24"/>
    <mergeCell ref="F25:G25"/>
    <mergeCell ref="F26:G26"/>
    <mergeCell ref="E9:G9"/>
    <mergeCell ref="F10:G10"/>
    <mergeCell ref="F11:G11"/>
    <mergeCell ref="E12:G12"/>
    <mergeCell ref="B5:G5"/>
    <mergeCell ref="F6:G6"/>
    <mergeCell ref="F7:G7"/>
    <mergeCell ref="B8:G8"/>
    <mergeCell ref="CJ3:CP3"/>
    <mergeCell ref="AK3:AQ3"/>
    <mergeCell ref="A1:J1"/>
    <mergeCell ref="A3:H4"/>
    <mergeCell ref="J3:P3"/>
    <mergeCell ref="S3:Y3"/>
    <mergeCell ref="AB3:AH3"/>
    <mergeCell ref="AT3:AZ3"/>
    <mergeCell ref="CB3:CH3"/>
    <mergeCell ref="BT3:BZ3"/>
    <mergeCell ref="BL3:BR3"/>
    <mergeCell ref="BC3:BI3"/>
  </mergeCells>
  <phoneticPr fontId="2"/>
  <printOptions horizontalCentered="1" verticalCentered="1"/>
  <pageMargins left="0.39370078740157483" right="0.39370078740157483" top="0.6692913385826772" bottom="0.6692913385826772" header="0.51181102362204722" footer="0.59055118110236227"/>
  <pageSetup paperSize="9" scale="77" firstPageNumber="10" orientation="landscape" useFirstPageNumber="1" r:id="rId1"/>
  <headerFooter alignWithMargins="0">
    <oddHeader>&amp;L　</oddHeader>
    <oddFooter>&amp;C&amp;"ＭＳ Ｐ明朝,標準"－&amp;P－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47"/>
  <sheetViews>
    <sheetView showGridLines="0" view="pageBreakPreview" topLeftCell="A3" zoomScaleNormal="80" zoomScaleSheetLayoutView="100" workbookViewId="0">
      <selection activeCell="H14" sqref="H14:I14"/>
    </sheetView>
  </sheetViews>
  <sheetFormatPr defaultColWidth="9" defaultRowHeight="11.5" x14ac:dyDescent="0.2"/>
  <cols>
    <col min="1" max="1" width="0.36328125" style="1" customWidth="1"/>
    <col min="2" max="2" width="3.08984375" style="1" customWidth="1"/>
    <col min="3" max="4" width="0.36328125" style="1" customWidth="1"/>
    <col min="5" max="6" width="3.08984375" style="1" customWidth="1"/>
    <col min="7" max="7" width="12.08984375" style="1" customWidth="1"/>
    <col min="8" max="9" width="0.36328125" style="1" customWidth="1"/>
    <col min="10" max="10" width="14.36328125" style="1" customWidth="1"/>
    <col min="11" max="12" width="0.36328125" style="1" customWidth="1"/>
    <col min="13" max="13" width="14.36328125" style="1" customWidth="1"/>
    <col min="14" max="15" width="0.36328125" style="1" customWidth="1"/>
    <col min="16" max="16" width="14.36328125" style="1" customWidth="1"/>
    <col min="17" max="18" width="0.36328125" style="1" customWidth="1"/>
    <col min="19" max="19" width="11.90625" style="1" bestFit="1" customWidth="1"/>
    <col min="20" max="21" width="0.36328125" style="1" customWidth="1"/>
    <col min="22" max="22" width="11.90625" style="1" bestFit="1" customWidth="1"/>
    <col min="23" max="24" width="0.36328125" style="1" customWidth="1"/>
    <col min="25" max="25" width="14.90625" style="1" customWidth="1"/>
    <col min="26" max="27" width="0.36328125" style="1" customWidth="1"/>
    <col min="28" max="28" width="8.08984375" style="1" customWidth="1"/>
    <col min="29" max="30" width="0.36328125" style="1" customWidth="1"/>
    <col min="31" max="31" width="8.08984375" style="1" customWidth="1"/>
    <col min="32" max="32" width="0.36328125" style="1" customWidth="1"/>
    <col min="33" max="33" width="1.08984375" style="1" customWidth="1"/>
    <col min="34" max="35" width="14" style="1" customWidth="1"/>
    <col min="36" max="36" width="10.36328125" style="1" customWidth="1"/>
    <col min="37" max="37" width="6.08984375" style="1" customWidth="1"/>
    <col min="38" max="16384" width="9" style="1"/>
  </cols>
  <sheetData>
    <row r="1" spans="1:36" ht="18.75" customHeight="1" x14ac:dyDescent="0.2">
      <c r="A1" s="1457" t="s">
        <v>957</v>
      </c>
      <c r="B1" s="1457"/>
      <c r="C1" s="1457"/>
      <c r="D1" s="1457"/>
      <c r="E1" s="1457"/>
      <c r="F1" s="1457"/>
      <c r="G1" s="1457"/>
      <c r="H1" s="1457"/>
      <c r="I1" s="1457"/>
      <c r="J1" s="1457"/>
      <c r="K1" s="1457"/>
      <c r="L1" s="1457"/>
      <c r="M1" s="1457"/>
    </row>
    <row r="2" spans="1:36" ht="12" customHeight="1" x14ac:dyDescent="0.2">
      <c r="A2" s="53"/>
      <c r="AB2" s="25"/>
      <c r="AC2" s="25"/>
      <c r="AD2" s="25"/>
      <c r="AE2" s="25"/>
      <c r="AJ2" s="100" t="s">
        <v>178</v>
      </c>
    </row>
    <row r="3" spans="1:36" ht="13" x14ac:dyDescent="0.2">
      <c r="A3" s="1469" t="s">
        <v>864</v>
      </c>
      <c r="B3" s="1470"/>
      <c r="C3" s="1470"/>
      <c r="D3" s="1470"/>
      <c r="E3" s="1470"/>
      <c r="F3" s="1470"/>
      <c r="G3" s="1470"/>
      <c r="H3" s="1471"/>
      <c r="I3" s="51"/>
      <c r="J3" s="1060" t="s">
        <v>1015</v>
      </c>
      <c r="K3" s="1060"/>
      <c r="L3" s="1060"/>
      <c r="M3" s="1060"/>
      <c r="N3" s="1060"/>
      <c r="O3" s="1060"/>
      <c r="P3" s="1060"/>
      <c r="Q3" s="1060"/>
      <c r="R3" s="1060"/>
      <c r="S3" s="1060"/>
      <c r="T3" s="1060"/>
      <c r="U3" s="1060"/>
      <c r="V3" s="1060"/>
      <c r="W3" s="1060"/>
      <c r="X3" s="1060"/>
      <c r="Y3" s="1060"/>
      <c r="Z3" s="114"/>
      <c r="AA3" s="9"/>
      <c r="AB3" s="1060" t="s">
        <v>980</v>
      </c>
      <c r="AC3" s="1060"/>
      <c r="AD3" s="1060"/>
      <c r="AE3" s="1060"/>
      <c r="AF3" s="12"/>
      <c r="AH3" s="1480" t="s">
        <v>179</v>
      </c>
      <c r="AI3" s="1481"/>
      <c r="AJ3" s="1482"/>
    </row>
    <row r="4" spans="1:36" ht="24.75" customHeight="1" x14ac:dyDescent="0.2">
      <c r="A4" s="1472"/>
      <c r="B4" s="1473"/>
      <c r="C4" s="1473"/>
      <c r="D4" s="1473"/>
      <c r="E4" s="1473"/>
      <c r="F4" s="1473"/>
      <c r="G4" s="1473"/>
      <c r="H4" s="1474"/>
      <c r="I4" s="735"/>
      <c r="J4" s="463" t="s">
        <v>979</v>
      </c>
      <c r="K4" s="729"/>
      <c r="L4" s="728"/>
      <c r="M4" s="463" t="s">
        <v>978</v>
      </c>
      <c r="N4" s="729"/>
      <c r="O4" s="728"/>
      <c r="P4" s="463" t="s">
        <v>977</v>
      </c>
      <c r="Q4" s="464"/>
      <c r="R4" s="728"/>
      <c r="S4" s="366" t="s">
        <v>976</v>
      </c>
      <c r="T4" s="729"/>
      <c r="U4" s="728"/>
      <c r="V4" s="366" t="s">
        <v>975</v>
      </c>
      <c r="W4" s="729"/>
      <c r="X4" s="728"/>
      <c r="Y4" s="45" t="s">
        <v>180</v>
      </c>
      <c r="Z4" s="729"/>
      <c r="AA4" s="728"/>
      <c r="AB4" s="465" t="s">
        <v>974</v>
      </c>
      <c r="AC4" s="729"/>
      <c r="AD4" s="728"/>
      <c r="AE4" s="465" t="s">
        <v>973</v>
      </c>
      <c r="AF4" s="115"/>
      <c r="AH4" s="466" t="s">
        <v>892</v>
      </c>
      <c r="AI4" s="467" t="s">
        <v>181</v>
      </c>
      <c r="AJ4" s="468" t="s">
        <v>179</v>
      </c>
    </row>
    <row r="5" spans="1:36" ht="13" x14ac:dyDescent="0.2">
      <c r="A5" s="32"/>
      <c r="B5" s="972" t="s">
        <v>33</v>
      </c>
      <c r="C5" s="972"/>
      <c r="D5" s="972"/>
      <c r="E5" s="972"/>
      <c r="F5" s="968"/>
      <c r="G5" s="968"/>
      <c r="H5" s="35"/>
      <c r="I5" s="116"/>
      <c r="J5" s="784">
        <v>133593110</v>
      </c>
      <c r="K5" s="785"/>
      <c r="L5" s="786"/>
      <c r="M5" s="784">
        <v>137402398</v>
      </c>
      <c r="N5" s="785"/>
      <c r="O5" s="786"/>
      <c r="P5" s="784">
        <v>133999625</v>
      </c>
      <c r="Q5" s="787"/>
      <c r="R5" s="786"/>
      <c r="S5" s="784">
        <v>286486</v>
      </c>
      <c r="T5" s="785"/>
      <c r="U5" s="786"/>
      <c r="V5" s="784">
        <v>150316</v>
      </c>
      <c r="W5" s="785"/>
      <c r="X5" s="786"/>
      <c r="Y5" s="784">
        <v>3266603</v>
      </c>
      <c r="Z5" s="785"/>
      <c r="AA5" s="786"/>
      <c r="AB5" s="788">
        <v>97.5</v>
      </c>
      <c r="AC5" s="789"/>
      <c r="AD5" s="790"/>
      <c r="AE5" s="788">
        <v>100.3</v>
      </c>
      <c r="AF5" s="791"/>
      <c r="AG5" s="351"/>
      <c r="AH5" s="792">
        <v>1048536</v>
      </c>
      <c r="AI5" s="793">
        <v>977597</v>
      </c>
      <c r="AJ5" s="794">
        <v>93.2</v>
      </c>
    </row>
    <row r="6" spans="1:36" ht="13" x14ac:dyDescent="0.2">
      <c r="A6" s="2"/>
      <c r="B6" s="15"/>
      <c r="C6" s="15"/>
      <c r="D6" s="15"/>
      <c r="E6" s="104"/>
      <c r="F6" s="1475" t="s">
        <v>166</v>
      </c>
      <c r="G6" s="972"/>
      <c r="H6" s="14"/>
      <c r="I6" s="121"/>
      <c r="J6" s="795">
        <v>132831982</v>
      </c>
      <c r="K6" s="796"/>
      <c r="L6" s="797"/>
      <c r="M6" s="795">
        <v>134117255</v>
      </c>
      <c r="N6" s="796"/>
      <c r="O6" s="797"/>
      <c r="P6" s="795">
        <v>133230987</v>
      </c>
      <c r="Q6" s="798"/>
      <c r="R6" s="797"/>
      <c r="S6" s="795">
        <v>2001</v>
      </c>
      <c r="T6" s="796"/>
      <c r="U6" s="797"/>
      <c r="V6" s="795">
        <v>149094</v>
      </c>
      <c r="W6" s="796"/>
      <c r="X6" s="797"/>
      <c r="Y6" s="795">
        <v>1033361</v>
      </c>
      <c r="Z6" s="796"/>
      <c r="AA6" s="797"/>
      <c r="AB6" s="799">
        <v>99.3</v>
      </c>
      <c r="AC6" s="800"/>
      <c r="AD6" s="801"/>
      <c r="AE6" s="799">
        <v>100.3</v>
      </c>
      <c r="AF6" s="802"/>
      <c r="AG6" s="351"/>
      <c r="AH6" s="803">
        <v>1018309</v>
      </c>
      <c r="AI6" s="804">
        <v>964499</v>
      </c>
      <c r="AJ6" s="805">
        <v>94.7</v>
      </c>
    </row>
    <row r="7" spans="1:36" ht="13" x14ac:dyDescent="0.2">
      <c r="A7" s="3"/>
      <c r="B7" s="15"/>
      <c r="C7" s="15"/>
      <c r="D7" s="15"/>
      <c r="E7" s="104"/>
      <c r="F7" s="1477" t="s">
        <v>167</v>
      </c>
      <c r="G7" s="975"/>
      <c r="H7" s="13"/>
      <c r="I7" s="125"/>
      <c r="J7" s="806">
        <v>761128</v>
      </c>
      <c r="K7" s="807"/>
      <c r="L7" s="808"/>
      <c r="M7" s="806">
        <v>3285143</v>
      </c>
      <c r="N7" s="807"/>
      <c r="O7" s="808"/>
      <c r="P7" s="806">
        <v>768638</v>
      </c>
      <c r="Q7" s="809"/>
      <c r="R7" s="808"/>
      <c r="S7" s="806">
        <v>284485</v>
      </c>
      <c r="T7" s="807"/>
      <c r="U7" s="808"/>
      <c r="V7" s="806">
        <v>1222</v>
      </c>
      <c r="W7" s="807"/>
      <c r="X7" s="808"/>
      <c r="Y7" s="806">
        <v>2233242</v>
      </c>
      <c r="Z7" s="807"/>
      <c r="AA7" s="808"/>
      <c r="AB7" s="810">
        <v>23.4</v>
      </c>
      <c r="AC7" s="811"/>
      <c r="AD7" s="812"/>
      <c r="AE7" s="810">
        <v>101</v>
      </c>
      <c r="AF7" s="813"/>
      <c r="AG7" s="351"/>
      <c r="AH7" s="814">
        <v>30227</v>
      </c>
      <c r="AI7" s="815">
        <v>13098</v>
      </c>
      <c r="AJ7" s="816">
        <v>43.3</v>
      </c>
    </row>
    <row r="8" spans="1:36" ht="13" x14ac:dyDescent="0.2">
      <c r="A8" s="32"/>
      <c r="B8" s="972" t="s">
        <v>164</v>
      </c>
      <c r="C8" s="972"/>
      <c r="D8" s="972"/>
      <c r="E8" s="972"/>
      <c r="F8" s="972"/>
      <c r="G8" s="972"/>
      <c r="H8" s="35"/>
      <c r="I8" s="116"/>
      <c r="J8" s="817">
        <v>62456290</v>
      </c>
      <c r="K8" s="818"/>
      <c r="L8" s="819"/>
      <c r="M8" s="817">
        <v>64457201</v>
      </c>
      <c r="N8" s="818"/>
      <c r="O8" s="819"/>
      <c r="P8" s="817">
        <v>62992300</v>
      </c>
      <c r="Q8" s="820"/>
      <c r="R8" s="819"/>
      <c r="S8" s="817">
        <v>157123</v>
      </c>
      <c r="T8" s="818"/>
      <c r="U8" s="819"/>
      <c r="V8" s="817">
        <v>141185</v>
      </c>
      <c r="W8" s="818"/>
      <c r="X8" s="819"/>
      <c r="Y8" s="817">
        <v>1448963</v>
      </c>
      <c r="Z8" s="818"/>
      <c r="AA8" s="819"/>
      <c r="AB8" s="821">
        <v>97.7</v>
      </c>
      <c r="AC8" s="822"/>
      <c r="AD8" s="823"/>
      <c r="AE8" s="821">
        <v>100.9</v>
      </c>
      <c r="AF8" s="791"/>
      <c r="AG8" s="351"/>
      <c r="AH8" s="824">
        <v>220968</v>
      </c>
      <c r="AI8" s="825">
        <v>198996</v>
      </c>
      <c r="AJ8" s="826">
        <v>90.1</v>
      </c>
    </row>
    <row r="9" spans="1:36" ht="13" x14ac:dyDescent="0.2">
      <c r="A9" s="2"/>
      <c r="B9" s="15"/>
      <c r="C9" s="104"/>
      <c r="D9" s="119"/>
      <c r="E9" s="972" t="s">
        <v>165</v>
      </c>
      <c r="F9" s="972"/>
      <c r="G9" s="972"/>
      <c r="H9" s="35"/>
      <c r="I9" s="116"/>
      <c r="J9" s="817">
        <v>52604034</v>
      </c>
      <c r="K9" s="818"/>
      <c r="L9" s="819"/>
      <c r="M9" s="817">
        <v>54016826</v>
      </c>
      <c r="N9" s="818"/>
      <c r="O9" s="819"/>
      <c r="P9" s="817">
        <v>52570630</v>
      </c>
      <c r="Q9" s="820"/>
      <c r="R9" s="819"/>
      <c r="S9" s="817">
        <v>150428</v>
      </c>
      <c r="T9" s="818"/>
      <c r="U9" s="819"/>
      <c r="V9" s="817">
        <v>16970</v>
      </c>
      <c r="W9" s="818"/>
      <c r="X9" s="819"/>
      <c r="Y9" s="817">
        <v>1312738</v>
      </c>
      <c r="Z9" s="818"/>
      <c r="AA9" s="819"/>
      <c r="AB9" s="821">
        <v>97.3</v>
      </c>
      <c r="AC9" s="822"/>
      <c r="AD9" s="823"/>
      <c r="AE9" s="821">
        <v>99.9</v>
      </c>
      <c r="AF9" s="791"/>
      <c r="AG9" s="351"/>
      <c r="AH9" s="824">
        <v>200491</v>
      </c>
      <c r="AI9" s="825">
        <v>180030</v>
      </c>
      <c r="AJ9" s="826">
        <v>89.8</v>
      </c>
    </row>
    <row r="10" spans="1:36" ht="13" x14ac:dyDescent="0.2">
      <c r="A10" s="2"/>
      <c r="B10" s="15"/>
      <c r="C10" s="104"/>
      <c r="D10" s="120"/>
      <c r="E10" s="15"/>
      <c r="F10" s="1475" t="s">
        <v>166</v>
      </c>
      <c r="G10" s="972"/>
      <c r="H10" s="14"/>
      <c r="I10" s="121"/>
      <c r="J10" s="827">
        <v>52247356</v>
      </c>
      <c r="K10" s="828"/>
      <c r="L10" s="829"/>
      <c r="M10" s="827">
        <v>52664902</v>
      </c>
      <c r="N10" s="828"/>
      <c r="O10" s="829"/>
      <c r="P10" s="827">
        <v>52208856</v>
      </c>
      <c r="Q10" s="380"/>
      <c r="R10" s="829"/>
      <c r="S10" s="827">
        <v>480</v>
      </c>
      <c r="T10" s="828"/>
      <c r="U10" s="829"/>
      <c r="V10" s="827">
        <v>16241</v>
      </c>
      <c r="W10" s="828"/>
      <c r="X10" s="829"/>
      <c r="Y10" s="827">
        <v>471807</v>
      </c>
      <c r="Z10" s="828"/>
      <c r="AA10" s="829"/>
      <c r="AB10" s="830">
        <v>99.1</v>
      </c>
      <c r="AC10" s="831"/>
      <c r="AD10" s="832"/>
      <c r="AE10" s="830">
        <v>99.9</v>
      </c>
      <c r="AF10" s="802"/>
      <c r="AG10" s="351"/>
      <c r="AH10" s="833">
        <v>185998</v>
      </c>
      <c r="AI10" s="834">
        <v>173852</v>
      </c>
      <c r="AJ10" s="835">
        <v>93.5</v>
      </c>
    </row>
    <row r="11" spans="1:36" ht="13" x14ac:dyDescent="0.2">
      <c r="A11" s="2"/>
      <c r="B11" s="15"/>
      <c r="C11" s="104"/>
      <c r="D11" s="105"/>
      <c r="E11" s="126"/>
      <c r="F11" s="1476" t="s">
        <v>167</v>
      </c>
      <c r="G11" s="978"/>
      <c r="H11" s="18"/>
      <c r="I11" s="19"/>
      <c r="J11" s="836">
        <v>356678</v>
      </c>
      <c r="K11" s="837"/>
      <c r="L11" s="838"/>
      <c r="M11" s="836">
        <v>1351924</v>
      </c>
      <c r="N11" s="837"/>
      <c r="O11" s="838"/>
      <c r="P11" s="836">
        <v>361774</v>
      </c>
      <c r="Q11" s="370"/>
      <c r="R11" s="838"/>
      <c r="S11" s="836">
        <v>149948</v>
      </c>
      <c r="T11" s="837"/>
      <c r="U11" s="838"/>
      <c r="V11" s="836">
        <v>729</v>
      </c>
      <c r="W11" s="837"/>
      <c r="X11" s="838"/>
      <c r="Y11" s="836">
        <v>840931</v>
      </c>
      <c r="Z11" s="837"/>
      <c r="AA11" s="838"/>
      <c r="AB11" s="839">
        <v>26.8</v>
      </c>
      <c r="AC11" s="840"/>
      <c r="AD11" s="841"/>
      <c r="AE11" s="839">
        <v>101.4</v>
      </c>
      <c r="AF11" s="842"/>
      <c r="AG11" s="351"/>
      <c r="AH11" s="843">
        <v>14493</v>
      </c>
      <c r="AI11" s="844">
        <v>6178</v>
      </c>
      <c r="AJ11" s="845">
        <v>42.6</v>
      </c>
    </row>
    <row r="12" spans="1:36" ht="13" x14ac:dyDescent="0.2">
      <c r="A12" s="2"/>
      <c r="B12" s="15"/>
      <c r="C12" s="104"/>
      <c r="D12" s="122"/>
      <c r="E12" s="972" t="s">
        <v>168</v>
      </c>
      <c r="F12" s="972"/>
      <c r="G12" s="972"/>
      <c r="H12" s="35"/>
      <c r="I12" s="116"/>
      <c r="J12" s="817">
        <v>9852256</v>
      </c>
      <c r="K12" s="818"/>
      <c r="L12" s="819"/>
      <c r="M12" s="817">
        <v>10440375</v>
      </c>
      <c r="N12" s="818"/>
      <c r="O12" s="819"/>
      <c r="P12" s="817">
        <v>10421670</v>
      </c>
      <c r="Q12" s="846"/>
      <c r="R12" s="819"/>
      <c r="S12" s="817">
        <v>6695</v>
      </c>
      <c r="T12" s="818"/>
      <c r="U12" s="819"/>
      <c r="V12" s="817">
        <v>124215</v>
      </c>
      <c r="W12" s="818"/>
      <c r="X12" s="819"/>
      <c r="Y12" s="817">
        <v>136225</v>
      </c>
      <c r="Z12" s="818"/>
      <c r="AA12" s="819"/>
      <c r="AB12" s="821">
        <v>99.8</v>
      </c>
      <c r="AC12" s="822"/>
      <c r="AD12" s="823"/>
      <c r="AE12" s="821">
        <v>105.8</v>
      </c>
      <c r="AF12" s="791"/>
      <c r="AG12" s="351"/>
      <c r="AH12" s="824">
        <v>20477</v>
      </c>
      <c r="AI12" s="825">
        <v>18966</v>
      </c>
      <c r="AJ12" s="826">
        <v>92.6</v>
      </c>
    </row>
    <row r="13" spans="1:36" ht="13" x14ac:dyDescent="0.2">
      <c r="A13" s="2"/>
      <c r="B13" s="15"/>
      <c r="C13" s="104"/>
      <c r="D13" s="120"/>
      <c r="E13" s="104"/>
      <c r="F13" s="1475" t="s">
        <v>166</v>
      </c>
      <c r="G13" s="972"/>
      <c r="H13" s="14"/>
      <c r="I13" s="121"/>
      <c r="J13" s="827">
        <v>9833945</v>
      </c>
      <c r="K13" s="828"/>
      <c r="L13" s="829"/>
      <c r="M13" s="827">
        <v>10304185</v>
      </c>
      <c r="N13" s="828"/>
      <c r="O13" s="829"/>
      <c r="P13" s="827">
        <v>10411607</v>
      </c>
      <c r="Q13" s="380"/>
      <c r="R13" s="829"/>
      <c r="S13" s="827">
        <v>0</v>
      </c>
      <c r="T13" s="828"/>
      <c r="U13" s="829"/>
      <c r="V13" s="827">
        <v>124215</v>
      </c>
      <c r="W13" s="828"/>
      <c r="X13" s="829"/>
      <c r="Y13" s="827">
        <v>16793</v>
      </c>
      <c r="Z13" s="828"/>
      <c r="AA13" s="829"/>
      <c r="AB13" s="830">
        <v>101</v>
      </c>
      <c r="AC13" s="831"/>
      <c r="AD13" s="832"/>
      <c r="AE13" s="830">
        <v>105.9</v>
      </c>
      <c r="AF13" s="802"/>
      <c r="AG13" s="351"/>
      <c r="AH13" s="833">
        <v>20075</v>
      </c>
      <c r="AI13" s="834">
        <v>18692</v>
      </c>
      <c r="AJ13" s="835">
        <v>93.1</v>
      </c>
    </row>
    <row r="14" spans="1:36" ht="13" x14ac:dyDescent="0.2">
      <c r="A14" s="17"/>
      <c r="B14" s="126"/>
      <c r="C14" s="106"/>
      <c r="D14" s="105"/>
      <c r="E14" s="106"/>
      <c r="F14" s="1476" t="s">
        <v>167</v>
      </c>
      <c r="G14" s="978"/>
      <c r="H14" s="18"/>
      <c r="I14" s="19"/>
      <c r="J14" s="836">
        <v>18311</v>
      </c>
      <c r="K14" s="837"/>
      <c r="L14" s="838"/>
      <c r="M14" s="836">
        <v>136190</v>
      </c>
      <c r="N14" s="837"/>
      <c r="O14" s="838"/>
      <c r="P14" s="836">
        <v>10063</v>
      </c>
      <c r="Q14" s="370"/>
      <c r="R14" s="838"/>
      <c r="S14" s="836">
        <v>6695</v>
      </c>
      <c r="T14" s="837"/>
      <c r="U14" s="838"/>
      <c r="V14" s="836">
        <v>0</v>
      </c>
      <c r="W14" s="837"/>
      <c r="X14" s="838"/>
      <c r="Y14" s="836">
        <v>119432</v>
      </c>
      <c r="Z14" s="837"/>
      <c r="AA14" s="838"/>
      <c r="AB14" s="839">
        <v>7.4</v>
      </c>
      <c r="AC14" s="840"/>
      <c r="AD14" s="841"/>
      <c r="AE14" s="839">
        <v>55</v>
      </c>
      <c r="AF14" s="842"/>
      <c r="AG14" s="351"/>
      <c r="AH14" s="843">
        <v>402</v>
      </c>
      <c r="AI14" s="844">
        <v>274</v>
      </c>
      <c r="AJ14" s="845">
        <v>68.2</v>
      </c>
    </row>
    <row r="15" spans="1:36" ht="13" x14ac:dyDescent="0.2">
      <c r="A15" s="32"/>
      <c r="B15" s="972" t="s">
        <v>169</v>
      </c>
      <c r="C15" s="972"/>
      <c r="D15" s="972"/>
      <c r="E15" s="972"/>
      <c r="F15" s="972"/>
      <c r="G15" s="972"/>
      <c r="H15" s="35"/>
      <c r="I15" s="116"/>
      <c r="J15" s="817">
        <v>50063622</v>
      </c>
      <c r="K15" s="818"/>
      <c r="L15" s="819"/>
      <c r="M15" s="817">
        <v>51661693</v>
      </c>
      <c r="N15" s="818"/>
      <c r="O15" s="819"/>
      <c r="P15" s="817">
        <v>50091565</v>
      </c>
      <c r="Q15" s="846"/>
      <c r="R15" s="819"/>
      <c r="S15" s="817">
        <v>103197</v>
      </c>
      <c r="T15" s="818"/>
      <c r="U15" s="819"/>
      <c r="V15" s="817">
        <v>7312</v>
      </c>
      <c r="W15" s="818"/>
      <c r="X15" s="819"/>
      <c r="Y15" s="817">
        <v>1474243</v>
      </c>
      <c r="Z15" s="818"/>
      <c r="AA15" s="819"/>
      <c r="AB15" s="821">
        <v>97</v>
      </c>
      <c r="AC15" s="822"/>
      <c r="AD15" s="823"/>
      <c r="AE15" s="821">
        <v>100.1</v>
      </c>
      <c r="AF15" s="791"/>
      <c r="AG15" s="351"/>
      <c r="AH15" s="824">
        <v>339586</v>
      </c>
      <c r="AI15" s="825">
        <v>297206</v>
      </c>
      <c r="AJ15" s="826">
        <v>87.5</v>
      </c>
    </row>
    <row r="16" spans="1:36" ht="13" x14ac:dyDescent="0.2">
      <c r="A16" s="2"/>
      <c r="B16" s="15"/>
      <c r="C16" s="104"/>
      <c r="D16" s="122"/>
      <c r="E16" s="972" t="s">
        <v>169</v>
      </c>
      <c r="F16" s="972"/>
      <c r="G16" s="972"/>
      <c r="H16" s="35"/>
      <c r="I16" s="116"/>
      <c r="J16" s="847">
        <v>49866831</v>
      </c>
      <c r="K16" s="818"/>
      <c r="L16" s="819"/>
      <c r="M16" s="817">
        <v>51464902</v>
      </c>
      <c r="N16" s="818"/>
      <c r="O16" s="819"/>
      <c r="P16" s="817">
        <v>49894774</v>
      </c>
      <c r="Q16" s="846"/>
      <c r="R16" s="819"/>
      <c r="S16" s="817">
        <v>103197</v>
      </c>
      <c r="T16" s="818"/>
      <c r="U16" s="819"/>
      <c r="V16" s="817">
        <v>7312</v>
      </c>
      <c r="W16" s="818"/>
      <c r="X16" s="819"/>
      <c r="Y16" s="817">
        <v>1474243</v>
      </c>
      <c r="Z16" s="818"/>
      <c r="AA16" s="819"/>
      <c r="AB16" s="821">
        <v>96.9</v>
      </c>
      <c r="AC16" s="822"/>
      <c r="AD16" s="823"/>
      <c r="AE16" s="821">
        <v>100.1</v>
      </c>
      <c r="AF16" s="791"/>
      <c r="AG16" s="351"/>
      <c r="AH16" s="824">
        <v>339564</v>
      </c>
      <c r="AI16" s="825">
        <v>297184</v>
      </c>
      <c r="AJ16" s="826">
        <v>87.5</v>
      </c>
    </row>
    <row r="17" spans="1:36" ht="13" x14ac:dyDescent="0.2">
      <c r="A17" s="2"/>
      <c r="B17" s="15"/>
      <c r="C17" s="104"/>
      <c r="D17" s="120"/>
      <c r="E17" s="104"/>
      <c r="F17" s="1475" t="s">
        <v>166</v>
      </c>
      <c r="G17" s="972"/>
      <c r="H17" s="14"/>
      <c r="I17" s="121"/>
      <c r="J17" s="827">
        <v>49554411</v>
      </c>
      <c r="K17" s="828"/>
      <c r="L17" s="829"/>
      <c r="M17" s="827">
        <v>50004230</v>
      </c>
      <c r="N17" s="828"/>
      <c r="O17" s="829"/>
      <c r="P17" s="827">
        <v>49566921</v>
      </c>
      <c r="Q17" s="380"/>
      <c r="R17" s="829"/>
      <c r="S17" s="827">
        <v>1290</v>
      </c>
      <c r="T17" s="828"/>
      <c r="U17" s="829"/>
      <c r="V17" s="827">
        <v>6904</v>
      </c>
      <c r="W17" s="828"/>
      <c r="X17" s="829"/>
      <c r="Y17" s="827">
        <v>442923</v>
      </c>
      <c r="Z17" s="828"/>
      <c r="AA17" s="829"/>
      <c r="AB17" s="830">
        <v>99.1</v>
      </c>
      <c r="AC17" s="831"/>
      <c r="AD17" s="832"/>
      <c r="AE17" s="830">
        <v>100</v>
      </c>
      <c r="AF17" s="802"/>
      <c r="AG17" s="351"/>
      <c r="AH17" s="833">
        <v>329319</v>
      </c>
      <c r="AI17" s="834">
        <v>291986</v>
      </c>
      <c r="AJ17" s="835">
        <v>88.7</v>
      </c>
    </row>
    <row r="18" spans="1:36" ht="13" x14ac:dyDescent="0.2">
      <c r="A18" s="2"/>
      <c r="B18" s="15"/>
      <c r="C18" s="104"/>
      <c r="D18" s="120"/>
      <c r="E18" s="104"/>
      <c r="F18" s="120"/>
      <c r="G18" s="15" t="s">
        <v>972</v>
      </c>
      <c r="H18" s="13"/>
      <c r="I18" s="125"/>
      <c r="J18" s="848">
        <v>41863955</v>
      </c>
      <c r="K18" s="849"/>
      <c r="L18" s="850"/>
      <c r="M18" s="848">
        <v>42115031</v>
      </c>
      <c r="N18" s="849"/>
      <c r="O18" s="850"/>
      <c r="P18" s="848">
        <v>41746716</v>
      </c>
      <c r="Q18" s="352"/>
      <c r="R18" s="850"/>
      <c r="S18" s="848">
        <v>1086</v>
      </c>
      <c r="T18" s="849"/>
      <c r="U18" s="850"/>
      <c r="V18" s="848">
        <v>5815</v>
      </c>
      <c r="W18" s="849"/>
      <c r="X18" s="850"/>
      <c r="Y18" s="848">
        <v>373044</v>
      </c>
      <c r="Z18" s="849"/>
      <c r="AA18" s="850"/>
      <c r="AB18" s="851">
        <v>99.1</v>
      </c>
      <c r="AC18" s="852"/>
      <c r="AD18" s="853"/>
      <c r="AE18" s="851">
        <v>99.7</v>
      </c>
      <c r="AF18" s="854"/>
      <c r="AG18" s="351"/>
      <c r="AH18" s="855">
        <v>322391</v>
      </c>
      <c r="AI18" s="856">
        <v>285843</v>
      </c>
      <c r="AJ18" s="857">
        <v>88.7</v>
      </c>
    </row>
    <row r="19" spans="1:36" ht="13" x14ac:dyDescent="0.2">
      <c r="A19" s="2"/>
      <c r="B19" s="15"/>
      <c r="C19" s="104"/>
      <c r="D19" s="120"/>
      <c r="E19" s="104"/>
      <c r="F19" s="105"/>
      <c r="G19" s="126" t="s">
        <v>971</v>
      </c>
      <c r="H19" s="18"/>
      <c r="I19" s="19"/>
      <c r="J19" s="836">
        <v>7690456</v>
      </c>
      <c r="K19" s="837"/>
      <c r="L19" s="838"/>
      <c r="M19" s="836">
        <v>7889199</v>
      </c>
      <c r="N19" s="837"/>
      <c r="O19" s="838"/>
      <c r="P19" s="836">
        <v>7820205</v>
      </c>
      <c r="Q19" s="370"/>
      <c r="R19" s="838"/>
      <c r="S19" s="836">
        <v>204</v>
      </c>
      <c r="T19" s="837"/>
      <c r="U19" s="838"/>
      <c r="V19" s="836">
        <v>1089</v>
      </c>
      <c r="W19" s="837"/>
      <c r="X19" s="838"/>
      <c r="Y19" s="836">
        <v>69879</v>
      </c>
      <c r="Z19" s="837"/>
      <c r="AA19" s="838"/>
      <c r="AB19" s="839">
        <v>99.1</v>
      </c>
      <c r="AC19" s="840"/>
      <c r="AD19" s="841"/>
      <c r="AE19" s="839">
        <v>101.7</v>
      </c>
      <c r="AF19" s="842"/>
      <c r="AG19" s="351"/>
      <c r="AH19" s="843">
        <v>6928</v>
      </c>
      <c r="AI19" s="844">
        <v>6143</v>
      </c>
      <c r="AJ19" s="845">
        <v>88.7</v>
      </c>
    </row>
    <row r="20" spans="1:36" ht="13" x14ac:dyDescent="0.2">
      <c r="A20" s="2"/>
      <c r="B20" s="15"/>
      <c r="C20" s="104"/>
      <c r="D20" s="120"/>
      <c r="E20" s="104"/>
      <c r="F20" s="1475" t="s">
        <v>167</v>
      </c>
      <c r="G20" s="972"/>
      <c r="H20" s="14"/>
      <c r="I20" s="121"/>
      <c r="J20" s="827">
        <v>312420</v>
      </c>
      <c r="K20" s="828"/>
      <c r="L20" s="829"/>
      <c r="M20" s="827">
        <v>1460672</v>
      </c>
      <c r="N20" s="828"/>
      <c r="O20" s="829"/>
      <c r="P20" s="827">
        <v>327853</v>
      </c>
      <c r="Q20" s="858"/>
      <c r="R20" s="829"/>
      <c r="S20" s="827">
        <v>101907</v>
      </c>
      <c r="T20" s="828"/>
      <c r="U20" s="829"/>
      <c r="V20" s="827">
        <v>408</v>
      </c>
      <c r="W20" s="828"/>
      <c r="X20" s="829"/>
      <c r="Y20" s="827">
        <v>1031320</v>
      </c>
      <c r="Z20" s="828"/>
      <c r="AA20" s="829"/>
      <c r="AB20" s="830">
        <v>22.4</v>
      </c>
      <c r="AC20" s="831"/>
      <c r="AD20" s="832"/>
      <c r="AE20" s="830">
        <v>104.9</v>
      </c>
      <c r="AF20" s="802"/>
      <c r="AG20" s="351"/>
      <c r="AH20" s="833">
        <v>10245</v>
      </c>
      <c r="AI20" s="834">
        <v>5198</v>
      </c>
      <c r="AJ20" s="835">
        <v>50.7</v>
      </c>
    </row>
    <row r="21" spans="1:36" ht="13" x14ac:dyDescent="0.2">
      <c r="A21" s="2"/>
      <c r="B21" s="15"/>
      <c r="C21" s="104"/>
      <c r="D21" s="120"/>
      <c r="E21" s="104"/>
      <c r="F21" s="120"/>
      <c r="G21" s="15" t="s">
        <v>972</v>
      </c>
      <c r="H21" s="13"/>
      <c r="I21" s="125"/>
      <c r="J21" s="848">
        <v>263935</v>
      </c>
      <c r="K21" s="849"/>
      <c r="L21" s="850"/>
      <c r="M21" s="848">
        <v>1230221</v>
      </c>
      <c r="N21" s="849"/>
      <c r="O21" s="850"/>
      <c r="P21" s="848">
        <v>276127</v>
      </c>
      <c r="Q21" s="859"/>
      <c r="R21" s="850"/>
      <c r="S21" s="848">
        <v>85826</v>
      </c>
      <c r="T21" s="849"/>
      <c r="U21" s="850"/>
      <c r="V21" s="848">
        <v>344</v>
      </c>
      <c r="W21" s="849"/>
      <c r="X21" s="850"/>
      <c r="Y21" s="848">
        <v>868612</v>
      </c>
      <c r="Z21" s="849"/>
      <c r="AA21" s="850"/>
      <c r="AB21" s="851">
        <v>22.4</v>
      </c>
      <c r="AC21" s="852"/>
      <c r="AD21" s="853"/>
      <c r="AE21" s="851">
        <v>104.6</v>
      </c>
      <c r="AF21" s="854"/>
      <c r="AG21" s="351"/>
      <c r="AH21" s="855">
        <v>8629</v>
      </c>
      <c r="AI21" s="856">
        <v>4378</v>
      </c>
      <c r="AJ21" s="857">
        <v>50.7</v>
      </c>
    </row>
    <row r="22" spans="1:36" ht="13" x14ac:dyDescent="0.2">
      <c r="A22" s="2"/>
      <c r="B22" s="15"/>
      <c r="C22" s="104"/>
      <c r="D22" s="105"/>
      <c r="E22" s="106"/>
      <c r="F22" s="105"/>
      <c r="G22" s="126" t="s">
        <v>971</v>
      </c>
      <c r="H22" s="18"/>
      <c r="I22" s="19"/>
      <c r="J22" s="836">
        <v>48485</v>
      </c>
      <c r="K22" s="837"/>
      <c r="L22" s="838"/>
      <c r="M22" s="836">
        <v>230451</v>
      </c>
      <c r="N22" s="837"/>
      <c r="O22" s="838"/>
      <c r="P22" s="836">
        <v>51726</v>
      </c>
      <c r="Q22" s="860"/>
      <c r="R22" s="838"/>
      <c r="S22" s="836">
        <v>16081</v>
      </c>
      <c r="T22" s="837"/>
      <c r="U22" s="838"/>
      <c r="V22" s="836">
        <v>64</v>
      </c>
      <c r="W22" s="837"/>
      <c r="X22" s="838"/>
      <c r="Y22" s="836">
        <v>162708</v>
      </c>
      <c r="Z22" s="837"/>
      <c r="AA22" s="838"/>
      <c r="AB22" s="839">
        <v>22.4</v>
      </c>
      <c r="AC22" s="840"/>
      <c r="AD22" s="841"/>
      <c r="AE22" s="839">
        <v>106.7</v>
      </c>
      <c r="AF22" s="842"/>
      <c r="AG22" s="351"/>
      <c r="AH22" s="843">
        <v>1616</v>
      </c>
      <c r="AI22" s="844">
        <v>820</v>
      </c>
      <c r="AJ22" s="845">
        <v>50.7</v>
      </c>
    </row>
    <row r="23" spans="1:36" ht="13" x14ac:dyDescent="0.2">
      <c r="A23" s="17"/>
      <c r="B23" s="126"/>
      <c r="C23" s="106"/>
      <c r="D23" s="34"/>
      <c r="E23" s="968" t="s">
        <v>170</v>
      </c>
      <c r="F23" s="968"/>
      <c r="G23" s="968"/>
      <c r="H23" s="35"/>
      <c r="I23" s="116"/>
      <c r="J23" s="817">
        <v>196791</v>
      </c>
      <c r="K23" s="818"/>
      <c r="L23" s="819"/>
      <c r="M23" s="817">
        <v>196791</v>
      </c>
      <c r="N23" s="818"/>
      <c r="O23" s="819"/>
      <c r="P23" s="817">
        <v>196791</v>
      </c>
      <c r="Q23" s="846"/>
      <c r="R23" s="819"/>
      <c r="S23" s="817">
        <v>0</v>
      </c>
      <c r="T23" s="818"/>
      <c r="U23" s="819"/>
      <c r="V23" s="817">
        <v>0</v>
      </c>
      <c r="W23" s="818"/>
      <c r="X23" s="819"/>
      <c r="Y23" s="817">
        <v>0</v>
      </c>
      <c r="Z23" s="818"/>
      <c r="AA23" s="819"/>
      <c r="AB23" s="821">
        <v>100</v>
      </c>
      <c r="AC23" s="822"/>
      <c r="AD23" s="823"/>
      <c r="AE23" s="821">
        <v>100</v>
      </c>
      <c r="AF23" s="791"/>
      <c r="AG23" s="351"/>
      <c r="AH23" s="824">
        <v>22</v>
      </c>
      <c r="AI23" s="825">
        <v>22</v>
      </c>
      <c r="AJ23" s="826">
        <v>100</v>
      </c>
    </row>
    <row r="24" spans="1:36" ht="13" x14ac:dyDescent="0.2">
      <c r="A24" s="32"/>
      <c r="B24" s="972" t="s">
        <v>171</v>
      </c>
      <c r="C24" s="972"/>
      <c r="D24" s="972"/>
      <c r="E24" s="972"/>
      <c r="F24" s="972"/>
      <c r="G24" s="972"/>
      <c r="H24" s="35"/>
      <c r="I24" s="116"/>
      <c r="J24" s="817">
        <v>2662002</v>
      </c>
      <c r="K24" s="818"/>
      <c r="L24" s="819"/>
      <c r="M24" s="817">
        <v>2666292</v>
      </c>
      <c r="N24" s="818"/>
      <c r="O24" s="819"/>
      <c r="P24" s="817">
        <v>2581956</v>
      </c>
      <c r="Q24" s="846"/>
      <c r="R24" s="819"/>
      <c r="S24" s="817">
        <v>9204</v>
      </c>
      <c r="T24" s="818"/>
      <c r="U24" s="819"/>
      <c r="V24" s="817">
        <v>540</v>
      </c>
      <c r="W24" s="818"/>
      <c r="X24" s="819"/>
      <c r="Y24" s="817">
        <v>75672</v>
      </c>
      <c r="Z24" s="818"/>
      <c r="AA24" s="819"/>
      <c r="AB24" s="821">
        <v>96.8</v>
      </c>
      <c r="AC24" s="822"/>
      <c r="AD24" s="823"/>
      <c r="AE24" s="821">
        <v>97</v>
      </c>
      <c r="AF24" s="791"/>
      <c r="AG24" s="351"/>
      <c r="AH24" s="824">
        <v>299782</v>
      </c>
      <c r="AI24" s="825">
        <v>293243</v>
      </c>
      <c r="AJ24" s="826">
        <v>97.8</v>
      </c>
    </row>
    <row r="25" spans="1:36" ht="13" x14ac:dyDescent="0.2">
      <c r="A25" s="2"/>
      <c r="B25" s="15"/>
      <c r="C25" s="15"/>
      <c r="D25" s="15"/>
      <c r="E25" s="104"/>
      <c r="F25" s="1475" t="s">
        <v>166</v>
      </c>
      <c r="G25" s="972"/>
      <c r="H25" s="14"/>
      <c r="I25" s="121"/>
      <c r="J25" s="827">
        <v>2646855</v>
      </c>
      <c r="K25" s="828"/>
      <c r="L25" s="829"/>
      <c r="M25" s="827">
        <v>2591142</v>
      </c>
      <c r="N25" s="828"/>
      <c r="O25" s="829"/>
      <c r="P25" s="827">
        <v>2568981</v>
      </c>
      <c r="Q25" s="380"/>
      <c r="R25" s="829"/>
      <c r="S25" s="827">
        <v>19</v>
      </c>
      <c r="T25" s="828"/>
      <c r="U25" s="829"/>
      <c r="V25" s="827">
        <v>522</v>
      </c>
      <c r="W25" s="828"/>
      <c r="X25" s="829"/>
      <c r="Y25" s="827">
        <v>22664</v>
      </c>
      <c r="Z25" s="828"/>
      <c r="AA25" s="829"/>
      <c r="AB25" s="830">
        <v>99.1</v>
      </c>
      <c r="AC25" s="831"/>
      <c r="AD25" s="832"/>
      <c r="AE25" s="830">
        <v>97.1</v>
      </c>
      <c r="AF25" s="802"/>
      <c r="AG25" s="351"/>
      <c r="AH25" s="833">
        <v>294713</v>
      </c>
      <c r="AI25" s="834">
        <v>291808</v>
      </c>
      <c r="AJ25" s="835">
        <v>99</v>
      </c>
    </row>
    <row r="26" spans="1:36" ht="13" x14ac:dyDescent="0.2">
      <c r="A26" s="17"/>
      <c r="B26" s="126"/>
      <c r="C26" s="126"/>
      <c r="D26" s="126"/>
      <c r="E26" s="106"/>
      <c r="F26" s="1476" t="s">
        <v>167</v>
      </c>
      <c r="G26" s="978"/>
      <c r="H26" s="18"/>
      <c r="I26" s="19"/>
      <c r="J26" s="836">
        <v>15147</v>
      </c>
      <c r="K26" s="837"/>
      <c r="L26" s="838"/>
      <c r="M26" s="836">
        <v>75150</v>
      </c>
      <c r="N26" s="837"/>
      <c r="O26" s="838"/>
      <c r="P26" s="836">
        <v>12975</v>
      </c>
      <c r="Q26" s="370"/>
      <c r="R26" s="838"/>
      <c r="S26" s="836">
        <v>9185</v>
      </c>
      <c r="T26" s="837"/>
      <c r="U26" s="838"/>
      <c r="V26" s="836">
        <v>18</v>
      </c>
      <c r="W26" s="837"/>
      <c r="X26" s="838"/>
      <c r="Y26" s="836">
        <v>53008</v>
      </c>
      <c r="Z26" s="837"/>
      <c r="AA26" s="838"/>
      <c r="AB26" s="839">
        <v>17.3</v>
      </c>
      <c r="AC26" s="840"/>
      <c r="AD26" s="841"/>
      <c r="AE26" s="839">
        <v>85.7</v>
      </c>
      <c r="AF26" s="842"/>
      <c r="AG26" s="351"/>
      <c r="AH26" s="843">
        <v>5069</v>
      </c>
      <c r="AI26" s="844">
        <v>1435</v>
      </c>
      <c r="AJ26" s="845">
        <v>28.3</v>
      </c>
    </row>
    <row r="27" spans="1:36" ht="13" x14ac:dyDescent="0.2">
      <c r="A27" s="32"/>
      <c r="B27" s="972" t="s">
        <v>172</v>
      </c>
      <c r="C27" s="972"/>
      <c r="D27" s="972"/>
      <c r="E27" s="972"/>
      <c r="F27" s="972"/>
      <c r="G27" s="972"/>
      <c r="H27" s="35"/>
      <c r="I27" s="116"/>
      <c r="J27" s="817">
        <v>5344859</v>
      </c>
      <c r="K27" s="818"/>
      <c r="L27" s="819"/>
      <c r="M27" s="817">
        <v>5250630</v>
      </c>
      <c r="N27" s="818"/>
      <c r="O27" s="819"/>
      <c r="P27" s="817">
        <v>5250630</v>
      </c>
      <c r="Q27" s="846"/>
      <c r="R27" s="819"/>
      <c r="S27" s="817">
        <v>0</v>
      </c>
      <c r="T27" s="818"/>
      <c r="U27" s="819"/>
      <c r="V27" s="817">
        <v>0</v>
      </c>
      <c r="W27" s="818"/>
      <c r="X27" s="819"/>
      <c r="Y27" s="817">
        <v>0</v>
      </c>
      <c r="Z27" s="818"/>
      <c r="AA27" s="819"/>
      <c r="AB27" s="821">
        <v>100</v>
      </c>
      <c r="AC27" s="822"/>
      <c r="AD27" s="823"/>
      <c r="AE27" s="821">
        <v>98.2</v>
      </c>
      <c r="AF27" s="791"/>
      <c r="AG27" s="351"/>
      <c r="AH27" s="824">
        <v>12</v>
      </c>
      <c r="AI27" s="825">
        <v>12</v>
      </c>
      <c r="AJ27" s="826">
        <v>100</v>
      </c>
    </row>
    <row r="28" spans="1:36" ht="13" x14ac:dyDescent="0.2">
      <c r="A28" s="2"/>
      <c r="B28" s="15"/>
      <c r="C28" s="15"/>
      <c r="D28" s="15"/>
      <c r="E28" s="104"/>
      <c r="F28" s="1475" t="s">
        <v>166</v>
      </c>
      <c r="G28" s="972"/>
      <c r="H28" s="14"/>
      <c r="I28" s="121"/>
      <c r="J28" s="827">
        <v>5344859</v>
      </c>
      <c r="K28" s="828"/>
      <c r="L28" s="829"/>
      <c r="M28" s="827">
        <v>5250630</v>
      </c>
      <c r="N28" s="828"/>
      <c r="O28" s="829"/>
      <c r="P28" s="827">
        <v>5250630</v>
      </c>
      <c r="Q28" s="380"/>
      <c r="R28" s="829"/>
      <c r="S28" s="827">
        <v>0</v>
      </c>
      <c r="T28" s="828"/>
      <c r="U28" s="829"/>
      <c r="V28" s="827">
        <v>0</v>
      </c>
      <c r="W28" s="828"/>
      <c r="X28" s="829"/>
      <c r="Y28" s="827">
        <v>0</v>
      </c>
      <c r="Z28" s="828"/>
      <c r="AA28" s="829"/>
      <c r="AB28" s="830">
        <v>100</v>
      </c>
      <c r="AC28" s="831"/>
      <c r="AD28" s="832"/>
      <c r="AE28" s="830">
        <v>98.2</v>
      </c>
      <c r="AF28" s="802"/>
      <c r="AG28" s="351"/>
      <c r="AH28" s="833">
        <v>12</v>
      </c>
      <c r="AI28" s="834">
        <v>12</v>
      </c>
      <c r="AJ28" s="835">
        <v>100</v>
      </c>
    </row>
    <row r="29" spans="1:36" ht="13" x14ac:dyDescent="0.2">
      <c r="A29" s="17"/>
      <c r="B29" s="126"/>
      <c r="C29" s="126"/>
      <c r="D29" s="126"/>
      <c r="E29" s="106"/>
      <c r="F29" s="1476" t="s">
        <v>167</v>
      </c>
      <c r="G29" s="978"/>
      <c r="H29" s="18"/>
      <c r="I29" s="19"/>
      <c r="J29" s="836">
        <v>0</v>
      </c>
      <c r="K29" s="837"/>
      <c r="L29" s="838"/>
      <c r="M29" s="836">
        <v>0</v>
      </c>
      <c r="N29" s="837"/>
      <c r="O29" s="838"/>
      <c r="P29" s="836">
        <v>0</v>
      </c>
      <c r="Q29" s="370"/>
      <c r="R29" s="838"/>
      <c r="S29" s="836">
        <v>0</v>
      </c>
      <c r="T29" s="837"/>
      <c r="U29" s="838"/>
      <c r="V29" s="836">
        <v>0</v>
      </c>
      <c r="W29" s="837"/>
      <c r="X29" s="838"/>
      <c r="Y29" s="836">
        <v>0</v>
      </c>
      <c r="Z29" s="837"/>
      <c r="AA29" s="838"/>
      <c r="AB29" s="861" t="s">
        <v>893</v>
      </c>
      <c r="AC29" s="840"/>
      <c r="AD29" s="841"/>
      <c r="AE29" s="861" t="s">
        <v>893</v>
      </c>
      <c r="AF29" s="842"/>
      <c r="AG29" s="351"/>
      <c r="AH29" s="843">
        <v>0</v>
      </c>
      <c r="AI29" s="844">
        <v>0</v>
      </c>
      <c r="AJ29" s="845" t="s">
        <v>893</v>
      </c>
    </row>
    <row r="30" spans="1:36" ht="13" x14ac:dyDescent="0.2">
      <c r="A30" s="107"/>
      <c r="B30" s="968" t="s">
        <v>173</v>
      </c>
      <c r="C30" s="968"/>
      <c r="D30" s="968"/>
      <c r="E30" s="968"/>
      <c r="F30" s="968"/>
      <c r="G30" s="968"/>
      <c r="H30" s="35"/>
      <c r="I30" s="116"/>
      <c r="J30" s="817">
        <v>89267</v>
      </c>
      <c r="K30" s="818"/>
      <c r="L30" s="819"/>
      <c r="M30" s="817">
        <v>97095</v>
      </c>
      <c r="N30" s="818"/>
      <c r="O30" s="819"/>
      <c r="P30" s="817">
        <v>97095</v>
      </c>
      <c r="Q30" s="846"/>
      <c r="R30" s="819"/>
      <c r="S30" s="817">
        <v>0</v>
      </c>
      <c r="T30" s="818"/>
      <c r="U30" s="819"/>
      <c r="V30" s="817">
        <v>0</v>
      </c>
      <c r="W30" s="818"/>
      <c r="X30" s="819"/>
      <c r="Y30" s="817">
        <v>0</v>
      </c>
      <c r="Z30" s="818"/>
      <c r="AA30" s="819"/>
      <c r="AB30" s="821">
        <v>100</v>
      </c>
      <c r="AC30" s="822"/>
      <c r="AD30" s="823"/>
      <c r="AE30" s="821">
        <v>108.8</v>
      </c>
      <c r="AF30" s="791"/>
      <c r="AG30" s="351"/>
      <c r="AH30" s="824">
        <v>5</v>
      </c>
      <c r="AI30" s="825">
        <v>5</v>
      </c>
      <c r="AJ30" s="826">
        <v>100</v>
      </c>
    </row>
    <row r="31" spans="1:36" ht="13" x14ac:dyDescent="0.2">
      <c r="A31" s="32"/>
      <c r="B31" s="972" t="s">
        <v>174</v>
      </c>
      <c r="C31" s="972"/>
      <c r="D31" s="972"/>
      <c r="E31" s="972"/>
      <c r="F31" s="968"/>
      <c r="G31" s="968"/>
      <c r="H31" s="35"/>
      <c r="I31" s="116"/>
      <c r="J31" s="817">
        <v>0</v>
      </c>
      <c r="K31" s="818"/>
      <c r="L31" s="819"/>
      <c r="M31" s="817">
        <v>0</v>
      </c>
      <c r="N31" s="818"/>
      <c r="O31" s="819"/>
      <c r="P31" s="817">
        <v>0</v>
      </c>
      <c r="Q31" s="846"/>
      <c r="R31" s="819"/>
      <c r="S31" s="817">
        <v>0</v>
      </c>
      <c r="T31" s="818"/>
      <c r="U31" s="819"/>
      <c r="V31" s="817">
        <v>0</v>
      </c>
      <c r="W31" s="818"/>
      <c r="X31" s="819"/>
      <c r="Y31" s="817">
        <v>0</v>
      </c>
      <c r="Z31" s="818"/>
      <c r="AA31" s="819"/>
      <c r="AB31" s="862" t="s">
        <v>893</v>
      </c>
      <c r="AC31" s="863"/>
      <c r="AD31" s="864"/>
      <c r="AE31" s="862" t="s">
        <v>893</v>
      </c>
      <c r="AF31" s="791"/>
      <c r="AG31" s="351"/>
      <c r="AH31" s="824">
        <v>0</v>
      </c>
      <c r="AI31" s="825">
        <v>0</v>
      </c>
      <c r="AJ31" s="826" t="s">
        <v>893</v>
      </c>
    </row>
    <row r="32" spans="1:36" ht="13" x14ac:dyDescent="0.2">
      <c r="A32" s="2"/>
      <c r="B32" s="15"/>
      <c r="C32" s="15"/>
      <c r="D32" s="15"/>
      <c r="E32" s="104"/>
      <c r="F32" s="1475" t="s">
        <v>166</v>
      </c>
      <c r="G32" s="972"/>
      <c r="H32" s="14"/>
      <c r="I32" s="121"/>
      <c r="J32" s="827">
        <v>0</v>
      </c>
      <c r="K32" s="828"/>
      <c r="L32" s="829"/>
      <c r="M32" s="827">
        <v>0</v>
      </c>
      <c r="N32" s="828"/>
      <c r="O32" s="829"/>
      <c r="P32" s="827">
        <v>0</v>
      </c>
      <c r="Q32" s="380"/>
      <c r="R32" s="829"/>
      <c r="S32" s="827">
        <v>0</v>
      </c>
      <c r="T32" s="828"/>
      <c r="U32" s="829"/>
      <c r="V32" s="827">
        <v>0</v>
      </c>
      <c r="W32" s="828"/>
      <c r="X32" s="829"/>
      <c r="Y32" s="827">
        <v>0</v>
      </c>
      <c r="Z32" s="828"/>
      <c r="AA32" s="829"/>
      <c r="AB32" s="865" t="s">
        <v>893</v>
      </c>
      <c r="AC32" s="866"/>
      <c r="AD32" s="867"/>
      <c r="AE32" s="868" t="s">
        <v>893</v>
      </c>
      <c r="AF32" s="802"/>
      <c r="AG32" s="351"/>
      <c r="AH32" s="833">
        <v>0</v>
      </c>
      <c r="AI32" s="834">
        <v>0</v>
      </c>
      <c r="AJ32" s="835" t="s">
        <v>893</v>
      </c>
    </row>
    <row r="33" spans="1:36" ht="13" x14ac:dyDescent="0.2">
      <c r="A33" s="17"/>
      <c r="B33" s="126"/>
      <c r="C33" s="126"/>
      <c r="D33" s="126"/>
      <c r="E33" s="106"/>
      <c r="F33" s="1476" t="s">
        <v>167</v>
      </c>
      <c r="G33" s="978"/>
      <c r="H33" s="18"/>
      <c r="I33" s="19"/>
      <c r="J33" s="836">
        <v>0</v>
      </c>
      <c r="K33" s="837"/>
      <c r="L33" s="838"/>
      <c r="M33" s="836">
        <v>0</v>
      </c>
      <c r="N33" s="837"/>
      <c r="O33" s="838"/>
      <c r="P33" s="836">
        <v>0</v>
      </c>
      <c r="Q33" s="370"/>
      <c r="R33" s="838"/>
      <c r="S33" s="836">
        <v>0</v>
      </c>
      <c r="T33" s="837"/>
      <c r="U33" s="838"/>
      <c r="V33" s="836">
        <v>0</v>
      </c>
      <c r="W33" s="837"/>
      <c r="X33" s="838"/>
      <c r="Y33" s="836">
        <v>0</v>
      </c>
      <c r="Z33" s="837"/>
      <c r="AA33" s="838"/>
      <c r="AB33" s="861" t="s">
        <v>893</v>
      </c>
      <c r="AC33" s="869"/>
      <c r="AD33" s="870"/>
      <c r="AE33" s="861" t="s">
        <v>893</v>
      </c>
      <c r="AF33" s="842"/>
      <c r="AG33" s="351"/>
      <c r="AH33" s="843">
        <v>0</v>
      </c>
      <c r="AI33" s="844">
        <v>0</v>
      </c>
      <c r="AJ33" s="845" t="s">
        <v>893</v>
      </c>
    </row>
    <row r="34" spans="1:36" ht="13" x14ac:dyDescent="0.2">
      <c r="A34" s="32"/>
      <c r="B34" s="972" t="s">
        <v>175</v>
      </c>
      <c r="C34" s="972"/>
      <c r="D34" s="972"/>
      <c r="E34" s="972"/>
      <c r="F34" s="968"/>
      <c r="G34" s="968"/>
      <c r="H34" s="35"/>
      <c r="I34" s="116"/>
      <c r="J34" s="817">
        <v>29324</v>
      </c>
      <c r="K34" s="818"/>
      <c r="L34" s="819"/>
      <c r="M34" s="817">
        <v>28002</v>
      </c>
      <c r="N34" s="818"/>
      <c r="O34" s="819"/>
      <c r="P34" s="817">
        <v>27996</v>
      </c>
      <c r="Q34" s="846"/>
      <c r="R34" s="819"/>
      <c r="S34" s="817">
        <v>0</v>
      </c>
      <c r="T34" s="818"/>
      <c r="U34" s="819"/>
      <c r="V34" s="817">
        <v>0</v>
      </c>
      <c r="W34" s="818"/>
      <c r="X34" s="819"/>
      <c r="Y34" s="817">
        <v>6</v>
      </c>
      <c r="Z34" s="818"/>
      <c r="AA34" s="819"/>
      <c r="AB34" s="821">
        <v>100</v>
      </c>
      <c r="AC34" s="822"/>
      <c r="AD34" s="823"/>
      <c r="AE34" s="821">
        <v>95.5</v>
      </c>
      <c r="AF34" s="791"/>
      <c r="AG34" s="351"/>
      <c r="AH34" s="824">
        <v>186677</v>
      </c>
      <c r="AI34" s="825">
        <v>186677</v>
      </c>
      <c r="AJ34" s="826">
        <v>100</v>
      </c>
    </row>
    <row r="35" spans="1:36" ht="13" x14ac:dyDescent="0.2">
      <c r="A35" s="2"/>
      <c r="B35" s="15"/>
      <c r="C35" s="15"/>
      <c r="D35" s="15"/>
      <c r="E35" s="104"/>
      <c r="F35" s="1475" t="s">
        <v>166</v>
      </c>
      <c r="G35" s="972"/>
      <c r="H35" s="14"/>
      <c r="I35" s="121"/>
      <c r="J35" s="827">
        <v>29324</v>
      </c>
      <c r="K35" s="828"/>
      <c r="L35" s="829"/>
      <c r="M35" s="827">
        <v>28002</v>
      </c>
      <c r="N35" s="828"/>
      <c r="O35" s="829"/>
      <c r="P35" s="827">
        <v>27996</v>
      </c>
      <c r="Q35" s="380"/>
      <c r="R35" s="829"/>
      <c r="S35" s="827">
        <v>0</v>
      </c>
      <c r="T35" s="828"/>
      <c r="U35" s="829"/>
      <c r="V35" s="827">
        <v>0</v>
      </c>
      <c r="W35" s="828"/>
      <c r="X35" s="829"/>
      <c r="Y35" s="827">
        <v>6</v>
      </c>
      <c r="Z35" s="828"/>
      <c r="AA35" s="829"/>
      <c r="AB35" s="830">
        <v>100</v>
      </c>
      <c r="AC35" s="831"/>
      <c r="AD35" s="642"/>
      <c r="AE35" s="830">
        <v>95.5</v>
      </c>
      <c r="AF35" s="802"/>
      <c r="AG35" s="351"/>
      <c r="AH35" s="833">
        <v>186677</v>
      </c>
      <c r="AI35" s="834">
        <v>186677</v>
      </c>
      <c r="AJ35" s="835">
        <v>100</v>
      </c>
    </row>
    <row r="36" spans="1:36" ht="13" x14ac:dyDescent="0.2">
      <c r="A36" s="17"/>
      <c r="B36" s="126"/>
      <c r="C36" s="126"/>
      <c r="D36" s="126"/>
      <c r="E36" s="106"/>
      <c r="F36" s="1476" t="s">
        <v>167</v>
      </c>
      <c r="G36" s="978"/>
      <c r="H36" s="18"/>
      <c r="I36" s="19"/>
      <c r="J36" s="836">
        <v>0</v>
      </c>
      <c r="K36" s="837"/>
      <c r="L36" s="838"/>
      <c r="M36" s="836">
        <v>0</v>
      </c>
      <c r="N36" s="837"/>
      <c r="O36" s="838"/>
      <c r="P36" s="836">
        <v>0</v>
      </c>
      <c r="Q36" s="370"/>
      <c r="R36" s="838"/>
      <c r="S36" s="836">
        <v>0</v>
      </c>
      <c r="T36" s="837"/>
      <c r="U36" s="838"/>
      <c r="V36" s="836">
        <v>0</v>
      </c>
      <c r="W36" s="837"/>
      <c r="X36" s="838"/>
      <c r="Y36" s="836">
        <v>0</v>
      </c>
      <c r="Z36" s="837"/>
      <c r="AA36" s="838"/>
      <c r="AB36" s="871" t="s">
        <v>893</v>
      </c>
      <c r="AC36" s="872"/>
      <c r="AD36" s="853"/>
      <c r="AE36" s="872" t="s">
        <v>893</v>
      </c>
      <c r="AF36" s="842"/>
      <c r="AG36" s="351"/>
      <c r="AH36" s="843">
        <v>0</v>
      </c>
      <c r="AI36" s="844">
        <v>0</v>
      </c>
      <c r="AJ36" s="857" t="s">
        <v>893</v>
      </c>
    </row>
    <row r="37" spans="1:36" ht="13" x14ac:dyDescent="0.2">
      <c r="A37" s="32"/>
      <c r="B37" s="972" t="s">
        <v>176</v>
      </c>
      <c r="C37" s="972"/>
      <c r="D37" s="972"/>
      <c r="E37" s="972"/>
      <c r="F37" s="968"/>
      <c r="G37" s="968"/>
      <c r="H37" s="35"/>
      <c r="I37" s="116"/>
      <c r="J37" s="817">
        <v>4725512</v>
      </c>
      <c r="K37" s="818"/>
      <c r="L37" s="819"/>
      <c r="M37" s="817">
        <v>4756517</v>
      </c>
      <c r="N37" s="818"/>
      <c r="O37" s="819"/>
      <c r="P37" s="817">
        <v>4731415</v>
      </c>
      <c r="Q37" s="846"/>
      <c r="R37" s="819"/>
      <c r="S37" s="817">
        <v>0</v>
      </c>
      <c r="T37" s="818"/>
      <c r="U37" s="819"/>
      <c r="V37" s="817">
        <v>74</v>
      </c>
      <c r="W37" s="818"/>
      <c r="X37" s="819"/>
      <c r="Y37" s="817">
        <v>25176</v>
      </c>
      <c r="Z37" s="818"/>
      <c r="AA37" s="819"/>
      <c r="AB37" s="821">
        <v>99.5</v>
      </c>
      <c r="AC37" s="822"/>
      <c r="AD37" s="823"/>
      <c r="AE37" s="821">
        <v>100.1</v>
      </c>
      <c r="AF37" s="791"/>
      <c r="AG37" s="351"/>
      <c r="AH37" s="824">
        <v>1506</v>
      </c>
      <c r="AI37" s="825">
        <v>1458</v>
      </c>
      <c r="AJ37" s="826">
        <v>96.8</v>
      </c>
    </row>
    <row r="38" spans="1:36" ht="13" x14ac:dyDescent="0.2">
      <c r="A38" s="2"/>
      <c r="B38" s="15"/>
      <c r="C38" s="15"/>
      <c r="D38" s="15"/>
      <c r="E38" s="104"/>
      <c r="F38" s="1475" t="s">
        <v>166</v>
      </c>
      <c r="G38" s="972"/>
      <c r="H38" s="14"/>
      <c r="I38" s="121"/>
      <c r="J38" s="827">
        <v>4718314</v>
      </c>
      <c r="K38" s="828"/>
      <c r="L38" s="829"/>
      <c r="M38" s="827">
        <v>4735391</v>
      </c>
      <c r="N38" s="828"/>
      <c r="O38" s="829"/>
      <c r="P38" s="827">
        <v>4729329</v>
      </c>
      <c r="Q38" s="380"/>
      <c r="R38" s="829"/>
      <c r="S38" s="827">
        <v>0</v>
      </c>
      <c r="T38" s="828"/>
      <c r="U38" s="829"/>
      <c r="V38" s="827">
        <v>74</v>
      </c>
      <c r="W38" s="828"/>
      <c r="X38" s="829"/>
      <c r="Y38" s="827">
        <v>6136</v>
      </c>
      <c r="Z38" s="828"/>
      <c r="AA38" s="829"/>
      <c r="AB38" s="830">
        <v>99.9</v>
      </c>
      <c r="AC38" s="831"/>
      <c r="AD38" s="832"/>
      <c r="AE38" s="830">
        <v>100.2</v>
      </c>
      <c r="AF38" s="802"/>
      <c r="AG38" s="351"/>
      <c r="AH38" s="833">
        <v>1488</v>
      </c>
      <c r="AI38" s="834">
        <v>1445</v>
      </c>
      <c r="AJ38" s="835">
        <v>97.1</v>
      </c>
    </row>
    <row r="39" spans="1:36" ht="13" x14ac:dyDescent="0.2">
      <c r="A39" s="17"/>
      <c r="B39" s="126"/>
      <c r="C39" s="126"/>
      <c r="D39" s="126"/>
      <c r="E39" s="106"/>
      <c r="F39" s="1476" t="s">
        <v>167</v>
      </c>
      <c r="G39" s="978"/>
      <c r="H39" s="18"/>
      <c r="I39" s="19"/>
      <c r="J39" s="836">
        <v>7198</v>
      </c>
      <c r="K39" s="837"/>
      <c r="L39" s="838"/>
      <c r="M39" s="836">
        <v>21126</v>
      </c>
      <c r="N39" s="837"/>
      <c r="O39" s="838"/>
      <c r="P39" s="836">
        <v>2086</v>
      </c>
      <c r="Q39" s="370"/>
      <c r="R39" s="838"/>
      <c r="S39" s="836">
        <v>0</v>
      </c>
      <c r="T39" s="837"/>
      <c r="U39" s="838"/>
      <c r="V39" s="836">
        <v>0</v>
      </c>
      <c r="W39" s="837"/>
      <c r="X39" s="838"/>
      <c r="Y39" s="836">
        <v>19040</v>
      </c>
      <c r="Z39" s="837"/>
      <c r="AA39" s="838"/>
      <c r="AB39" s="839">
        <v>9.9</v>
      </c>
      <c r="AC39" s="840"/>
      <c r="AD39" s="841"/>
      <c r="AE39" s="873">
        <v>29</v>
      </c>
      <c r="AF39" s="842"/>
      <c r="AG39" s="351"/>
      <c r="AH39" s="843">
        <v>18</v>
      </c>
      <c r="AI39" s="844">
        <v>13</v>
      </c>
      <c r="AJ39" s="845">
        <v>72.2</v>
      </c>
    </row>
    <row r="40" spans="1:36" ht="13" x14ac:dyDescent="0.2">
      <c r="A40" s="32"/>
      <c r="B40" s="972" t="s">
        <v>177</v>
      </c>
      <c r="C40" s="972"/>
      <c r="D40" s="972"/>
      <c r="E40" s="972"/>
      <c r="F40" s="968"/>
      <c r="G40" s="968"/>
      <c r="H40" s="35"/>
      <c r="I40" s="116"/>
      <c r="J40" s="817">
        <v>8222234</v>
      </c>
      <c r="K40" s="818"/>
      <c r="L40" s="819"/>
      <c r="M40" s="817">
        <v>8484968</v>
      </c>
      <c r="N40" s="818"/>
      <c r="O40" s="819"/>
      <c r="P40" s="817">
        <v>8226668</v>
      </c>
      <c r="Q40" s="846"/>
      <c r="R40" s="819"/>
      <c r="S40" s="817">
        <v>16962</v>
      </c>
      <c r="T40" s="818"/>
      <c r="U40" s="819"/>
      <c r="V40" s="817">
        <v>1205</v>
      </c>
      <c r="W40" s="818"/>
      <c r="X40" s="819"/>
      <c r="Y40" s="817">
        <v>242543</v>
      </c>
      <c r="Z40" s="818"/>
      <c r="AA40" s="819"/>
      <c r="AB40" s="821">
        <v>97</v>
      </c>
      <c r="AC40" s="822"/>
      <c r="AD40" s="823"/>
      <c r="AE40" s="821">
        <v>100.1</v>
      </c>
      <c r="AF40" s="791"/>
      <c r="AG40" s="351"/>
      <c r="AH40" s="874" t="s">
        <v>893</v>
      </c>
      <c r="AI40" s="875" t="s">
        <v>893</v>
      </c>
      <c r="AJ40" s="876" t="s">
        <v>893</v>
      </c>
    </row>
    <row r="41" spans="1:36" ht="13" x14ac:dyDescent="0.2">
      <c r="A41" s="2"/>
      <c r="B41" s="15"/>
      <c r="C41" s="15"/>
      <c r="D41" s="15"/>
      <c r="E41" s="104"/>
      <c r="F41" s="1475" t="s">
        <v>166</v>
      </c>
      <c r="G41" s="972"/>
      <c r="H41" s="14"/>
      <c r="I41" s="121"/>
      <c r="J41" s="827">
        <v>8170860</v>
      </c>
      <c r="K41" s="828"/>
      <c r="L41" s="829"/>
      <c r="M41" s="827">
        <v>8244887</v>
      </c>
      <c r="N41" s="828"/>
      <c r="O41" s="829"/>
      <c r="P41" s="827">
        <v>8172781</v>
      </c>
      <c r="Q41" s="380"/>
      <c r="R41" s="829"/>
      <c r="S41" s="827">
        <v>212</v>
      </c>
      <c r="T41" s="828"/>
      <c r="U41" s="829"/>
      <c r="V41" s="827">
        <v>1138</v>
      </c>
      <c r="W41" s="828"/>
      <c r="X41" s="829"/>
      <c r="Y41" s="827">
        <v>73032</v>
      </c>
      <c r="Z41" s="828"/>
      <c r="AA41" s="829"/>
      <c r="AB41" s="830">
        <v>99.1</v>
      </c>
      <c r="AC41" s="831"/>
      <c r="AD41" s="832"/>
      <c r="AE41" s="830">
        <v>100</v>
      </c>
      <c r="AF41" s="802"/>
      <c r="AG41" s="351"/>
      <c r="AH41" s="833" t="s">
        <v>893</v>
      </c>
      <c r="AI41" s="834" t="s">
        <v>893</v>
      </c>
      <c r="AJ41" s="835" t="s">
        <v>893</v>
      </c>
    </row>
    <row r="42" spans="1:36" ht="13" x14ac:dyDescent="0.2">
      <c r="A42" s="17"/>
      <c r="B42" s="134"/>
      <c r="C42" s="134"/>
      <c r="D42" s="134"/>
      <c r="E42" s="108"/>
      <c r="F42" s="1478" t="s">
        <v>167</v>
      </c>
      <c r="G42" s="1479"/>
      <c r="H42" s="23"/>
      <c r="I42" s="135"/>
      <c r="J42" s="877">
        <v>51374</v>
      </c>
      <c r="K42" s="878"/>
      <c r="L42" s="879"/>
      <c r="M42" s="877">
        <v>240081</v>
      </c>
      <c r="N42" s="878"/>
      <c r="O42" s="879"/>
      <c r="P42" s="877">
        <v>53887</v>
      </c>
      <c r="Q42" s="388"/>
      <c r="R42" s="879"/>
      <c r="S42" s="877">
        <v>16750</v>
      </c>
      <c r="T42" s="878"/>
      <c r="U42" s="879"/>
      <c r="V42" s="877">
        <v>67</v>
      </c>
      <c r="W42" s="878"/>
      <c r="X42" s="879"/>
      <c r="Y42" s="877">
        <v>169511</v>
      </c>
      <c r="Z42" s="878"/>
      <c r="AA42" s="879"/>
      <c r="AB42" s="880">
        <v>22.4</v>
      </c>
      <c r="AC42" s="881"/>
      <c r="AD42" s="882"/>
      <c r="AE42" s="880">
        <v>104.9</v>
      </c>
      <c r="AF42" s="842"/>
      <c r="AG42" s="351"/>
      <c r="AH42" s="883" t="s">
        <v>893</v>
      </c>
      <c r="AI42" s="884" t="s">
        <v>893</v>
      </c>
      <c r="AJ42" s="885" t="s">
        <v>893</v>
      </c>
    </row>
    <row r="43" spans="1:36" ht="1.5" customHeight="1" x14ac:dyDescent="0.2">
      <c r="B43" s="15"/>
      <c r="C43" s="15"/>
      <c r="D43" s="15"/>
      <c r="E43" s="15"/>
      <c r="F43" s="15"/>
      <c r="G43" s="15"/>
      <c r="J43" s="469"/>
      <c r="K43" s="469"/>
      <c r="L43" s="469"/>
      <c r="M43" s="469"/>
      <c r="N43" s="469"/>
      <c r="O43" s="469"/>
      <c r="P43" s="469"/>
      <c r="Q43" s="149"/>
      <c r="R43" s="469"/>
      <c r="S43" s="469"/>
      <c r="T43" s="469"/>
      <c r="U43" s="469"/>
      <c r="V43" s="469"/>
      <c r="W43" s="469"/>
      <c r="X43" s="469"/>
      <c r="Y43" s="469"/>
      <c r="Z43" s="469"/>
      <c r="AA43" s="469"/>
      <c r="AB43" s="470"/>
      <c r="AC43" s="470"/>
      <c r="AD43" s="470"/>
      <c r="AE43" s="470"/>
      <c r="AF43" s="227"/>
      <c r="AH43" s="471"/>
      <c r="AI43" s="469"/>
      <c r="AJ43" s="472"/>
    </row>
    <row r="44" spans="1:36" ht="10.5" customHeight="1" x14ac:dyDescent="0.2">
      <c r="AH44" s="471" t="s">
        <v>793</v>
      </c>
    </row>
    <row r="45" spans="1:36" ht="10.5" customHeight="1" x14ac:dyDescent="0.2">
      <c r="AH45" s="471" t="s">
        <v>182</v>
      </c>
    </row>
    <row r="46" spans="1:36" ht="10.5" customHeight="1" x14ac:dyDescent="0.2">
      <c r="AH46" s="471" t="s">
        <v>792</v>
      </c>
    </row>
    <row r="47" spans="1:36" ht="10.5" customHeight="1" x14ac:dyDescent="0.2">
      <c r="AH47" s="471" t="s">
        <v>183</v>
      </c>
    </row>
  </sheetData>
  <mergeCells count="39">
    <mergeCell ref="B40:G40"/>
    <mergeCell ref="F41:G41"/>
    <mergeCell ref="F42:G42"/>
    <mergeCell ref="B34:G34"/>
    <mergeCell ref="F35:G35"/>
    <mergeCell ref="F36:G36"/>
    <mergeCell ref="B37:G37"/>
    <mergeCell ref="F38:G38"/>
    <mergeCell ref="F39:G39"/>
    <mergeCell ref="F29:G29"/>
    <mergeCell ref="B30:G30"/>
    <mergeCell ref="B31:G31"/>
    <mergeCell ref="F32:G32"/>
    <mergeCell ref="F33:G33"/>
    <mergeCell ref="B24:G24"/>
    <mergeCell ref="F25:G25"/>
    <mergeCell ref="F26:G26"/>
    <mergeCell ref="B27:G27"/>
    <mergeCell ref="F28:G28"/>
    <mergeCell ref="B15:G15"/>
    <mergeCell ref="E16:G16"/>
    <mergeCell ref="F17:G17"/>
    <mergeCell ref="F20:G20"/>
    <mergeCell ref="E23:G23"/>
    <mergeCell ref="F10:G10"/>
    <mergeCell ref="F11:G11"/>
    <mergeCell ref="E12:G12"/>
    <mergeCell ref="F13:G13"/>
    <mergeCell ref="F14:G14"/>
    <mergeCell ref="B5:G5"/>
    <mergeCell ref="F6:G6"/>
    <mergeCell ref="F7:G7"/>
    <mergeCell ref="B8:G8"/>
    <mergeCell ref="E9:G9"/>
    <mergeCell ref="A1:M1"/>
    <mergeCell ref="A3:H4"/>
    <mergeCell ref="J3:Y3"/>
    <mergeCell ref="AB3:AE3"/>
    <mergeCell ref="AH3:AJ3"/>
  </mergeCells>
  <phoneticPr fontId="2"/>
  <printOptions horizontalCentered="1" verticalCentered="1"/>
  <pageMargins left="0.27559055118110237" right="0.27559055118110237" top="0.59055118110236227" bottom="0.59055118110236227" header="0.51181102362204722" footer="0.59055118110236227"/>
  <pageSetup paperSize="9" scale="87" firstPageNumber="11" orientation="landscape" useFirstPageNumber="1" r:id="rId1"/>
  <headerFooter alignWithMargins="0">
    <oddHeader>&amp;L　</oddHeader>
    <oddFooter>&amp;C&amp;"ＭＳ Ｐ明朝,標準"－&amp;P－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7"/>
  <sheetViews>
    <sheetView showGridLines="0" view="pageBreakPreview" zoomScaleNormal="80" zoomScaleSheetLayoutView="100" workbookViewId="0">
      <selection activeCell="H14" sqref="H14:I14"/>
    </sheetView>
  </sheetViews>
  <sheetFormatPr defaultColWidth="9" defaultRowHeight="13" x14ac:dyDescent="0.2"/>
  <sheetData>
    <row r="1" spans="1:11" x14ac:dyDescent="0.2">
      <c r="A1" s="50" t="s">
        <v>1022</v>
      </c>
      <c r="B1" s="1" t="s">
        <v>1022</v>
      </c>
      <c r="C1" s="1"/>
      <c r="D1" s="1"/>
      <c r="E1" s="1"/>
      <c r="F1" s="1"/>
      <c r="G1" s="1"/>
      <c r="H1" s="1"/>
      <c r="I1" s="1"/>
      <c r="J1" s="1"/>
      <c r="K1" s="1"/>
    </row>
    <row r="2" spans="1:11" x14ac:dyDescent="0.2">
      <c r="A2" s="1"/>
      <c r="B2" s="1"/>
      <c r="C2" s="1"/>
      <c r="D2" s="1"/>
      <c r="E2" s="1"/>
      <c r="F2" s="1"/>
      <c r="G2" s="1"/>
      <c r="H2" s="1"/>
      <c r="I2" s="1"/>
      <c r="J2" s="1"/>
      <c r="K2" s="1"/>
    </row>
    <row r="3" spans="1:11" x14ac:dyDescent="0.2">
      <c r="A3" s="1"/>
      <c r="B3" s="1"/>
      <c r="C3" s="1"/>
      <c r="D3" s="1"/>
      <c r="E3" s="1"/>
      <c r="F3" s="1"/>
      <c r="G3" s="1"/>
    </row>
    <row r="4" spans="1:11" x14ac:dyDescent="0.2">
      <c r="A4" s="1"/>
      <c r="B4" s="1"/>
      <c r="C4" s="1"/>
      <c r="D4" s="1"/>
      <c r="E4" s="1"/>
      <c r="F4" s="1"/>
      <c r="G4" s="1"/>
    </row>
    <row r="5" spans="1:11" x14ac:dyDescent="0.2">
      <c r="A5" s="1"/>
      <c r="B5" s="1"/>
      <c r="C5" s="1"/>
      <c r="D5" s="1"/>
      <c r="E5" s="1"/>
      <c r="F5" s="1"/>
      <c r="G5" s="1"/>
    </row>
    <row r="6" spans="1:11" x14ac:dyDescent="0.2">
      <c r="A6" s="1"/>
      <c r="B6" s="1"/>
      <c r="C6" s="1"/>
      <c r="D6" s="1"/>
      <c r="E6" s="1"/>
      <c r="F6" s="1"/>
      <c r="G6" s="1"/>
    </row>
    <row r="7" spans="1:11" x14ac:dyDescent="0.2">
      <c r="A7" s="1"/>
      <c r="B7" s="1"/>
      <c r="C7" s="1"/>
      <c r="D7" s="1"/>
      <c r="E7" s="1"/>
      <c r="F7" s="1"/>
      <c r="G7" s="1"/>
    </row>
    <row r="8" spans="1:11" x14ac:dyDescent="0.2">
      <c r="A8" s="1"/>
      <c r="B8" s="1"/>
      <c r="C8" s="1"/>
      <c r="D8" s="1"/>
      <c r="E8" s="1"/>
      <c r="F8" s="1"/>
      <c r="G8" s="1"/>
    </row>
    <row r="9" spans="1:11" x14ac:dyDescent="0.2">
      <c r="A9" s="1"/>
      <c r="B9" s="1"/>
      <c r="C9" s="1"/>
      <c r="D9" s="1"/>
      <c r="E9" s="1"/>
      <c r="F9" s="1"/>
      <c r="G9" s="1"/>
    </row>
    <row r="10" spans="1:11" x14ac:dyDescent="0.2">
      <c r="A10" s="1"/>
      <c r="B10" s="1"/>
      <c r="C10" s="1"/>
      <c r="D10" s="1"/>
      <c r="E10" s="1"/>
      <c r="F10" s="1"/>
      <c r="G10" s="1"/>
    </row>
    <row r="11" spans="1:11" x14ac:dyDescent="0.2">
      <c r="A11" s="1"/>
      <c r="B11" s="1"/>
      <c r="C11" s="1"/>
      <c r="D11" s="1"/>
      <c r="E11" s="1"/>
      <c r="F11" s="1"/>
      <c r="G11" s="1"/>
    </row>
    <row r="12" spans="1:11" x14ac:dyDescent="0.2">
      <c r="A12" s="1"/>
      <c r="B12" s="1"/>
      <c r="C12" s="1"/>
      <c r="D12" s="1"/>
      <c r="E12" s="1"/>
      <c r="F12" s="1"/>
      <c r="G12" s="1"/>
    </row>
    <row r="13" spans="1:11" x14ac:dyDescent="0.2">
      <c r="A13" s="1"/>
      <c r="B13" s="1"/>
      <c r="C13" s="1"/>
      <c r="D13" s="1"/>
      <c r="E13" s="1"/>
      <c r="F13" s="1"/>
      <c r="G13" s="1"/>
    </row>
    <row r="14" spans="1:11" x14ac:dyDescent="0.2">
      <c r="A14" s="1"/>
      <c r="B14" s="1"/>
      <c r="C14" s="1"/>
      <c r="D14" s="1"/>
      <c r="E14" s="1"/>
      <c r="F14" s="1"/>
      <c r="G14" s="1"/>
    </row>
    <row r="15" spans="1:11" x14ac:dyDescent="0.2">
      <c r="A15" s="1"/>
      <c r="B15" s="1"/>
      <c r="C15" s="1"/>
      <c r="D15" s="1"/>
      <c r="E15" s="1"/>
      <c r="F15" s="1"/>
      <c r="G15" s="1"/>
    </row>
    <row r="16" spans="1:11" x14ac:dyDescent="0.2">
      <c r="A16" s="1"/>
      <c r="B16" s="1"/>
      <c r="C16" s="1"/>
      <c r="D16" s="1"/>
      <c r="E16" s="1"/>
      <c r="F16" s="1"/>
      <c r="G16" s="1"/>
    </row>
    <row r="17" spans="1:11" x14ac:dyDescent="0.2">
      <c r="A17" s="1"/>
      <c r="B17" s="1"/>
      <c r="C17" s="1"/>
      <c r="D17" s="1"/>
      <c r="E17" s="1"/>
      <c r="F17" s="1"/>
      <c r="G17" s="1"/>
    </row>
    <row r="18" spans="1:11" x14ac:dyDescent="0.2">
      <c r="A18" s="1"/>
      <c r="B18" s="1"/>
      <c r="C18" s="1"/>
      <c r="D18" s="1"/>
      <c r="E18" s="1"/>
      <c r="F18" s="1"/>
      <c r="G18" s="1"/>
    </row>
    <row r="19" spans="1:11" x14ac:dyDescent="0.2">
      <c r="A19" s="1"/>
      <c r="B19" s="1"/>
      <c r="C19" s="1"/>
      <c r="D19" s="1"/>
      <c r="E19" s="1"/>
      <c r="F19" s="1"/>
      <c r="G19" s="1"/>
    </row>
    <row r="20" spans="1:11" x14ac:dyDescent="0.2">
      <c r="A20" s="1"/>
      <c r="B20" s="1"/>
      <c r="C20" s="1"/>
      <c r="D20" s="1"/>
      <c r="E20" s="1"/>
      <c r="F20" s="1"/>
      <c r="G20" s="1"/>
    </row>
    <row r="21" spans="1:11" x14ac:dyDescent="0.2">
      <c r="A21" s="1"/>
      <c r="B21" s="1"/>
      <c r="C21" s="1"/>
      <c r="D21" s="1"/>
      <c r="E21" s="1"/>
      <c r="F21" s="1"/>
      <c r="G21" s="1"/>
    </row>
    <row r="22" spans="1:11" x14ac:dyDescent="0.2">
      <c r="A22" s="1"/>
      <c r="B22" s="1"/>
      <c r="C22" s="1"/>
      <c r="D22" s="1"/>
      <c r="E22" s="1"/>
      <c r="F22" s="1"/>
      <c r="G22" s="1"/>
    </row>
    <row r="23" spans="1:11" x14ac:dyDescent="0.2">
      <c r="A23" s="1"/>
      <c r="B23" s="1"/>
      <c r="C23" s="1"/>
      <c r="D23" s="1"/>
      <c r="E23" s="1"/>
      <c r="F23" s="1"/>
      <c r="G23" s="1"/>
    </row>
    <row r="24" spans="1:11" x14ac:dyDescent="0.2">
      <c r="A24" s="1"/>
      <c r="B24" s="1"/>
      <c r="C24" s="1"/>
      <c r="D24" s="1"/>
      <c r="E24" s="1"/>
      <c r="F24" s="1"/>
      <c r="G24" s="1"/>
    </row>
    <row r="25" spans="1:11" x14ac:dyDescent="0.2">
      <c r="A25" s="1"/>
      <c r="B25" s="1"/>
      <c r="C25" s="1"/>
      <c r="D25" s="1"/>
      <c r="E25" s="1"/>
      <c r="F25" s="1"/>
      <c r="G25" s="1"/>
    </row>
    <row r="26" spans="1:11" x14ac:dyDescent="0.2">
      <c r="A26" s="1"/>
      <c r="B26" s="1"/>
      <c r="C26" s="1"/>
      <c r="D26" s="1"/>
      <c r="E26" s="1"/>
      <c r="F26" s="1"/>
      <c r="G26" s="1"/>
    </row>
    <row r="27" spans="1:11" x14ac:dyDescent="0.2">
      <c r="A27" s="1"/>
      <c r="B27" s="1"/>
      <c r="C27" s="1"/>
      <c r="D27" s="1"/>
      <c r="E27" s="1"/>
      <c r="F27" s="1"/>
      <c r="G27" s="1"/>
    </row>
    <row r="28" spans="1:11" x14ac:dyDescent="0.2">
      <c r="A28" s="1"/>
      <c r="B28" s="1"/>
      <c r="C28" s="1"/>
      <c r="D28" s="1"/>
      <c r="E28" s="1"/>
      <c r="F28" s="1"/>
      <c r="G28" s="1"/>
    </row>
    <row r="29" spans="1:11" x14ac:dyDescent="0.2">
      <c r="A29" s="1"/>
      <c r="B29" s="1"/>
      <c r="C29" s="1"/>
      <c r="D29" s="1"/>
      <c r="E29" s="1"/>
      <c r="F29" s="1"/>
      <c r="G29" s="1"/>
    </row>
    <row r="30" spans="1:11" x14ac:dyDescent="0.2">
      <c r="A30" s="1"/>
      <c r="B30" s="1"/>
      <c r="C30" s="1"/>
      <c r="D30" s="1"/>
      <c r="E30" s="1"/>
      <c r="F30" s="1"/>
      <c r="G30" s="1"/>
    </row>
    <row r="31" spans="1:11" x14ac:dyDescent="0.2">
      <c r="A31" s="1"/>
      <c r="B31" s="1"/>
      <c r="C31" s="1"/>
      <c r="D31" s="1"/>
      <c r="E31" s="1"/>
      <c r="F31" s="1"/>
      <c r="G31" s="1"/>
      <c r="H31" s="1"/>
      <c r="I31" s="1"/>
      <c r="J31" s="1"/>
      <c r="K31" s="1"/>
    </row>
    <row r="32" spans="1:11" x14ac:dyDescent="0.2">
      <c r="A32" s="1"/>
      <c r="B32" s="1"/>
      <c r="C32" s="1"/>
      <c r="D32" s="1"/>
      <c r="E32" s="1"/>
      <c r="F32" s="1"/>
      <c r="G32" s="1"/>
      <c r="H32" s="1"/>
      <c r="I32" s="1"/>
      <c r="J32" s="1"/>
      <c r="K32" s="1"/>
    </row>
    <row r="33" spans="1:11" x14ac:dyDescent="0.2">
      <c r="A33" s="1"/>
      <c r="B33" s="1"/>
      <c r="C33" s="1"/>
      <c r="D33" s="1"/>
      <c r="E33" s="1"/>
      <c r="F33" s="1"/>
      <c r="G33" s="1"/>
      <c r="H33" s="1"/>
      <c r="I33" s="1"/>
      <c r="J33" s="1"/>
      <c r="K33" s="1"/>
    </row>
    <row r="34" spans="1:11" x14ac:dyDescent="0.2">
      <c r="A34" s="1"/>
      <c r="B34" s="1"/>
      <c r="C34" s="1"/>
      <c r="D34" s="1"/>
      <c r="E34" s="1"/>
      <c r="F34" s="1"/>
      <c r="G34" s="1"/>
      <c r="H34" s="1"/>
      <c r="I34" s="1"/>
      <c r="J34" s="1"/>
      <c r="K34" s="1"/>
    </row>
    <row r="35" spans="1:11" x14ac:dyDescent="0.2">
      <c r="A35" s="1"/>
      <c r="B35" s="1"/>
      <c r="C35" s="1"/>
      <c r="D35" s="1"/>
      <c r="E35" s="1"/>
      <c r="F35" s="1"/>
      <c r="G35" s="1"/>
      <c r="H35" s="1"/>
      <c r="I35" s="1"/>
      <c r="J35" s="1"/>
      <c r="K35" s="1"/>
    </row>
    <row r="36" spans="1:11" x14ac:dyDescent="0.2">
      <c r="A36" s="1"/>
      <c r="B36" s="1"/>
      <c r="C36" s="1"/>
      <c r="D36" s="1"/>
      <c r="E36" s="1"/>
      <c r="F36" s="1"/>
      <c r="G36" s="1"/>
      <c r="H36" s="1"/>
      <c r="I36" s="1"/>
      <c r="J36" s="1"/>
      <c r="K36" s="1"/>
    </row>
    <row r="37" spans="1:11" x14ac:dyDescent="0.2">
      <c r="A37" s="1"/>
      <c r="B37" s="1"/>
      <c r="C37" s="1"/>
      <c r="D37" s="1"/>
      <c r="E37" s="1"/>
      <c r="F37" s="1"/>
      <c r="G37" s="1"/>
      <c r="H37" s="1"/>
      <c r="I37" s="1"/>
      <c r="J37" s="1"/>
      <c r="K37" s="1"/>
    </row>
    <row r="38" spans="1:11" x14ac:dyDescent="0.2">
      <c r="A38" s="1"/>
      <c r="B38" s="1"/>
      <c r="C38" s="1"/>
      <c r="D38" s="1"/>
      <c r="E38" s="1"/>
      <c r="F38" s="1"/>
      <c r="G38" s="1"/>
      <c r="H38" s="1"/>
      <c r="I38" s="1"/>
      <c r="J38" s="1"/>
      <c r="K38" s="1"/>
    </row>
    <row r="39" spans="1:11" x14ac:dyDescent="0.2">
      <c r="A39" s="1"/>
      <c r="B39" s="1"/>
      <c r="C39" s="1"/>
      <c r="D39" s="1"/>
      <c r="E39" s="1"/>
      <c r="F39" s="1"/>
      <c r="G39" s="1"/>
      <c r="H39" s="1"/>
      <c r="I39" s="1"/>
      <c r="J39" s="1"/>
      <c r="K39" s="1"/>
    </row>
    <row r="40" spans="1:11" x14ac:dyDescent="0.2">
      <c r="A40" s="1"/>
      <c r="B40" s="1"/>
      <c r="C40" s="1"/>
      <c r="D40" s="1"/>
      <c r="E40" s="1"/>
      <c r="F40" s="1"/>
      <c r="G40" s="1"/>
      <c r="H40" s="1"/>
      <c r="I40" s="1"/>
      <c r="J40" s="1"/>
      <c r="K40" s="1"/>
    </row>
    <row r="41" spans="1:11" x14ac:dyDescent="0.2">
      <c r="A41" s="1"/>
      <c r="B41" s="1"/>
      <c r="C41" s="1"/>
      <c r="D41" s="1"/>
      <c r="E41" s="1"/>
      <c r="F41" s="1"/>
      <c r="G41" s="1"/>
      <c r="H41" s="1"/>
      <c r="I41" s="1"/>
      <c r="J41" s="1"/>
      <c r="K41" s="1"/>
    </row>
    <row r="42" spans="1:11" x14ac:dyDescent="0.2">
      <c r="A42" s="1"/>
      <c r="B42" s="1"/>
      <c r="C42" s="1"/>
      <c r="D42" s="1"/>
      <c r="E42" s="1"/>
      <c r="F42" s="1"/>
      <c r="G42" s="1"/>
      <c r="H42" s="1"/>
      <c r="I42" s="1"/>
      <c r="J42" s="1"/>
      <c r="K42" s="1"/>
    </row>
    <row r="43" spans="1:11" x14ac:dyDescent="0.2">
      <c r="A43" s="1"/>
      <c r="B43" s="1"/>
      <c r="C43" s="1"/>
      <c r="D43" s="1"/>
      <c r="E43" s="1"/>
      <c r="F43" s="1"/>
      <c r="G43" s="1"/>
      <c r="H43" s="1"/>
      <c r="I43" s="1"/>
      <c r="J43" s="1"/>
      <c r="K43" s="1"/>
    </row>
    <row r="44" spans="1:11" x14ac:dyDescent="0.2">
      <c r="A44" s="1"/>
      <c r="B44" s="1"/>
      <c r="C44" s="1"/>
      <c r="D44" s="1"/>
      <c r="E44" s="1"/>
      <c r="F44" s="1"/>
      <c r="G44" s="1"/>
      <c r="H44" s="1"/>
      <c r="I44" s="1"/>
      <c r="J44" s="1"/>
      <c r="K44" s="1"/>
    </row>
    <row r="45" spans="1:11" x14ac:dyDescent="0.2">
      <c r="A45" s="1"/>
      <c r="B45" s="1"/>
      <c r="C45" s="1"/>
      <c r="D45" s="1"/>
      <c r="E45" s="1"/>
      <c r="F45" s="1"/>
      <c r="G45" s="1"/>
      <c r="H45" s="1"/>
      <c r="I45" s="1"/>
      <c r="J45" s="1"/>
      <c r="K45" s="1"/>
    </row>
    <row r="46" spans="1:11" x14ac:dyDescent="0.2">
      <c r="A46" s="1"/>
      <c r="B46" s="1"/>
      <c r="C46" s="1"/>
      <c r="D46" s="1"/>
      <c r="E46" s="1"/>
      <c r="F46" s="1"/>
      <c r="G46" s="1"/>
      <c r="H46" s="1"/>
      <c r="I46" s="1"/>
      <c r="J46" s="1"/>
      <c r="K46" s="1"/>
    </row>
    <row r="47" spans="1:11" x14ac:dyDescent="0.2">
      <c r="A47" s="1"/>
      <c r="B47" s="1"/>
      <c r="C47" s="1"/>
      <c r="D47" s="1"/>
      <c r="E47" s="1"/>
      <c r="F47" s="1"/>
      <c r="G47" s="1"/>
      <c r="H47" s="1"/>
      <c r="I47" s="1"/>
      <c r="J47" s="1"/>
      <c r="K47" s="1"/>
    </row>
    <row r="48" spans="1:11" x14ac:dyDescent="0.2">
      <c r="A48" s="1"/>
      <c r="B48" s="1"/>
      <c r="C48" s="1"/>
      <c r="D48" s="1"/>
      <c r="E48" s="1"/>
      <c r="F48" s="1"/>
      <c r="G48" s="1"/>
      <c r="H48" s="1"/>
      <c r="I48" s="1"/>
      <c r="J48" s="1"/>
      <c r="K48" s="1"/>
    </row>
    <row r="49" spans="1:11" x14ac:dyDescent="0.2">
      <c r="A49" s="1"/>
      <c r="B49" s="1"/>
      <c r="C49" s="1"/>
      <c r="D49" s="1"/>
      <c r="E49" s="1"/>
      <c r="F49" s="1"/>
      <c r="G49" s="1"/>
      <c r="H49" s="1"/>
      <c r="I49" s="1"/>
      <c r="J49" s="1"/>
      <c r="K49" s="1"/>
    </row>
    <row r="50" spans="1:11" x14ac:dyDescent="0.2">
      <c r="A50" s="1"/>
      <c r="B50" s="1"/>
      <c r="C50" s="1"/>
      <c r="D50" s="1"/>
      <c r="E50" s="1"/>
      <c r="F50" s="1"/>
      <c r="G50" s="1"/>
      <c r="H50" s="1"/>
      <c r="I50" s="1"/>
      <c r="J50" s="1"/>
      <c r="K50" s="1"/>
    </row>
    <row r="51" spans="1:11" x14ac:dyDescent="0.2">
      <c r="A51" s="1"/>
      <c r="B51" s="1"/>
      <c r="C51" s="1"/>
      <c r="D51" s="1"/>
      <c r="E51" s="1"/>
      <c r="F51" s="1"/>
      <c r="G51" s="1"/>
      <c r="H51" s="1"/>
      <c r="I51" s="1"/>
      <c r="J51" s="1"/>
      <c r="K51" s="1"/>
    </row>
    <row r="52" spans="1:11" x14ac:dyDescent="0.2">
      <c r="A52" s="1"/>
      <c r="B52" s="1"/>
      <c r="C52" s="1"/>
      <c r="D52" s="1"/>
      <c r="E52" s="1"/>
      <c r="F52" s="1"/>
      <c r="G52" s="1"/>
      <c r="H52" s="1"/>
      <c r="I52" s="1"/>
      <c r="J52" s="1"/>
      <c r="K52" s="1"/>
    </row>
    <row r="53" spans="1:11" x14ac:dyDescent="0.2">
      <c r="A53" s="1"/>
      <c r="B53" s="1"/>
      <c r="C53" s="1"/>
      <c r="D53" s="1"/>
      <c r="E53" s="1"/>
      <c r="F53" s="1"/>
      <c r="G53" s="1"/>
      <c r="H53" s="1"/>
      <c r="I53" s="1"/>
      <c r="J53" s="1"/>
      <c r="K53" s="1"/>
    </row>
    <row r="54" spans="1:11" x14ac:dyDescent="0.2">
      <c r="A54" s="1"/>
      <c r="B54" s="1"/>
      <c r="C54" s="1"/>
      <c r="D54" s="1"/>
      <c r="E54" s="1"/>
      <c r="F54" s="1"/>
      <c r="G54" s="1"/>
      <c r="H54" s="1"/>
      <c r="I54" s="1"/>
      <c r="J54" s="1"/>
      <c r="K54" s="1"/>
    </row>
    <row r="55" spans="1:11" x14ac:dyDescent="0.2">
      <c r="A55" s="1"/>
      <c r="B55" s="1"/>
      <c r="C55" s="1"/>
      <c r="D55" s="1"/>
      <c r="E55" s="1"/>
      <c r="F55" s="1"/>
      <c r="G55" s="1"/>
      <c r="H55" s="1"/>
      <c r="I55" s="1"/>
      <c r="J55" s="1"/>
      <c r="K55" s="1"/>
    </row>
    <row r="56" spans="1:11" x14ac:dyDescent="0.2">
      <c r="A56" s="1"/>
      <c r="B56" s="1"/>
      <c r="C56" s="1"/>
      <c r="D56" s="1"/>
      <c r="E56" s="1"/>
      <c r="F56" s="1"/>
      <c r="G56" s="1"/>
      <c r="H56" s="1"/>
      <c r="I56" s="1"/>
      <c r="J56" s="1"/>
      <c r="K56" s="1"/>
    </row>
    <row r="57" spans="1:11" x14ac:dyDescent="0.2">
      <c r="A57" s="1"/>
      <c r="B57" s="1"/>
      <c r="C57" s="1"/>
      <c r="D57" s="1"/>
      <c r="E57" s="1"/>
      <c r="F57" s="1"/>
      <c r="G57" s="1"/>
      <c r="H57" s="1"/>
      <c r="I57" s="1"/>
      <c r="J57" s="1"/>
      <c r="K57" s="1"/>
    </row>
    <row r="58" spans="1:11" x14ac:dyDescent="0.2">
      <c r="A58" s="1"/>
      <c r="B58" s="1"/>
      <c r="C58" s="1"/>
      <c r="D58" s="1"/>
      <c r="E58" s="1"/>
      <c r="F58" s="1"/>
      <c r="G58" s="1"/>
      <c r="H58" s="1"/>
      <c r="I58" s="1"/>
      <c r="J58" s="1"/>
      <c r="K58" s="1"/>
    </row>
    <row r="59" spans="1:11" x14ac:dyDescent="0.2">
      <c r="A59" s="1"/>
      <c r="B59" s="1"/>
      <c r="C59" s="1"/>
      <c r="D59" s="1"/>
      <c r="E59" s="1"/>
      <c r="F59" s="1"/>
      <c r="G59" s="1"/>
      <c r="H59" s="1"/>
      <c r="I59" s="1"/>
      <c r="J59" s="1"/>
      <c r="K59" s="1"/>
    </row>
    <row r="60" spans="1:11" x14ac:dyDescent="0.2">
      <c r="A60" s="1"/>
      <c r="B60" s="1"/>
      <c r="C60" s="1"/>
      <c r="D60" s="1"/>
      <c r="E60" s="1"/>
      <c r="F60" s="1"/>
      <c r="G60" s="1"/>
      <c r="H60" s="1"/>
      <c r="I60" s="1"/>
      <c r="J60" s="1"/>
      <c r="K60" s="1"/>
    </row>
    <row r="61" spans="1:11" x14ac:dyDescent="0.2">
      <c r="A61" s="1"/>
      <c r="B61" s="1"/>
      <c r="C61" s="1"/>
      <c r="D61" s="1"/>
      <c r="E61" s="1"/>
      <c r="F61" s="1"/>
      <c r="G61" s="1"/>
      <c r="H61" s="1"/>
      <c r="I61" s="1"/>
      <c r="J61" s="1"/>
      <c r="K61" s="1"/>
    </row>
    <row r="62" spans="1:11" x14ac:dyDescent="0.2">
      <c r="D62" s="1"/>
      <c r="E62" s="1"/>
      <c r="F62" s="1"/>
      <c r="G62" s="1"/>
      <c r="H62" s="1"/>
      <c r="I62" s="1"/>
      <c r="J62" s="1"/>
      <c r="K62" s="1"/>
    </row>
    <row r="63" spans="1:11" x14ac:dyDescent="0.2">
      <c r="D63" s="1"/>
      <c r="E63" s="1"/>
      <c r="F63" s="1"/>
      <c r="G63" s="1"/>
      <c r="H63" s="1"/>
      <c r="I63" s="1"/>
      <c r="J63" s="1"/>
      <c r="K63" s="1"/>
    </row>
    <row r="64" spans="1:11" x14ac:dyDescent="0.2">
      <c r="D64" s="1"/>
      <c r="E64" s="1"/>
      <c r="F64" s="1"/>
      <c r="G64" s="1"/>
      <c r="H64" s="1"/>
      <c r="I64" s="1"/>
      <c r="J64" s="1"/>
      <c r="K64" s="1"/>
    </row>
    <row r="65" spans="4:11" x14ac:dyDescent="0.2">
      <c r="D65" s="1"/>
      <c r="E65" s="1"/>
      <c r="F65" s="1"/>
      <c r="G65" s="1"/>
      <c r="H65" s="1"/>
      <c r="I65" s="1"/>
      <c r="J65" s="1"/>
      <c r="K65" s="1"/>
    </row>
    <row r="66" spans="4:11" x14ac:dyDescent="0.2">
      <c r="D66" s="1"/>
      <c r="E66" s="1"/>
      <c r="F66" s="1"/>
      <c r="G66" s="1"/>
      <c r="H66" s="1"/>
      <c r="I66" s="1"/>
      <c r="J66" s="1"/>
      <c r="K66" s="1"/>
    </row>
    <row r="67" spans="4:11" x14ac:dyDescent="0.2">
      <c r="D67" s="1"/>
      <c r="E67" s="1"/>
      <c r="F67" s="1"/>
      <c r="G67" s="1"/>
      <c r="H67" s="1"/>
      <c r="I67" s="1"/>
      <c r="J67" s="1"/>
      <c r="K67" s="1"/>
    </row>
  </sheetData>
  <phoneticPr fontId="2"/>
  <pageMargins left="0.78740157480314965" right="0.6692913385826772" top="0.98425196850393704" bottom="0.98425196850393704" header="0.51181102362204722" footer="0.51181102362204722"/>
  <pageSetup paperSize="9" scale="87" firstPageNumber="12" orientation="portrait" cellComments="asDisplayed" useFirstPageNumber="1" r:id="rId1"/>
  <headerFooter alignWithMargins="0">
    <oddFooter>&amp;C&amp;"ＭＳ Ｐ明朝,標準"&amp;12-12-</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5"/>
  <sheetViews>
    <sheetView view="pageBreakPreview" zoomScaleNormal="100" zoomScaleSheetLayoutView="100" workbookViewId="0">
      <selection activeCell="H14" sqref="H14:I14"/>
    </sheetView>
  </sheetViews>
  <sheetFormatPr defaultRowHeight="13" x14ac:dyDescent="0.2"/>
  <cols>
    <col min="1" max="1" width="5.6328125" customWidth="1"/>
    <col min="2" max="2" width="11.90625" customWidth="1"/>
    <col min="3" max="3" width="14.08984375" customWidth="1"/>
    <col min="9" max="9" width="9" customWidth="1"/>
    <col min="10" max="11" width="3.36328125" customWidth="1"/>
    <col min="12" max="12" width="5.6328125" customWidth="1"/>
    <col min="13" max="15" width="12.90625" bestFit="1" customWidth="1"/>
  </cols>
  <sheetData>
    <row r="1" spans="1:15" x14ac:dyDescent="0.2">
      <c r="A1" s="247" t="s">
        <v>390</v>
      </c>
    </row>
    <row r="2" spans="1:15" x14ac:dyDescent="0.2">
      <c r="A2" s="1"/>
    </row>
    <row r="12" spans="1:15" x14ac:dyDescent="0.2">
      <c r="L12" t="s">
        <v>589</v>
      </c>
    </row>
    <row r="14" spans="1:15" x14ac:dyDescent="0.2">
      <c r="L14" t="s">
        <v>375</v>
      </c>
      <c r="M14" t="s">
        <v>586</v>
      </c>
      <c r="N14" t="s">
        <v>587</v>
      </c>
      <c r="O14" t="s">
        <v>588</v>
      </c>
    </row>
    <row r="15" spans="1:15" x14ac:dyDescent="0.2">
      <c r="L15" t="s">
        <v>954</v>
      </c>
      <c r="M15" s="321">
        <v>97.3</v>
      </c>
      <c r="N15" s="321">
        <v>99</v>
      </c>
      <c r="O15">
        <v>26.7</v>
      </c>
    </row>
    <row r="16" spans="1:15" x14ac:dyDescent="0.2">
      <c r="L16" t="s">
        <v>955</v>
      </c>
      <c r="M16" s="321">
        <v>97.6</v>
      </c>
      <c r="N16" s="321">
        <v>99.3</v>
      </c>
      <c r="O16">
        <v>30.6</v>
      </c>
    </row>
    <row r="17" spans="12:15" x14ac:dyDescent="0.2">
      <c r="L17" t="s">
        <v>956</v>
      </c>
      <c r="M17" s="321">
        <v>97.6</v>
      </c>
      <c r="N17" s="321">
        <v>99.3</v>
      </c>
      <c r="O17">
        <v>21.7</v>
      </c>
    </row>
    <row r="18" spans="12:15" x14ac:dyDescent="0.2">
      <c r="L18" t="s">
        <v>961</v>
      </c>
      <c r="M18" s="321">
        <v>97.5</v>
      </c>
      <c r="N18" s="321">
        <v>99.2</v>
      </c>
      <c r="O18" s="321">
        <v>22</v>
      </c>
    </row>
    <row r="19" spans="12:15" x14ac:dyDescent="0.2">
      <c r="L19" t="s">
        <v>1016</v>
      </c>
      <c r="M19" s="321">
        <v>97.5</v>
      </c>
      <c r="N19" s="321">
        <v>99.3</v>
      </c>
      <c r="O19" s="321">
        <v>23.4</v>
      </c>
    </row>
    <row r="20" spans="12:15" x14ac:dyDescent="0.2">
      <c r="M20" s="321"/>
      <c r="N20" s="321"/>
    </row>
    <row r="21" spans="12:15" x14ac:dyDescent="0.2">
      <c r="M21" s="321"/>
      <c r="N21" s="321"/>
    </row>
    <row r="22" spans="12:15" x14ac:dyDescent="0.2">
      <c r="M22" s="321"/>
      <c r="N22" s="321"/>
    </row>
    <row r="54" spans="1:1" x14ac:dyDescent="0.2">
      <c r="A54" s="246" t="s">
        <v>392</v>
      </c>
    </row>
    <row r="55" spans="1:1" x14ac:dyDescent="0.2">
      <c r="A55" s="246"/>
    </row>
  </sheetData>
  <phoneticPr fontId="2"/>
  <pageMargins left="1.0629921259842521" right="0.15748031496062992" top="0.74803149606299213" bottom="0.74803149606299213" header="0.31496062992125984" footer="0.31496062992125984"/>
  <pageSetup paperSize="9" firstPageNumber="13" orientation="portrait" useFirstPageNumber="1" r:id="rId1"/>
  <headerFooter>
    <oddFooter>&amp;C&amp;"ＭＳ Ｐ明朝,標準"－&amp;P－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D4"/>
  <sheetViews>
    <sheetView showGridLines="0" zoomScaleNormal="100" zoomScaleSheetLayoutView="100" workbookViewId="0">
      <selection activeCell="H14" sqref="H14:I14"/>
    </sheetView>
  </sheetViews>
  <sheetFormatPr defaultColWidth="9.08984375" defaultRowHeight="13" x14ac:dyDescent="0.2"/>
  <cols>
    <col min="1" max="1" width="2.90625" style="462" customWidth="1"/>
    <col min="2" max="10" width="9.08984375" style="462"/>
    <col min="11" max="11" width="5.08984375" style="462" customWidth="1"/>
    <col min="12" max="16384" width="9.08984375" style="462"/>
  </cols>
  <sheetData>
    <row r="2" spans="2:4" ht="21.75" customHeight="1" x14ac:dyDescent="0.2">
      <c r="B2" s="736" t="s">
        <v>987</v>
      </c>
      <c r="C2" s="734"/>
      <c r="D2" s="734"/>
    </row>
    <row r="4" spans="2:4" x14ac:dyDescent="0.2">
      <c r="B4" s="371"/>
    </row>
  </sheetData>
  <phoneticPr fontId="2"/>
  <printOptions horizontalCentered="1" verticalCentered="1"/>
  <pageMargins left="0.78740157480314965" right="0.78740157480314965" top="0.6692913385826772" bottom="0.82677165354330717" header="0.51181102362204722" footer="0.51181102362204722"/>
  <pageSetup paperSize="9" scale="93" firstPageNumber="14" orientation="portrait" useFirstPageNumber="1" r:id="rId1"/>
  <headerFooter alignWithMargins="0">
    <oddFooter>&amp;C&amp;"ＭＳ Ｐ明朝,標準"－&amp;P－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N26"/>
  <sheetViews>
    <sheetView showGridLines="0" view="pageBreakPreview" zoomScaleNormal="100" zoomScaleSheetLayoutView="100" workbookViewId="0">
      <pane xSplit="4" ySplit="4" topLeftCell="E8" activePane="bottomRight" state="frozen"/>
      <selection activeCell="H14" sqref="H14:I14"/>
      <selection pane="topRight" activeCell="H14" sqref="H14:I14"/>
      <selection pane="bottomLeft" activeCell="H14" sqref="H14:I14"/>
      <selection pane="bottomRight" activeCell="H14" sqref="H14:I14"/>
    </sheetView>
  </sheetViews>
  <sheetFormatPr defaultColWidth="9" defaultRowHeight="11.5" x14ac:dyDescent="0.2"/>
  <cols>
    <col min="1" max="1" width="0.36328125" style="1" customWidth="1"/>
    <col min="2" max="3" width="4.6328125" style="1" customWidth="1"/>
    <col min="4" max="4" width="4.6328125" style="15" customWidth="1"/>
    <col min="5" max="5" width="8.1796875" style="1" bestFit="1" customWidth="1"/>
    <col min="6" max="6" width="6.1796875" style="150" bestFit="1" customWidth="1"/>
    <col min="7" max="7" width="8.1796875" style="1" bestFit="1" customWidth="1"/>
    <col min="8" max="8" width="6.1796875" style="150" bestFit="1" customWidth="1"/>
    <col min="9" max="9" width="8.1796875" style="1" bestFit="1" customWidth="1"/>
    <col min="10" max="10" width="6.1796875" style="150" bestFit="1" customWidth="1"/>
    <col min="11" max="11" width="8.1796875" style="1" bestFit="1" customWidth="1"/>
    <col min="12" max="12" width="6.1796875" style="150" bestFit="1" customWidth="1"/>
    <col min="13" max="13" width="8.1796875" style="1" bestFit="1" customWidth="1"/>
    <col min="14" max="14" width="6.1796875" style="150" customWidth="1"/>
    <col min="15" max="16384" width="9" style="1"/>
  </cols>
  <sheetData>
    <row r="1" spans="1:14" ht="13" x14ac:dyDescent="0.2">
      <c r="A1" s="113" t="s">
        <v>184</v>
      </c>
      <c r="B1" s="292"/>
      <c r="C1" s="149"/>
      <c r="D1" s="149"/>
    </row>
    <row r="2" spans="1:14" s="24" customFormat="1" ht="18" customHeight="1" x14ac:dyDescent="0.2">
      <c r="D2" s="30"/>
      <c r="F2" s="295"/>
      <c r="H2" s="295"/>
      <c r="J2" s="295"/>
      <c r="L2" s="295"/>
      <c r="N2" s="295" t="s">
        <v>376</v>
      </c>
    </row>
    <row r="3" spans="1:14" ht="24.9" customHeight="1" x14ac:dyDescent="0.2">
      <c r="A3" s="1492" t="s">
        <v>756</v>
      </c>
      <c r="B3" s="1493"/>
      <c r="C3" s="1493"/>
      <c r="D3" s="1493"/>
      <c r="E3" s="1485" t="s">
        <v>754</v>
      </c>
      <c r="F3" s="1481"/>
      <c r="G3" s="1485" t="s">
        <v>799</v>
      </c>
      <c r="H3" s="1481"/>
      <c r="I3" s="1485" t="s">
        <v>802</v>
      </c>
      <c r="J3" s="1487"/>
      <c r="K3" s="1485" t="s">
        <v>901</v>
      </c>
      <c r="L3" s="1487"/>
      <c r="M3" s="1485" t="s">
        <v>992</v>
      </c>
      <c r="N3" s="1482"/>
    </row>
    <row r="4" spans="1:14" ht="69.900000000000006" customHeight="1" x14ac:dyDescent="0.2">
      <c r="A4" s="1494"/>
      <c r="B4" s="1495"/>
      <c r="C4" s="1495"/>
      <c r="D4" s="1495"/>
      <c r="E4" s="364" t="s">
        <v>577</v>
      </c>
      <c r="F4" s="535" t="s">
        <v>403</v>
      </c>
      <c r="G4" s="364" t="s">
        <v>577</v>
      </c>
      <c r="H4" s="535" t="s">
        <v>403</v>
      </c>
      <c r="I4" s="364" t="s">
        <v>577</v>
      </c>
      <c r="J4" s="363" t="s">
        <v>403</v>
      </c>
      <c r="K4" s="364" t="s">
        <v>577</v>
      </c>
      <c r="L4" s="363" t="s">
        <v>403</v>
      </c>
      <c r="M4" s="364" t="s">
        <v>577</v>
      </c>
      <c r="N4" s="365" t="s">
        <v>403</v>
      </c>
    </row>
    <row r="5" spans="1:14" ht="47.4" customHeight="1" x14ac:dyDescent="0.2">
      <c r="A5" s="32"/>
      <c r="B5" s="1496" t="s">
        <v>185</v>
      </c>
      <c r="C5" s="1496"/>
      <c r="D5" s="912" t="s">
        <v>162</v>
      </c>
      <c r="E5" s="361">
        <v>175656</v>
      </c>
      <c r="F5" s="201">
        <v>98.938830686042579</v>
      </c>
      <c r="G5" s="361">
        <v>174375</v>
      </c>
      <c r="H5" s="201">
        <f t="shared" ref="H5:H16" si="0">IFERROR(G5/E5*100,"－")</f>
        <v>99.270733706790551</v>
      </c>
      <c r="I5" s="361">
        <v>179391</v>
      </c>
      <c r="J5" s="316">
        <f t="shared" ref="J5:J16" si="1">IFERROR(I5/G5*100,"－")</f>
        <v>102.87655913978494</v>
      </c>
      <c r="K5" s="361">
        <v>182030</v>
      </c>
      <c r="L5" s="316">
        <f t="shared" ref="L5:L16" si="2">IFERROR(K5/I5*100,"－")</f>
        <v>101.47108829316966</v>
      </c>
      <c r="M5" s="361">
        <v>181253</v>
      </c>
      <c r="N5" s="314">
        <f t="shared" ref="N5:N16" si="3">IFERROR(M5/K5*100,"－")</f>
        <v>99.573147283414826</v>
      </c>
    </row>
    <row r="6" spans="1:14" ht="47.4" customHeight="1" x14ac:dyDescent="0.2">
      <c r="A6" s="17"/>
      <c r="B6" s="1497"/>
      <c r="C6" s="1497"/>
      <c r="D6" s="912" t="s">
        <v>163</v>
      </c>
      <c r="E6" s="362">
        <v>170925</v>
      </c>
      <c r="F6" s="201">
        <v>98.710996379008648</v>
      </c>
      <c r="G6" s="362">
        <v>170122</v>
      </c>
      <c r="H6" s="201">
        <f t="shared" si="0"/>
        <v>99.530203305543367</v>
      </c>
      <c r="I6" s="362">
        <v>175112</v>
      </c>
      <c r="J6" s="316">
        <f t="shared" si="1"/>
        <v>102.93318912309989</v>
      </c>
      <c r="K6" s="362">
        <v>177443</v>
      </c>
      <c r="L6" s="316">
        <f t="shared" si="2"/>
        <v>101.33114806523824</v>
      </c>
      <c r="M6" s="362">
        <v>176764</v>
      </c>
      <c r="N6" s="314">
        <f t="shared" si="3"/>
        <v>99.617341906978567</v>
      </c>
    </row>
    <row r="7" spans="1:14" ht="47.4" customHeight="1" x14ac:dyDescent="0.2">
      <c r="A7" s="32"/>
      <c r="B7" s="1498" t="s">
        <v>377</v>
      </c>
      <c r="C7" s="1490" t="s">
        <v>186</v>
      </c>
      <c r="D7" s="912" t="s">
        <v>162</v>
      </c>
      <c r="E7" s="360">
        <v>72853</v>
      </c>
      <c r="F7" s="152">
        <v>99.645748987854262</v>
      </c>
      <c r="G7" s="360">
        <v>72705</v>
      </c>
      <c r="H7" s="152">
        <f t="shared" si="0"/>
        <v>99.796851193499236</v>
      </c>
      <c r="I7" s="360">
        <v>73763</v>
      </c>
      <c r="J7" s="317">
        <f t="shared" si="1"/>
        <v>101.45519565366894</v>
      </c>
      <c r="K7" s="360">
        <v>75185</v>
      </c>
      <c r="L7" s="317">
        <f t="shared" si="2"/>
        <v>101.92779577837128</v>
      </c>
      <c r="M7" s="360">
        <v>71255</v>
      </c>
      <c r="N7" s="315">
        <f t="shared" si="3"/>
        <v>94.772893529294407</v>
      </c>
    </row>
    <row r="8" spans="1:14" ht="47.4" customHeight="1" x14ac:dyDescent="0.2">
      <c r="A8" s="2"/>
      <c r="B8" s="1499"/>
      <c r="C8" s="1491"/>
      <c r="D8" s="912" t="s">
        <v>163</v>
      </c>
      <c r="E8" s="360">
        <v>70996</v>
      </c>
      <c r="F8" s="152">
        <v>99.619739851544196</v>
      </c>
      <c r="G8" s="360">
        <v>70958</v>
      </c>
      <c r="H8" s="152">
        <f t="shared" si="0"/>
        <v>99.946475857794809</v>
      </c>
      <c r="I8" s="360">
        <v>71993</v>
      </c>
      <c r="J8" s="317">
        <f t="shared" si="1"/>
        <v>101.45860931818822</v>
      </c>
      <c r="K8" s="360">
        <v>73263</v>
      </c>
      <c r="L8" s="317">
        <f t="shared" si="2"/>
        <v>101.76406039476061</v>
      </c>
      <c r="M8" s="360">
        <v>69348</v>
      </c>
      <c r="N8" s="315">
        <f t="shared" si="3"/>
        <v>94.656238483272588</v>
      </c>
    </row>
    <row r="9" spans="1:14" ht="47.4" customHeight="1" x14ac:dyDescent="0.2">
      <c r="A9" s="2"/>
      <c r="B9" s="1499"/>
      <c r="C9" s="1490" t="s">
        <v>169</v>
      </c>
      <c r="D9" s="912" t="s">
        <v>162</v>
      </c>
      <c r="E9" s="360">
        <v>65397</v>
      </c>
      <c r="F9" s="152">
        <v>101.24941941477007</v>
      </c>
      <c r="G9" s="360">
        <v>63683</v>
      </c>
      <c r="H9" s="152">
        <f t="shared" si="0"/>
        <v>97.379084667492393</v>
      </c>
      <c r="I9" s="360">
        <v>66216</v>
      </c>
      <c r="J9" s="317">
        <f t="shared" si="1"/>
        <v>103.97751362215976</v>
      </c>
      <c r="K9" s="360">
        <v>67564</v>
      </c>
      <c r="L9" s="317">
        <f t="shared" si="2"/>
        <v>102.03576174942613</v>
      </c>
      <c r="M9" s="360">
        <v>68149</v>
      </c>
      <c r="N9" s="315">
        <f t="shared" si="3"/>
        <v>100.86584571665385</v>
      </c>
    </row>
    <row r="10" spans="1:14" ht="47.4" customHeight="1" x14ac:dyDescent="0.2">
      <c r="A10" s="2"/>
      <c r="B10" s="1499"/>
      <c r="C10" s="1491"/>
      <c r="D10" s="912" t="s">
        <v>163</v>
      </c>
      <c r="E10" s="360">
        <v>63224</v>
      </c>
      <c r="F10" s="152">
        <v>101.09370003197952</v>
      </c>
      <c r="G10" s="360">
        <v>61774</v>
      </c>
      <c r="H10" s="152">
        <f t="shared" si="0"/>
        <v>97.706567126407691</v>
      </c>
      <c r="I10" s="360">
        <v>64275</v>
      </c>
      <c r="J10" s="317">
        <f t="shared" si="1"/>
        <v>104.04862887298864</v>
      </c>
      <c r="K10" s="360">
        <v>65552</v>
      </c>
      <c r="L10" s="317">
        <f t="shared" si="2"/>
        <v>101.98677557370672</v>
      </c>
      <c r="M10" s="360">
        <v>66077</v>
      </c>
      <c r="N10" s="315">
        <f t="shared" si="3"/>
        <v>100.8008908957774</v>
      </c>
    </row>
    <row r="11" spans="1:14" ht="47.4" customHeight="1" x14ac:dyDescent="0.2">
      <c r="A11" s="2"/>
      <c r="B11" s="1499"/>
      <c r="C11" s="1490" t="s">
        <v>171</v>
      </c>
      <c r="D11" s="912" t="s">
        <v>162</v>
      </c>
      <c r="E11" s="360">
        <v>2846</v>
      </c>
      <c r="F11" s="152">
        <v>106.67166416791605</v>
      </c>
      <c r="G11" s="360">
        <v>2997</v>
      </c>
      <c r="H11" s="152">
        <f t="shared" si="0"/>
        <v>105.30569219957835</v>
      </c>
      <c r="I11" s="360">
        <v>3217</v>
      </c>
      <c r="J11" s="317">
        <f t="shared" si="1"/>
        <v>107.34067400734067</v>
      </c>
      <c r="K11" s="360">
        <v>3351</v>
      </c>
      <c r="L11" s="317">
        <f t="shared" si="2"/>
        <v>104.16537146409699</v>
      </c>
      <c r="M11" s="360">
        <v>3517</v>
      </c>
      <c r="N11" s="315">
        <f t="shared" si="3"/>
        <v>104.95374515070128</v>
      </c>
    </row>
    <row r="12" spans="1:14" ht="47.4" customHeight="1" x14ac:dyDescent="0.2">
      <c r="A12" s="2"/>
      <c r="B12" s="1499"/>
      <c r="C12" s="1491"/>
      <c r="D12" s="912" t="s">
        <v>163</v>
      </c>
      <c r="E12" s="360">
        <v>2750</v>
      </c>
      <c r="F12" s="152">
        <v>106.71323244082267</v>
      </c>
      <c r="G12" s="360">
        <v>2902</v>
      </c>
      <c r="H12" s="152">
        <f t="shared" si="0"/>
        <v>105.52727272727273</v>
      </c>
      <c r="I12" s="360">
        <v>3117</v>
      </c>
      <c r="J12" s="317">
        <f t="shared" si="1"/>
        <v>107.40868366643694</v>
      </c>
      <c r="K12" s="360">
        <v>3242</v>
      </c>
      <c r="L12" s="317">
        <f t="shared" si="2"/>
        <v>104.01026628168111</v>
      </c>
      <c r="M12" s="360">
        <v>3405</v>
      </c>
      <c r="N12" s="315">
        <f t="shared" si="3"/>
        <v>105.02776064157928</v>
      </c>
    </row>
    <row r="13" spans="1:14" ht="47.4" customHeight="1" x14ac:dyDescent="0.2">
      <c r="A13" s="2"/>
      <c r="B13" s="1499"/>
      <c r="C13" s="1490" t="s">
        <v>172</v>
      </c>
      <c r="D13" s="912" t="s">
        <v>755</v>
      </c>
      <c r="E13" s="360">
        <v>6043</v>
      </c>
      <c r="F13" s="152">
        <v>93.515939337666353</v>
      </c>
      <c r="G13" s="360">
        <v>6488</v>
      </c>
      <c r="H13" s="152">
        <f t="shared" si="0"/>
        <v>107.36389210656958</v>
      </c>
      <c r="I13" s="360">
        <v>6866</v>
      </c>
      <c r="J13" s="317">
        <f t="shared" si="1"/>
        <v>105.82614056720099</v>
      </c>
      <c r="K13" s="360">
        <v>6985</v>
      </c>
      <c r="L13" s="317">
        <f t="shared" si="2"/>
        <v>101.7331779784445</v>
      </c>
      <c r="M13" s="360">
        <v>6926</v>
      </c>
      <c r="N13" s="315">
        <f t="shared" si="3"/>
        <v>99.155332856120253</v>
      </c>
    </row>
    <row r="14" spans="1:14" ht="59.5" customHeight="1" x14ac:dyDescent="0.2">
      <c r="A14" s="2"/>
      <c r="B14" s="1499"/>
      <c r="C14" s="1501"/>
      <c r="D14" s="913" t="s">
        <v>163</v>
      </c>
      <c r="E14" s="671">
        <v>6043</v>
      </c>
      <c r="F14" s="663">
        <v>93.515939337666353</v>
      </c>
      <c r="G14" s="671">
        <v>6488</v>
      </c>
      <c r="H14" s="663">
        <f t="shared" si="0"/>
        <v>107.36389210656958</v>
      </c>
      <c r="I14" s="671">
        <v>6866</v>
      </c>
      <c r="J14" s="662">
        <f t="shared" si="1"/>
        <v>105.82614056720099</v>
      </c>
      <c r="K14" s="671">
        <v>6985</v>
      </c>
      <c r="L14" s="662">
        <f t="shared" si="2"/>
        <v>101.7331779784445</v>
      </c>
      <c r="M14" s="671">
        <v>6926</v>
      </c>
      <c r="N14" s="661">
        <f t="shared" si="3"/>
        <v>99.155332856120253</v>
      </c>
    </row>
    <row r="15" spans="1:14" ht="59.5" customHeight="1" x14ac:dyDescent="0.2">
      <c r="A15" s="2"/>
      <c r="B15" s="1499"/>
      <c r="C15" s="1490" t="s">
        <v>177</v>
      </c>
      <c r="D15" s="912" t="s">
        <v>755</v>
      </c>
      <c r="E15" s="318">
        <v>10663</v>
      </c>
      <c r="F15" s="152">
        <v>101.49438416143157</v>
      </c>
      <c r="G15" s="318">
        <v>10460</v>
      </c>
      <c r="H15" s="152">
        <f t="shared" si="0"/>
        <v>98.09622057582294</v>
      </c>
      <c r="I15" s="318">
        <v>10875</v>
      </c>
      <c r="J15" s="317">
        <f t="shared" si="1"/>
        <v>103.96749521988528</v>
      </c>
      <c r="K15" s="318">
        <v>11134</v>
      </c>
      <c r="L15" s="317">
        <f t="shared" si="2"/>
        <v>102.38160919540229</v>
      </c>
      <c r="M15" s="318">
        <v>11192</v>
      </c>
      <c r="N15" s="315">
        <f t="shared" si="3"/>
        <v>100.52092689060534</v>
      </c>
    </row>
    <row r="16" spans="1:14" ht="47.4" customHeight="1" x14ac:dyDescent="0.2">
      <c r="A16" s="17"/>
      <c r="B16" s="1500"/>
      <c r="C16" s="1491"/>
      <c r="D16" s="912" t="s">
        <v>163</v>
      </c>
      <c r="E16" s="318">
        <v>10310</v>
      </c>
      <c r="F16" s="152">
        <v>101.34670205445788</v>
      </c>
      <c r="G16" s="318">
        <v>10148</v>
      </c>
      <c r="H16" s="152">
        <f t="shared" si="0"/>
        <v>98.428709990300675</v>
      </c>
      <c r="I16" s="318">
        <v>10557</v>
      </c>
      <c r="J16" s="317">
        <f t="shared" si="1"/>
        <v>104.03035080804099</v>
      </c>
      <c r="K16" s="318">
        <v>10803</v>
      </c>
      <c r="L16" s="317">
        <f t="shared" si="2"/>
        <v>102.33020744529695</v>
      </c>
      <c r="M16" s="318">
        <v>10852</v>
      </c>
      <c r="N16" s="315">
        <f t="shared" si="3"/>
        <v>100.4535777098954</v>
      </c>
    </row>
    <row r="17" spans="1:14" ht="47.4" customHeight="1" x14ac:dyDescent="0.2">
      <c r="A17" s="154"/>
      <c r="B17" s="1489" t="s">
        <v>187</v>
      </c>
      <c r="C17" s="1489"/>
      <c r="D17" s="1489"/>
      <c r="E17" s="1483">
        <v>782107</v>
      </c>
      <c r="F17" s="1486"/>
      <c r="G17" s="1483">
        <v>776468</v>
      </c>
      <c r="H17" s="1486"/>
      <c r="I17" s="1483">
        <v>770863</v>
      </c>
      <c r="J17" s="1486"/>
      <c r="K17" s="1483">
        <v>764193</v>
      </c>
      <c r="L17" s="1486"/>
      <c r="M17" s="1483">
        <v>758068</v>
      </c>
      <c r="N17" s="1484"/>
    </row>
    <row r="18" spans="1:14" ht="28.5" customHeight="1" x14ac:dyDescent="0.2">
      <c r="B18" s="1488" t="s">
        <v>414</v>
      </c>
      <c r="C18" s="1488"/>
      <c r="D18" s="1488"/>
      <c r="F18" s="1"/>
      <c r="H18" s="1"/>
      <c r="J18" s="1"/>
      <c r="L18" s="1"/>
      <c r="N18" s="1"/>
    </row>
    <row r="19" spans="1:14" ht="15" customHeight="1" x14ac:dyDescent="0.2">
      <c r="F19" s="156"/>
      <c r="H19" s="156"/>
      <c r="J19" s="156"/>
      <c r="L19" s="156"/>
      <c r="N19" s="156"/>
    </row>
    <row r="20" spans="1:14" ht="15" customHeight="1" x14ac:dyDescent="0.2">
      <c r="F20" s="156"/>
      <c r="H20" s="156"/>
      <c r="J20" s="156"/>
      <c r="L20" s="156"/>
      <c r="N20" s="156"/>
    </row>
    <row r="21" spans="1:14" ht="15" customHeight="1" x14ac:dyDescent="0.2">
      <c r="F21" s="156"/>
      <c r="H21" s="156"/>
      <c r="J21" s="156"/>
      <c r="L21" s="156"/>
      <c r="N21" s="156"/>
    </row>
    <row r="22" spans="1:14" ht="15" customHeight="1" x14ac:dyDescent="0.2">
      <c r="F22" s="156"/>
      <c r="H22" s="156"/>
      <c r="J22" s="156"/>
      <c r="L22" s="156"/>
      <c r="N22" s="156"/>
    </row>
    <row r="23" spans="1:14" x14ac:dyDescent="0.2">
      <c r="F23" s="156"/>
      <c r="H23" s="156"/>
      <c r="J23" s="156"/>
      <c r="L23" s="156"/>
      <c r="N23" s="156"/>
    </row>
    <row r="24" spans="1:14" x14ac:dyDescent="0.2">
      <c r="F24" s="156"/>
      <c r="H24" s="156"/>
      <c r="J24" s="156"/>
      <c r="L24" s="156"/>
      <c r="N24" s="156"/>
    </row>
    <row r="25" spans="1:14" x14ac:dyDescent="0.2">
      <c r="F25" s="156"/>
      <c r="H25" s="156"/>
      <c r="J25" s="156"/>
      <c r="L25" s="156"/>
      <c r="N25" s="156"/>
    </row>
    <row r="26" spans="1:14" x14ac:dyDescent="0.2">
      <c r="F26" s="156"/>
      <c r="H26" s="156"/>
      <c r="J26" s="156"/>
      <c r="L26" s="156"/>
      <c r="N26" s="156"/>
    </row>
  </sheetData>
  <mergeCells count="20">
    <mergeCell ref="G17:H17"/>
    <mergeCell ref="G3:H3"/>
    <mergeCell ref="E17:F17"/>
    <mergeCell ref="E3:F3"/>
    <mergeCell ref="B18:D18"/>
    <mergeCell ref="B17:D17"/>
    <mergeCell ref="C15:C16"/>
    <mergeCell ref="A3:D4"/>
    <mergeCell ref="B5:C6"/>
    <mergeCell ref="B7:B16"/>
    <mergeCell ref="C7:C8"/>
    <mergeCell ref="C9:C10"/>
    <mergeCell ref="C11:C12"/>
    <mergeCell ref="C13:C14"/>
    <mergeCell ref="M17:N17"/>
    <mergeCell ref="M3:N3"/>
    <mergeCell ref="I17:J17"/>
    <mergeCell ref="I3:J3"/>
    <mergeCell ref="K17:L17"/>
    <mergeCell ref="K3:L3"/>
  </mergeCells>
  <phoneticPr fontId="2"/>
  <printOptions horizontalCentered="1"/>
  <pageMargins left="0.78740157480314965" right="0.78740157480314965" top="0.98425196850393704" bottom="0.98425196850393704" header="0.51181102362204722" footer="0.51181102362204722"/>
  <pageSetup paperSize="9" scale="97" firstPageNumber="15" orientation="portrait" useFirstPageNumber="1" r:id="rId1"/>
  <headerFooter alignWithMargins="0">
    <oddFooter>&amp;C&amp;"ＭＳ Ｐ明朝,標準"－&amp;P－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B6C53-F735-4045-BE24-DB856BE310ED}">
  <sheetPr>
    <pageSetUpPr fitToPage="1"/>
  </sheetPr>
  <dimension ref="A1:N26"/>
  <sheetViews>
    <sheetView showGridLines="0" view="pageBreakPreview" zoomScaleNormal="100" zoomScaleSheetLayoutView="100" workbookViewId="0">
      <pane xSplit="4" ySplit="4" topLeftCell="E5" activePane="bottomRight" state="frozen"/>
      <selection activeCell="H14" sqref="H14:I14"/>
      <selection pane="topRight" activeCell="H14" sqref="H14:I14"/>
      <selection pane="bottomLeft" activeCell="H14" sqref="H14:I14"/>
      <selection pane="bottomRight" activeCell="H14" sqref="H14:I14"/>
    </sheetView>
  </sheetViews>
  <sheetFormatPr defaultColWidth="9" defaultRowHeight="11.5" x14ac:dyDescent="0.2"/>
  <cols>
    <col min="1" max="1" width="0.36328125" style="1" customWidth="1"/>
    <col min="2" max="3" width="4.6328125" style="1" customWidth="1"/>
    <col min="4" max="4" width="4.6328125" style="15" customWidth="1"/>
    <col min="5" max="5" width="8.1796875" style="1" bestFit="1" customWidth="1"/>
    <col min="6" max="6" width="6.1796875" style="150" bestFit="1" customWidth="1"/>
    <col min="7" max="7" width="8.1796875" style="1" bestFit="1" customWidth="1"/>
    <col min="8" max="8" width="6.1796875" style="150" bestFit="1" customWidth="1"/>
    <col min="9" max="9" width="8.1796875" style="1" bestFit="1" customWidth="1"/>
    <col min="10" max="10" width="6.1796875" style="150" bestFit="1" customWidth="1"/>
    <col min="11" max="11" width="8.1796875" style="1" bestFit="1" customWidth="1"/>
    <col min="12" max="12" width="6.1796875" style="150" bestFit="1" customWidth="1"/>
    <col min="13" max="13" width="8.1796875" style="1" bestFit="1" customWidth="1"/>
    <col min="14" max="14" width="6.36328125" style="150" customWidth="1"/>
    <col min="15" max="16384" width="9" style="1"/>
  </cols>
  <sheetData>
    <row r="1" spans="1:14" ht="13" x14ac:dyDescent="0.2">
      <c r="A1" s="113" t="s">
        <v>378</v>
      </c>
      <c r="B1" s="292"/>
      <c r="C1" s="149"/>
      <c r="D1" s="149"/>
    </row>
    <row r="2" spans="1:14" s="24" customFormat="1" ht="18" customHeight="1" x14ac:dyDescent="0.2">
      <c r="D2" s="30"/>
      <c r="F2" s="295"/>
      <c r="H2" s="295"/>
      <c r="J2" s="295"/>
      <c r="L2" s="295"/>
      <c r="N2" s="295" t="s">
        <v>376</v>
      </c>
    </row>
    <row r="3" spans="1:14" ht="24.9" customHeight="1" x14ac:dyDescent="0.2">
      <c r="A3" s="1492" t="s">
        <v>756</v>
      </c>
      <c r="B3" s="1493"/>
      <c r="C3" s="1493"/>
      <c r="D3" s="1493"/>
      <c r="E3" s="1485" t="s">
        <v>754</v>
      </c>
      <c r="F3" s="1481"/>
      <c r="G3" s="1485" t="s">
        <v>799</v>
      </c>
      <c r="H3" s="1481"/>
      <c r="I3" s="1485" t="s">
        <v>802</v>
      </c>
      <c r="J3" s="1487"/>
      <c r="K3" s="1485" t="s">
        <v>901</v>
      </c>
      <c r="L3" s="1487"/>
      <c r="M3" s="1485" t="s">
        <v>992</v>
      </c>
      <c r="N3" s="1482"/>
    </row>
    <row r="4" spans="1:14" ht="69.900000000000006" customHeight="1" x14ac:dyDescent="0.2">
      <c r="A4" s="1494"/>
      <c r="B4" s="1495"/>
      <c r="C4" s="1495"/>
      <c r="D4" s="1495"/>
      <c r="E4" s="364" t="s">
        <v>577</v>
      </c>
      <c r="F4" s="535" t="s">
        <v>403</v>
      </c>
      <c r="G4" s="364" t="s">
        <v>577</v>
      </c>
      <c r="H4" s="535" t="s">
        <v>403</v>
      </c>
      <c r="I4" s="364" t="s">
        <v>577</v>
      </c>
      <c r="J4" s="363" t="s">
        <v>403</v>
      </c>
      <c r="K4" s="364" t="s">
        <v>577</v>
      </c>
      <c r="L4" s="363" t="s">
        <v>403</v>
      </c>
      <c r="M4" s="364" t="s">
        <v>577</v>
      </c>
      <c r="N4" s="365" t="s">
        <v>403</v>
      </c>
    </row>
    <row r="5" spans="1:14" ht="47.4" customHeight="1" x14ac:dyDescent="0.2">
      <c r="A5" s="32"/>
      <c r="B5" s="1496" t="s">
        <v>185</v>
      </c>
      <c r="C5" s="1496"/>
      <c r="D5" s="912" t="s">
        <v>162</v>
      </c>
      <c r="E5" s="361">
        <v>399266</v>
      </c>
      <c r="F5" s="201">
        <v>97.633655546127457</v>
      </c>
      <c r="G5" s="361">
        <v>391454</v>
      </c>
      <c r="H5" s="201">
        <f t="shared" ref="H5:H16" si="0">IFERROR(G5/E5*100,"－")</f>
        <v>98.043409656720087</v>
      </c>
      <c r="I5" s="361">
        <v>397654</v>
      </c>
      <c r="J5" s="316">
        <f t="shared" ref="J5:J16" si="1">IFERROR(I5/G5*100,"－")</f>
        <v>101.58383871412732</v>
      </c>
      <c r="K5" s="361">
        <v>397945</v>
      </c>
      <c r="L5" s="316">
        <f t="shared" ref="L5:L16" si="2">IFERROR(K5/I5*100,"－")</f>
        <v>100.07317919598444</v>
      </c>
      <c r="M5" s="361">
        <v>391056</v>
      </c>
      <c r="N5" s="314">
        <f t="shared" ref="N5:N16" si="3">IFERROR(M5/K5*100,"－")</f>
        <v>98.268856248979134</v>
      </c>
    </row>
    <row r="6" spans="1:14" ht="47.4" customHeight="1" x14ac:dyDescent="0.2">
      <c r="A6" s="17"/>
      <c r="B6" s="1497"/>
      <c r="C6" s="1497"/>
      <c r="D6" s="912" t="s">
        <v>163</v>
      </c>
      <c r="E6" s="362">
        <v>388513</v>
      </c>
      <c r="F6" s="201">
        <v>97.409275760569244</v>
      </c>
      <c r="G6" s="362">
        <v>381905</v>
      </c>
      <c r="H6" s="201">
        <f t="shared" si="0"/>
        <v>98.299156012797511</v>
      </c>
      <c r="I6" s="362">
        <v>388168</v>
      </c>
      <c r="J6" s="316">
        <f t="shared" si="1"/>
        <v>101.63993663345596</v>
      </c>
      <c r="K6" s="362">
        <v>387918</v>
      </c>
      <c r="L6" s="316">
        <f t="shared" si="2"/>
        <v>99.935594897054884</v>
      </c>
      <c r="M6" s="362">
        <v>381371</v>
      </c>
      <c r="N6" s="314">
        <f t="shared" si="3"/>
        <v>98.312272181234178</v>
      </c>
    </row>
    <row r="7" spans="1:14" ht="47.4" customHeight="1" x14ac:dyDescent="0.2">
      <c r="A7" s="32"/>
      <c r="B7" s="1498" t="s">
        <v>377</v>
      </c>
      <c r="C7" s="1490" t="s">
        <v>186</v>
      </c>
      <c r="D7" s="912" t="s">
        <v>162</v>
      </c>
      <c r="E7" s="360">
        <v>165596</v>
      </c>
      <c r="F7" s="152">
        <v>98.331413370069953</v>
      </c>
      <c r="G7" s="360">
        <v>163215</v>
      </c>
      <c r="H7" s="152">
        <f t="shared" si="0"/>
        <v>98.562163337278676</v>
      </c>
      <c r="I7" s="360">
        <v>163510</v>
      </c>
      <c r="J7" s="317">
        <f t="shared" si="1"/>
        <v>100.18074319149588</v>
      </c>
      <c r="K7" s="360">
        <v>164367</v>
      </c>
      <c r="L7" s="317">
        <f t="shared" si="2"/>
        <v>100.52412696471164</v>
      </c>
      <c r="M7" s="360">
        <v>153735</v>
      </c>
      <c r="N7" s="315">
        <f t="shared" si="3"/>
        <v>93.531548303491576</v>
      </c>
    </row>
    <row r="8" spans="1:14" ht="47.4" customHeight="1" x14ac:dyDescent="0.2">
      <c r="A8" s="2"/>
      <c r="B8" s="1499"/>
      <c r="C8" s="1491"/>
      <c r="D8" s="912" t="s">
        <v>163</v>
      </c>
      <c r="E8" s="360">
        <v>161375</v>
      </c>
      <c r="F8" s="152">
        <v>98.306478632999301</v>
      </c>
      <c r="G8" s="360">
        <v>159293</v>
      </c>
      <c r="H8" s="152">
        <f t="shared" si="0"/>
        <v>98.709837335398916</v>
      </c>
      <c r="I8" s="360">
        <v>159587</v>
      </c>
      <c r="J8" s="317">
        <f t="shared" si="1"/>
        <v>100.18456554901974</v>
      </c>
      <c r="K8" s="360">
        <v>160163</v>
      </c>
      <c r="L8" s="317">
        <f t="shared" si="2"/>
        <v>100.36093165483405</v>
      </c>
      <c r="M8" s="360">
        <v>149619</v>
      </c>
      <c r="N8" s="315">
        <f t="shared" si="3"/>
        <v>93.416706730018788</v>
      </c>
    </row>
    <row r="9" spans="1:14" ht="47.4" customHeight="1" x14ac:dyDescent="0.2">
      <c r="A9" s="2"/>
      <c r="B9" s="1499"/>
      <c r="C9" s="1490" t="s">
        <v>169</v>
      </c>
      <c r="D9" s="912" t="s">
        <v>162</v>
      </c>
      <c r="E9" s="360">
        <v>148647</v>
      </c>
      <c r="F9" s="152">
        <v>99.913292466526855</v>
      </c>
      <c r="G9" s="360">
        <v>142962</v>
      </c>
      <c r="H9" s="152">
        <f t="shared" si="0"/>
        <v>96.17550303739732</v>
      </c>
      <c r="I9" s="360">
        <v>146780</v>
      </c>
      <c r="J9" s="317">
        <f t="shared" si="1"/>
        <v>102.67063975042319</v>
      </c>
      <c r="K9" s="360">
        <v>147705</v>
      </c>
      <c r="L9" s="317">
        <f t="shared" si="2"/>
        <v>100.63019484943452</v>
      </c>
      <c r="M9" s="360">
        <v>147032</v>
      </c>
      <c r="N9" s="315">
        <f t="shared" si="3"/>
        <v>99.544362073051019</v>
      </c>
    </row>
    <row r="10" spans="1:14" ht="47.4" customHeight="1" x14ac:dyDescent="0.2">
      <c r="A10" s="2"/>
      <c r="B10" s="1499"/>
      <c r="C10" s="1491"/>
      <c r="D10" s="912" t="s">
        <v>163</v>
      </c>
      <c r="E10" s="360">
        <v>143708</v>
      </c>
      <c r="F10" s="152">
        <v>99.759812292612494</v>
      </c>
      <c r="G10" s="360">
        <v>138678</v>
      </c>
      <c r="H10" s="152">
        <f t="shared" si="0"/>
        <v>96.499846911793369</v>
      </c>
      <c r="I10" s="360">
        <v>142477</v>
      </c>
      <c r="J10" s="317">
        <f t="shared" si="1"/>
        <v>102.73943956503555</v>
      </c>
      <c r="K10" s="360">
        <v>143306</v>
      </c>
      <c r="L10" s="317">
        <f t="shared" si="2"/>
        <v>100.58184829832184</v>
      </c>
      <c r="M10" s="360">
        <v>142563</v>
      </c>
      <c r="N10" s="315">
        <f t="shared" si="3"/>
        <v>99.481529035769611</v>
      </c>
    </row>
    <row r="11" spans="1:14" ht="47.4" customHeight="1" x14ac:dyDescent="0.2">
      <c r="A11" s="2"/>
      <c r="B11" s="1499"/>
      <c r="C11" s="1490" t="s">
        <v>171</v>
      </c>
      <c r="D11" s="912" t="s">
        <v>162</v>
      </c>
      <c r="E11" s="360">
        <v>6470</v>
      </c>
      <c r="F11" s="152">
        <v>105.27172144484219</v>
      </c>
      <c r="G11" s="360">
        <v>6728</v>
      </c>
      <c r="H11" s="152">
        <f t="shared" si="0"/>
        <v>103.98763523956724</v>
      </c>
      <c r="I11" s="360">
        <v>7132</v>
      </c>
      <c r="J11" s="317">
        <f t="shared" si="1"/>
        <v>106.00475624256838</v>
      </c>
      <c r="K11" s="360">
        <v>7326</v>
      </c>
      <c r="L11" s="317">
        <f t="shared" si="2"/>
        <v>102.720134604599</v>
      </c>
      <c r="M11" s="360">
        <v>7588</v>
      </c>
      <c r="N11" s="315">
        <f t="shared" si="3"/>
        <v>103.57630357630359</v>
      </c>
    </row>
    <row r="12" spans="1:14" ht="47.4" customHeight="1" x14ac:dyDescent="0.2">
      <c r="A12" s="2"/>
      <c r="B12" s="1499"/>
      <c r="C12" s="1491"/>
      <c r="D12" s="912" t="s">
        <v>163</v>
      </c>
      <c r="E12" s="360">
        <v>6251</v>
      </c>
      <c r="F12" s="152">
        <v>105.3066037735849</v>
      </c>
      <c r="G12" s="360">
        <v>6515</v>
      </c>
      <c r="H12" s="152">
        <f t="shared" si="0"/>
        <v>104.22332426811711</v>
      </c>
      <c r="I12" s="360">
        <v>6910</v>
      </c>
      <c r="J12" s="317">
        <f t="shared" si="1"/>
        <v>106.06293169608595</v>
      </c>
      <c r="K12" s="360">
        <v>7088</v>
      </c>
      <c r="L12" s="317">
        <f t="shared" si="2"/>
        <v>102.57597684515196</v>
      </c>
      <c r="M12" s="360">
        <v>7348</v>
      </c>
      <c r="N12" s="315">
        <f t="shared" si="3"/>
        <v>103.66817155756208</v>
      </c>
    </row>
    <row r="13" spans="1:14" ht="47.4" customHeight="1" x14ac:dyDescent="0.2">
      <c r="A13" s="2"/>
      <c r="B13" s="1499"/>
      <c r="C13" s="1490" t="s">
        <v>172</v>
      </c>
      <c r="D13" s="912" t="s">
        <v>755</v>
      </c>
      <c r="E13" s="360">
        <v>13737</v>
      </c>
      <c r="F13" s="152">
        <v>92.28133817009271</v>
      </c>
      <c r="G13" s="360">
        <v>14566</v>
      </c>
      <c r="H13" s="152">
        <f t="shared" si="0"/>
        <v>106.03479653490572</v>
      </c>
      <c r="I13" s="360">
        <v>15221</v>
      </c>
      <c r="J13" s="317">
        <f t="shared" si="1"/>
        <v>104.49677330770287</v>
      </c>
      <c r="K13" s="360">
        <v>15272</v>
      </c>
      <c r="L13" s="317">
        <f t="shared" si="2"/>
        <v>100.33506339925104</v>
      </c>
      <c r="M13" s="360">
        <v>14943</v>
      </c>
      <c r="N13" s="315">
        <f t="shared" si="3"/>
        <v>97.845730749083287</v>
      </c>
    </row>
    <row r="14" spans="1:14" ht="59.5" customHeight="1" x14ac:dyDescent="0.2">
      <c r="A14" s="2"/>
      <c r="B14" s="1499"/>
      <c r="C14" s="1501"/>
      <c r="D14" s="913" t="s">
        <v>163</v>
      </c>
      <c r="E14" s="671">
        <v>13737</v>
      </c>
      <c r="F14" s="663">
        <v>92.28133817009271</v>
      </c>
      <c r="G14" s="671">
        <v>14566</v>
      </c>
      <c r="H14" s="663">
        <f t="shared" si="0"/>
        <v>106.03479653490572</v>
      </c>
      <c r="I14" s="671">
        <v>15221</v>
      </c>
      <c r="J14" s="662">
        <f t="shared" si="1"/>
        <v>104.49677330770287</v>
      </c>
      <c r="K14" s="671">
        <v>15272</v>
      </c>
      <c r="L14" s="662">
        <f t="shared" si="2"/>
        <v>100.33506339925104</v>
      </c>
      <c r="M14" s="671">
        <v>14943</v>
      </c>
      <c r="N14" s="661">
        <f t="shared" si="3"/>
        <v>97.845730749083287</v>
      </c>
    </row>
    <row r="15" spans="1:14" ht="59.5" customHeight="1" x14ac:dyDescent="0.2">
      <c r="A15" s="2"/>
      <c r="B15" s="1499"/>
      <c r="C15" s="1490" t="s">
        <v>177</v>
      </c>
      <c r="D15" s="912" t="s">
        <v>755</v>
      </c>
      <c r="E15" s="318">
        <v>24239</v>
      </c>
      <c r="F15" s="152">
        <v>100.16529608661516</v>
      </c>
      <c r="G15" s="318">
        <v>23481</v>
      </c>
      <c r="H15" s="152">
        <f t="shared" si="0"/>
        <v>96.872808284170148</v>
      </c>
      <c r="I15" s="318">
        <v>24107</v>
      </c>
      <c r="J15" s="317">
        <f t="shared" si="1"/>
        <v>102.66598526468209</v>
      </c>
      <c r="K15" s="318">
        <v>24341</v>
      </c>
      <c r="L15" s="317">
        <f t="shared" si="2"/>
        <v>100.97067241879951</v>
      </c>
      <c r="M15" s="318">
        <v>24148</v>
      </c>
      <c r="N15" s="315">
        <f t="shared" si="3"/>
        <v>99.207099133149839</v>
      </c>
    </row>
    <row r="16" spans="1:14" ht="47.4" customHeight="1" x14ac:dyDescent="0.2">
      <c r="A16" s="17"/>
      <c r="B16" s="1500"/>
      <c r="C16" s="1491"/>
      <c r="D16" s="912" t="s">
        <v>163</v>
      </c>
      <c r="E16" s="318">
        <v>23435</v>
      </c>
      <c r="F16" s="152">
        <v>100.00853497204795</v>
      </c>
      <c r="G16" s="318">
        <v>22782</v>
      </c>
      <c r="H16" s="152">
        <f t="shared" si="0"/>
        <v>97.213569447407721</v>
      </c>
      <c r="I16" s="318">
        <v>23402</v>
      </c>
      <c r="J16" s="317">
        <f t="shared" si="1"/>
        <v>102.72144675621104</v>
      </c>
      <c r="K16" s="318">
        <v>23618</v>
      </c>
      <c r="L16" s="317">
        <f t="shared" si="2"/>
        <v>100.92299803435606</v>
      </c>
      <c r="M16" s="318">
        <v>23413</v>
      </c>
      <c r="N16" s="315">
        <f t="shared" si="3"/>
        <v>99.132017952409186</v>
      </c>
    </row>
    <row r="17" spans="1:14" ht="47.4" customHeight="1" x14ac:dyDescent="0.2">
      <c r="A17" s="154"/>
      <c r="B17" s="1489" t="s">
        <v>794</v>
      </c>
      <c r="C17" s="1489"/>
      <c r="D17" s="1489"/>
      <c r="E17" s="1483">
        <v>344086</v>
      </c>
      <c r="F17" s="1486"/>
      <c r="G17" s="1483">
        <v>345882</v>
      </c>
      <c r="H17" s="1486"/>
      <c r="I17" s="1483">
        <v>347756</v>
      </c>
      <c r="J17" s="1486"/>
      <c r="K17" s="1483">
        <v>349561</v>
      </c>
      <c r="L17" s="1486"/>
      <c r="M17" s="1483">
        <v>351362</v>
      </c>
      <c r="N17" s="1484"/>
    </row>
    <row r="18" spans="1:14" ht="28.5" customHeight="1" x14ac:dyDescent="0.2">
      <c r="B18" s="1488" t="s">
        <v>390</v>
      </c>
      <c r="C18" s="1488"/>
      <c r="D18" s="1488"/>
      <c r="F18" s="1"/>
      <c r="H18" s="1"/>
      <c r="J18" s="1"/>
      <c r="L18" s="1"/>
      <c r="N18" s="1"/>
    </row>
    <row r="19" spans="1:14" ht="15" customHeight="1" x14ac:dyDescent="0.2">
      <c r="F19" s="156"/>
      <c r="H19" s="156"/>
      <c r="J19" s="156"/>
      <c r="L19" s="156"/>
      <c r="N19" s="156"/>
    </row>
    <row r="20" spans="1:14" ht="15" customHeight="1" x14ac:dyDescent="0.2">
      <c r="F20" s="156"/>
      <c r="H20" s="156"/>
      <c r="J20" s="156"/>
      <c r="L20" s="156"/>
      <c r="N20" s="156"/>
    </row>
    <row r="21" spans="1:14" ht="15" customHeight="1" x14ac:dyDescent="0.2">
      <c r="F21" s="156"/>
      <c r="H21" s="156"/>
      <c r="J21" s="156"/>
      <c r="L21" s="156"/>
      <c r="N21" s="156"/>
    </row>
    <row r="22" spans="1:14" ht="15" customHeight="1" x14ac:dyDescent="0.2">
      <c r="F22" s="156"/>
      <c r="H22" s="156"/>
      <c r="J22" s="156"/>
      <c r="L22" s="156"/>
      <c r="N22" s="156"/>
    </row>
    <row r="23" spans="1:14" x14ac:dyDescent="0.2">
      <c r="F23" s="156"/>
      <c r="H23" s="156"/>
      <c r="J23" s="156"/>
      <c r="L23" s="156"/>
      <c r="N23" s="156"/>
    </row>
    <row r="24" spans="1:14" x14ac:dyDescent="0.2">
      <c r="F24" s="156"/>
      <c r="H24" s="156"/>
      <c r="J24" s="156"/>
      <c r="L24" s="156"/>
      <c r="N24" s="156"/>
    </row>
    <row r="25" spans="1:14" x14ac:dyDescent="0.2">
      <c r="F25" s="156"/>
      <c r="H25" s="156"/>
      <c r="J25" s="156"/>
      <c r="L25" s="156"/>
      <c r="N25" s="156"/>
    </row>
    <row r="26" spans="1:14" x14ac:dyDescent="0.2">
      <c r="F26" s="156"/>
      <c r="H26" s="156"/>
      <c r="J26" s="156"/>
      <c r="L26" s="156"/>
      <c r="N26" s="156"/>
    </row>
  </sheetData>
  <mergeCells count="20">
    <mergeCell ref="B18:D18"/>
    <mergeCell ref="B17:D17"/>
    <mergeCell ref="E17:F17"/>
    <mergeCell ref="G17:H17"/>
    <mergeCell ref="I17:J17"/>
    <mergeCell ref="K17:L17"/>
    <mergeCell ref="M17:N17"/>
    <mergeCell ref="B5:C6"/>
    <mergeCell ref="B7:B16"/>
    <mergeCell ref="C7:C8"/>
    <mergeCell ref="C9:C10"/>
    <mergeCell ref="C11:C12"/>
    <mergeCell ref="C13:C14"/>
    <mergeCell ref="C15:C16"/>
    <mergeCell ref="M3:N3"/>
    <mergeCell ref="A3:D4"/>
    <mergeCell ref="E3:F3"/>
    <mergeCell ref="G3:H3"/>
    <mergeCell ref="I3:J3"/>
    <mergeCell ref="K3:L3"/>
  </mergeCells>
  <phoneticPr fontId="2"/>
  <printOptions horizontalCentered="1"/>
  <pageMargins left="0.78740157480314965" right="0.78740157480314965" top="0.98425196850393704" bottom="0.98425196850393704" header="0.51181102362204722" footer="0.51181102362204722"/>
  <pageSetup paperSize="9" scale="97" firstPageNumber="16" orientation="portrait" useFirstPageNumber="1" r:id="rId1"/>
  <headerFooter alignWithMargins="0">
    <oddFooter>&amp;C&amp;"ＭＳ Ｐ明朝,標準"－&amp;P－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80"/>
  <sheetViews>
    <sheetView showGridLines="0" view="pageBreakPreview" zoomScaleNormal="160" zoomScaleSheetLayoutView="100" workbookViewId="0">
      <selection activeCell="H14" sqref="H14:I14"/>
    </sheetView>
  </sheetViews>
  <sheetFormatPr defaultColWidth="9" defaultRowHeight="11.5" x14ac:dyDescent="0.2"/>
  <cols>
    <col min="1" max="1" width="0.36328125" style="1" customWidth="1"/>
    <col min="2" max="2" width="22.1796875" style="1" bestFit="1" customWidth="1"/>
    <col min="3" max="3" width="6.81640625" style="15" bestFit="1" customWidth="1"/>
    <col min="4" max="8" width="12.08984375" style="1" customWidth="1"/>
    <col min="9" max="9" width="9.36328125" style="1" customWidth="1"/>
    <col min="10" max="16384" width="9" style="1"/>
  </cols>
  <sheetData>
    <row r="1" spans="1:8" ht="26.25" customHeight="1" x14ac:dyDescent="0.2">
      <c r="A1" s="202" t="s">
        <v>934</v>
      </c>
      <c r="B1" s="202"/>
      <c r="C1" s="202"/>
      <c r="D1" s="25"/>
      <c r="E1" s="25"/>
      <c r="F1" s="25"/>
      <c r="G1" s="25"/>
      <c r="H1" s="100" t="s">
        <v>373</v>
      </c>
    </row>
    <row r="2" spans="1:8" ht="19.5" customHeight="1" x14ac:dyDescent="0.2">
      <c r="A2" s="1502" t="s">
        <v>1038</v>
      </c>
      <c r="B2" s="1503"/>
      <c r="C2" s="1503"/>
      <c r="D2" s="925" t="s">
        <v>754</v>
      </c>
      <c r="E2" s="925" t="s">
        <v>799</v>
      </c>
      <c r="F2" s="925" t="s">
        <v>802</v>
      </c>
      <c r="G2" s="925" t="s">
        <v>901</v>
      </c>
      <c r="H2" s="771" t="s">
        <v>992</v>
      </c>
    </row>
    <row r="3" spans="1:8" ht="15" customHeight="1" x14ac:dyDescent="0.2">
      <c r="A3" s="107"/>
      <c r="B3" s="968" t="s">
        <v>198</v>
      </c>
      <c r="C3" s="968"/>
      <c r="D3" s="926">
        <f>D4+D10+D16+D22+D25+D28</f>
        <v>3208953</v>
      </c>
      <c r="E3" s="926">
        <f>E4+E10+E16+E22+E25+E28</f>
        <v>3282825</v>
      </c>
      <c r="F3" s="926">
        <f>F4+F10+F16+F22+F25+F28</f>
        <v>3236786</v>
      </c>
      <c r="G3" s="926">
        <f t="shared" ref="G3:H3" si="0">G4+G10+G16+G22+G25+G28</f>
        <v>3277053</v>
      </c>
      <c r="H3" s="927">
        <f t="shared" si="0"/>
        <v>3264464</v>
      </c>
    </row>
    <row r="4" spans="1:8" ht="12.75" customHeight="1" x14ac:dyDescent="0.2">
      <c r="A4" s="2"/>
      <c r="B4" s="972" t="s">
        <v>757</v>
      </c>
      <c r="C4" s="921" t="s">
        <v>191</v>
      </c>
      <c r="D4" s="928">
        <f>SUM(D7:D9)</f>
        <v>1245557</v>
      </c>
      <c r="E4" s="928">
        <f>SUM(E7:E9)</f>
        <v>1285463</v>
      </c>
      <c r="F4" s="928">
        <f>SUM(F7:F9)</f>
        <v>1222633</v>
      </c>
      <c r="G4" s="928">
        <f t="shared" ref="G4" si="1">SUM(G7:G9)</f>
        <v>1231175</v>
      </c>
      <c r="H4" s="929">
        <f>IF(SUM(H5:H6)=SUM(H7:H9),SUM(H7:H9),"内訳不一致")</f>
        <v>1210457</v>
      </c>
    </row>
    <row r="5" spans="1:8" ht="12.75" customHeight="1" x14ac:dyDescent="0.2">
      <c r="A5" s="2"/>
      <c r="B5" s="975"/>
      <c r="C5" s="487" t="s">
        <v>192</v>
      </c>
      <c r="D5" s="930">
        <v>598338</v>
      </c>
      <c r="E5" s="930">
        <v>617283</v>
      </c>
      <c r="F5" s="930">
        <v>587552</v>
      </c>
      <c r="G5" s="930">
        <v>592070</v>
      </c>
      <c r="H5" s="931">
        <v>582175</v>
      </c>
    </row>
    <row r="6" spans="1:8" ht="12.75" customHeight="1" x14ac:dyDescent="0.2">
      <c r="A6" s="2"/>
      <c r="B6" s="975"/>
      <c r="C6" s="630" t="s">
        <v>193</v>
      </c>
      <c r="D6" s="932">
        <v>647219</v>
      </c>
      <c r="E6" s="932">
        <v>668180</v>
      </c>
      <c r="F6" s="932">
        <v>635081</v>
      </c>
      <c r="G6" s="932">
        <v>639105</v>
      </c>
      <c r="H6" s="933">
        <v>628282</v>
      </c>
    </row>
    <row r="7" spans="1:8" ht="12.75" customHeight="1" x14ac:dyDescent="0.2">
      <c r="A7" s="2"/>
      <c r="B7" s="975"/>
      <c r="C7" s="921" t="s">
        <v>188</v>
      </c>
      <c r="D7" s="934">
        <v>430818</v>
      </c>
      <c r="E7" s="934">
        <v>399696</v>
      </c>
      <c r="F7" s="934">
        <v>342331</v>
      </c>
      <c r="G7" s="934">
        <v>341938</v>
      </c>
      <c r="H7" s="935">
        <v>332150</v>
      </c>
    </row>
    <row r="8" spans="1:8" ht="12.75" customHeight="1" x14ac:dyDescent="0.2">
      <c r="A8" s="2"/>
      <c r="B8" s="975"/>
      <c r="C8" s="487" t="s">
        <v>189</v>
      </c>
      <c r="D8" s="930">
        <v>379358</v>
      </c>
      <c r="E8" s="930">
        <v>404488</v>
      </c>
      <c r="F8" s="930">
        <v>502240</v>
      </c>
      <c r="G8" s="930">
        <v>508782</v>
      </c>
      <c r="H8" s="931">
        <v>451745</v>
      </c>
    </row>
    <row r="9" spans="1:8" ht="12.75" customHeight="1" x14ac:dyDescent="0.2">
      <c r="A9" s="2"/>
      <c r="B9" s="978"/>
      <c r="C9" s="487" t="s">
        <v>190</v>
      </c>
      <c r="D9" s="930">
        <v>435381</v>
      </c>
      <c r="E9" s="930">
        <v>481279</v>
      </c>
      <c r="F9" s="930">
        <v>378062</v>
      </c>
      <c r="G9" s="930">
        <v>380455</v>
      </c>
      <c r="H9" s="931">
        <v>426562</v>
      </c>
    </row>
    <row r="10" spans="1:8" ht="12.75" customHeight="1" x14ac:dyDescent="0.2">
      <c r="A10" s="32"/>
      <c r="B10" s="972" t="s">
        <v>758</v>
      </c>
      <c r="C10" s="921" t="s">
        <v>191</v>
      </c>
      <c r="D10" s="936">
        <f>SUM(D11:D12)</f>
        <v>1796179</v>
      </c>
      <c r="E10" s="936">
        <f>SUM(E11:E12)</f>
        <v>1821951</v>
      </c>
      <c r="F10" s="936">
        <f>SUM(F11:F12)</f>
        <v>1819534</v>
      </c>
      <c r="G10" s="936">
        <f t="shared" ref="G10" si="2">SUM(G11:G12)</f>
        <v>1840155</v>
      </c>
      <c r="H10" s="929">
        <f>IF(SUM(H11:H12)=SUM(H13:H15),SUM(H13:H15),"内訳不一致")</f>
        <v>1834812</v>
      </c>
    </row>
    <row r="11" spans="1:8" ht="12.75" customHeight="1" x14ac:dyDescent="0.2">
      <c r="A11" s="2"/>
      <c r="B11" s="975"/>
      <c r="C11" s="487" t="s">
        <v>192</v>
      </c>
      <c r="D11" s="930">
        <v>859721</v>
      </c>
      <c r="E11" s="930">
        <v>870271</v>
      </c>
      <c r="F11" s="930">
        <v>869356</v>
      </c>
      <c r="G11" s="930">
        <v>879702</v>
      </c>
      <c r="H11" s="931">
        <v>878025</v>
      </c>
    </row>
    <row r="12" spans="1:8" ht="12.75" customHeight="1" x14ac:dyDescent="0.2">
      <c r="A12" s="2"/>
      <c r="B12" s="975"/>
      <c r="C12" s="487" t="s">
        <v>193</v>
      </c>
      <c r="D12" s="932">
        <v>936458</v>
      </c>
      <c r="E12" s="932">
        <v>951680</v>
      </c>
      <c r="F12" s="932">
        <v>950178</v>
      </c>
      <c r="G12" s="932">
        <v>960453</v>
      </c>
      <c r="H12" s="933">
        <v>956787</v>
      </c>
    </row>
    <row r="13" spans="1:8" ht="12.75" customHeight="1" x14ac:dyDescent="0.2">
      <c r="A13" s="2"/>
      <c r="B13" s="975"/>
      <c r="C13" s="921" t="s">
        <v>188</v>
      </c>
      <c r="D13" s="934">
        <v>471436</v>
      </c>
      <c r="E13" s="934">
        <v>524298</v>
      </c>
      <c r="F13" s="934">
        <v>469524</v>
      </c>
      <c r="G13" s="934">
        <v>507716</v>
      </c>
      <c r="H13" s="935">
        <v>486084</v>
      </c>
    </row>
    <row r="14" spans="1:8" ht="12.75" customHeight="1" x14ac:dyDescent="0.2">
      <c r="A14" s="2"/>
      <c r="B14" s="975"/>
      <c r="C14" s="487" t="s">
        <v>189</v>
      </c>
      <c r="D14" s="930">
        <v>736621</v>
      </c>
      <c r="E14" s="930">
        <v>744654</v>
      </c>
      <c r="F14" s="930">
        <v>755134</v>
      </c>
      <c r="G14" s="930">
        <v>759956</v>
      </c>
      <c r="H14" s="931">
        <v>754793</v>
      </c>
    </row>
    <row r="15" spans="1:8" ht="12.75" customHeight="1" x14ac:dyDescent="0.2">
      <c r="A15" s="17"/>
      <c r="B15" s="978"/>
      <c r="C15" s="487" t="s">
        <v>190</v>
      </c>
      <c r="D15" s="930">
        <v>588122</v>
      </c>
      <c r="E15" s="930">
        <v>552999</v>
      </c>
      <c r="F15" s="930">
        <v>594876</v>
      </c>
      <c r="G15" s="930">
        <v>572483</v>
      </c>
      <c r="H15" s="931">
        <v>593935</v>
      </c>
    </row>
    <row r="16" spans="1:8" ht="12.75" customHeight="1" x14ac:dyDescent="0.2">
      <c r="A16" s="2"/>
      <c r="B16" s="972" t="s">
        <v>194</v>
      </c>
      <c r="C16" s="921" t="s">
        <v>191</v>
      </c>
      <c r="D16" s="936">
        <f>SUM(D17:D18)</f>
        <v>49124</v>
      </c>
      <c r="E16" s="936">
        <f>SUM(E17:E18)</f>
        <v>49187</v>
      </c>
      <c r="F16" s="936">
        <f>SUM(F17:F18)</f>
        <v>47413</v>
      </c>
      <c r="G16" s="936">
        <f t="shared" ref="G16" si="3">SUM(G17:G18)</f>
        <v>48593</v>
      </c>
      <c r="H16" s="929">
        <f>IF(SUM(H17:H18)=SUM(H19:H21),SUM(H19:H21),"内訳不一致")</f>
        <v>45922</v>
      </c>
    </row>
    <row r="17" spans="1:8" ht="12.75" customHeight="1" x14ac:dyDescent="0.2">
      <c r="A17" s="2"/>
      <c r="B17" s="975"/>
      <c r="C17" s="487" t="s">
        <v>192</v>
      </c>
      <c r="D17" s="930">
        <v>31183</v>
      </c>
      <c r="E17" s="930">
        <v>31408</v>
      </c>
      <c r="F17" s="930">
        <v>30436</v>
      </c>
      <c r="G17" s="930">
        <v>29619</v>
      </c>
      <c r="H17" s="931">
        <v>27973</v>
      </c>
    </row>
    <row r="18" spans="1:8" ht="12.75" customHeight="1" x14ac:dyDescent="0.2">
      <c r="A18" s="2"/>
      <c r="B18" s="975"/>
      <c r="C18" s="630" t="s">
        <v>193</v>
      </c>
      <c r="D18" s="932">
        <v>17941</v>
      </c>
      <c r="E18" s="932">
        <v>17779</v>
      </c>
      <c r="F18" s="932">
        <v>16977</v>
      </c>
      <c r="G18" s="932">
        <v>18974</v>
      </c>
      <c r="H18" s="933">
        <v>17949</v>
      </c>
    </row>
    <row r="19" spans="1:8" ht="12.75" customHeight="1" x14ac:dyDescent="0.2">
      <c r="A19" s="2"/>
      <c r="B19" s="975"/>
      <c r="C19" s="921" t="s">
        <v>188</v>
      </c>
      <c r="D19" s="934">
        <v>16167</v>
      </c>
      <c r="E19" s="934">
        <v>12616</v>
      </c>
      <c r="F19" s="934">
        <v>11173</v>
      </c>
      <c r="G19" s="934">
        <v>11990</v>
      </c>
      <c r="H19" s="935">
        <v>11233</v>
      </c>
    </row>
    <row r="20" spans="1:8" ht="12.75" customHeight="1" x14ac:dyDescent="0.2">
      <c r="A20" s="2"/>
      <c r="B20" s="975"/>
      <c r="C20" s="487" t="s">
        <v>189</v>
      </c>
      <c r="D20" s="930">
        <v>16825</v>
      </c>
      <c r="E20" s="930">
        <v>19134</v>
      </c>
      <c r="F20" s="930">
        <v>20345</v>
      </c>
      <c r="G20" s="930">
        <v>20559</v>
      </c>
      <c r="H20" s="931">
        <v>19412</v>
      </c>
    </row>
    <row r="21" spans="1:8" ht="12.75" customHeight="1" x14ac:dyDescent="0.2">
      <c r="A21" s="2"/>
      <c r="B21" s="978"/>
      <c r="C21" s="630" t="s">
        <v>190</v>
      </c>
      <c r="D21" s="932">
        <v>16132</v>
      </c>
      <c r="E21" s="932">
        <v>17437</v>
      </c>
      <c r="F21" s="932">
        <v>15895</v>
      </c>
      <c r="G21" s="932">
        <v>16044</v>
      </c>
      <c r="H21" s="933">
        <v>15277</v>
      </c>
    </row>
    <row r="22" spans="1:8" ht="12.75" customHeight="1" x14ac:dyDescent="0.2">
      <c r="A22" s="32"/>
      <c r="B22" s="972" t="s">
        <v>195</v>
      </c>
      <c r="C22" s="487" t="s">
        <v>191</v>
      </c>
      <c r="D22" s="928">
        <f>SUM(D23:D24)</f>
        <v>36897</v>
      </c>
      <c r="E22" s="928">
        <f>SUM(E23:E24)</f>
        <v>32515</v>
      </c>
      <c r="F22" s="928">
        <f>SUM(F23:F24)</f>
        <v>32193</v>
      </c>
      <c r="G22" s="928">
        <f>SUM(G23:G24)</f>
        <v>37936</v>
      </c>
      <c r="H22" s="937">
        <f>SUM(H23:H24)</f>
        <v>40170</v>
      </c>
    </row>
    <row r="23" spans="1:8" ht="12.75" customHeight="1" x14ac:dyDescent="0.2">
      <c r="A23" s="2"/>
      <c r="B23" s="975"/>
      <c r="C23" s="487" t="s">
        <v>196</v>
      </c>
      <c r="D23" s="930">
        <v>16370</v>
      </c>
      <c r="E23" s="930">
        <v>17532</v>
      </c>
      <c r="F23" s="930">
        <v>17236</v>
      </c>
      <c r="G23" s="930">
        <v>19880</v>
      </c>
      <c r="H23" s="931">
        <v>20755</v>
      </c>
    </row>
    <row r="24" spans="1:8" ht="12.75" customHeight="1" x14ac:dyDescent="0.2">
      <c r="A24" s="2"/>
      <c r="B24" s="978"/>
      <c r="C24" s="630" t="s">
        <v>190</v>
      </c>
      <c r="D24" s="932">
        <v>20527</v>
      </c>
      <c r="E24" s="932">
        <v>14983</v>
      </c>
      <c r="F24" s="932">
        <v>14957</v>
      </c>
      <c r="G24" s="932">
        <v>18056</v>
      </c>
      <c r="H24" s="933">
        <v>19415</v>
      </c>
    </row>
    <row r="25" spans="1:8" ht="12.75" customHeight="1" x14ac:dyDescent="0.2">
      <c r="A25" s="32"/>
      <c r="B25" s="972" t="s">
        <v>759</v>
      </c>
      <c r="C25" s="487" t="s">
        <v>191</v>
      </c>
      <c r="D25" s="928">
        <f>SUM(D26:D27)</f>
        <v>5218</v>
      </c>
      <c r="E25" s="928">
        <f>SUM(E26:E27)</f>
        <v>18293</v>
      </c>
      <c r="F25" s="928">
        <f>SUM(F26:F27)</f>
        <v>17273</v>
      </c>
      <c r="G25" s="928">
        <f>SUM(G26:G27)</f>
        <v>21454</v>
      </c>
      <c r="H25" s="937">
        <f>SUM(H26:H27)</f>
        <v>24122</v>
      </c>
    </row>
    <row r="26" spans="1:8" ht="12.75" customHeight="1" x14ac:dyDescent="0.2">
      <c r="A26" s="2"/>
      <c r="B26" s="975"/>
      <c r="C26" s="487" t="s">
        <v>196</v>
      </c>
      <c r="D26" s="930">
        <v>4319</v>
      </c>
      <c r="E26" s="930">
        <v>8261</v>
      </c>
      <c r="F26" s="930">
        <v>7013</v>
      </c>
      <c r="G26" s="930">
        <v>10030</v>
      </c>
      <c r="H26" s="931">
        <v>10430</v>
      </c>
    </row>
    <row r="27" spans="1:8" ht="12.75" customHeight="1" x14ac:dyDescent="0.2">
      <c r="A27" s="2"/>
      <c r="B27" s="978"/>
      <c r="C27" s="630" t="s">
        <v>190</v>
      </c>
      <c r="D27" s="932">
        <v>899</v>
      </c>
      <c r="E27" s="932">
        <v>10032</v>
      </c>
      <c r="F27" s="932">
        <v>10260</v>
      </c>
      <c r="G27" s="932">
        <v>11424</v>
      </c>
      <c r="H27" s="933">
        <v>13692</v>
      </c>
    </row>
    <row r="28" spans="1:8" ht="12.75" customHeight="1" x14ac:dyDescent="0.2">
      <c r="A28" s="32"/>
      <c r="B28" s="983" t="s">
        <v>547</v>
      </c>
      <c r="C28" s="487" t="s">
        <v>191</v>
      </c>
      <c r="D28" s="928">
        <f>SUM(D29:D30)</f>
        <v>75978</v>
      </c>
      <c r="E28" s="928">
        <f>SUM(E29:E30)</f>
        <v>75416</v>
      </c>
      <c r="F28" s="928">
        <f>SUM(F29:F30)</f>
        <v>97740</v>
      </c>
      <c r="G28" s="928">
        <f>SUM(G29:G30)</f>
        <v>97740</v>
      </c>
      <c r="H28" s="937">
        <f>SUM(H29:H30)</f>
        <v>108981</v>
      </c>
    </row>
    <row r="29" spans="1:8" ht="12.75" customHeight="1" x14ac:dyDescent="0.2">
      <c r="A29" s="2"/>
      <c r="B29" s="975"/>
      <c r="C29" s="487" t="s">
        <v>196</v>
      </c>
      <c r="D29" s="930">
        <v>37989</v>
      </c>
      <c r="E29" s="930">
        <v>38008</v>
      </c>
      <c r="F29" s="930">
        <v>48870</v>
      </c>
      <c r="G29" s="930">
        <v>48870</v>
      </c>
      <c r="H29" s="931">
        <v>55538</v>
      </c>
    </row>
    <row r="30" spans="1:8" ht="12.75" customHeight="1" x14ac:dyDescent="0.2">
      <c r="A30" s="2"/>
      <c r="B30" s="978"/>
      <c r="C30" s="630" t="s">
        <v>190</v>
      </c>
      <c r="D30" s="932">
        <v>37989</v>
      </c>
      <c r="E30" s="932">
        <v>37408</v>
      </c>
      <c r="F30" s="932">
        <v>48870</v>
      </c>
      <c r="G30" s="932">
        <v>48870</v>
      </c>
      <c r="H30" s="933">
        <v>53443</v>
      </c>
    </row>
    <row r="31" spans="1:8" ht="12.75" customHeight="1" x14ac:dyDescent="0.2">
      <c r="A31" s="32"/>
      <c r="B31" s="972" t="s">
        <v>35</v>
      </c>
      <c r="C31" s="487" t="s">
        <v>191</v>
      </c>
      <c r="D31" s="938">
        <f>SUM(D32:D34)</f>
        <v>89786</v>
      </c>
      <c r="E31" s="938">
        <f>SUM(E32:E34)</f>
        <v>76658</v>
      </c>
      <c r="F31" s="938">
        <f>SUM(F32:F34)</f>
        <v>37224</v>
      </c>
      <c r="G31" s="938">
        <f>SUM(G32:G34)</f>
        <v>26598</v>
      </c>
      <c r="H31" s="939">
        <f>SUM(H32:H34)</f>
        <v>41520</v>
      </c>
    </row>
    <row r="32" spans="1:8" ht="12.75" customHeight="1" x14ac:dyDescent="0.2">
      <c r="A32" s="2"/>
      <c r="B32" s="975"/>
      <c r="C32" s="487" t="s">
        <v>199</v>
      </c>
      <c r="D32" s="930">
        <v>36928</v>
      </c>
      <c r="E32" s="930">
        <v>39948</v>
      </c>
      <c r="F32" s="930">
        <v>18329</v>
      </c>
      <c r="G32" s="930">
        <v>11372</v>
      </c>
      <c r="H32" s="931">
        <v>12721</v>
      </c>
    </row>
    <row r="33" spans="1:8" ht="12.75" customHeight="1" x14ac:dyDescent="0.2">
      <c r="A33" s="2"/>
      <c r="B33" s="975"/>
      <c r="C33" s="487" t="s">
        <v>200</v>
      </c>
      <c r="D33" s="930">
        <v>30778</v>
      </c>
      <c r="E33" s="930">
        <v>21774</v>
      </c>
      <c r="F33" s="930">
        <v>11578</v>
      </c>
      <c r="G33" s="930">
        <v>10235</v>
      </c>
      <c r="H33" s="931">
        <v>13775</v>
      </c>
    </row>
    <row r="34" spans="1:8" ht="12.75" customHeight="1" x14ac:dyDescent="0.2">
      <c r="A34" s="2"/>
      <c r="B34" s="978"/>
      <c r="C34" s="630" t="s">
        <v>190</v>
      </c>
      <c r="D34" s="932">
        <v>22080</v>
      </c>
      <c r="E34" s="932">
        <v>14936</v>
      </c>
      <c r="F34" s="932">
        <v>7317</v>
      </c>
      <c r="G34" s="932">
        <v>4991</v>
      </c>
      <c r="H34" s="933">
        <v>15024</v>
      </c>
    </row>
    <row r="35" spans="1:8" ht="12.75" customHeight="1" x14ac:dyDescent="0.2">
      <c r="A35" s="32"/>
      <c r="B35" s="972" t="s">
        <v>36</v>
      </c>
      <c r="C35" s="487" t="s">
        <v>191</v>
      </c>
      <c r="D35" s="773">
        <f>SUM(D36:D38)</f>
        <v>404121</v>
      </c>
      <c r="E35" s="773">
        <f>SUM(E36:E38)</f>
        <v>633796</v>
      </c>
      <c r="F35" s="773">
        <f>SUM(F36:F38)</f>
        <v>538145</v>
      </c>
      <c r="G35" s="773">
        <f>SUM(G36:G38)</f>
        <v>610329</v>
      </c>
      <c r="H35" s="940">
        <f>SUM(H36:H38)</f>
        <v>902504</v>
      </c>
    </row>
    <row r="36" spans="1:8" ht="12.75" customHeight="1" x14ac:dyDescent="0.2">
      <c r="A36" s="2"/>
      <c r="B36" s="975"/>
      <c r="C36" s="484" t="s">
        <v>199</v>
      </c>
      <c r="D36" s="930">
        <v>98895</v>
      </c>
      <c r="E36" s="930">
        <v>101683</v>
      </c>
      <c r="F36" s="930">
        <v>121071</v>
      </c>
      <c r="G36" s="930">
        <v>122922</v>
      </c>
      <c r="H36" s="931">
        <v>128963</v>
      </c>
    </row>
    <row r="37" spans="1:8" ht="12.75" customHeight="1" x14ac:dyDescent="0.2">
      <c r="A37" s="2"/>
      <c r="B37" s="975"/>
      <c r="C37" s="487" t="s">
        <v>200</v>
      </c>
      <c r="D37" s="754">
        <v>14426</v>
      </c>
      <c r="E37" s="754">
        <v>19540</v>
      </c>
      <c r="F37" s="754">
        <v>19266</v>
      </c>
      <c r="G37" s="754">
        <v>21158</v>
      </c>
      <c r="H37" s="941">
        <v>23636</v>
      </c>
    </row>
    <row r="38" spans="1:8" ht="12.75" customHeight="1" x14ac:dyDescent="0.2">
      <c r="A38" s="17"/>
      <c r="B38" s="978"/>
      <c r="C38" s="630" t="s">
        <v>190</v>
      </c>
      <c r="D38" s="319">
        <v>290800</v>
      </c>
      <c r="E38" s="319">
        <v>512573</v>
      </c>
      <c r="F38" s="319">
        <v>397808</v>
      </c>
      <c r="G38" s="319">
        <v>466249</v>
      </c>
      <c r="H38" s="942">
        <v>749905</v>
      </c>
    </row>
    <row r="39" spans="1:8" ht="14.25" customHeight="1" x14ac:dyDescent="0.2">
      <c r="A39" s="107"/>
      <c r="B39" s="638" t="s">
        <v>766</v>
      </c>
      <c r="C39" s="921" t="s">
        <v>190</v>
      </c>
      <c r="D39" s="775">
        <v>450231</v>
      </c>
      <c r="E39" s="775">
        <v>670452</v>
      </c>
      <c r="F39" s="775">
        <v>374950</v>
      </c>
      <c r="G39" s="775">
        <v>656403</v>
      </c>
      <c r="H39" s="943">
        <v>1118954</v>
      </c>
    </row>
    <row r="40" spans="1:8" ht="14.25" customHeight="1" x14ac:dyDescent="0.2">
      <c r="A40" s="107"/>
      <c r="B40" s="923" t="s">
        <v>765</v>
      </c>
      <c r="C40" s="728" t="s">
        <v>190</v>
      </c>
      <c r="D40" s="313">
        <v>122178</v>
      </c>
      <c r="E40" s="313">
        <v>109638</v>
      </c>
      <c r="F40" s="313">
        <v>123109</v>
      </c>
      <c r="G40" s="313">
        <v>127796</v>
      </c>
      <c r="H40" s="944">
        <v>114742</v>
      </c>
    </row>
    <row r="41" spans="1:8" ht="12.75" hidden="1" customHeight="1" x14ac:dyDescent="0.2">
      <c r="A41" s="107"/>
      <c r="B41" s="986" t="s">
        <v>764</v>
      </c>
      <c r="C41" s="487" t="s">
        <v>212</v>
      </c>
      <c r="D41" s="754" t="s">
        <v>42</v>
      </c>
      <c r="E41" s="754" t="s">
        <v>42</v>
      </c>
      <c r="F41" s="754" t="s">
        <v>42</v>
      </c>
      <c r="G41" s="754" t="s">
        <v>42</v>
      </c>
      <c r="H41" s="941" t="s">
        <v>42</v>
      </c>
    </row>
    <row r="42" spans="1:8" ht="12.75" hidden="1" customHeight="1" x14ac:dyDescent="0.2">
      <c r="A42" s="107"/>
      <c r="B42" s="986"/>
      <c r="C42" s="487" t="s">
        <v>555</v>
      </c>
      <c r="D42" s="754" t="s">
        <v>0</v>
      </c>
      <c r="E42" s="754" t="s">
        <v>0</v>
      </c>
      <c r="F42" s="754" t="s">
        <v>0</v>
      </c>
      <c r="G42" s="754" t="s">
        <v>0</v>
      </c>
      <c r="H42" s="941" t="s">
        <v>0</v>
      </c>
    </row>
    <row r="43" spans="1:8" ht="12.75" hidden="1" customHeight="1" x14ac:dyDescent="0.2">
      <c r="A43" s="107"/>
      <c r="B43" s="986"/>
      <c r="C43" s="487" t="s">
        <v>399</v>
      </c>
      <c r="D43" s="754" t="s">
        <v>0</v>
      </c>
      <c r="E43" s="754" t="s">
        <v>0</v>
      </c>
      <c r="F43" s="754" t="s">
        <v>0</v>
      </c>
      <c r="G43" s="754" t="s">
        <v>0</v>
      </c>
      <c r="H43" s="941" t="s">
        <v>0</v>
      </c>
    </row>
    <row r="44" spans="1:8" ht="12.75" hidden="1" customHeight="1" x14ac:dyDescent="0.2">
      <c r="A44" s="107"/>
      <c r="B44" s="989"/>
      <c r="C44" s="630" t="s">
        <v>556</v>
      </c>
      <c r="D44" s="319" t="s">
        <v>42</v>
      </c>
      <c r="E44" s="319" t="s">
        <v>42</v>
      </c>
      <c r="F44" s="319" t="s">
        <v>42</v>
      </c>
      <c r="G44" s="319" t="s">
        <v>42</v>
      </c>
      <c r="H44" s="942" t="s">
        <v>42</v>
      </c>
    </row>
    <row r="45" spans="1:8" ht="12.75" customHeight="1" x14ac:dyDescent="0.2">
      <c r="A45" s="32"/>
      <c r="B45" s="986" t="s">
        <v>550</v>
      </c>
      <c r="C45" s="487" t="s">
        <v>212</v>
      </c>
      <c r="D45" s="773">
        <f>SUM(D46:D48)</f>
        <v>1032614</v>
      </c>
      <c r="E45" s="773">
        <f>SUM(E46:E48)</f>
        <v>1748658</v>
      </c>
      <c r="F45" s="773">
        <f>SUM(F46:F48)</f>
        <v>1856262</v>
      </c>
      <c r="G45" s="773">
        <f>SUM(G46:G48)</f>
        <v>1898159</v>
      </c>
      <c r="H45" s="940">
        <f>SUM(H46:H48)</f>
        <v>2031074</v>
      </c>
    </row>
    <row r="46" spans="1:8" ht="12.75" customHeight="1" x14ac:dyDescent="0.2">
      <c r="A46" s="2"/>
      <c r="B46" s="986"/>
      <c r="C46" s="487" t="s">
        <v>555</v>
      </c>
      <c r="D46" s="930">
        <v>632960</v>
      </c>
      <c r="E46" s="930">
        <v>873091</v>
      </c>
      <c r="F46" s="930">
        <v>945974</v>
      </c>
      <c r="G46" s="754">
        <v>973589</v>
      </c>
      <c r="H46" s="941">
        <v>1024447</v>
      </c>
    </row>
    <row r="47" spans="1:8" ht="12.75" customHeight="1" x14ac:dyDescent="0.2">
      <c r="A47" s="2"/>
      <c r="B47" s="986"/>
      <c r="C47" s="487" t="s">
        <v>399</v>
      </c>
      <c r="D47" s="754">
        <v>167492</v>
      </c>
      <c r="E47" s="754">
        <v>306515</v>
      </c>
      <c r="F47" s="754">
        <v>329536</v>
      </c>
      <c r="G47" s="754">
        <v>318778</v>
      </c>
      <c r="H47" s="941">
        <v>353268</v>
      </c>
    </row>
    <row r="48" spans="1:8" ht="12.75" customHeight="1" x14ac:dyDescent="0.2">
      <c r="A48" s="17"/>
      <c r="B48" s="986"/>
      <c r="C48" s="487" t="s">
        <v>556</v>
      </c>
      <c r="D48" s="754">
        <v>232162</v>
      </c>
      <c r="E48" s="754">
        <v>569052</v>
      </c>
      <c r="F48" s="754">
        <v>580752</v>
      </c>
      <c r="G48" s="754">
        <v>605792</v>
      </c>
      <c r="H48" s="941">
        <v>653359</v>
      </c>
    </row>
    <row r="49" spans="1:10" ht="12.75" customHeight="1" x14ac:dyDescent="0.2">
      <c r="A49" s="32"/>
      <c r="B49" s="972" t="s">
        <v>760</v>
      </c>
      <c r="C49" s="921" t="s">
        <v>191</v>
      </c>
      <c r="D49" s="775">
        <f>SUM(D50:D53)</f>
        <v>17920762</v>
      </c>
      <c r="E49" s="775">
        <f>SUM(E50:E53)</f>
        <v>19501622</v>
      </c>
      <c r="F49" s="775">
        <f>SUM(F50:F53)</f>
        <v>20295751</v>
      </c>
      <c r="G49" s="775">
        <f>SUM(G50:G53)</f>
        <v>20239982</v>
      </c>
      <c r="H49" s="943">
        <f>SUM(H50:H53)</f>
        <v>21014791</v>
      </c>
    </row>
    <row r="50" spans="1:10" ht="12.75" customHeight="1" x14ac:dyDescent="0.2">
      <c r="A50" s="2"/>
      <c r="B50" s="975"/>
      <c r="C50" s="487" t="s">
        <v>188</v>
      </c>
      <c r="D50" s="754">
        <v>4095116</v>
      </c>
      <c r="E50" s="754">
        <v>3864741</v>
      </c>
      <c r="F50" s="754">
        <v>4856604</v>
      </c>
      <c r="G50" s="754">
        <v>5335681</v>
      </c>
      <c r="H50" s="941">
        <v>5166500</v>
      </c>
    </row>
    <row r="51" spans="1:10" ht="12.75" customHeight="1" x14ac:dyDescent="0.2">
      <c r="A51" s="2"/>
      <c r="B51" s="975"/>
      <c r="C51" s="487" t="s">
        <v>196</v>
      </c>
      <c r="D51" s="754">
        <v>6048011</v>
      </c>
      <c r="E51" s="754">
        <v>6485801</v>
      </c>
      <c r="F51" s="754">
        <v>5909400</v>
      </c>
      <c r="G51" s="754">
        <v>5976181</v>
      </c>
      <c r="H51" s="941">
        <v>6393322</v>
      </c>
    </row>
    <row r="52" spans="1:10" ht="12.75" customHeight="1" x14ac:dyDescent="0.2">
      <c r="A52" s="2"/>
      <c r="B52" s="975"/>
      <c r="C52" s="487" t="s">
        <v>200</v>
      </c>
      <c r="D52" s="754">
        <v>3229627</v>
      </c>
      <c r="E52" s="754">
        <v>4115740</v>
      </c>
      <c r="F52" s="754">
        <v>4079495</v>
      </c>
      <c r="G52" s="754">
        <v>3416745</v>
      </c>
      <c r="H52" s="941">
        <v>3492881</v>
      </c>
    </row>
    <row r="53" spans="1:10" ht="12.75" customHeight="1" x14ac:dyDescent="0.2">
      <c r="A53" s="17"/>
      <c r="B53" s="978"/>
      <c r="C53" s="630" t="s">
        <v>190</v>
      </c>
      <c r="D53" s="319">
        <v>4548008</v>
      </c>
      <c r="E53" s="319">
        <v>5035340</v>
      </c>
      <c r="F53" s="319">
        <v>5450252</v>
      </c>
      <c r="G53" s="319">
        <v>5511375</v>
      </c>
      <c r="H53" s="942">
        <v>5962088</v>
      </c>
    </row>
    <row r="54" spans="1:10" ht="12.75" customHeight="1" x14ac:dyDescent="0.2">
      <c r="A54" s="32"/>
      <c r="B54" s="983" t="s">
        <v>761</v>
      </c>
      <c r="C54" s="921" t="s">
        <v>191</v>
      </c>
      <c r="D54" s="775">
        <f>SUM(D55:D57)</f>
        <v>17686</v>
      </c>
      <c r="E54" s="775">
        <f>SUM(E55:E57)</f>
        <v>17441</v>
      </c>
      <c r="F54" s="775">
        <f>SUM(F55:F57)</f>
        <v>18734</v>
      </c>
      <c r="G54" s="775">
        <f>SUM(G55:G57)</f>
        <v>18273</v>
      </c>
      <c r="H54" s="943">
        <f>SUM(H55:H57)</f>
        <v>17146</v>
      </c>
    </row>
    <row r="55" spans="1:10" ht="12.75" customHeight="1" x14ac:dyDescent="0.2">
      <c r="A55" s="2"/>
      <c r="B55" s="975"/>
      <c r="C55" s="487" t="s">
        <v>199</v>
      </c>
      <c r="D55" s="754">
        <v>4583</v>
      </c>
      <c r="E55" s="754">
        <v>5117</v>
      </c>
      <c r="F55" s="754">
        <v>5766</v>
      </c>
      <c r="G55" s="754">
        <v>5792</v>
      </c>
      <c r="H55" s="941">
        <v>5513</v>
      </c>
    </row>
    <row r="56" spans="1:10" ht="12.75" customHeight="1" x14ac:dyDescent="0.2">
      <c r="A56" s="2"/>
      <c r="B56" s="975"/>
      <c r="C56" s="487" t="s">
        <v>200</v>
      </c>
      <c r="D56" s="754">
        <v>8815</v>
      </c>
      <c r="E56" s="754">
        <v>7280</v>
      </c>
      <c r="F56" s="754">
        <v>7806</v>
      </c>
      <c r="G56" s="754">
        <v>6681</v>
      </c>
      <c r="H56" s="941">
        <v>8239</v>
      </c>
    </row>
    <row r="57" spans="1:10" ht="12.75" customHeight="1" x14ac:dyDescent="0.2">
      <c r="A57" s="17"/>
      <c r="B57" s="978"/>
      <c r="C57" s="630" t="s">
        <v>190</v>
      </c>
      <c r="D57" s="319">
        <v>4288</v>
      </c>
      <c r="E57" s="319">
        <v>5044</v>
      </c>
      <c r="F57" s="319">
        <v>5162</v>
      </c>
      <c r="G57" s="319">
        <v>5800</v>
      </c>
      <c r="H57" s="942">
        <v>3394</v>
      </c>
    </row>
    <row r="58" spans="1:10" ht="12.75" customHeight="1" x14ac:dyDescent="0.2">
      <c r="A58" s="32"/>
      <c r="B58" s="972" t="s">
        <v>762</v>
      </c>
      <c r="C58" s="487" t="s">
        <v>191</v>
      </c>
      <c r="D58" s="754" t="s">
        <v>42</v>
      </c>
      <c r="E58" s="754" t="s">
        <v>42</v>
      </c>
      <c r="F58" s="773">
        <f>SUM(F59:F60)</f>
        <v>1951</v>
      </c>
      <c r="G58" s="773">
        <f t="shared" ref="G58" si="4">SUM(G59:G60)</f>
        <v>29587</v>
      </c>
      <c r="H58" s="929">
        <f>IF(SUM(H59:H60)=SUM(H61:H63),SUM(H61:H63),"内訳不一致")</f>
        <v>2</v>
      </c>
    </row>
    <row r="59" spans="1:10" ht="12.75" customHeight="1" x14ac:dyDescent="0.2">
      <c r="A59" s="2"/>
      <c r="B59" s="975"/>
      <c r="C59" s="487" t="s">
        <v>192</v>
      </c>
      <c r="D59" s="754" t="s">
        <v>42</v>
      </c>
      <c r="E59" s="754" t="s">
        <v>42</v>
      </c>
      <c r="F59" s="754">
        <v>952</v>
      </c>
      <c r="G59" s="754">
        <v>14441</v>
      </c>
      <c r="H59" s="941">
        <v>1</v>
      </c>
    </row>
    <row r="60" spans="1:10" ht="12.75" customHeight="1" x14ac:dyDescent="0.2">
      <c r="A60" s="2"/>
      <c r="B60" s="975"/>
      <c r="C60" s="630" t="s">
        <v>193</v>
      </c>
      <c r="D60" s="319" t="s">
        <v>42</v>
      </c>
      <c r="E60" s="319" t="s">
        <v>42</v>
      </c>
      <c r="F60" s="319">
        <v>999</v>
      </c>
      <c r="G60" s="319">
        <v>15146</v>
      </c>
      <c r="H60" s="942">
        <v>1</v>
      </c>
    </row>
    <row r="61" spans="1:10" ht="12.75" customHeight="1" x14ac:dyDescent="0.2">
      <c r="A61" s="2"/>
      <c r="B61" s="975"/>
      <c r="C61" s="921" t="s">
        <v>199</v>
      </c>
      <c r="D61" s="945" t="s">
        <v>0</v>
      </c>
      <c r="E61" s="945" t="s">
        <v>0</v>
      </c>
      <c r="F61" s="945" t="s">
        <v>0</v>
      </c>
      <c r="G61" s="945">
        <v>4474</v>
      </c>
      <c r="H61" s="946"/>
    </row>
    <row r="62" spans="1:10" ht="12.75" customHeight="1" x14ac:dyDescent="0.2">
      <c r="A62" s="2"/>
      <c r="B62" s="975"/>
      <c r="C62" s="487" t="s">
        <v>200</v>
      </c>
      <c r="D62" s="754" t="s">
        <v>0</v>
      </c>
      <c r="E62" s="754" t="s">
        <v>0</v>
      </c>
      <c r="F62" s="754" t="s">
        <v>0</v>
      </c>
      <c r="G62" s="754" t="s">
        <v>0</v>
      </c>
      <c r="H62" s="941">
        <v>2</v>
      </c>
    </row>
    <row r="63" spans="1:10" ht="12.75" customHeight="1" x14ac:dyDescent="0.2">
      <c r="A63" s="17"/>
      <c r="B63" s="978"/>
      <c r="C63" s="487" t="s">
        <v>190</v>
      </c>
      <c r="D63" s="754" t="s">
        <v>42</v>
      </c>
      <c r="E63" s="754" t="s">
        <v>42</v>
      </c>
      <c r="F63" s="754">
        <v>1951</v>
      </c>
      <c r="G63" s="754">
        <v>25113</v>
      </c>
      <c r="H63" s="941"/>
    </row>
    <row r="64" spans="1:10" ht="12.75" customHeight="1" x14ac:dyDescent="0.2">
      <c r="A64" s="32"/>
      <c r="B64" s="983" t="s">
        <v>546</v>
      </c>
      <c r="C64" s="921" t="s">
        <v>191</v>
      </c>
      <c r="D64" s="775">
        <f>SUM(D67:D69)</f>
        <v>232456</v>
      </c>
      <c r="E64" s="775">
        <f>SUM(E67:E69)</f>
        <v>280957</v>
      </c>
      <c r="F64" s="775">
        <f>SUM(F67:F69)</f>
        <v>283769</v>
      </c>
      <c r="G64" s="775">
        <f>SUM(G67:G69)</f>
        <v>327381</v>
      </c>
      <c r="H64" s="929">
        <f>IF(SUM(H65:H66)=SUM(H67:H69),SUM(H67:H69),"内訳不一致")</f>
        <v>428964</v>
      </c>
      <c r="J64" s="52"/>
    </row>
    <row r="65" spans="1:10" ht="12.75" customHeight="1" x14ac:dyDescent="0.2">
      <c r="A65" s="2"/>
      <c r="B65" s="986"/>
      <c r="C65" s="487" t="s">
        <v>192</v>
      </c>
      <c r="D65" s="754">
        <v>112506</v>
      </c>
      <c r="E65" s="754">
        <v>135948</v>
      </c>
      <c r="F65" s="754">
        <v>137496</v>
      </c>
      <c r="G65" s="754">
        <v>158499</v>
      </c>
      <c r="H65" s="941">
        <v>208067</v>
      </c>
      <c r="J65" s="52"/>
    </row>
    <row r="66" spans="1:10" ht="12.75" customHeight="1" x14ac:dyDescent="0.2">
      <c r="A66" s="2"/>
      <c r="B66" s="986"/>
      <c r="C66" s="630" t="s">
        <v>193</v>
      </c>
      <c r="D66" s="319">
        <v>119950</v>
      </c>
      <c r="E66" s="319">
        <v>145010</v>
      </c>
      <c r="F66" s="319">
        <v>146273</v>
      </c>
      <c r="G66" s="319">
        <v>168882</v>
      </c>
      <c r="H66" s="942">
        <v>220897</v>
      </c>
    </row>
    <row r="67" spans="1:10" ht="12.75" customHeight="1" x14ac:dyDescent="0.2">
      <c r="A67" s="2"/>
      <c r="B67" s="986"/>
      <c r="C67" s="921" t="s">
        <v>199</v>
      </c>
      <c r="D67" s="945">
        <v>49795</v>
      </c>
      <c r="E67" s="945">
        <v>73563</v>
      </c>
      <c r="F67" s="945">
        <v>52721</v>
      </c>
      <c r="G67" s="945">
        <f>79566-1</f>
        <v>79565</v>
      </c>
      <c r="H67" s="946">
        <v>134176</v>
      </c>
    </row>
    <row r="68" spans="1:10" ht="12.75" customHeight="1" x14ac:dyDescent="0.2">
      <c r="A68" s="2"/>
      <c r="B68" s="986"/>
      <c r="C68" s="487" t="s">
        <v>200</v>
      </c>
      <c r="D68" s="754">
        <v>84428</v>
      </c>
      <c r="E68" s="754">
        <v>70066</v>
      </c>
      <c r="F68" s="754">
        <v>99890</v>
      </c>
      <c r="G68" s="754">
        <v>105904</v>
      </c>
      <c r="H68" s="941">
        <v>137800</v>
      </c>
    </row>
    <row r="69" spans="1:10" ht="12.75" customHeight="1" x14ac:dyDescent="0.2">
      <c r="A69" s="17"/>
      <c r="B69" s="989"/>
      <c r="C69" s="630" t="s">
        <v>190</v>
      </c>
      <c r="D69" s="319">
        <v>98233</v>
      </c>
      <c r="E69" s="319">
        <v>137328</v>
      </c>
      <c r="F69" s="319">
        <v>131158</v>
      </c>
      <c r="G69" s="319">
        <v>141912</v>
      </c>
      <c r="H69" s="942">
        <v>156988</v>
      </c>
    </row>
    <row r="70" spans="1:10" ht="12.75" customHeight="1" x14ac:dyDescent="0.2">
      <c r="A70" s="32"/>
      <c r="B70" s="983" t="s">
        <v>763</v>
      </c>
      <c r="C70" s="487" t="s">
        <v>191</v>
      </c>
      <c r="D70" s="773">
        <f>SUM(D71:D73)</f>
        <v>5152501</v>
      </c>
      <c r="E70" s="773">
        <f>SUM(E71:E73)</f>
        <v>5226016</v>
      </c>
      <c r="F70" s="773">
        <f>SUM(F71:F73)</f>
        <v>5069003</v>
      </c>
      <c r="G70" s="773">
        <f>SUM(G71:G73)</f>
        <v>5176763</v>
      </c>
      <c r="H70" s="940">
        <f>SUM(H71:H73)</f>
        <v>5088597</v>
      </c>
    </row>
    <row r="71" spans="1:10" ht="12.75" customHeight="1" x14ac:dyDescent="0.2">
      <c r="A71" s="2"/>
      <c r="B71" s="975"/>
      <c r="C71" s="487" t="s">
        <v>199</v>
      </c>
      <c r="D71" s="754">
        <v>2093646</v>
      </c>
      <c r="E71" s="754">
        <v>2146875</v>
      </c>
      <c r="F71" s="754">
        <v>2116322</v>
      </c>
      <c r="G71" s="754">
        <v>2109023</v>
      </c>
      <c r="H71" s="941">
        <v>2037052</v>
      </c>
    </row>
    <row r="72" spans="1:10" ht="12.75" customHeight="1" x14ac:dyDescent="0.2">
      <c r="A72" s="2"/>
      <c r="B72" s="975"/>
      <c r="C72" s="487" t="s">
        <v>200</v>
      </c>
      <c r="D72" s="754">
        <v>1690248</v>
      </c>
      <c r="E72" s="754">
        <v>1723048</v>
      </c>
      <c r="F72" s="754">
        <v>1641960</v>
      </c>
      <c r="G72" s="754">
        <v>1725686</v>
      </c>
      <c r="H72" s="941">
        <v>1665037</v>
      </c>
    </row>
    <row r="73" spans="1:10" ht="12.75" customHeight="1" x14ac:dyDescent="0.2">
      <c r="A73" s="2"/>
      <c r="B73" s="978"/>
      <c r="C73" s="630" t="s">
        <v>190</v>
      </c>
      <c r="D73" s="319">
        <v>1368607</v>
      </c>
      <c r="E73" s="319">
        <v>1356093</v>
      </c>
      <c r="F73" s="319">
        <v>1310721</v>
      </c>
      <c r="G73" s="319">
        <v>1342054</v>
      </c>
      <c r="H73" s="942">
        <v>1386508</v>
      </c>
    </row>
    <row r="74" spans="1:10" ht="23.25" customHeight="1" x14ac:dyDescent="0.2">
      <c r="A74" s="107"/>
      <c r="B74" s="922" t="s">
        <v>768</v>
      </c>
      <c r="C74" s="728" t="s">
        <v>399</v>
      </c>
      <c r="D74" s="313">
        <v>8839</v>
      </c>
      <c r="E74" s="313">
        <v>8343</v>
      </c>
      <c r="F74" s="313">
        <v>8361</v>
      </c>
      <c r="G74" s="313">
        <v>8087</v>
      </c>
      <c r="H74" s="944">
        <v>7811</v>
      </c>
    </row>
    <row r="75" spans="1:10" ht="12.75" customHeight="1" x14ac:dyDescent="0.2">
      <c r="A75" s="2"/>
      <c r="B75" s="983" t="s">
        <v>767</v>
      </c>
      <c r="C75" s="487" t="s">
        <v>191</v>
      </c>
      <c r="D75" s="773">
        <f>SUM(D76:D79)</f>
        <v>1253253</v>
      </c>
      <c r="E75" s="773">
        <f>SUM(E76:E79)</f>
        <v>1264738</v>
      </c>
      <c r="F75" s="773">
        <f>SUM(F76:F79)</f>
        <v>1294053</v>
      </c>
      <c r="G75" s="773">
        <f>SUM(G76:G79)</f>
        <v>1276527</v>
      </c>
      <c r="H75" s="940">
        <f>SUM(H76:H79)</f>
        <v>1262904</v>
      </c>
    </row>
    <row r="76" spans="1:10" ht="12.75" customHeight="1" x14ac:dyDescent="0.2">
      <c r="A76" s="2"/>
      <c r="B76" s="975"/>
      <c r="C76" s="487" t="s">
        <v>188</v>
      </c>
      <c r="D76" s="754">
        <v>334787</v>
      </c>
      <c r="E76" s="754">
        <v>345351</v>
      </c>
      <c r="F76" s="754">
        <v>370693</v>
      </c>
      <c r="G76" s="754">
        <v>348032</v>
      </c>
      <c r="H76" s="941">
        <v>332293</v>
      </c>
    </row>
    <row r="77" spans="1:10" ht="12.75" customHeight="1" x14ac:dyDescent="0.2">
      <c r="A77" s="2"/>
      <c r="B77" s="975"/>
      <c r="C77" s="487" t="s">
        <v>196</v>
      </c>
      <c r="D77" s="754">
        <v>307395</v>
      </c>
      <c r="E77" s="754">
        <v>305562</v>
      </c>
      <c r="F77" s="754">
        <v>307863</v>
      </c>
      <c r="G77" s="754">
        <v>309020</v>
      </c>
      <c r="H77" s="941">
        <v>308181</v>
      </c>
    </row>
    <row r="78" spans="1:10" ht="12.75" customHeight="1" x14ac:dyDescent="0.2">
      <c r="A78" s="2"/>
      <c r="B78" s="975"/>
      <c r="C78" s="487" t="s">
        <v>200</v>
      </c>
      <c r="D78" s="754">
        <v>308153</v>
      </c>
      <c r="E78" s="754">
        <v>310755</v>
      </c>
      <c r="F78" s="754">
        <v>310673</v>
      </c>
      <c r="G78" s="754">
        <v>313357</v>
      </c>
      <c r="H78" s="941">
        <v>314848</v>
      </c>
    </row>
    <row r="79" spans="1:10" ht="12.75" customHeight="1" x14ac:dyDescent="0.2">
      <c r="A79" s="3"/>
      <c r="B79" s="1479"/>
      <c r="C79" s="924" t="s">
        <v>190</v>
      </c>
      <c r="D79" s="947">
        <v>302918</v>
      </c>
      <c r="E79" s="947">
        <v>303070</v>
      </c>
      <c r="F79" s="947">
        <v>304824</v>
      </c>
      <c r="G79" s="947">
        <v>306118</v>
      </c>
      <c r="H79" s="948">
        <v>307582</v>
      </c>
    </row>
    <row r="80" spans="1:10" x14ac:dyDescent="0.2">
      <c r="A80" s="756"/>
    </row>
  </sheetData>
  <mergeCells count="18">
    <mergeCell ref="B45:B48"/>
    <mergeCell ref="B49:B53"/>
    <mergeCell ref="B41:B44"/>
    <mergeCell ref="B31:B34"/>
    <mergeCell ref="A2:C2"/>
    <mergeCell ref="B10:B15"/>
    <mergeCell ref="B16:B21"/>
    <mergeCell ref="B28:B30"/>
    <mergeCell ref="B4:B9"/>
    <mergeCell ref="B22:B24"/>
    <mergeCell ref="B25:B27"/>
    <mergeCell ref="B3:C3"/>
    <mergeCell ref="B35:B38"/>
    <mergeCell ref="B58:B63"/>
    <mergeCell ref="B70:B73"/>
    <mergeCell ref="B75:B79"/>
    <mergeCell ref="B64:B69"/>
    <mergeCell ref="B54:B57"/>
  </mergeCells>
  <phoneticPr fontId="2"/>
  <printOptions horizontalCentered="1"/>
  <pageMargins left="0.78740157480314965" right="0.78740157480314965" top="0.35433070866141736" bottom="0.55118110236220474" header="0.51181102362204722" footer="0.31496062992125984"/>
  <pageSetup paperSize="9" scale="83" firstPageNumber="17" orientation="portrait" useFirstPageNumber="1" r:id="rId1"/>
  <headerFooter alignWithMargins="0">
    <oddFooter>&amp;C&amp;"ＭＳ Ｐ明朝,標準"－&amp;P－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B42"/>
  <sheetViews>
    <sheetView showGridLines="0" zoomScale="115" zoomScaleNormal="115" workbookViewId="0">
      <selection activeCell="H14" sqref="H14:I14"/>
    </sheetView>
  </sheetViews>
  <sheetFormatPr defaultColWidth="9" defaultRowHeight="11.5" x14ac:dyDescent="0.2"/>
  <cols>
    <col min="1" max="1" width="0.36328125" style="1" customWidth="1"/>
    <col min="2" max="2" width="5.6328125" style="1" customWidth="1"/>
    <col min="3" max="4" width="0.36328125" style="1" customWidth="1"/>
    <col min="5" max="5" width="22.90625" style="15" customWidth="1"/>
    <col min="6" max="6" width="1.36328125" style="1" hidden="1" customWidth="1"/>
    <col min="7" max="7" width="3.90625" style="1" hidden="1" customWidth="1"/>
    <col min="8" max="8" width="12.08984375" style="1" hidden="1" customWidth="1"/>
    <col min="9" max="9" width="3.36328125" style="1" hidden="1" customWidth="1"/>
    <col min="10" max="10" width="0.36328125" style="1" hidden="1" customWidth="1"/>
    <col min="11" max="11" width="13.6328125" style="1" hidden="1" customWidth="1"/>
    <col min="12" max="13" width="0.36328125" style="1" hidden="1" customWidth="1"/>
    <col min="14" max="14" width="13.36328125" style="1" hidden="1" customWidth="1"/>
    <col min="15" max="15" width="0.90625" style="1" customWidth="1"/>
    <col min="16" max="16" width="0.36328125" style="1" hidden="1" customWidth="1"/>
    <col min="17" max="17" width="13.36328125" style="1" hidden="1" customWidth="1"/>
    <col min="18" max="19" width="0.36328125" style="1" hidden="1" customWidth="1"/>
    <col min="20" max="20" width="13.36328125" style="1" hidden="1" customWidth="1"/>
    <col min="21" max="22" width="0.36328125" style="1" hidden="1" customWidth="1"/>
    <col min="23" max="23" width="12.81640625" style="1" hidden="1" customWidth="1"/>
    <col min="24" max="26" width="12.81640625" style="1" bestFit="1" customWidth="1"/>
    <col min="27" max="28" width="13.08984375" style="1" customWidth="1"/>
    <col min="29" max="16384" width="9" style="1"/>
  </cols>
  <sheetData>
    <row r="1" spans="1:28" ht="20.149999999999999" customHeight="1" x14ac:dyDescent="0.2">
      <c r="A1" s="53" t="s">
        <v>935</v>
      </c>
      <c r="B1" s="53"/>
      <c r="C1" s="53"/>
      <c r="D1" s="53"/>
      <c r="E1" s="53"/>
      <c r="F1" s="53"/>
      <c r="H1" s="100"/>
      <c r="I1" s="100"/>
      <c r="J1" s="100"/>
      <c r="K1" s="100"/>
      <c r="P1" s="100"/>
      <c r="Q1" s="100"/>
      <c r="S1" s="100"/>
      <c r="T1" s="100"/>
      <c r="V1" s="100"/>
      <c r="W1" s="100"/>
      <c r="X1" s="100"/>
      <c r="Y1" s="100"/>
      <c r="Z1" s="100"/>
      <c r="AA1" s="100"/>
      <c r="AB1" s="100"/>
    </row>
    <row r="2" spans="1:28" ht="20.149999999999999" customHeight="1" x14ac:dyDescent="0.2">
      <c r="A2" s="53"/>
      <c r="B2" s="53"/>
      <c r="C2" s="53"/>
      <c r="D2" s="53"/>
      <c r="E2" s="53"/>
      <c r="F2" s="53"/>
      <c r="H2" s="25"/>
      <c r="I2" s="25"/>
      <c r="J2" s="25"/>
      <c r="K2" s="25"/>
      <c r="L2" s="101"/>
      <c r="N2" s="101"/>
      <c r="P2" s="25"/>
      <c r="Q2" s="101"/>
      <c r="R2" s="101"/>
      <c r="S2" s="25"/>
      <c r="T2" s="101"/>
      <c r="U2" s="101"/>
      <c r="V2" s="25"/>
      <c r="W2" s="101"/>
      <c r="X2" s="100"/>
      <c r="Y2" s="101"/>
      <c r="Z2" s="101"/>
      <c r="AA2" s="101"/>
      <c r="AB2" s="101" t="s">
        <v>1017</v>
      </c>
    </row>
    <row r="3" spans="1:28" ht="30" customHeight="1" x14ac:dyDescent="0.2">
      <c r="A3" s="1458" t="s">
        <v>201</v>
      </c>
      <c r="B3" s="1459"/>
      <c r="C3" s="1459"/>
      <c r="D3" s="1459"/>
      <c r="E3" s="1459"/>
      <c r="F3" s="1505"/>
      <c r="G3" s="9"/>
      <c r="H3" s="9" t="s">
        <v>401</v>
      </c>
      <c r="I3" s="8"/>
      <c r="J3" s="136"/>
      <c r="K3" s="9" t="s">
        <v>402</v>
      </c>
      <c r="L3" s="10"/>
      <c r="M3" s="136"/>
      <c r="N3" s="9" t="s">
        <v>581</v>
      </c>
      <c r="O3" s="8"/>
      <c r="P3" s="136"/>
      <c r="Q3" s="9" t="s">
        <v>583</v>
      </c>
      <c r="R3" s="10"/>
      <c r="S3" s="9"/>
      <c r="T3" s="9" t="s">
        <v>544</v>
      </c>
      <c r="U3" s="10"/>
      <c r="V3" s="9"/>
      <c r="W3" s="9" t="s">
        <v>584</v>
      </c>
      <c r="X3" s="394" t="s">
        <v>776</v>
      </c>
      <c r="Y3" s="394" t="s">
        <v>800</v>
      </c>
      <c r="Z3" s="136" t="s">
        <v>873</v>
      </c>
      <c r="AA3" s="136" t="s">
        <v>962</v>
      </c>
      <c r="AB3" s="771" t="s">
        <v>1018</v>
      </c>
    </row>
    <row r="4" spans="1:28" ht="30" customHeight="1" x14ac:dyDescent="0.2">
      <c r="A4" s="628"/>
      <c r="B4" s="1504" t="s">
        <v>883</v>
      </c>
      <c r="C4" s="1504"/>
      <c r="D4" s="1504"/>
      <c r="E4" s="1504"/>
      <c r="F4" s="629"/>
      <c r="G4" s="600"/>
      <c r="H4" s="600"/>
      <c r="I4" s="27"/>
      <c r="J4" s="600"/>
      <c r="K4" s="600"/>
      <c r="L4" s="18"/>
      <c r="M4" s="630"/>
      <c r="N4" s="600"/>
      <c r="O4" s="27"/>
      <c r="P4" s="630"/>
      <c r="Q4" s="600"/>
      <c r="R4" s="18"/>
      <c r="S4" s="600"/>
      <c r="T4" s="673">
        <f>T5+T8+T12+T13+T14+T15+T17+T18+T19+T20+T22+T23+T24+T25+T26+T27+T28+T29+T30+T31+T32+T34+T35+T36+T37</f>
        <v>121817751</v>
      </c>
      <c r="U4" s="674"/>
      <c r="V4" s="672"/>
      <c r="W4" s="673">
        <f>W5+W8+W12+W13+W14+W15+W17+W18+W19+W20+W21+W22+W23+W25+W26+W27+W28+W29+W30+W31+W32+W34+W35+W36+W37</f>
        <v>125357845</v>
      </c>
      <c r="X4" s="675">
        <f t="shared" ref="X4:Y4" si="0">X5+X8+X12+X13+X14+X15+X17+X18+X19+X20+X21+X22+X23+X25+X26+X27+X28+X29+X30+X31+X32+X34+X35+X36+X37</f>
        <v>120311109</v>
      </c>
      <c r="Y4" s="673">
        <f t="shared" si="0"/>
        <v>126153719</v>
      </c>
      <c r="Z4" s="676">
        <f t="shared" ref="Z4" si="1">Z5+Z8+Z12+Z13+Z14+Z15+Z17+Z18+Z19+Z20+Z21+Z22+Z23+Z25+Z26+Z27+Z28+Z29+Z30+Z31+Z32+Z34+Z35+Z36+Z37</f>
        <v>127672239</v>
      </c>
      <c r="AA4" s="676">
        <f>AA5+AA8+AA12+AA13+AA14+AA15+AA17+AA19+AA20+AA21+AA22+AA23+AA25+AA26+AA27+AA28+AA29+AA30+AA31+AA32+AA34+AA35+AA36+AA37</f>
        <v>129023688</v>
      </c>
      <c r="AB4" s="886">
        <f>AB5+AB8+AB12+AB13+AB14+AB15+AB17+AB19+AB20+AB21+AB22+AB23+AB25+AB26+AB27+AB28+AB29+AB30+AB31+AB32+AB34+AB35+AB36+AB37</f>
        <v>133116859</v>
      </c>
    </row>
    <row r="5" spans="1:28" ht="24.9" customHeight="1" x14ac:dyDescent="0.2">
      <c r="A5" s="107"/>
      <c r="B5" s="968" t="s">
        <v>164</v>
      </c>
      <c r="C5" s="968"/>
      <c r="D5" s="968"/>
      <c r="E5" s="968"/>
      <c r="F5" s="35"/>
      <c r="G5" s="137"/>
      <c r="H5" s="157">
        <v>37077249</v>
      </c>
      <c r="I5" s="35"/>
      <c r="J5" s="137"/>
      <c r="K5" s="157">
        <v>38370467</v>
      </c>
      <c r="L5" s="35"/>
      <c r="M5" s="138"/>
      <c r="N5" s="157">
        <v>39009000</v>
      </c>
      <c r="O5" s="33"/>
      <c r="P5" s="138"/>
      <c r="Q5" s="157">
        <v>53663282</v>
      </c>
      <c r="R5" s="35"/>
      <c r="S5" s="137"/>
      <c r="T5" s="157">
        <v>53920893</v>
      </c>
      <c r="U5" s="35"/>
      <c r="V5" s="137"/>
      <c r="W5" s="157">
        <v>52780494</v>
      </c>
      <c r="X5" s="372">
        <v>48674836</v>
      </c>
      <c r="Y5" s="372">
        <f>Y6+Y7</f>
        <v>52366915</v>
      </c>
      <c r="Z5" s="372">
        <f>Z6+Z7</f>
        <v>51992334</v>
      </c>
      <c r="AA5" s="372">
        <f>AA6+AA7</f>
        <v>50163668</v>
      </c>
      <c r="AB5" s="887">
        <f>AB6+AB7</f>
        <v>55277055</v>
      </c>
    </row>
    <row r="6" spans="1:28" ht="24.9" customHeight="1" x14ac:dyDescent="0.2">
      <c r="A6" s="2"/>
      <c r="B6" s="122"/>
      <c r="C6" s="44"/>
      <c r="D6" s="44"/>
      <c r="E6" s="122" t="s">
        <v>165</v>
      </c>
      <c r="F6" s="14"/>
      <c r="G6" s="139"/>
      <c r="H6" s="143">
        <v>30599131</v>
      </c>
      <c r="I6" s="14"/>
      <c r="J6" s="139"/>
      <c r="K6" s="143">
        <v>30943515</v>
      </c>
      <c r="L6" s="14"/>
      <c r="M6" s="598"/>
      <c r="N6" s="143">
        <v>31673185</v>
      </c>
      <c r="O6" s="44"/>
      <c r="P6" s="598"/>
      <c r="Q6" s="143">
        <v>46324836</v>
      </c>
      <c r="R6" s="14"/>
      <c r="S6" s="139"/>
      <c r="T6" s="143">
        <v>46814398</v>
      </c>
      <c r="U6" s="14"/>
      <c r="V6" s="139"/>
      <c r="W6" s="143">
        <v>46831320</v>
      </c>
      <c r="X6" s="373">
        <v>44420656</v>
      </c>
      <c r="Y6" s="373">
        <f>1045138+45506944</f>
        <v>46552082</v>
      </c>
      <c r="Z6" s="373">
        <v>46218088</v>
      </c>
      <c r="AA6" s="373">
        <v>44471110</v>
      </c>
      <c r="AB6" s="888">
        <v>49455491</v>
      </c>
    </row>
    <row r="7" spans="1:28" ht="24.9" customHeight="1" x14ac:dyDescent="0.2">
      <c r="A7" s="17"/>
      <c r="B7" s="126"/>
      <c r="C7" s="27"/>
      <c r="D7" s="27"/>
      <c r="E7" s="126" t="s">
        <v>168</v>
      </c>
      <c r="F7" s="18"/>
      <c r="G7" s="141"/>
      <c r="H7" s="146">
        <v>6478118</v>
      </c>
      <c r="I7" s="18"/>
      <c r="J7" s="141"/>
      <c r="K7" s="146">
        <v>7426952</v>
      </c>
      <c r="L7" s="18"/>
      <c r="M7" s="599"/>
      <c r="N7" s="146">
        <v>7335815</v>
      </c>
      <c r="O7" s="27"/>
      <c r="P7" s="599"/>
      <c r="Q7" s="146">
        <v>7338446</v>
      </c>
      <c r="R7" s="18"/>
      <c r="S7" s="141"/>
      <c r="T7" s="146">
        <v>7106495</v>
      </c>
      <c r="U7" s="18"/>
      <c r="V7" s="141"/>
      <c r="W7" s="146">
        <v>5949174</v>
      </c>
      <c r="X7" s="374">
        <v>4254180</v>
      </c>
      <c r="Y7" s="374">
        <f>2146899+3667934</f>
        <v>5814833</v>
      </c>
      <c r="Z7" s="374">
        <v>5774246</v>
      </c>
      <c r="AA7" s="374">
        <v>5692558</v>
      </c>
      <c r="AB7" s="889">
        <v>5821564</v>
      </c>
    </row>
    <row r="8" spans="1:28" ht="24.9" customHeight="1" x14ac:dyDescent="0.2">
      <c r="A8" s="107"/>
      <c r="B8" s="968" t="s">
        <v>169</v>
      </c>
      <c r="C8" s="968"/>
      <c r="D8" s="968"/>
      <c r="E8" s="968"/>
      <c r="F8" s="35"/>
      <c r="G8" s="137"/>
      <c r="H8" s="157">
        <v>36924804</v>
      </c>
      <c r="I8" s="35"/>
      <c r="J8" s="137"/>
      <c r="K8" s="157">
        <v>34923452</v>
      </c>
      <c r="L8" s="35"/>
      <c r="M8" s="138"/>
      <c r="N8" s="157">
        <v>35664967</v>
      </c>
      <c r="O8" s="33"/>
      <c r="P8" s="138"/>
      <c r="Q8" s="157">
        <v>35886262</v>
      </c>
      <c r="R8" s="35"/>
      <c r="S8" s="137"/>
      <c r="T8" s="157">
        <v>36445758</v>
      </c>
      <c r="U8" s="35"/>
      <c r="V8" s="137"/>
      <c r="W8" s="157">
        <v>36798943</v>
      </c>
      <c r="X8" s="372">
        <v>36240930</v>
      </c>
      <c r="Y8" s="372">
        <f>Y9+Y10+Y11</f>
        <v>36797067</v>
      </c>
      <c r="Z8" s="372">
        <f>Z9+Z10+Z11</f>
        <v>37348349</v>
      </c>
      <c r="AA8" s="372">
        <f>AA9+AA10+AA11</f>
        <v>37604970</v>
      </c>
      <c r="AB8" s="887">
        <f>AB9+AB10+AB11</f>
        <v>38319278</v>
      </c>
    </row>
    <row r="9" spans="1:28" ht="24.9" customHeight="1" x14ac:dyDescent="0.2">
      <c r="A9" s="2"/>
      <c r="B9" s="122"/>
      <c r="C9" s="44"/>
      <c r="D9" s="44"/>
      <c r="E9" s="122" t="s">
        <v>202</v>
      </c>
      <c r="F9" s="13"/>
      <c r="G9" s="139"/>
      <c r="H9" s="143">
        <v>13620899</v>
      </c>
      <c r="I9" s="14"/>
      <c r="J9" s="139"/>
      <c r="K9" s="143">
        <v>13495343</v>
      </c>
      <c r="L9" s="14"/>
      <c r="M9" s="598"/>
      <c r="N9" s="143">
        <v>13344917</v>
      </c>
      <c r="O9" s="44"/>
      <c r="P9" s="598"/>
      <c r="Q9" s="143">
        <v>13305443</v>
      </c>
      <c r="R9" s="14"/>
      <c r="S9" s="139"/>
      <c r="T9" s="143">
        <v>13295677</v>
      </c>
      <c r="U9" s="14"/>
      <c r="V9" s="139"/>
      <c r="W9" s="143">
        <v>13293000</v>
      </c>
      <c r="X9" s="373">
        <v>13202582</v>
      </c>
      <c r="Y9" s="373">
        <v>13351570</v>
      </c>
      <c r="Z9" s="373">
        <v>13374141</v>
      </c>
      <c r="AA9" s="373">
        <v>13482654</v>
      </c>
      <c r="AB9" s="888">
        <v>13614293</v>
      </c>
    </row>
    <row r="10" spans="1:28" ht="24.9" customHeight="1" x14ac:dyDescent="0.2">
      <c r="A10" s="2"/>
      <c r="B10" s="15"/>
      <c r="E10" s="15" t="s">
        <v>203</v>
      </c>
      <c r="F10" s="13"/>
      <c r="G10" s="144"/>
      <c r="H10" s="369">
        <v>17593916</v>
      </c>
      <c r="I10" s="13"/>
      <c r="J10" s="144"/>
      <c r="K10" s="369">
        <v>15973696</v>
      </c>
      <c r="L10" s="13"/>
      <c r="M10" s="145"/>
      <c r="N10" s="369">
        <v>16786580</v>
      </c>
      <c r="P10" s="145"/>
      <c r="Q10" s="369">
        <v>16844459</v>
      </c>
      <c r="R10" s="13"/>
      <c r="S10" s="144"/>
      <c r="T10" s="369">
        <v>17315269</v>
      </c>
      <c r="U10" s="13"/>
      <c r="V10" s="144"/>
      <c r="W10" s="369">
        <v>17717446</v>
      </c>
      <c r="X10" s="375">
        <v>17307071</v>
      </c>
      <c r="Y10" s="375">
        <v>17726951</v>
      </c>
      <c r="Z10" s="375">
        <v>18217934</v>
      </c>
      <c r="AA10" s="375">
        <v>18383773</v>
      </c>
      <c r="AB10" s="890">
        <v>18355620</v>
      </c>
    </row>
    <row r="11" spans="1:28" ht="24.9" customHeight="1" x14ac:dyDescent="0.2">
      <c r="A11" s="2"/>
      <c r="B11" s="126"/>
      <c r="C11" s="27"/>
      <c r="D11" s="27"/>
      <c r="E11" s="126" t="s">
        <v>204</v>
      </c>
      <c r="F11" s="18"/>
      <c r="G11" s="141"/>
      <c r="H11" s="146">
        <v>5709989</v>
      </c>
      <c r="I11" s="18"/>
      <c r="J11" s="141"/>
      <c r="K11" s="146">
        <v>5454413</v>
      </c>
      <c r="L11" s="18"/>
      <c r="M11" s="599"/>
      <c r="N11" s="146">
        <v>5533470</v>
      </c>
      <c r="O11" s="27"/>
      <c r="P11" s="599"/>
      <c r="Q11" s="146">
        <v>5736360</v>
      </c>
      <c r="R11" s="18"/>
      <c r="S11" s="141"/>
      <c r="T11" s="146">
        <v>5834812</v>
      </c>
      <c r="U11" s="18"/>
      <c r="V11" s="141"/>
      <c r="W11" s="146">
        <v>5788497</v>
      </c>
      <c r="X11" s="374">
        <v>5731277</v>
      </c>
      <c r="Y11" s="374">
        <v>5718546</v>
      </c>
      <c r="Z11" s="374">
        <v>5756274</v>
      </c>
      <c r="AA11" s="374">
        <v>5738543</v>
      </c>
      <c r="AB11" s="889">
        <v>6349365</v>
      </c>
    </row>
    <row r="12" spans="1:28" ht="24.9" customHeight="1" x14ac:dyDescent="0.2">
      <c r="A12" s="107"/>
      <c r="B12" s="968" t="s">
        <v>171</v>
      </c>
      <c r="C12" s="968"/>
      <c r="D12" s="968"/>
      <c r="E12" s="968"/>
      <c r="F12" s="35"/>
      <c r="G12" s="137"/>
      <c r="H12" s="157">
        <v>1007337</v>
      </c>
      <c r="I12" s="35"/>
      <c r="J12" s="137"/>
      <c r="K12" s="157">
        <v>1032658</v>
      </c>
      <c r="L12" s="35"/>
      <c r="M12" s="138"/>
      <c r="N12" s="157">
        <v>1320945</v>
      </c>
      <c r="O12" s="33"/>
      <c r="P12" s="138"/>
      <c r="Q12" s="157">
        <v>1445554</v>
      </c>
      <c r="R12" s="35"/>
      <c r="S12" s="137"/>
      <c r="T12" s="157">
        <v>1495329</v>
      </c>
      <c r="U12" s="35"/>
      <c r="V12" s="137"/>
      <c r="W12" s="157">
        <v>1554948</v>
      </c>
      <c r="X12" s="372">
        <v>1597906</v>
      </c>
      <c r="Y12" s="372">
        <v>1672667</v>
      </c>
      <c r="Z12" s="372">
        <v>1734446</v>
      </c>
      <c r="AA12" s="372">
        <v>1787821</v>
      </c>
      <c r="AB12" s="887">
        <v>1842609</v>
      </c>
    </row>
    <row r="13" spans="1:28" ht="24.9" customHeight="1" x14ac:dyDescent="0.2">
      <c r="A13" s="107"/>
      <c r="B13" s="968" t="s">
        <v>545</v>
      </c>
      <c r="C13" s="968"/>
      <c r="D13" s="968"/>
      <c r="E13" s="968"/>
      <c r="F13" s="35"/>
      <c r="G13" s="137"/>
      <c r="H13" s="157"/>
      <c r="I13" s="35"/>
      <c r="J13" s="137"/>
      <c r="K13" s="157"/>
      <c r="L13" s="33"/>
      <c r="M13" s="137"/>
      <c r="N13" s="157" t="s">
        <v>0</v>
      </c>
      <c r="O13" s="33"/>
      <c r="P13" s="138"/>
      <c r="Q13" s="157" t="s">
        <v>0</v>
      </c>
      <c r="R13" s="33"/>
      <c r="S13" s="138"/>
      <c r="T13" s="157">
        <v>16684</v>
      </c>
      <c r="U13" s="35"/>
      <c r="V13" s="137"/>
      <c r="W13" s="157">
        <v>43721</v>
      </c>
      <c r="X13" s="372">
        <v>43468</v>
      </c>
      <c r="Y13" s="372">
        <v>86005</v>
      </c>
      <c r="Z13" s="372">
        <v>99137</v>
      </c>
      <c r="AA13" s="372">
        <v>131811</v>
      </c>
      <c r="AB13" s="887">
        <v>130902</v>
      </c>
    </row>
    <row r="14" spans="1:28" ht="24.9" customHeight="1" x14ac:dyDescent="0.2">
      <c r="A14" s="107"/>
      <c r="B14" s="968" t="s">
        <v>172</v>
      </c>
      <c r="C14" s="968"/>
      <c r="D14" s="968"/>
      <c r="E14" s="968"/>
      <c r="F14" s="35"/>
      <c r="G14" s="137"/>
      <c r="H14" s="157">
        <v>3351614</v>
      </c>
      <c r="I14" s="35"/>
      <c r="J14" s="137"/>
      <c r="K14" s="157">
        <v>3785119</v>
      </c>
      <c r="L14" s="33"/>
      <c r="M14" s="138"/>
      <c r="N14" s="157">
        <v>4160042</v>
      </c>
      <c r="O14" s="33"/>
      <c r="P14" s="138"/>
      <c r="Q14" s="157">
        <v>3858769</v>
      </c>
      <c r="R14" s="35"/>
      <c r="S14" s="137"/>
      <c r="T14" s="157">
        <v>3823465</v>
      </c>
      <c r="U14" s="35"/>
      <c r="V14" s="137"/>
      <c r="W14" s="157">
        <v>3874337</v>
      </c>
      <c r="X14" s="372">
        <v>3737154</v>
      </c>
      <c r="Y14" s="372">
        <v>3787013</v>
      </c>
      <c r="Z14" s="372">
        <v>3867598</v>
      </c>
      <c r="AA14" s="372">
        <v>3931500</v>
      </c>
      <c r="AB14" s="887">
        <v>3947814</v>
      </c>
    </row>
    <row r="15" spans="1:28" ht="24.9" customHeight="1" x14ac:dyDescent="0.2">
      <c r="A15" s="107"/>
      <c r="B15" s="968" t="s">
        <v>173</v>
      </c>
      <c r="C15" s="968"/>
      <c r="D15" s="968"/>
      <c r="E15" s="968"/>
      <c r="F15" s="35"/>
      <c r="G15" s="137"/>
      <c r="H15" s="157">
        <v>91568</v>
      </c>
      <c r="I15" s="35"/>
      <c r="J15" s="137"/>
      <c r="K15" s="157">
        <v>87293</v>
      </c>
      <c r="L15" s="33"/>
      <c r="M15" s="138"/>
      <c r="N15" s="157">
        <v>110861</v>
      </c>
      <c r="O15" s="33"/>
      <c r="P15" s="138"/>
      <c r="Q15" s="157">
        <v>59940</v>
      </c>
      <c r="R15" s="35"/>
      <c r="S15" s="137"/>
      <c r="T15" s="157">
        <v>51572</v>
      </c>
      <c r="U15" s="35"/>
      <c r="V15" s="137"/>
      <c r="W15" s="157">
        <v>59689</v>
      </c>
      <c r="X15" s="372">
        <v>54449</v>
      </c>
      <c r="Y15" s="372">
        <v>42131</v>
      </c>
      <c r="Z15" s="372">
        <v>40478</v>
      </c>
      <c r="AA15" s="372">
        <v>60066</v>
      </c>
      <c r="AB15" s="887">
        <v>72823</v>
      </c>
    </row>
    <row r="16" spans="1:28" ht="24.9" customHeight="1" x14ac:dyDescent="0.2">
      <c r="A16" s="107"/>
      <c r="B16" s="968" t="s">
        <v>174</v>
      </c>
      <c r="C16" s="968"/>
      <c r="D16" s="968"/>
      <c r="E16" s="968"/>
      <c r="F16" s="35"/>
      <c r="G16" s="137"/>
      <c r="H16" s="157" t="s">
        <v>0</v>
      </c>
      <c r="I16" s="35"/>
      <c r="J16" s="137"/>
      <c r="K16" s="157" t="s">
        <v>0</v>
      </c>
      <c r="L16" s="33"/>
      <c r="M16" s="138"/>
      <c r="N16" s="157" t="s">
        <v>0</v>
      </c>
      <c r="O16" s="33"/>
      <c r="P16" s="138"/>
      <c r="Q16" s="157" t="s">
        <v>0</v>
      </c>
      <c r="R16" s="35"/>
      <c r="S16" s="137"/>
      <c r="T16" s="157" t="s">
        <v>0</v>
      </c>
      <c r="U16" s="35"/>
      <c r="V16" s="137"/>
      <c r="W16" s="157" t="s">
        <v>881</v>
      </c>
      <c r="X16" s="372" t="s">
        <v>881</v>
      </c>
      <c r="Y16" s="372" t="s">
        <v>881</v>
      </c>
      <c r="Z16" s="372" t="s">
        <v>882</v>
      </c>
      <c r="AA16" s="372" t="s">
        <v>42</v>
      </c>
      <c r="AB16" s="887" t="s">
        <v>42</v>
      </c>
    </row>
    <row r="17" spans="1:28" ht="24.9" customHeight="1" x14ac:dyDescent="0.2">
      <c r="A17" s="107"/>
      <c r="B17" s="968" t="s">
        <v>176</v>
      </c>
      <c r="C17" s="968"/>
      <c r="D17" s="968"/>
      <c r="E17" s="968"/>
      <c r="F17" s="35"/>
      <c r="G17" s="137"/>
      <c r="H17" s="157">
        <v>1962396</v>
      </c>
      <c r="I17" s="35"/>
      <c r="J17" s="137"/>
      <c r="K17" s="157">
        <v>1978638</v>
      </c>
      <c r="L17" s="33"/>
      <c r="M17" s="138"/>
      <c r="N17" s="157">
        <v>3409862</v>
      </c>
      <c r="O17" s="33"/>
      <c r="P17" s="138"/>
      <c r="Q17" s="157">
        <v>3449381</v>
      </c>
      <c r="R17" s="35"/>
      <c r="S17" s="137"/>
      <c r="T17" s="157">
        <v>3472621</v>
      </c>
      <c r="U17" s="35"/>
      <c r="V17" s="137"/>
      <c r="W17" s="157">
        <v>3507723</v>
      </c>
      <c r="X17" s="372">
        <v>3546866</v>
      </c>
      <c r="Y17" s="372">
        <v>3552616</v>
      </c>
      <c r="Z17" s="372">
        <v>3519693</v>
      </c>
      <c r="AA17" s="372">
        <v>3557144</v>
      </c>
      <c r="AB17" s="887">
        <v>3575383</v>
      </c>
    </row>
    <row r="18" spans="1:28" ht="24.9" customHeight="1" x14ac:dyDescent="0.2">
      <c r="A18" s="107"/>
      <c r="B18" s="968" t="s">
        <v>35</v>
      </c>
      <c r="C18" s="968"/>
      <c r="D18" s="968"/>
      <c r="E18" s="968"/>
      <c r="F18" s="35"/>
      <c r="G18" s="137"/>
      <c r="H18" s="157">
        <v>144252</v>
      </c>
      <c r="I18" s="35"/>
      <c r="J18" s="137"/>
      <c r="K18" s="157">
        <v>117719</v>
      </c>
      <c r="L18" s="33"/>
      <c r="M18" s="138"/>
      <c r="N18" s="157">
        <v>110627</v>
      </c>
      <c r="O18" s="33"/>
      <c r="P18" s="138"/>
      <c r="Q18" s="157">
        <v>157814</v>
      </c>
      <c r="R18" s="35"/>
      <c r="S18" s="137"/>
      <c r="T18" s="157">
        <v>158553</v>
      </c>
      <c r="U18" s="35"/>
      <c r="V18" s="137"/>
      <c r="W18" s="157">
        <v>77042</v>
      </c>
      <c r="X18" s="372">
        <v>65366</v>
      </c>
      <c r="Y18" s="372">
        <v>51155</v>
      </c>
      <c r="Z18" s="372">
        <v>3417</v>
      </c>
      <c r="AA18" s="372" t="s">
        <v>42</v>
      </c>
      <c r="AB18" s="887" t="s">
        <v>42</v>
      </c>
    </row>
    <row r="19" spans="1:28" ht="24.9" customHeight="1" x14ac:dyDescent="0.2">
      <c r="A19" s="107"/>
      <c r="B19" s="968" t="s">
        <v>36</v>
      </c>
      <c r="C19" s="968"/>
      <c r="D19" s="968"/>
      <c r="E19" s="968"/>
      <c r="F19" s="35"/>
      <c r="G19" s="137"/>
      <c r="H19" s="157">
        <v>109464</v>
      </c>
      <c r="I19" s="35"/>
      <c r="J19" s="137"/>
      <c r="K19" s="157">
        <v>106789</v>
      </c>
      <c r="L19" s="33"/>
      <c r="M19" s="138"/>
      <c r="N19" s="157">
        <v>559838</v>
      </c>
      <c r="O19" s="33"/>
      <c r="P19" s="138"/>
      <c r="Q19" s="157">
        <v>321671</v>
      </c>
      <c r="R19" s="35"/>
      <c r="S19" s="137"/>
      <c r="T19" s="157">
        <v>338150</v>
      </c>
      <c r="U19" s="35"/>
      <c r="V19" s="137"/>
      <c r="W19" s="157">
        <v>314282</v>
      </c>
      <c r="X19" s="372">
        <v>310971</v>
      </c>
      <c r="Y19" s="372">
        <v>345102</v>
      </c>
      <c r="Z19" s="372">
        <v>504107</v>
      </c>
      <c r="AA19" s="372">
        <v>431655</v>
      </c>
      <c r="AB19" s="887">
        <v>546917</v>
      </c>
    </row>
    <row r="20" spans="1:28" ht="24.9" customHeight="1" x14ac:dyDescent="0.2">
      <c r="A20" s="107"/>
      <c r="B20" s="968" t="s">
        <v>37</v>
      </c>
      <c r="C20" s="968"/>
      <c r="D20" s="968"/>
      <c r="E20" s="968"/>
      <c r="F20" s="35"/>
      <c r="G20" s="137"/>
      <c r="H20" s="157">
        <v>39236</v>
      </c>
      <c r="I20" s="35"/>
      <c r="J20" s="137"/>
      <c r="K20" s="157">
        <v>34255</v>
      </c>
      <c r="L20" s="33"/>
      <c r="M20" s="138"/>
      <c r="N20" s="157">
        <v>361612</v>
      </c>
      <c r="O20" s="33"/>
      <c r="P20" s="138"/>
      <c r="Q20" s="157">
        <v>310775</v>
      </c>
      <c r="R20" s="35"/>
      <c r="S20" s="137"/>
      <c r="T20" s="157">
        <v>284306</v>
      </c>
      <c r="U20" s="35"/>
      <c r="V20" s="137"/>
      <c r="W20" s="157">
        <v>161546</v>
      </c>
      <c r="X20" s="372">
        <v>321465</v>
      </c>
      <c r="Y20" s="372">
        <v>453561</v>
      </c>
      <c r="Z20" s="372">
        <v>308771</v>
      </c>
      <c r="AA20" s="372">
        <v>475072</v>
      </c>
      <c r="AB20" s="887">
        <v>793898</v>
      </c>
    </row>
    <row r="21" spans="1:28" ht="24.9" customHeight="1" x14ac:dyDescent="0.2">
      <c r="A21" s="107" t="s">
        <v>585</v>
      </c>
      <c r="B21" s="968" t="s">
        <v>550</v>
      </c>
      <c r="C21" s="968"/>
      <c r="D21" s="968"/>
      <c r="E21" s="968"/>
      <c r="F21" s="35"/>
      <c r="G21" s="137"/>
      <c r="H21" s="157">
        <v>39236</v>
      </c>
      <c r="I21" s="35"/>
      <c r="J21" s="137"/>
      <c r="K21" s="157">
        <v>34255</v>
      </c>
      <c r="L21" s="33"/>
      <c r="M21" s="138"/>
      <c r="N21" s="157" t="s">
        <v>0</v>
      </c>
      <c r="O21" s="33"/>
      <c r="P21" s="138"/>
      <c r="Q21" s="157" t="s">
        <v>0</v>
      </c>
      <c r="R21" s="35"/>
      <c r="S21" s="137"/>
      <c r="T21" s="157" t="s">
        <v>0</v>
      </c>
      <c r="U21" s="35"/>
      <c r="V21" s="137"/>
      <c r="W21" s="320">
        <v>837441</v>
      </c>
      <c r="X21" s="376">
        <v>1097208</v>
      </c>
      <c r="Y21" s="376">
        <v>1373054</v>
      </c>
      <c r="Z21" s="376">
        <v>1298858</v>
      </c>
      <c r="AA21" s="372">
        <v>1557383</v>
      </c>
      <c r="AB21" s="887">
        <v>1621879</v>
      </c>
    </row>
    <row r="22" spans="1:28" ht="24.9" customHeight="1" x14ac:dyDescent="0.2">
      <c r="A22" s="107"/>
      <c r="B22" s="968" t="s">
        <v>38</v>
      </c>
      <c r="C22" s="968"/>
      <c r="D22" s="968"/>
      <c r="E22" s="968"/>
      <c r="F22" s="35"/>
      <c r="G22" s="137"/>
      <c r="H22" s="157">
        <v>5933328</v>
      </c>
      <c r="I22" s="35"/>
      <c r="J22" s="137"/>
      <c r="K22" s="157">
        <v>6173123</v>
      </c>
      <c r="L22" s="33"/>
      <c r="M22" s="138"/>
      <c r="N22" s="157">
        <v>12595242</v>
      </c>
      <c r="O22" s="33"/>
      <c r="P22" s="138"/>
      <c r="Q22" s="157">
        <v>12794050</v>
      </c>
      <c r="R22" s="35"/>
      <c r="S22" s="137"/>
      <c r="T22" s="157">
        <v>12660468</v>
      </c>
      <c r="U22" s="35"/>
      <c r="V22" s="137"/>
      <c r="W22" s="157">
        <v>16495870</v>
      </c>
      <c r="X22" s="372">
        <v>16259124</v>
      </c>
      <c r="Y22" s="372">
        <v>16752767</v>
      </c>
      <c r="Z22" s="372">
        <v>18565938</v>
      </c>
      <c r="AA22" s="372">
        <v>17474380</v>
      </c>
      <c r="AB22" s="887">
        <v>18370429</v>
      </c>
    </row>
    <row r="23" spans="1:28" ht="24.9" customHeight="1" x14ac:dyDescent="0.2">
      <c r="A23" s="107"/>
      <c r="B23" s="968" t="s">
        <v>39</v>
      </c>
      <c r="C23" s="968"/>
      <c r="D23" s="968"/>
      <c r="E23" s="968"/>
      <c r="F23" s="35"/>
      <c r="G23" s="137"/>
      <c r="H23" s="157">
        <v>18278</v>
      </c>
      <c r="I23" s="35"/>
      <c r="J23" s="137"/>
      <c r="K23" s="157">
        <v>17337</v>
      </c>
      <c r="L23" s="33"/>
      <c r="M23" s="138"/>
      <c r="N23" s="157">
        <v>16800</v>
      </c>
      <c r="O23" s="33"/>
      <c r="P23" s="138"/>
      <c r="Q23" s="157">
        <v>16128</v>
      </c>
      <c r="R23" s="35"/>
      <c r="S23" s="137"/>
      <c r="T23" s="157">
        <v>14918</v>
      </c>
      <c r="U23" s="35"/>
      <c r="V23" s="137"/>
      <c r="W23" s="157">
        <v>14918</v>
      </c>
      <c r="X23" s="372">
        <v>12902</v>
      </c>
      <c r="Y23" s="372">
        <v>12902</v>
      </c>
      <c r="Z23" s="372">
        <v>13978</v>
      </c>
      <c r="AA23" s="372">
        <v>14304</v>
      </c>
      <c r="AB23" s="887">
        <v>12058</v>
      </c>
    </row>
    <row r="24" spans="1:28" ht="24.9" customHeight="1" x14ac:dyDescent="0.2">
      <c r="A24" s="107"/>
      <c r="B24" s="968" t="s">
        <v>40</v>
      </c>
      <c r="C24" s="968"/>
      <c r="D24" s="968"/>
      <c r="E24" s="968"/>
      <c r="F24" s="35"/>
      <c r="G24" s="137"/>
      <c r="H24" s="157">
        <v>494962</v>
      </c>
      <c r="I24" s="35"/>
      <c r="J24" s="137"/>
      <c r="K24" s="157">
        <v>595717</v>
      </c>
      <c r="L24" s="33"/>
      <c r="M24" s="138"/>
      <c r="N24" s="157">
        <v>312489</v>
      </c>
      <c r="O24" s="33"/>
      <c r="P24" s="138"/>
      <c r="Q24" s="157">
        <v>585019</v>
      </c>
      <c r="R24" s="35"/>
      <c r="S24" s="137"/>
      <c r="T24" s="157">
        <v>286195</v>
      </c>
      <c r="U24" s="35"/>
      <c r="V24" s="137"/>
      <c r="W24" s="157" t="s">
        <v>881</v>
      </c>
      <c r="X24" s="372" t="s">
        <v>881</v>
      </c>
      <c r="Y24" s="372" t="s">
        <v>881</v>
      </c>
      <c r="Z24" s="372" t="s">
        <v>881</v>
      </c>
      <c r="AA24" s="372" t="s">
        <v>42</v>
      </c>
      <c r="AB24" s="887" t="s">
        <v>42</v>
      </c>
    </row>
    <row r="25" spans="1:28" ht="24.9" customHeight="1" x14ac:dyDescent="0.2">
      <c r="A25" s="107"/>
      <c r="B25" s="968" t="s">
        <v>194</v>
      </c>
      <c r="C25" s="968"/>
      <c r="D25" s="968"/>
      <c r="E25" s="968"/>
      <c r="F25" s="35"/>
      <c r="G25" s="137"/>
      <c r="H25" s="157" t="s">
        <v>0</v>
      </c>
      <c r="I25" s="35"/>
      <c r="J25" s="137"/>
      <c r="K25" s="157" t="s">
        <v>0</v>
      </c>
      <c r="L25" s="35"/>
      <c r="M25" s="138"/>
      <c r="N25" s="157">
        <v>88360</v>
      </c>
      <c r="O25" s="33"/>
      <c r="P25" s="138"/>
      <c r="Q25" s="157">
        <v>79884</v>
      </c>
      <c r="R25" s="35"/>
      <c r="S25" s="137"/>
      <c r="T25" s="157">
        <v>73337</v>
      </c>
      <c r="U25" s="35"/>
      <c r="V25" s="137"/>
      <c r="W25" s="157">
        <v>64565</v>
      </c>
      <c r="X25" s="372">
        <v>43868</v>
      </c>
      <c r="Y25" s="372">
        <v>47810</v>
      </c>
      <c r="Z25" s="372">
        <v>50447</v>
      </c>
      <c r="AA25" s="372">
        <v>46261</v>
      </c>
      <c r="AB25" s="887">
        <v>43029</v>
      </c>
    </row>
    <row r="26" spans="1:28" ht="24.9" customHeight="1" x14ac:dyDescent="0.2">
      <c r="A26" s="107"/>
      <c r="B26" s="968" t="s">
        <v>44</v>
      </c>
      <c r="C26" s="968"/>
      <c r="D26" s="968"/>
      <c r="E26" s="968"/>
      <c r="F26" s="35"/>
      <c r="G26" s="137"/>
      <c r="H26" s="157">
        <v>777684</v>
      </c>
      <c r="I26" s="35"/>
      <c r="J26" s="137"/>
      <c r="K26" s="157">
        <v>345596</v>
      </c>
      <c r="L26" s="35"/>
      <c r="M26" s="138"/>
      <c r="N26" s="157">
        <v>357988</v>
      </c>
      <c r="O26" s="33"/>
      <c r="P26" s="138"/>
      <c r="Q26" s="157">
        <v>610322</v>
      </c>
      <c r="R26" s="35"/>
      <c r="S26" s="137"/>
      <c r="T26" s="157">
        <v>754133</v>
      </c>
      <c r="U26" s="35"/>
      <c r="V26" s="137"/>
      <c r="W26" s="157">
        <v>827259</v>
      </c>
      <c r="X26" s="372">
        <v>812092</v>
      </c>
      <c r="Y26" s="372">
        <v>894346</v>
      </c>
      <c r="Z26" s="372">
        <v>871637</v>
      </c>
      <c r="AA26" s="372">
        <v>4252964</v>
      </c>
      <c r="AB26" s="887">
        <v>796511</v>
      </c>
    </row>
    <row r="27" spans="1:28" ht="24.9" customHeight="1" x14ac:dyDescent="0.2">
      <c r="A27" s="107"/>
      <c r="B27" s="968" t="s">
        <v>205</v>
      </c>
      <c r="C27" s="968"/>
      <c r="D27" s="968"/>
      <c r="E27" s="968"/>
      <c r="F27" s="35"/>
      <c r="G27" s="137"/>
      <c r="H27" s="157">
        <v>1914997</v>
      </c>
      <c r="I27" s="35"/>
      <c r="J27" s="137"/>
      <c r="K27" s="157">
        <v>1855705</v>
      </c>
      <c r="L27" s="35"/>
      <c r="M27" s="138"/>
      <c r="N27" s="157">
        <v>1698626</v>
      </c>
      <c r="O27" s="33"/>
      <c r="P27" s="138"/>
      <c r="Q27" s="157">
        <v>1738681</v>
      </c>
      <c r="R27" s="35"/>
      <c r="S27" s="137"/>
      <c r="T27" s="157">
        <v>1731874</v>
      </c>
      <c r="U27" s="35"/>
      <c r="V27" s="137"/>
      <c r="W27" s="157">
        <v>1785916</v>
      </c>
      <c r="X27" s="372">
        <v>1762052</v>
      </c>
      <c r="Y27" s="372">
        <v>1781868</v>
      </c>
      <c r="Z27" s="372">
        <v>1774046</v>
      </c>
      <c r="AA27" s="372">
        <v>1860397</v>
      </c>
      <c r="AB27" s="887">
        <v>1895361</v>
      </c>
    </row>
    <row r="28" spans="1:28" ht="24.9" customHeight="1" x14ac:dyDescent="0.2">
      <c r="A28" s="107"/>
      <c r="B28" s="1506" t="s">
        <v>372</v>
      </c>
      <c r="C28" s="1506"/>
      <c r="D28" s="1506"/>
      <c r="E28" s="1506"/>
      <c r="F28" s="35"/>
      <c r="G28" s="137"/>
      <c r="H28" s="157">
        <v>753069</v>
      </c>
      <c r="I28" s="35"/>
      <c r="J28" s="137"/>
      <c r="K28" s="157">
        <v>757796</v>
      </c>
      <c r="L28" s="35"/>
      <c r="M28" s="138"/>
      <c r="N28" s="157">
        <v>1426389</v>
      </c>
      <c r="O28" s="33"/>
      <c r="P28" s="138"/>
      <c r="Q28" s="157">
        <v>1389474</v>
      </c>
      <c r="R28" s="35"/>
      <c r="S28" s="137"/>
      <c r="T28" s="157">
        <v>1369832</v>
      </c>
      <c r="U28" s="35"/>
      <c r="V28" s="137"/>
      <c r="W28" s="157">
        <v>1322738</v>
      </c>
      <c r="X28" s="372">
        <v>1264241</v>
      </c>
      <c r="Y28" s="372">
        <v>1264884</v>
      </c>
      <c r="Z28" s="372">
        <v>1196964</v>
      </c>
      <c r="AA28" s="372">
        <v>1191777</v>
      </c>
      <c r="AB28" s="887">
        <v>1176564</v>
      </c>
    </row>
    <row r="29" spans="1:28" ht="24.9" customHeight="1" x14ac:dyDescent="0.2">
      <c r="A29" s="107"/>
      <c r="B29" s="968" t="s">
        <v>41</v>
      </c>
      <c r="C29" s="968"/>
      <c r="D29" s="968"/>
      <c r="E29" s="968"/>
      <c r="F29" s="35"/>
      <c r="G29" s="137"/>
      <c r="H29" s="157" t="s">
        <v>0</v>
      </c>
      <c r="I29" s="35"/>
      <c r="J29" s="137"/>
      <c r="K29" s="157" t="s">
        <v>0</v>
      </c>
      <c r="L29" s="35"/>
      <c r="M29" s="138"/>
      <c r="N29" s="157">
        <v>3786908</v>
      </c>
      <c r="O29" s="33"/>
      <c r="P29" s="138"/>
      <c r="Q29" s="157">
        <v>3932889</v>
      </c>
      <c r="R29" s="35"/>
      <c r="S29" s="137"/>
      <c r="T29" s="157">
        <v>4289028</v>
      </c>
      <c r="U29" s="35"/>
      <c r="V29" s="137"/>
      <c r="W29" s="157">
        <v>4081642</v>
      </c>
      <c r="X29" s="372">
        <v>3779360</v>
      </c>
      <c r="Y29" s="372">
        <v>4044938</v>
      </c>
      <c r="Z29" s="372">
        <v>3763736</v>
      </c>
      <c r="AA29" s="372">
        <v>3684561</v>
      </c>
      <c r="AB29" s="887">
        <v>3774467</v>
      </c>
    </row>
    <row r="30" spans="1:28" ht="24.9" customHeight="1" x14ac:dyDescent="0.2">
      <c r="A30" s="107"/>
      <c r="B30" s="968" t="s">
        <v>546</v>
      </c>
      <c r="C30" s="968"/>
      <c r="D30" s="968"/>
      <c r="E30" s="968"/>
      <c r="F30" s="35"/>
      <c r="G30" s="137"/>
      <c r="H30" s="157"/>
      <c r="I30" s="35"/>
      <c r="J30" s="137"/>
      <c r="K30" s="157"/>
      <c r="L30" s="35"/>
      <c r="M30" s="137"/>
      <c r="N30" s="157" t="s">
        <v>0</v>
      </c>
      <c r="O30" s="33"/>
      <c r="P30" s="138"/>
      <c r="Q30" s="157" t="s">
        <v>0</v>
      </c>
      <c r="R30" s="33"/>
      <c r="S30" s="138"/>
      <c r="T30" s="157">
        <v>100933</v>
      </c>
      <c r="U30" s="35"/>
      <c r="V30" s="137"/>
      <c r="W30" s="157">
        <v>213159</v>
      </c>
      <c r="X30" s="372">
        <v>153951</v>
      </c>
      <c r="Y30" s="372">
        <v>290856</v>
      </c>
      <c r="Z30" s="372">
        <v>177784</v>
      </c>
      <c r="AA30" s="372">
        <v>246454</v>
      </c>
      <c r="AB30" s="887">
        <v>347401</v>
      </c>
    </row>
    <row r="31" spans="1:28" ht="24.9" customHeight="1" x14ac:dyDescent="0.2">
      <c r="A31" s="107"/>
      <c r="B31" s="968" t="s">
        <v>195</v>
      </c>
      <c r="C31" s="968"/>
      <c r="D31" s="968"/>
      <c r="E31" s="968"/>
      <c r="F31" s="35"/>
      <c r="G31" s="137"/>
      <c r="H31" s="157">
        <v>59284</v>
      </c>
      <c r="I31" s="35"/>
      <c r="J31" s="137"/>
      <c r="K31" s="157">
        <v>74430</v>
      </c>
      <c r="L31" s="35"/>
      <c r="M31" s="138"/>
      <c r="N31" s="157">
        <v>47278</v>
      </c>
      <c r="O31" s="33"/>
      <c r="P31" s="138"/>
      <c r="Q31" s="157">
        <v>43613</v>
      </c>
      <c r="R31" s="35"/>
      <c r="S31" s="137"/>
      <c r="T31" s="157">
        <v>47202</v>
      </c>
      <c r="U31" s="35"/>
      <c r="V31" s="137"/>
      <c r="W31" s="157">
        <v>30306</v>
      </c>
      <c r="X31" s="372">
        <v>40351</v>
      </c>
      <c r="Y31" s="372">
        <v>20422</v>
      </c>
      <c r="Z31" s="372">
        <v>32011</v>
      </c>
      <c r="AA31" s="372">
        <v>44190</v>
      </c>
      <c r="AB31" s="887">
        <v>43823</v>
      </c>
    </row>
    <row r="32" spans="1:28" ht="24.9" customHeight="1" x14ac:dyDescent="0.2">
      <c r="A32" s="107"/>
      <c r="B32" s="968" t="s">
        <v>206</v>
      </c>
      <c r="C32" s="968"/>
      <c r="D32" s="968"/>
      <c r="E32" s="968"/>
      <c r="F32" s="35"/>
      <c r="G32" s="137"/>
      <c r="H32" s="157">
        <v>28292</v>
      </c>
      <c r="I32" s="35"/>
      <c r="J32" s="137"/>
      <c r="K32" s="157">
        <v>13668</v>
      </c>
      <c r="L32" s="35"/>
      <c r="M32" s="138"/>
      <c r="N32" s="157">
        <v>28407</v>
      </c>
      <c r="O32" s="33"/>
      <c r="P32" s="138"/>
      <c r="Q32" s="157">
        <v>21697</v>
      </c>
      <c r="R32" s="35"/>
      <c r="S32" s="137"/>
      <c r="T32" s="157">
        <v>22880</v>
      </c>
      <c r="U32" s="35"/>
      <c r="V32" s="137"/>
      <c r="W32" s="157">
        <v>24626</v>
      </c>
      <c r="X32" s="372">
        <v>18743</v>
      </c>
      <c r="Y32" s="372">
        <v>18567</v>
      </c>
      <c r="Z32" s="372">
        <v>19570</v>
      </c>
      <c r="AA32" s="372">
        <v>22880</v>
      </c>
      <c r="AB32" s="887">
        <v>23200</v>
      </c>
    </row>
    <row r="33" spans="1:28" ht="24.9" customHeight="1" x14ac:dyDescent="0.2">
      <c r="A33" s="107"/>
      <c r="B33" s="968" t="s">
        <v>197</v>
      </c>
      <c r="C33" s="968"/>
      <c r="D33" s="968"/>
      <c r="E33" s="968"/>
      <c r="F33" s="35"/>
      <c r="G33" s="137"/>
      <c r="H33" s="157" t="s">
        <v>0</v>
      </c>
      <c r="I33" s="35"/>
      <c r="J33" s="137"/>
      <c r="K33" s="157" t="s">
        <v>0</v>
      </c>
      <c r="L33" s="35"/>
      <c r="M33" s="138"/>
      <c r="N33" s="157" t="s">
        <v>0</v>
      </c>
      <c r="O33" s="33"/>
      <c r="P33" s="138"/>
      <c r="Q33" s="157" t="s">
        <v>0</v>
      </c>
      <c r="R33" s="35"/>
      <c r="S33" s="137"/>
      <c r="T33" s="157" t="s">
        <v>0</v>
      </c>
      <c r="U33" s="35"/>
      <c r="V33" s="137"/>
      <c r="W33" s="157" t="s">
        <v>881</v>
      </c>
      <c r="X33" s="372" t="s">
        <v>881</v>
      </c>
      <c r="Y33" s="372" t="s">
        <v>881</v>
      </c>
      <c r="Z33" s="372" t="s">
        <v>881</v>
      </c>
      <c r="AA33" s="372" t="s">
        <v>42</v>
      </c>
      <c r="AB33" s="887" t="s">
        <v>42</v>
      </c>
    </row>
    <row r="34" spans="1:28" ht="24.9" customHeight="1" x14ac:dyDescent="0.2">
      <c r="A34" s="107"/>
      <c r="B34" s="968" t="s">
        <v>547</v>
      </c>
      <c r="C34" s="968"/>
      <c r="D34" s="968"/>
      <c r="E34" s="968"/>
      <c r="F34" s="35"/>
      <c r="G34" s="137"/>
      <c r="H34" s="157"/>
      <c r="I34" s="35"/>
      <c r="J34" s="137"/>
      <c r="K34" s="157"/>
      <c r="L34" s="35"/>
      <c r="M34" s="137"/>
      <c r="N34" s="157" t="s">
        <v>0</v>
      </c>
      <c r="O34" s="33"/>
      <c r="P34" s="138"/>
      <c r="Q34" s="157" t="s">
        <v>0</v>
      </c>
      <c r="R34" s="33"/>
      <c r="S34" s="138"/>
      <c r="T34" s="157">
        <v>35753</v>
      </c>
      <c r="U34" s="35"/>
      <c r="V34" s="137"/>
      <c r="W34" s="157">
        <v>75977</v>
      </c>
      <c r="X34" s="372">
        <v>75417</v>
      </c>
      <c r="Y34" s="372">
        <v>96824</v>
      </c>
      <c r="Z34" s="372">
        <v>97642</v>
      </c>
      <c r="AA34" s="372">
        <v>111093</v>
      </c>
      <c r="AB34" s="887">
        <v>119334</v>
      </c>
    </row>
    <row r="35" spans="1:28" ht="24.9" customHeight="1" x14ac:dyDescent="0.2">
      <c r="A35" s="107"/>
      <c r="B35" s="968" t="s">
        <v>170</v>
      </c>
      <c r="C35" s="968"/>
      <c r="D35" s="968"/>
      <c r="E35" s="968"/>
      <c r="F35" s="35"/>
      <c r="G35" s="137"/>
      <c r="H35" s="157">
        <v>234619</v>
      </c>
      <c r="I35" s="35"/>
      <c r="J35" s="137"/>
      <c r="K35" s="157">
        <v>205545</v>
      </c>
      <c r="L35" s="35"/>
      <c r="M35" s="138"/>
      <c r="N35" s="157">
        <v>183207</v>
      </c>
      <c r="O35" s="33"/>
      <c r="P35" s="138"/>
      <c r="Q35" s="157">
        <v>164089</v>
      </c>
      <c r="R35" s="35"/>
      <c r="S35" s="137"/>
      <c r="T35" s="157">
        <v>164709</v>
      </c>
      <c r="U35" s="35"/>
      <c r="V35" s="137"/>
      <c r="W35" s="157">
        <v>157603</v>
      </c>
      <c r="X35" s="372">
        <v>153735</v>
      </c>
      <c r="Y35" s="372">
        <v>150892</v>
      </c>
      <c r="Z35" s="372">
        <v>150091</v>
      </c>
      <c r="AA35" s="372">
        <v>147594</v>
      </c>
      <c r="AB35" s="887">
        <v>166076</v>
      </c>
    </row>
    <row r="36" spans="1:28" ht="24.9" customHeight="1" x14ac:dyDescent="0.2">
      <c r="A36" s="107"/>
      <c r="B36" s="968" t="s">
        <v>46</v>
      </c>
      <c r="C36" s="968"/>
      <c r="D36" s="968"/>
      <c r="E36" s="968"/>
      <c r="F36" s="35"/>
      <c r="G36" s="137"/>
      <c r="H36" s="158">
        <v>384122</v>
      </c>
      <c r="I36" s="35"/>
      <c r="J36" s="137"/>
      <c r="K36" s="158">
        <v>367068</v>
      </c>
      <c r="L36" s="35"/>
      <c r="M36" s="138"/>
      <c r="N36" s="158">
        <v>312720</v>
      </c>
      <c r="O36" s="33"/>
      <c r="P36" s="138"/>
      <c r="Q36" s="158">
        <v>275801</v>
      </c>
      <c r="R36" s="35"/>
      <c r="S36" s="137"/>
      <c r="T36" s="158">
        <v>258433</v>
      </c>
      <c r="U36" s="35"/>
      <c r="V36" s="137"/>
      <c r="W36" s="158">
        <v>248498</v>
      </c>
      <c r="X36" s="377">
        <v>241915</v>
      </c>
      <c r="Y36" s="377">
        <v>248491</v>
      </c>
      <c r="Z36" s="377">
        <v>240575</v>
      </c>
      <c r="AA36" s="377">
        <v>225237</v>
      </c>
      <c r="AB36" s="891">
        <v>219539</v>
      </c>
    </row>
    <row r="37" spans="1:28" ht="24.9" customHeight="1" x14ac:dyDescent="0.2">
      <c r="A37" s="107"/>
      <c r="B37" s="968" t="s">
        <v>386</v>
      </c>
      <c r="C37" s="968"/>
      <c r="D37" s="968"/>
      <c r="E37" s="968"/>
      <c r="F37" s="35"/>
      <c r="G37" s="151"/>
      <c r="H37" s="157" t="s">
        <v>0</v>
      </c>
      <c r="I37" s="35"/>
      <c r="J37" s="151"/>
      <c r="K37" s="157">
        <v>355</v>
      </c>
      <c r="L37" s="35"/>
      <c r="M37" s="153"/>
      <c r="N37" s="158">
        <v>417</v>
      </c>
      <c r="O37" s="33"/>
      <c r="P37" s="153"/>
      <c r="Q37" s="158">
        <v>622</v>
      </c>
      <c r="R37" s="35"/>
      <c r="S37" s="151"/>
      <c r="T37" s="158">
        <v>725</v>
      </c>
      <c r="U37" s="35"/>
      <c r="V37" s="151"/>
      <c r="W37" s="158">
        <v>4602</v>
      </c>
      <c r="X37" s="377">
        <v>2739</v>
      </c>
      <c r="Y37" s="377">
        <v>866</v>
      </c>
      <c r="Z37" s="377">
        <v>632</v>
      </c>
      <c r="AA37" s="377">
        <v>506</v>
      </c>
      <c r="AB37" s="891">
        <v>509</v>
      </c>
    </row>
    <row r="38" spans="1:28" ht="24.9" customHeight="1" x14ac:dyDescent="0.2">
      <c r="A38" s="32"/>
      <c r="B38" s="972" t="s">
        <v>207</v>
      </c>
      <c r="C38" s="972"/>
      <c r="D38" s="972"/>
      <c r="E38" s="972"/>
      <c r="F38" s="14"/>
      <c r="G38" s="139"/>
      <c r="H38" s="143" t="s">
        <v>0</v>
      </c>
      <c r="I38" s="14"/>
      <c r="J38" s="139"/>
      <c r="K38" s="143" t="s">
        <v>0</v>
      </c>
      <c r="L38" s="14"/>
      <c r="M38" s="598"/>
      <c r="N38" s="143" t="s">
        <v>0</v>
      </c>
      <c r="O38" s="44"/>
      <c r="P38" s="598"/>
      <c r="Q38" s="143" t="s">
        <v>0</v>
      </c>
      <c r="R38" s="14"/>
      <c r="S38" s="139"/>
      <c r="T38" s="143" t="s">
        <v>0</v>
      </c>
      <c r="U38" s="14"/>
      <c r="V38" s="139"/>
      <c r="W38" s="143" t="s">
        <v>881</v>
      </c>
      <c r="X38" s="373" t="s">
        <v>881</v>
      </c>
      <c r="Y38" s="373" t="s">
        <v>881</v>
      </c>
      <c r="Z38" s="373" t="s">
        <v>882</v>
      </c>
      <c r="AA38" s="737" t="s">
        <v>42</v>
      </c>
      <c r="AB38" s="892" t="s">
        <v>42</v>
      </c>
    </row>
    <row r="39" spans="1:28" x14ac:dyDescent="0.2">
      <c r="A39" s="631"/>
      <c r="B39" s="631"/>
      <c r="C39" s="631"/>
      <c r="D39" s="631"/>
      <c r="E39" s="632"/>
      <c r="F39" s="631"/>
      <c r="G39" s="631"/>
      <c r="H39" s="631"/>
      <c r="I39" s="631"/>
      <c r="J39" s="631"/>
      <c r="K39" s="631"/>
      <c r="L39" s="631"/>
      <c r="M39" s="631"/>
      <c r="N39" s="631"/>
      <c r="O39" s="631"/>
      <c r="P39" s="631"/>
      <c r="Q39" s="631"/>
      <c r="R39" s="631"/>
      <c r="S39" s="631"/>
      <c r="T39" s="631"/>
      <c r="U39" s="631"/>
      <c r="V39" s="631"/>
      <c r="W39" s="631"/>
      <c r="X39" s="631"/>
      <c r="Y39" s="631"/>
      <c r="Z39" s="631"/>
      <c r="AA39" s="631"/>
      <c r="AB39" s="631"/>
    </row>
    <row r="42" spans="1:28" x14ac:dyDescent="0.2">
      <c r="Q42" s="52"/>
      <c r="T42" s="52"/>
      <c r="W42" s="52"/>
      <c r="Y42" s="52"/>
      <c r="Z42" s="52"/>
      <c r="AA42" s="52"/>
      <c r="AB42" s="52"/>
    </row>
  </sheetData>
  <mergeCells count="31">
    <mergeCell ref="B26:E26"/>
    <mergeCell ref="B15:E15"/>
    <mergeCell ref="B16:E16"/>
    <mergeCell ref="B17:E17"/>
    <mergeCell ref="B18:E18"/>
    <mergeCell ref="B19:E19"/>
    <mergeCell ref="B21:E21"/>
    <mergeCell ref="B22:E22"/>
    <mergeCell ref="B23:E23"/>
    <mergeCell ref="B24:E24"/>
    <mergeCell ref="B25:E25"/>
    <mergeCell ref="B20:E20"/>
    <mergeCell ref="B37:E37"/>
    <mergeCell ref="B38:E38"/>
    <mergeCell ref="B27:E27"/>
    <mergeCell ref="B28:E28"/>
    <mergeCell ref="B29:E29"/>
    <mergeCell ref="B30:E30"/>
    <mergeCell ref="B31:E31"/>
    <mergeCell ref="B32:E32"/>
    <mergeCell ref="B33:E33"/>
    <mergeCell ref="B34:E34"/>
    <mergeCell ref="B35:E35"/>
    <mergeCell ref="B36:E36"/>
    <mergeCell ref="B14:E14"/>
    <mergeCell ref="B4:E4"/>
    <mergeCell ref="A3:F3"/>
    <mergeCell ref="B5:E5"/>
    <mergeCell ref="B8:E8"/>
    <mergeCell ref="B12:E12"/>
    <mergeCell ref="B13:E13"/>
  </mergeCells>
  <phoneticPr fontId="2"/>
  <printOptions horizontalCentered="1"/>
  <pageMargins left="0.78740157480314965" right="0.39370078740157483" top="0.78740157480314965" bottom="0.62992125984251968" header="0.51181102362204722" footer="0.51181102362204722"/>
  <pageSetup paperSize="9" scale="82" firstPageNumber="18" orientation="portrait" useFirstPageNumber="1" r:id="rId1"/>
  <headerFooter alignWithMargins="0">
    <oddFooter>&amp;C&amp;"ＭＳ Ｐ明朝,標準"－&amp;P－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C71"/>
  <sheetViews>
    <sheetView showGridLines="0" tabSelected="1" view="pageBreakPreview" zoomScaleNormal="100" zoomScaleSheetLayoutView="100" workbookViewId="0">
      <selection activeCell="K3" sqref="K3"/>
    </sheetView>
  </sheetViews>
  <sheetFormatPr defaultColWidth="9" defaultRowHeight="11.5" x14ac:dyDescent="0.2"/>
  <cols>
    <col min="1" max="1" width="5.08984375" style="1" customWidth="1"/>
    <col min="2" max="2" width="0.90625" style="1" customWidth="1"/>
    <col min="3" max="3" width="6.6328125" style="1" bestFit="1" customWidth="1"/>
    <col min="4" max="4" width="2.08984375" style="1" customWidth="1"/>
    <col min="5" max="5" width="5.08984375" style="1" customWidth="1"/>
    <col min="6" max="6" width="1.08984375" style="1" customWidth="1"/>
    <col min="7" max="7" width="3.6328125" style="1" customWidth="1"/>
    <col min="8" max="8" width="8.08984375" style="1" customWidth="1"/>
    <col min="9" max="9" width="10.6328125" style="1" customWidth="1"/>
    <col min="10" max="10" width="3.6328125" style="1" customWidth="1"/>
    <col min="11" max="11" width="4.6328125" style="1" customWidth="1"/>
    <col min="12" max="12" width="3.08984375" style="1" customWidth="1"/>
    <col min="13" max="13" width="10.6328125" style="1" customWidth="1"/>
    <col min="14" max="14" width="0.90625" style="1" customWidth="1"/>
    <col min="15" max="15" width="7.6328125" style="1" customWidth="1"/>
    <col min="16" max="16" width="0.90625" style="1" customWidth="1"/>
    <col min="17" max="17" width="7.6328125" style="1" customWidth="1"/>
    <col min="18" max="19" width="0.90625" style="1" customWidth="1"/>
    <col min="20" max="20" width="7.90625" style="1" customWidth="1"/>
    <col min="21" max="21" width="0.90625" style="1" customWidth="1"/>
    <col min="22" max="23" width="4.6328125" style="1" hidden="1" customWidth="1"/>
    <col min="24" max="24" width="2.36328125" style="1" customWidth="1"/>
    <col min="25" max="28" width="4.6328125" style="1" customWidth="1"/>
    <col min="29" max="16384" width="9" style="1"/>
  </cols>
  <sheetData>
    <row r="2" spans="2:29" ht="16.5" x14ac:dyDescent="0.2">
      <c r="B2" s="953" t="s">
        <v>422</v>
      </c>
      <c r="C2" s="954"/>
      <c r="D2" s="954"/>
      <c r="E2" s="954"/>
      <c r="F2" s="954"/>
      <c r="G2" s="954"/>
      <c r="H2" s="954"/>
      <c r="I2" s="954"/>
      <c r="J2" s="954"/>
    </row>
    <row r="3" spans="2:29" ht="17.149999999999999" customHeight="1" x14ac:dyDescent="0.2">
      <c r="I3" s="4"/>
    </row>
    <row r="4" spans="2:29" ht="15.9" customHeight="1" x14ac:dyDescent="0.2">
      <c r="B4" s="54"/>
      <c r="C4" s="55" t="s">
        <v>75</v>
      </c>
      <c r="D4" s="56"/>
      <c r="E4" s="55" t="s">
        <v>76</v>
      </c>
      <c r="F4" s="56"/>
      <c r="G4" s="57" t="s">
        <v>77</v>
      </c>
      <c r="H4" s="58"/>
      <c r="I4" s="64" t="s">
        <v>396</v>
      </c>
      <c r="K4" s="59"/>
    </row>
    <row r="5" spans="2:29" ht="15.9" customHeight="1" x14ac:dyDescent="0.2">
      <c r="B5" s="2"/>
      <c r="C5" s="60"/>
      <c r="E5" s="61" t="s">
        <v>78</v>
      </c>
      <c r="G5" s="62" t="s">
        <v>77</v>
      </c>
      <c r="H5" s="63"/>
      <c r="I5" s="64" t="s">
        <v>79</v>
      </c>
      <c r="K5" s="59"/>
    </row>
    <row r="6" spans="2:29" ht="15.9" customHeight="1" x14ac:dyDescent="0.2">
      <c r="B6" s="2"/>
      <c r="C6" s="60"/>
      <c r="E6" s="61" t="s">
        <v>80</v>
      </c>
      <c r="G6" s="62" t="s">
        <v>81</v>
      </c>
      <c r="H6" s="63"/>
      <c r="I6" s="64" t="s">
        <v>394</v>
      </c>
      <c r="K6" s="59"/>
    </row>
    <row r="7" spans="2:29" ht="15.9" customHeight="1" x14ac:dyDescent="0.2">
      <c r="B7" s="2"/>
      <c r="C7" s="60"/>
      <c r="E7" s="61" t="s">
        <v>82</v>
      </c>
      <c r="G7" s="62" t="s">
        <v>81</v>
      </c>
      <c r="H7" s="63"/>
      <c r="I7" s="64" t="s">
        <v>395</v>
      </c>
      <c r="K7" s="59"/>
    </row>
    <row r="8" spans="2:29" ht="15.9" customHeight="1" x14ac:dyDescent="0.2">
      <c r="B8" s="2"/>
      <c r="C8" s="61" t="s">
        <v>83</v>
      </c>
      <c r="E8" s="61" t="s">
        <v>84</v>
      </c>
      <c r="G8" s="63"/>
      <c r="H8" s="62" t="s">
        <v>410</v>
      </c>
      <c r="I8" s="65"/>
      <c r="K8" s="59"/>
    </row>
    <row r="9" spans="2:29" ht="15.9" customHeight="1" x14ac:dyDescent="0.2">
      <c r="B9" s="3"/>
      <c r="C9" s="66"/>
      <c r="D9" s="4"/>
      <c r="E9" s="67" t="s">
        <v>85</v>
      </c>
      <c r="F9" s="4"/>
      <c r="G9" s="68"/>
      <c r="H9" s="69" t="s">
        <v>411</v>
      </c>
      <c r="I9" s="70"/>
      <c r="K9" s="59"/>
      <c r="AC9" s="738"/>
    </row>
    <row r="37" spans="13:22" ht="13" x14ac:dyDescent="0.2">
      <c r="T37" s="71" t="s">
        <v>154</v>
      </c>
      <c r="V37" s="63"/>
    </row>
    <row r="38" spans="13:22" x14ac:dyDescent="0.2">
      <c r="M38" s="344" t="s">
        <v>86</v>
      </c>
      <c r="N38" s="346"/>
      <c r="O38" s="343" t="s">
        <v>87</v>
      </c>
      <c r="P38" s="72"/>
      <c r="Q38" s="55" t="s">
        <v>87</v>
      </c>
      <c r="R38" s="73"/>
      <c r="S38" s="72"/>
      <c r="T38" s="55" t="s">
        <v>989</v>
      </c>
      <c r="U38" s="74"/>
      <c r="V38" s="63"/>
    </row>
    <row r="39" spans="13:22" ht="13" x14ac:dyDescent="0.2">
      <c r="M39" s="347"/>
      <c r="N39" s="348"/>
      <c r="O39" s="349"/>
      <c r="P39" s="75"/>
      <c r="Q39" s="76" t="s">
        <v>155</v>
      </c>
      <c r="R39" s="77"/>
      <c r="S39" s="78"/>
      <c r="T39" s="76" t="s">
        <v>156</v>
      </c>
      <c r="U39" s="7"/>
      <c r="V39" s="63"/>
    </row>
    <row r="40" spans="13:22" x14ac:dyDescent="0.2">
      <c r="M40" s="79" t="s">
        <v>88</v>
      </c>
      <c r="N40" s="80"/>
      <c r="O40" s="81" t="s">
        <v>0</v>
      </c>
      <c r="P40" s="82"/>
      <c r="Q40" s="83" t="s">
        <v>0</v>
      </c>
      <c r="R40" s="80"/>
      <c r="S40" s="84"/>
      <c r="T40" s="83" t="s">
        <v>89</v>
      </c>
      <c r="U40" s="5"/>
      <c r="V40" s="63"/>
    </row>
    <row r="41" spans="13:22" x14ac:dyDescent="0.2">
      <c r="M41" s="739" t="s">
        <v>90</v>
      </c>
      <c r="N41" s="80"/>
      <c r="O41" s="85"/>
      <c r="P41" s="86"/>
      <c r="Q41" s="87"/>
      <c r="R41" s="88"/>
      <c r="S41" s="89"/>
      <c r="T41" s="87"/>
      <c r="U41" s="5"/>
      <c r="V41" s="63"/>
    </row>
    <row r="42" spans="13:22" x14ac:dyDescent="0.2">
      <c r="M42" s="79" t="s">
        <v>91</v>
      </c>
      <c r="N42" s="80"/>
      <c r="O42" s="81" t="s">
        <v>92</v>
      </c>
      <c r="P42" s="90"/>
      <c r="Q42" s="91" t="s">
        <v>93</v>
      </c>
      <c r="R42" s="80"/>
      <c r="S42" s="92"/>
      <c r="T42" s="91" t="s">
        <v>94</v>
      </c>
      <c r="U42" s="5"/>
      <c r="V42" s="63"/>
    </row>
    <row r="43" spans="13:22" x14ac:dyDescent="0.2">
      <c r="M43" s="79" t="s">
        <v>95</v>
      </c>
      <c r="N43" s="80"/>
      <c r="O43" s="81" t="s">
        <v>96</v>
      </c>
      <c r="P43" s="90"/>
      <c r="Q43" s="91" t="s">
        <v>97</v>
      </c>
      <c r="R43" s="80"/>
      <c r="S43" s="92"/>
      <c r="T43" s="91" t="s">
        <v>98</v>
      </c>
      <c r="U43" s="5"/>
      <c r="V43" s="63"/>
    </row>
    <row r="44" spans="13:22" x14ac:dyDescent="0.2">
      <c r="M44" s="79" t="s">
        <v>99</v>
      </c>
      <c r="N44" s="80"/>
      <c r="O44" s="81" t="s">
        <v>100</v>
      </c>
      <c r="P44" s="90"/>
      <c r="Q44" s="91" t="s">
        <v>101</v>
      </c>
      <c r="R44" s="80"/>
      <c r="S44" s="92"/>
      <c r="T44" s="91" t="s">
        <v>102</v>
      </c>
      <c r="U44" s="5"/>
      <c r="V44" s="63"/>
    </row>
    <row r="45" spans="13:22" x14ac:dyDescent="0.2">
      <c r="M45" s="79" t="s">
        <v>103</v>
      </c>
      <c r="N45" s="80"/>
      <c r="O45" s="81" t="s">
        <v>104</v>
      </c>
      <c r="P45" s="90"/>
      <c r="Q45" s="91" t="s">
        <v>105</v>
      </c>
      <c r="R45" s="80"/>
      <c r="S45" s="92"/>
      <c r="T45" s="91" t="s">
        <v>106</v>
      </c>
      <c r="U45" s="5"/>
      <c r="V45" s="63"/>
    </row>
    <row r="46" spans="13:22" x14ac:dyDescent="0.2">
      <c r="M46" s="79" t="s">
        <v>107</v>
      </c>
      <c r="N46" s="80"/>
      <c r="O46" s="81" t="s">
        <v>108</v>
      </c>
      <c r="P46" s="90"/>
      <c r="Q46" s="91" t="s">
        <v>109</v>
      </c>
      <c r="R46" s="80"/>
      <c r="S46" s="92"/>
      <c r="T46" s="91" t="s">
        <v>110</v>
      </c>
      <c r="U46" s="5"/>
      <c r="V46" s="63"/>
    </row>
    <row r="47" spans="13:22" x14ac:dyDescent="0.2">
      <c r="M47" s="79" t="s">
        <v>111</v>
      </c>
      <c r="N47" s="80"/>
      <c r="O47" s="81" t="s">
        <v>112</v>
      </c>
      <c r="P47" s="90"/>
      <c r="Q47" s="91" t="s">
        <v>113</v>
      </c>
      <c r="R47" s="80"/>
      <c r="S47" s="92"/>
      <c r="T47" s="91" t="s">
        <v>114</v>
      </c>
      <c r="U47" s="5"/>
      <c r="V47" s="63"/>
    </row>
    <row r="48" spans="13:22" x14ac:dyDescent="0.2">
      <c r="M48" s="79" t="s">
        <v>115</v>
      </c>
      <c r="N48" s="80"/>
      <c r="O48" s="81" t="s">
        <v>116</v>
      </c>
      <c r="P48" s="90"/>
      <c r="Q48" s="91" t="s">
        <v>117</v>
      </c>
      <c r="R48" s="80"/>
      <c r="S48" s="92"/>
      <c r="T48" s="91" t="s">
        <v>118</v>
      </c>
      <c r="U48" s="5"/>
      <c r="V48" s="63"/>
    </row>
    <row r="49" spans="13:22" x14ac:dyDescent="0.2">
      <c r="M49" s="79" t="s">
        <v>119</v>
      </c>
      <c r="N49" s="80"/>
      <c r="O49" s="81" t="s">
        <v>120</v>
      </c>
      <c r="P49" s="90"/>
      <c r="Q49" s="91" t="s">
        <v>121</v>
      </c>
      <c r="R49" s="80"/>
      <c r="S49" s="92"/>
      <c r="T49" s="91" t="s">
        <v>122</v>
      </c>
      <c r="U49" s="5"/>
      <c r="V49" s="63"/>
    </row>
    <row r="50" spans="13:22" x14ac:dyDescent="0.2">
      <c r="M50" s="79" t="s">
        <v>123</v>
      </c>
      <c r="N50" s="80"/>
      <c r="O50" s="81" t="s">
        <v>124</v>
      </c>
      <c r="P50" s="90"/>
      <c r="Q50" s="91" t="s">
        <v>125</v>
      </c>
      <c r="R50" s="80"/>
      <c r="S50" s="92"/>
      <c r="T50" s="91" t="s">
        <v>126</v>
      </c>
      <c r="U50" s="5"/>
      <c r="V50" s="63"/>
    </row>
    <row r="51" spans="13:22" x14ac:dyDescent="0.2">
      <c r="M51" s="79" t="s">
        <v>127</v>
      </c>
      <c r="N51" s="80"/>
      <c r="O51" s="81" t="s">
        <v>128</v>
      </c>
      <c r="P51" s="90"/>
      <c r="Q51" s="91" t="s">
        <v>129</v>
      </c>
      <c r="R51" s="80"/>
      <c r="S51" s="92"/>
      <c r="T51" s="91" t="s">
        <v>130</v>
      </c>
      <c r="U51" s="5"/>
      <c r="V51" s="63"/>
    </row>
    <row r="52" spans="13:22" x14ac:dyDescent="0.2">
      <c r="M52" s="79" t="s">
        <v>131</v>
      </c>
      <c r="N52" s="80"/>
      <c r="O52" s="81" t="s">
        <v>0</v>
      </c>
      <c r="P52" s="90"/>
      <c r="Q52" s="97" t="s">
        <v>42</v>
      </c>
      <c r="R52" s="80"/>
      <c r="S52" s="92"/>
      <c r="T52" s="91" t="s">
        <v>132</v>
      </c>
      <c r="U52" s="5"/>
      <c r="V52" s="63"/>
    </row>
    <row r="53" spans="13:22" x14ac:dyDescent="0.2">
      <c r="M53" s="79" t="s">
        <v>133</v>
      </c>
      <c r="N53" s="80"/>
      <c r="O53" s="81" t="s">
        <v>0</v>
      </c>
      <c r="P53" s="90"/>
      <c r="Q53" s="97" t="s">
        <v>42</v>
      </c>
      <c r="R53" s="80"/>
      <c r="S53" s="92"/>
      <c r="T53" s="91" t="s">
        <v>134</v>
      </c>
      <c r="U53" s="5"/>
      <c r="V53" s="63"/>
    </row>
    <row r="54" spans="13:22" x14ac:dyDescent="0.2">
      <c r="M54" s="79" t="s">
        <v>135</v>
      </c>
      <c r="N54" s="80"/>
      <c r="O54" s="81" t="s">
        <v>0</v>
      </c>
      <c r="P54" s="90"/>
      <c r="Q54" s="97" t="s">
        <v>42</v>
      </c>
      <c r="R54" s="80"/>
      <c r="S54" s="92"/>
      <c r="T54" s="91" t="s">
        <v>136</v>
      </c>
      <c r="U54" s="5"/>
      <c r="V54" s="63"/>
    </row>
    <row r="55" spans="13:22" x14ac:dyDescent="0.2">
      <c r="M55" s="79" t="s">
        <v>137</v>
      </c>
      <c r="N55" s="80"/>
      <c r="O55" s="81" t="s">
        <v>0</v>
      </c>
      <c r="P55" s="90"/>
      <c r="Q55" s="97" t="s">
        <v>42</v>
      </c>
      <c r="R55" s="80"/>
      <c r="S55" s="92"/>
      <c r="T55" s="91" t="s">
        <v>138</v>
      </c>
      <c r="U55" s="5"/>
      <c r="V55" s="63"/>
    </row>
    <row r="56" spans="13:22" x14ac:dyDescent="0.2">
      <c r="M56" s="79" t="s">
        <v>139</v>
      </c>
      <c r="N56" s="80"/>
      <c r="O56" s="81" t="s">
        <v>0</v>
      </c>
      <c r="P56" s="90"/>
      <c r="Q56" s="97" t="s">
        <v>42</v>
      </c>
      <c r="R56" s="80"/>
      <c r="S56" s="92"/>
      <c r="T56" s="91" t="s">
        <v>140</v>
      </c>
      <c r="U56" s="5"/>
      <c r="V56" s="63"/>
    </row>
    <row r="57" spans="13:22" x14ac:dyDescent="0.2">
      <c r="M57" s="79" t="s">
        <v>141</v>
      </c>
      <c r="N57" s="80"/>
      <c r="O57" s="81" t="s">
        <v>0</v>
      </c>
      <c r="P57" s="90"/>
      <c r="Q57" s="97" t="s">
        <v>42</v>
      </c>
      <c r="R57" s="80"/>
      <c r="S57" s="92"/>
      <c r="T57" s="91" t="s">
        <v>142</v>
      </c>
      <c r="U57" s="5"/>
      <c r="V57" s="63"/>
    </row>
    <row r="58" spans="13:22" x14ac:dyDescent="0.2">
      <c r="M58" s="79" t="s">
        <v>143</v>
      </c>
      <c r="N58" s="80"/>
      <c r="O58" s="81" t="s">
        <v>0</v>
      </c>
      <c r="P58" s="90"/>
      <c r="Q58" s="97" t="s">
        <v>42</v>
      </c>
      <c r="R58" s="80"/>
      <c r="S58" s="92"/>
      <c r="T58" s="91" t="s">
        <v>144</v>
      </c>
      <c r="U58" s="5"/>
      <c r="V58" s="63"/>
    </row>
    <row r="59" spans="13:22" x14ac:dyDescent="0.2">
      <c r="M59" s="79" t="s">
        <v>145</v>
      </c>
      <c r="N59" s="80"/>
      <c r="O59" s="81" t="s">
        <v>146</v>
      </c>
      <c r="P59" s="90"/>
      <c r="Q59" s="91" t="s">
        <v>147</v>
      </c>
      <c r="R59" s="80"/>
      <c r="S59" s="92"/>
      <c r="T59" s="91" t="s">
        <v>148</v>
      </c>
      <c r="U59" s="5"/>
      <c r="V59" s="63"/>
    </row>
    <row r="60" spans="13:22" x14ac:dyDescent="0.2">
      <c r="M60" s="79" t="s">
        <v>149</v>
      </c>
      <c r="N60" s="80"/>
      <c r="O60" s="81" t="s">
        <v>0</v>
      </c>
      <c r="P60" s="90"/>
      <c r="Q60" s="97" t="s">
        <v>42</v>
      </c>
      <c r="R60" s="80"/>
      <c r="S60" s="92"/>
      <c r="T60" s="91" t="s">
        <v>150</v>
      </c>
      <c r="U60" s="5"/>
      <c r="V60" s="63"/>
    </row>
    <row r="61" spans="13:22" x14ac:dyDescent="0.2">
      <c r="M61" s="79" t="s">
        <v>151</v>
      </c>
      <c r="N61" s="80"/>
      <c r="O61" s="81" t="s">
        <v>870</v>
      </c>
      <c r="P61" s="90"/>
      <c r="Q61" s="91" t="s">
        <v>157</v>
      </c>
      <c r="R61" s="80"/>
      <c r="S61" s="92"/>
      <c r="T61" s="91" t="s">
        <v>158</v>
      </c>
      <c r="U61" s="5"/>
      <c r="V61" s="63"/>
    </row>
    <row r="62" spans="13:22" x14ac:dyDescent="0.2">
      <c r="M62" s="79" t="s">
        <v>152</v>
      </c>
      <c r="N62" s="80"/>
      <c r="O62" s="97" t="s">
        <v>871</v>
      </c>
      <c r="P62" s="90"/>
      <c r="Q62" s="91" t="s">
        <v>153</v>
      </c>
      <c r="R62" s="91"/>
      <c r="S62" s="92"/>
      <c r="T62" s="91" t="s">
        <v>159</v>
      </c>
      <c r="U62" s="5"/>
      <c r="V62" s="63"/>
    </row>
    <row r="63" spans="13:22" x14ac:dyDescent="0.2">
      <c r="M63" s="79" t="s">
        <v>407</v>
      </c>
      <c r="N63" s="80"/>
      <c r="O63" s="81" t="s">
        <v>408</v>
      </c>
      <c r="P63" s="90"/>
      <c r="Q63" s="97" t="s">
        <v>42</v>
      </c>
      <c r="R63" s="80"/>
      <c r="S63" s="92"/>
      <c r="T63" s="91" t="s">
        <v>409</v>
      </c>
      <c r="U63" s="5"/>
      <c r="V63" s="63"/>
    </row>
    <row r="64" spans="13:22" x14ac:dyDescent="0.2">
      <c r="M64" s="79" t="s">
        <v>691</v>
      </c>
      <c r="N64" s="91"/>
      <c r="O64" s="81" t="s">
        <v>42</v>
      </c>
      <c r="P64" s="97"/>
      <c r="Q64" s="97" t="s">
        <v>42</v>
      </c>
      <c r="R64" s="91"/>
      <c r="S64" s="92"/>
      <c r="T64" s="91" t="s">
        <v>692</v>
      </c>
      <c r="U64" s="5"/>
      <c r="V64" s="63"/>
    </row>
    <row r="65" spans="13:22" x14ac:dyDescent="0.2">
      <c r="M65" s="79" t="s">
        <v>795</v>
      </c>
      <c r="N65" s="91"/>
      <c r="O65" s="81" t="s">
        <v>42</v>
      </c>
      <c r="P65" s="97"/>
      <c r="Q65" s="97" t="s">
        <v>42</v>
      </c>
      <c r="R65" s="91"/>
      <c r="S65" s="92"/>
      <c r="T65" s="91" t="s">
        <v>796</v>
      </c>
      <c r="U65" s="5"/>
      <c r="V65" s="63"/>
    </row>
    <row r="66" spans="13:22" x14ac:dyDescent="0.2">
      <c r="M66" s="79" t="s">
        <v>894</v>
      </c>
      <c r="N66" s="91"/>
      <c r="O66" s="81" t="s">
        <v>42</v>
      </c>
      <c r="P66" s="97"/>
      <c r="Q66" s="97" t="s">
        <v>42</v>
      </c>
      <c r="R66" s="91"/>
      <c r="S66" s="92"/>
      <c r="T66" s="91" t="s">
        <v>895</v>
      </c>
      <c r="U66" s="5"/>
      <c r="V66" s="63"/>
    </row>
    <row r="67" spans="13:22" x14ac:dyDescent="0.2">
      <c r="M67" s="79" t="s">
        <v>896</v>
      </c>
      <c r="N67" s="91"/>
      <c r="O67" s="81" t="s">
        <v>42</v>
      </c>
      <c r="P67" s="97"/>
      <c r="Q67" s="97" t="s">
        <v>42</v>
      </c>
      <c r="R67" s="91"/>
      <c r="S67" s="92"/>
      <c r="T67" s="91" t="s">
        <v>897</v>
      </c>
      <c r="U67" s="5"/>
      <c r="V67" s="63"/>
    </row>
    <row r="68" spans="13:22" x14ac:dyDescent="0.2">
      <c r="M68" s="79" t="s">
        <v>997</v>
      </c>
      <c r="N68" s="91"/>
      <c r="O68" s="81" t="s">
        <v>0</v>
      </c>
      <c r="P68" s="97"/>
      <c r="Q68" s="97" t="s">
        <v>0</v>
      </c>
      <c r="R68" s="91"/>
      <c r="S68" s="92"/>
      <c r="T68" s="91" t="s">
        <v>998</v>
      </c>
      <c r="U68" s="5"/>
      <c r="V68" s="63"/>
    </row>
    <row r="69" spans="13:22" x14ac:dyDescent="0.2">
      <c r="M69" s="79" t="s">
        <v>999</v>
      </c>
      <c r="N69" s="91"/>
      <c r="O69" s="81" t="s">
        <v>0</v>
      </c>
      <c r="P69" s="97"/>
      <c r="Q69" s="97" t="s">
        <v>0</v>
      </c>
      <c r="R69" s="91"/>
      <c r="S69" s="92"/>
      <c r="T69" s="91" t="s">
        <v>1000</v>
      </c>
      <c r="U69" s="5"/>
      <c r="V69" s="63"/>
    </row>
    <row r="70" spans="13:22" x14ac:dyDescent="0.2">
      <c r="M70" s="93" t="s">
        <v>1039</v>
      </c>
      <c r="N70" s="95"/>
      <c r="O70" s="94" t="s">
        <v>42</v>
      </c>
      <c r="P70" s="345"/>
      <c r="Q70" s="345" t="s">
        <v>42</v>
      </c>
      <c r="R70" s="95"/>
      <c r="S70" s="96"/>
      <c r="T70" s="95" t="s">
        <v>1040</v>
      </c>
      <c r="U70" s="6"/>
    </row>
    <row r="71" spans="13:22" ht="1.5" customHeight="1" x14ac:dyDescent="0.2"/>
  </sheetData>
  <mergeCells count="1">
    <mergeCell ref="B2:J2"/>
  </mergeCells>
  <phoneticPr fontId="2"/>
  <pageMargins left="0.39370078740157483" right="0.39370078740157483" top="0.6692913385826772" bottom="0.39370078740157483" header="0.51181102362204722" footer="0.39370078740157483"/>
  <pageSetup paperSize="9" scale="96" orientation="portrait" useFirstPageNumber="1" r:id="rId1"/>
  <headerFooter alignWithMargins="0">
    <oddFooter>&amp;C&amp;"ＭＳ 明朝,標準"－&amp;P－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pageSetUpPr fitToPage="1"/>
  </sheetPr>
  <dimension ref="A1:Q36"/>
  <sheetViews>
    <sheetView showGridLines="0" view="pageBreakPreview" zoomScaleNormal="90" zoomScaleSheetLayoutView="100" workbookViewId="0">
      <selection activeCell="H14" sqref="H14:I14"/>
    </sheetView>
  </sheetViews>
  <sheetFormatPr defaultColWidth="9" defaultRowHeight="11.5" x14ac:dyDescent="0.2"/>
  <cols>
    <col min="1" max="1" width="0.36328125" style="1" customWidth="1"/>
    <col min="2" max="2" width="3.08984375" style="1" customWidth="1"/>
    <col min="3" max="4" width="0.36328125" style="1" customWidth="1"/>
    <col min="5" max="5" width="12.08984375" style="1" customWidth="1"/>
    <col min="6" max="6" width="0.36328125" style="1" customWidth="1"/>
    <col min="7" max="7" width="4.6328125" style="160" customWidth="1"/>
    <col min="8" max="8" width="4" style="1" customWidth="1"/>
    <col min="9" max="9" width="24.81640625" style="1" customWidth="1"/>
    <col min="10" max="10" width="14.81640625" style="1" customWidth="1"/>
    <col min="11" max="12" width="14.1796875" style="1" customWidth="1"/>
    <col min="13" max="13" width="15.08984375" style="1" customWidth="1"/>
    <col min="14" max="16" width="11.90625" style="1" customWidth="1"/>
    <col min="17" max="17" width="0.36328125" style="1" customWidth="1"/>
    <col min="18" max="16384" width="9" style="1"/>
  </cols>
  <sheetData>
    <row r="1" spans="1:17" s="159" customFormat="1" ht="21.75" customHeight="1" x14ac:dyDescent="0.2">
      <c r="A1" s="953" t="s">
        <v>936</v>
      </c>
      <c r="B1" s="953"/>
      <c r="C1" s="953"/>
      <c r="D1" s="953"/>
      <c r="E1" s="953"/>
      <c r="F1" s="953"/>
      <c r="G1" s="953"/>
      <c r="H1" s="953"/>
      <c r="I1" s="953"/>
    </row>
    <row r="2" spans="1:17" ht="12" customHeight="1" x14ac:dyDescent="0.2">
      <c r="A2" s="53"/>
      <c r="P2" s="100"/>
      <c r="Q2" s="100" t="s">
        <v>380</v>
      </c>
    </row>
    <row r="3" spans="1:17" ht="26.15" customHeight="1" x14ac:dyDescent="0.2">
      <c r="A3" s="1458" t="s">
        <v>208</v>
      </c>
      <c r="B3" s="1459"/>
      <c r="C3" s="1459"/>
      <c r="D3" s="1459"/>
      <c r="E3" s="1459"/>
      <c r="F3" s="1459"/>
      <c r="G3" s="1459"/>
      <c r="H3" s="1459"/>
      <c r="I3" s="1459"/>
      <c r="J3" s="772" t="s">
        <v>752</v>
      </c>
      <c r="K3" s="772" t="s">
        <v>801</v>
      </c>
      <c r="L3" s="772" t="s">
        <v>903</v>
      </c>
      <c r="M3" s="772" t="s">
        <v>963</v>
      </c>
      <c r="N3" s="772" t="s">
        <v>1019</v>
      </c>
      <c r="O3" s="772" t="s">
        <v>1020</v>
      </c>
      <c r="P3" s="9" t="s">
        <v>964</v>
      </c>
      <c r="Q3" s="161"/>
    </row>
    <row r="4" spans="1:17" ht="15.65" customHeight="1" x14ac:dyDescent="0.2">
      <c r="A4" s="971" t="s">
        <v>209</v>
      </c>
      <c r="B4" s="972"/>
      <c r="C4" s="972"/>
      <c r="D4" s="972"/>
      <c r="E4" s="972"/>
      <c r="F4" s="973"/>
      <c r="G4" s="160" t="s">
        <v>904</v>
      </c>
      <c r="H4" s="975" t="s">
        <v>212</v>
      </c>
      <c r="I4" s="975"/>
      <c r="J4" s="773">
        <f t="shared" ref="J4:P4" si="0">SUM(J5:J6)</f>
        <v>147988424</v>
      </c>
      <c r="K4" s="773">
        <f t="shared" si="0"/>
        <v>146262972</v>
      </c>
      <c r="L4" s="773">
        <f t="shared" si="0"/>
        <v>149239904</v>
      </c>
      <c r="M4" s="773">
        <f t="shared" si="0"/>
        <v>149967103</v>
      </c>
      <c r="N4" s="773">
        <f t="shared" si="0"/>
        <v>147381211</v>
      </c>
      <c r="O4" s="773">
        <f t="shared" si="0"/>
        <v>154789575</v>
      </c>
      <c r="P4" s="678">
        <f t="shared" si="0"/>
        <v>100</v>
      </c>
      <c r="Q4" s="140"/>
    </row>
    <row r="5" spans="1:17" ht="15.65" customHeight="1" x14ac:dyDescent="0.2">
      <c r="A5" s="974"/>
      <c r="B5" s="975"/>
      <c r="C5" s="975"/>
      <c r="D5" s="975"/>
      <c r="E5" s="975"/>
      <c r="F5" s="976"/>
      <c r="G5" s="677" t="s">
        <v>905</v>
      </c>
      <c r="H5" s="975" t="s">
        <v>210</v>
      </c>
      <c r="I5" s="975"/>
      <c r="J5" s="754">
        <v>133682198</v>
      </c>
      <c r="K5" s="754">
        <v>132094399</v>
      </c>
      <c r="L5" s="754">
        <v>134987795</v>
      </c>
      <c r="M5" s="754">
        <v>135601082</v>
      </c>
      <c r="N5" s="754">
        <v>133999625</v>
      </c>
      <c r="O5" s="754">
        <v>139815803</v>
      </c>
      <c r="P5" s="219">
        <f>O5/O4*100</f>
        <v>90.326369201543457</v>
      </c>
      <c r="Q5" s="163"/>
    </row>
    <row r="6" spans="1:17" ht="15.65" customHeight="1" x14ac:dyDescent="0.2">
      <c r="A6" s="974"/>
      <c r="B6" s="975"/>
      <c r="C6" s="975"/>
      <c r="D6" s="975"/>
      <c r="E6" s="975"/>
      <c r="F6" s="976"/>
      <c r="G6" s="160" t="s">
        <v>906</v>
      </c>
      <c r="H6" s="975" t="s">
        <v>211</v>
      </c>
      <c r="I6" s="975"/>
      <c r="J6" s="754">
        <v>14306226</v>
      </c>
      <c r="K6" s="754">
        <v>14168573</v>
      </c>
      <c r="L6" s="754">
        <v>14252109</v>
      </c>
      <c r="M6" s="754">
        <v>14366021</v>
      </c>
      <c r="N6" s="754">
        <v>13381586</v>
      </c>
      <c r="O6" s="754">
        <v>14973772</v>
      </c>
      <c r="P6" s="219">
        <f>O6/O4*100</f>
        <v>9.6736307984565499</v>
      </c>
      <c r="Q6" s="163"/>
    </row>
    <row r="7" spans="1:17" ht="15.65" customHeight="1" x14ac:dyDescent="0.2">
      <c r="A7" s="1519" t="s">
        <v>213</v>
      </c>
      <c r="B7" s="1463"/>
      <c r="C7" s="1464"/>
      <c r="D7" s="103"/>
      <c r="E7" s="1527" t="s">
        <v>908</v>
      </c>
      <c r="F7" s="1527"/>
      <c r="G7" s="1527"/>
      <c r="H7" s="1527"/>
      <c r="I7" s="1527"/>
      <c r="J7" s="774">
        <f t="shared" ref="J7:O7" si="1">J8+J15+J19</f>
        <v>2676514</v>
      </c>
      <c r="K7" s="313">
        <f t="shared" si="1"/>
        <v>2547042</v>
      </c>
      <c r="L7" s="313">
        <f t="shared" si="1"/>
        <v>3180951</v>
      </c>
      <c r="M7" s="313">
        <f t="shared" si="1"/>
        <v>3245349</v>
      </c>
      <c r="N7" s="313">
        <f t="shared" si="1"/>
        <v>2869587</v>
      </c>
      <c r="O7" s="313">
        <f t="shared" si="1"/>
        <v>2903790</v>
      </c>
      <c r="P7" s="220">
        <f>P8+P15</f>
        <v>99.975101505274139</v>
      </c>
      <c r="Q7" s="38"/>
    </row>
    <row r="8" spans="1:17" ht="15.65" customHeight="1" x14ac:dyDescent="0.2">
      <c r="A8" s="1520"/>
      <c r="B8" s="1453"/>
      <c r="C8" s="1454"/>
      <c r="D8" s="1475" t="s">
        <v>214</v>
      </c>
      <c r="E8" s="972"/>
      <c r="F8" s="973"/>
      <c r="G8" s="162" t="s">
        <v>909</v>
      </c>
      <c r="H8" s="1072" t="s">
        <v>222</v>
      </c>
      <c r="I8" s="1072"/>
      <c r="J8" s="775">
        <f t="shared" ref="J8:O8" si="2">J9+J10+J14</f>
        <v>1728265</v>
      </c>
      <c r="K8" s="775">
        <f t="shared" si="2"/>
        <v>1614515</v>
      </c>
      <c r="L8" s="775">
        <f t="shared" si="2"/>
        <v>1592301</v>
      </c>
      <c r="M8" s="775">
        <f t="shared" si="2"/>
        <v>1611426</v>
      </c>
      <c r="N8" s="775">
        <f t="shared" si="2"/>
        <v>1786140</v>
      </c>
      <c r="O8" s="775">
        <f t="shared" si="2"/>
        <v>1691792</v>
      </c>
      <c r="P8" s="678">
        <f>O8/O7*100</f>
        <v>58.261513401451204</v>
      </c>
      <c r="Q8" s="5"/>
    </row>
    <row r="9" spans="1:17" ht="15.65" customHeight="1" x14ac:dyDescent="0.2">
      <c r="A9" s="1520"/>
      <c r="B9" s="1453"/>
      <c r="C9" s="1454"/>
      <c r="D9" s="1477"/>
      <c r="E9" s="975"/>
      <c r="F9" s="976"/>
      <c r="G9" s="677" t="s">
        <v>910</v>
      </c>
      <c r="H9" s="975" t="s">
        <v>215</v>
      </c>
      <c r="I9" s="975"/>
      <c r="J9" s="754">
        <v>848987</v>
      </c>
      <c r="K9" s="754">
        <v>809511</v>
      </c>
      <c r="L9" s="754">
        <v>784200</v>
      </c>
      <c r="M9" s="754">
        <v>792506</v>
      </c>
      <c r="N9" s="754">
        <v>860592</v>
      </c>
      <c r="O9" s="754">
        <v>823761</v>
      </c>
      <c r="P9" s="219">
        <f>O9/O7*100</f>
        <v>28.368477059291479</v>
      </c>
      <c r="Q9" s="5"/>
    </row>
    <row r="10" spans="1:17" ht="15.65" customHeight="1" x14ac:dyDescent="0.2">
      <c r="A10" s="1520"/>
      <c r="B10" s="1453"/>
      <c r="C10" s="1454"/>
      <c r="D10" s="1477"/>
      <c r="E10" s="975"/>
      <c r="F10" s="976"/>
      <c r="G10" s="677" t="s">
        <v>911</v>
      </c>
      <c r="H10" s="975" t="s">
        <v>216</v>
      </c>
      <c r="I10" s="975"/>
      <c r="J10" s="754">
        <f t="shared" ref="J10:O10" si="3">SUM(J11:J13)</f>
        <v>558277</v>
      </c>
      <c r="K10" s="754">
        <f t="shared" si="3"/>
        <v>500073</v>
      </c>
      <c r="L10" s="754">
        <f t="shared" si="3"/>
        <v>513927</v>
      </c>
      <c r="M10" s="754">
        <f t="shared" si="3"/>
        <v>524599</v>
      </c>
      <c r="N10" s="754">
        <f t="shared" si="3"/>
        <v>605095</v>
      </c>
      <c r="O10" s="754">
        <f t="shared" si="3"/>
        <v>539413</v>
      </c>
      <c r="P10" s="219">
        <f>O10/O7*100</f>
        <v>18.576171141852544</v>
      </c>
      <c r="Q10" s="5"/>
    </row>
    <row r="11" spans="1:17" ht="15.65" customHeight="1" x14ac:dyDescent="0.2">
      <c r="A11" s="1520"/>
      <c r="B11" s="1453"/>
      <c r="C11" s="1454"/>
      <c r="D11" s="1477"/>
      <c r="E11" s="975"/>
      <c r="F11" s="976"/>
      <c r="G11" s="677"/>
      <c r="H11" s="1" t="s">
        <v>217</v>
      </c>
      <c r="I11" s="15" t="s">
        <v>218</v>
      </c>
      <c r="J11" s="754">
        <v>104348</v>
      </c>
      <c r="K11" s="754">
        <v>82356</v>
      </c>
      <c r="L11" s="754">
        <v>105743</v>
      </c>
      <c r="M11" s="754">
        <v>109120</v>
      </c>
      <c r="N11" s="754">
        <v>151648</v>
      </c>
      <c r="O11" s="754">
        <v>103072</v>
      </c>
      <c r="P11" s="219">
        <f>O11/O7*100</f>
        <v>3.549567978400642</v>
      </c>
      <c r="Q11" s="5"/>
    </row>
    <row r="12" spans="1:17" ht="15.65" customHeight="1" x14ac:dyDescent="0.2">
      <c r="A12" s="1520"/>
      <c r="B12" s="1453"/>
      <c r="C12" s="1454"/>
      <c r="D12" s="1477"/>
      <c r="E12" s="975"/>
      <c r="F12" s="976"/>
      <c r="G12" s="677"/>
      <c r="H12" s="1" t="s">
        <v>219</v>
      </c>
      <c r="I12" s="15" t="s">
        <v>400</v>
      </c>
      <c r="J12" s="754">
        <v>11</v>
      </c>
      <c r="K12" s="754">
        <v>5</v>
      </c>
      <c r="L12" s="754">
        <v>2129</v>
      </c>
      <c r="M12" s="754">
        <v>1892</v>
      </c>
      <c r="N12" s="754">
        <v>1260</v>
      </c>
      <c r="O12" s="754">
        <v>2618</v>
      </c>
      <c r="P12" s="219">
        <f>O12/O7*100</f>
        <v>9.015803484411751E-2</v>
      </c>
      <c r="Q12" s="5"/>
    </row>
    <row r="13" spans="1:17" ht="15.65" customHeight="1" x14ac:dyDescent="0.2">
      <c r="A13" s="1520"/>
      <c r="B13" s="1453"/>
      <c r="C13" s="1454"/>
      <c r="D13" s="1477"/>
      <c r="E13" s="975"/>
      <c r="F13" s="976"/>
      <c r="H13" s="1" t="s">
        <v>220</v>
      </c>
      <c r="I13" s="15" t="s">
        <v>221</v>
      </c>
      <c r="J13" s="754">
        <v>453918</v>
      </c>
      <c r="K13" s="754">
        <v>417712</v>
      </c>
      <c r="L13" s="754">
        <v>406055</v>
      </c>
      <c r="M13" s="754">
        <v>413587</v>
      </c>
      <c r="N13" s="754">
        <v>452187</v>
      </c>
      <c r="O13" s="754">
        <v>433723</v>
      </c>
      <c r="P13" s="219">
        <f>O13/O7*100</f>
        <v>14.936445128607783</v>
      </c>
      <c r="Q13" s="5"/>
    </row>
    <row r="14" spans="1:17" ht="15.65" customHeight="1" x14ac:dyDescent="0.2">
      <c r="A14" s="1520"/>
      <c r="B14" s="1453"/>
      <c r="C14" s="1454"/>
      <c r="D14" s="1476"/>
      <c r="E14" s="978"/>
      <c r="F14" s="979"/>
      <c r="G14" s="164" t="s">
        <v>912</v>
      </c>
      <c r="H14" s="989" t="s">
        <v>1021</v>
      </c>
      <c r="I14" s="989"/>
      <c r="J14" s="319">
        <v>321001</v>
      </c>
      <c r="K14" s="319">
        <f>17724+287207</f>
        <v>304931</v>
      </c>
      <c r="L14" s="319">
        <v>294174</v>
      </c>
      <c r="M14" s="319">
        <f>23415+270906</f>
        <v>294321</v>
      </c>
      <c r="N14" s="319">
        <f>27408+293045</f>
        <v>320453</v>
      </c>
      <c r="O14" s="319">
        <f>29506+299112</f>
        <v>328618</v>
      </c>
      <c r="P14" s="219">
        <f>O14/O7*100</f>
        <v>11.316865200307184</v>
      </c>
      <c r="Q14" s="5"/>
    </row>
    <row r="15" spans="1:17" ht="15.65" customHeight="1" x14ac:dyDescent="0.2">
      <c r="A15" s="1520"/>
      <c r="B15" s="1453"/>
      <c r="C15" s="1454"/>
      <c r="D15" s="1475" t="s">
        <v>223</v>
      </c>
      <c r="E15" s="972"/>
      <c r="F15" s="973"/>
      <c r="G15" s="162" t="s">
        <v>913</v>
      </c>
      <c r="H15" s="1072" t="s">
        <v>222</v>
      </c>
      <c r="I15" s="1072"/>
      <c r="J15" s="775">
        <f t="shared" ref="J15:O15" si="4">SUM(J16:J18)</f>
        <v>946969</v>
      </c>
      <c r="K15" s="775">
        <f t="shared" si="4"/>
        <v>931322</v>
      </c>
      <c r="L15" s="775">
        <f t="shared" si="4"/>
        <v>1587821</v>
      </c>
      <c r="M15" s="775">
        <f t="shared" si="4"/>
        <v>1632791</v>
      </c>
      <c r="N15" s="775">
        <f t="shared" si="4"/>
        <v>1079736</v>
      </c>
      <c r="O15" s="775">
        <f t="shared" si="4"/>
        <v>1211275</v>
      </c>
      <c r="P15" s="678">
        <f>O15/O7*100</f>
        <v>41.713588103822936</v>
      </c>
      <c r="Q15" s="683"/>
    </row>
    <row r="16" spans="1:17" ht="15.65" customHeight="1" x14ac:dyDescent="0.2">
      <c r="A16" s="1520"/>
      <c r="B16" s="1453"/>
      <c r="C16" s="1454"/>
      <c r="D16" s="1477"/>
      <c r="E16" s="975"/>
      <c r="F16" s="976"/>
      <c r="G16" s="160" t="s">
        <v>914</v>
      </c>
      <c r="H16" s="975" t="s">
        <v>224</v>
      </c>
      <c r="I16" s="975"/>
      <c r="J16" s="754">
        <v>972</v>
      </c>
      <c r="K16" s="754">
        <v>837</v>
      </c>
      <c r="L16" s="754">
        <v>1446</v>
      </c>
      <c r="M16" s="754">
        <v>1074</v>
      </c>
      <c r="N16" s="754">
        <v>1380</v>
      </c>
      <c r="O16" s="754">
        <v>2162</v>
      </c>
      <c r="P16" s="219">
        <f>O16/O7*100</f>
        <v>7.4454419913285746E-2</v>
      </c>
      <c r="Q16" s="5"/>
    </row>
    <row r="17" spans="1:17" ht="15.65" customHeight="1" x14ac:dyDescent="0.2">
      <c r="A17" s="1520"/>
      <c r="B17" s="1453"/>
      <c r="C17" s="1454"/>
      <c r="D17" s="1477"/>
      <c r="E17" s="975"/>
      <c r="F17" s="976"/>
      <c r="G17" s="160" t="s">
        <v>915</v>
      </c>
      <c r="H17" s="975" t="s">
        <v>225</v>
      </c>
      <c r="I17" s="975"/>
      <c r="J17" s="754">
        <v>0</v>
      </c>
      <c r="K17" s="754">
        <v>0</v>
      </c>
      <c r="L17" s="754">
        <v>0</v>
      </c>
      <c r="M17" s="754">
        <v>0</v>
      </c>
      <c r="N17" s="754">
        <v>0</v>
      </c>
      <c r="O17" s="754">
        <v>0</v>
      </c>
      <c r="P17" s="219">
        <v>0</v>
      </c>
      <c r="Q17" s="166"/>
    </row>
    <row r="18" spans="1:17" ht="15.65" customHeight="1" x14ac:dyDescent="0.2">
      <c r="A18" s="1520"/>
      <c r="B18" s="1453"/>
      <c r="C18" s="1454"/>
      <c r="D18" s="1477"/>
      <c r="E18" s="975"/>
      <c r="F18" s="976"/>
      <c r="G18" s="164" t="s">
        <v>916</v>
      </c>
      <c r="H18" s="978" t="s">
        <v>226</v>
      </c>
      <c r="I18" s="978"/>
      <c r="J18" s="319">
        <v>945997</v>
      </c>
      <c r="K18" s="319">
        <v>930485</v>
      </c>
      <c r="L18" s="319">
        <v>1586375</v>
      </c>
      <c r="M18" s="319">
        <v>1631717</v>
      </c>
      <c r="N18" s="319">
        <v>1078356</v>
      </c>
      <c r="O18" s="319">
        <v>1209113</v>
      </c>
      <c r="P18" s="219">
        <f>O18/O7*100</f>
        <v>41.639133683909648</v>
      </c>
      <c r="Q18" s="166"/>
    </row>
    <row r="19" spans="1:17" ht="15.65" customHeight="1" x14ac:dyDescent="0.2">
      <c r="A19" s="1520"/>
      <c r="B19" s="1453"/>
      <c r="C19" s="1454"/>
      <c r="D19" s="1524" t="s">
        <v>227</v>
      </c>
      <c r="E19" s="983"/>
      <c r="F19" s="984"/>
      <c r="G19" s="160" t="s">
        <v>917</v>
      </c>
      <c r="H19" s="1022" t="s">
        <v>222</v>
      </c>
      <c r="I19" s="1022"/>
      <c r="J19" s="773">
        <f t="shared" ref="J19:O19" si="5">SUM(J20:J23)</f>
        <v>1280</v>
      </c>
      <c r="K19" s="773">
        <f t="shared" si="5"/>
        <v>1205</v>
      </c>
      <c r="L19" s="773">
        <f t="shared" si="5"/>
        <v>829</v>
      </c>
      <c r="M19" s="773">
        <f t="shared" si="5"/>
        <v>1132</v>
      </c>
      <c r="N19" s="773">
        <f t="shared" si="5"/>
        <v>3711</v>
      </c>
      <c r="O19" s="773">
        <f t="shared" si="5"/>
        <v>723</v>
      </c>
      <c r="P19" s="678">
        <f>O19/O7*100</f>
        <v>2.4898494725858276E-2</v>
      </c>
      <c r="Q19" s="140"/>
    </row>
    <row r="20" spans="1:17" ht="15.65" customHeight="1" x14ac:dyDescent="0.2">
      <c r="A20" s="1520"/>
      <c r="B20" s="1453"/>
      <c r="C20" s="1454"/>
      <c r="D20" s="1525"/>
      <c r="E20" s="986"/>
      <c r="F20" s="987"/>
      <c r="G20" s="160" t="s">
        <v>918</v>
      </c>
      <c r="H20" s="975" t="s">
        <v>228</v>
      </c>
      <c r="I20" s="975"/>
      <c r="J20" s="754" t="s">
        <v>0</v>
      </c>
      <c r="K20" s="754" t="s">
        <v>0</v>
      </c>
      <c r="L20" s="754" t="s">
        <v>0</v>
      </c>
      <c r="M20" s="754" t="s">
        <v>0</v>
      </c>
      <c r="N20" s="754" t="s">
        <v>0</v>
      </c>
      <c r="O20" s="754" t="s">
        <v>0</v>
      </c>
      <c r="P20" s="147" t="s">
        <v>0</v>
      </c>
      <c r="Q20" s="5"/>
    </row>
    <row r="21" spans="1:17" ht="15.65" customHeight="1" x14ac:dyDescent="0.2">
      <c r="A21" s="1520"/>
      <c r="B21" s="1453"/>
      <c r="C21" s="1454"/>
      <c r="D21" s="1525"/>
      <c r="E21" s="986"/>
      <c r="F21" s="987"/>
      <c r="G21" s="160" t="s">
        <v>919</v>
      </c>
      <c r="H21" s="975" t="s">
        <v>229</v>
      </c>
      <c r="I21" s="975"/>
      <c r="J21" s="754" t="s">
        <v>0</v>
      </c>
      <c r="K21" s="754" t="s">
        <v>0</v>
      </c>
      <c r="L21" s="754" t="s">
        <v>0</v>
      </c>
      <c r="M21" s="754" t="s">
        <v>0</v>
      </c>
      <c r="N21" s="754" t="s">
        <v>0</v>
      </c>
      <c r="O21" s="754" t="s">
        <v>0</v>
      </c>
      <c r="P21" s="147" t="s">
        <v>0</v>
      </c>
      <c r="Q21" s="5"/>
    </row>
    <row r="22" spans="1:17" ht="15.65" customHeight="1" x14ac:dyDescent="0.2">
      <c r="A22" s="1520"/>
      <c r="B22" s="1453"/>
      <c r="C22" s="1454"/>
      <c r="D22" s="1525"/>
      <c r="E22" s="986"/>
      <c r="F22" s="987"/>
      <c r="G22" s="160" t="s">
        <v>920</v>
      </c>
      <c r="H22" s="975" t="s">
        <v>230</v>
      </c>
      <c r="I22" s="975"/>
      <c r="J22" s="754" t="s">
        <v>0</v>
      </c>
      <c r="K22" s="754" t="s">
        <v>42</v>
      </c>
      <c r="L22" s="754" t="s">
        <v>0</v>
      </c>
      <c r="M22" s="754" t="s">
        <v>0</v>
      </c>
      <c r="N22" s="754" t="s">
        <v>0</v>
      </c>
      <c r="O22" s="754" t="s">
        <v>0</v>
      </c>
      <c r="P22" s="147" t="s">
        <v>0</v>
      </c>
      <c r="Q22" s="5"/>
    </row>
    <row r="23" spans="1:17" ht="15.65" customHeight="1" x14ac:dyDescent="0.2">
      <c r="A23" s="1520"/>
      <c r="B23" s="1453"/>
      <c r="C23" s="1454"/>
      <c r="D23" s="1526"/>
      <c r="E23" s="989"/>
      <c r="F23" s="990"/>
      <c r="G23" s="164" t="s">
        <v>921</v>
      </c>
      <c r="H23" s="978" t="s">
        <v>231</v>
      </c>
      <c r="I23" s="978"/>
      <c r="J23" s="319">
        <v>1280</v>
      </c>
      <c r="K23" s="319">
        <v>1205</v>
      </c>
      <c r="L23" s="319">
        <v>829</v>
      </c>
      <c r="M23" s="319">
        <v>1132</v>
      </c>
      <c r="N23" s="319">
        <v>3711</v>
      </c>
      <c r="O23" s="319">
        <v>723</v>
      </c>
      <c r="P23" s="167">
        <f>O23/O7*100</f>
        <v>2.4898494725858276E-2</v>
      </c>
      <c r="Q23" s="5"/>
    </row>
    <row r="24" spans="1:17" ht="15.65" customHeight="1" x14ac:dyDescent="0.2">
      <c r="A24" s="1521"/>
      <c r="B24" s="1522"/>
      <c r="C24" s="1523"/>
      <c r="D24" s="103"/>
      <c r="E24" s="34" t="s">
        <v>231</v>
      </c>
      <c r="F24" s="102"/>
      <c r="G24" s="162" t="s">
        <v>922</v>
      </c>
      <c r="H24" s="972" t="s">
        <v>231</v>
      </c>
      <c r="I24" s="972"/>
      <c r="J24" s="775">
        <v>0</v>
      </c>
      <c r="K24" s="775">
        <v>0</v>
      </c>
      <c r="L24" s="775">
        <v>0</v>
      </c>
      <c r="M24" s="775">
        <v>0</v>
      </c>
      <c r="N24" s="775">
        <v>0</v>
      </c>
      <c r="O24" s="775">
        <v>0</v>
      </c>
      <c r="P24" s="678">
        <v>0</v>
      </c>
      <c r="Q24" s="140"/>
    </row>
    <row r="25" spans="1:17" ht="15.65" customHeight="1" x14ac:dyDescent="0.2">
      <c r="A25" s="1507" t="s">
        <v>537</v>
      </c>
      <c r="B25" s="1508"/>
      <c r="C25" s="1508"/>
      <c r="D25" s="1508"/>
      <c r="E25" s="1508"/>
      <c r="F25" s="1509"/>
      <c r="G25" s="679" t="s">
        <v>923</v>
      </c>
      <c r="H25" s="1072" t="s">
        <v>234</v>
      </c>
      <c r="I25" s="1072"/>
      <c r="J25" s="775">
        <f t="shared" ref="J25:O25" si="6">J27</f>
        <v>1253253</v>
      </c>
      <c r="K25" s="775">
        <f t="shared" si="6"/>
        <v>1264738</v>
      </c>
      <c r="L25" s="775">
        <f t="shared" si="6"/>
        <v>1294053</v>
      </c>
      <c r="M25" s="775">
        <f t="shared" si="6"/>
        <v>1276527</v>
      </c>
      <c r="N25" s="775">
        <f t="shared" si="6"/>
        <v>1262904</v>
      </c>
      <c r="O25" s="775">
        <f t="shared" si="6"/>
        <v>1277306</v>
      </c>
      <c r="P25" s="680" t="s">
        <v>0</v>
      </c>
      <c r="Q25" s="140"/>
    </row>
    <row r="26" spans="1:17" ht="15.65" customHeight="1" x14ac:dyDescent="0.2">
      <c r="A26" s="1510"/>
      <c r="B26" s="1511"/>
      <c r="C26" s="1511"/>
      <c r="D26" s="1511"/>
      <c r="E26" s="1511"/>
      <c r="F26" s="1512"/>
      <c r="G26" s="160" t="s">
        <v>924</v>
      </c>
      <c r="H26" s="975" t="s">
        <v>232</v>
      </c>
      <c r="I26" s="975"/>
      <c r="J26" s="754" t="s">
        <v>0</v>
      </c>
      <c r="K26" s="754" t="s">
        <v>42</v>
      </c>
      <c r="L26" s="754" t="s">
        <v>42</v>
      </c>
      <c r="M26" s="754" t="s">
        <v>42</v>
      </c>
      <c r="N26" s="754" t="s">
        <v>42</v>
      </c>
      <c r="O26" s="754" t="s">
        <v>42</v>
      </c>
      <c r="P26" s="222" t="s">
        <v>0</v>
      </c>
      <c r="Q26" s="5"/>
    </row>
    <row r="27" spans="1:17" ht="15.65" customHeight="1" x14ac:dyDescent="0.2">
      <c r="A27" s="1513" t="s">
        <v>907</v>
      </c>
      <c r="B27" s="1514"/>
      <c r="C27" s="1514"/>
      <c r="D27" s="1514"/>
      <c r="E27" s="1514"/>
      <c r="F27" s="1515"/>
      <c r="G27" s="160" t="s">
        <v>925</v>
      </c>
      <c r="H27" s="975" t="s">
        <v>379</v>
      </c>
      <c r="I27" s="975"/>
      <c r="J27" s="754">
        <v>1253253</v>
      </c>
      <c r="K27" s="754">
        <v>1264738</v>
      </c>
      <c r="L27" s="754">
        <v>1294053</v>
      </c>
      <c r="M27" s="754">
        <v>1276527</v>
      </c>
      <c r="N27" s="754">
        <v>1262904</v>
      </c>
      <c r="O27" s="754">
        <v>1277306</v>
      </c>
      <c r="P27" s="222" t="s">
        <v>0</v>
      </c>
      <c r="Q27" s="5"/>
    </row>
    <row r="28" spans="1:17" ht="15.65" customHeight="1" x14ac:dyDescent="0.2">
      <c r="A28" s="1516"/>
      <c r="B28" s="1517"/>
      <c r="C28" s="1517"/>
      <c r="D28" s="1517"/>
      <c r="E28" s="1517"/>
      <c r="F28" s="1518"/>
      <c r="G28" s="160" t="s">
        <v>926</v>
      </c>
      <c r="H28" s="975" t="s">
        <v>233</v>
      </c>
      <c r="I28" s="975"/>
      <c r="J28" s="754">
        <v>0</v>
      </c>
      <c r="K28" s="754">
        <v>0</v>
      </c>
      <c r="L28" s="754">
        <v>0</v>
      </c>
      <c r="M28" s="754">
        <v>0</v>
      </c>
      <c r="N28" s="754">
        <v>0</v>
      </c>
      <c r="O28" s="754">
        <v>0</v>
      </c>
      <c r="P28" s="222" t="s">
        <v>0</v>
      </c>
      <c r="Q28" s="5"/>
    </row>
    <row r="29" spans="1:17" ht="15.65" customHeight="1" x14ac:dyDescent="0.2">
      <c r="A29" s="107"/>
      <c r="B29" s="968" t="s">
        <v>927</v>
      </c>
      <c r="C29" s="968"/>
      <c r="D29" s="968"/>
      <c r="E29" s="968"/>
      <c r="F29" s="968"/>
      <c r="G29" s="968"/>
      <c r="H29" s="968"/>
      <c r="I29" s="968"/>
      <c r="J29" s="313">
        <f t="shared" ref="J29:O29" si="7">J7-J25</f>
        <v>1423261</v>
      </c>
      <c r="K29" s="313">
        <f t="shared" si="7"/>
        <v>1282304</v>
      </c>
      <c r="L29" s="313">
        <f t="shared" si="7"/>
        <v>1886898</v>
      </c>
      <c r="M29" s="313">
        <f t="shared" si="7"/>
        <v>1968822</v>
      </c>
      <c r="N29" s="313">
        <f t="shared" si="7"/>
        <v>1606683</v>
      </c>
      <c r="O29" s="313">
        <f t="shared" si="7"/>
        <v>1626484</v>
      </c>
      <c r="P29" s="223" t="s">
        <v>0</v>
      </c>
      <c r="Q29" s="38"/>
    </row>
    <row r="30" spans="1:17" ht="15.65" customHeight="1" x14ac:dyDescent="0.2">
      <c r="A30" s="2"/>
      <c r="B30" s="986" t="s">
        <v>381</v>
      </c>
      <c r="C30" s="975"/>
      <c r="D30" s="975"/>
      <c r="E30" s="975"/>
      <c r="F30" s="104"/>
      <c r="G30" s="162" t="s">
        <v>382</v>
      </c>
      <c r="H30" s="972" t="s">
        <v>928</v>
      </c>
      <c r="I30" s="972"/>
      <c r="J30" s="776" t="s">
        <v>777</v>
      </c>
      <c r="K30" s="662">
        <v>1.7</v>
      </c>
      <c r="L30" s="662">
        <v>2.1</v>
      </c>
      <c r="M30" s="662">
        <f>M7/M4*100</f>
        <v>2.1640406029581034</v>
      </c>
      <c r="N30" s="662">
        <f>N7/N4*100</f>
        <v>1.9470507675500102</v>
      </c>
      <c r="O30" s="662">
        <f>O7/O4*100</f>
        <v>1.8759596697645819</v>
      </c>
      <c r="P30" s="221" t="s">
        <v>0</v>
      </c>
      <c r="Q30" s="140"/>
    </row>
    <row r="31" spans="1:17" ht="15.65" customHeight="1" x14ac:dyDescent="0.2">
      <c r="A31" s="17"/>
      <c r="B31" s="978"/>
      <c r="C31" s="978"/>
      <c r="D31" s="978"/>
      <c r="E31" s="978"/>
      <c r="F31" s="106"/>
      <c r="G31" s="164" t="s">
        <v>383</v>
      </c>
      <c r="H31" s="978" t="s">
        <v>929</v>
      </c>
      <c r="I31" s="978"/>
      <c r="J31" s="777" t="s">
        <v>778</v>
      </c>
      <c r="K31" s="755">
        <v>0.9</v>
      </c>
      <c r="L31" s="755">
        <v>1.3</v>
      </c>
      <c r="M31" s="755">
        <v>1.5</v>
      </c>
      <c r="N31" s="755">
        <f>N29/N5*100</f>
        <v>1.1990205196469765</v>
      </c>
      <c r="O31" s="755">
        <f>O29/O5*100</f>
        <v>1.1633048375797692</v>
      </c>
      <c r="P31" s="224" t="s">
        <v>0</v>
      </c>
      <c r="Q31" s="7"/>
    </row>
    <row r="32" spans="1:17" ht="15.65" customHeight="1" x14ac:dyDescent="0.2">
      <c r="A32" s="2"/>
      <c r="B32" s="15"/>
      <c r="C32" s="15"/>
      <c r="D32" s="15"/>
      <c r="E32" s="15"/>
      <c r="F32" s="104"/>
      <c r="H32" s="975" t="s">
        <v>238</v>
      </c>
      <c r="I32" s="975"/>
      <c r="J32" s="773">
        <v>226</v>
      </c>
      <c r="K32" s="773">
        <v>214</v>
      </c>
      <c r="L32" s="773">
        <v>207</v>
      </c>
      <c r="M32" s="773">
        <f>SUM(M33:M34)</f>
        <v>210</v>
      </c>
      <c r="N32" s="773">
        <f>SUM(N33:N34)</f>
        <v>209</v>
      </c>
      <c r="O32" s="773">
        <f>SUM(O33:O34)</f>
        <v>209</v>
      </c>
      <c r="P32" s="225" t="s">
        <v>0</v>
      </c>
      <c r="Q32" s="5"/>
    </row>
    <row r="33" spans="1:17" ht="15.65" customHeight="1" x14ac:dyDescent="0.2">
      <c r="A33" s="2"/>
      <c r="B33" s="975" t="s">
        <v>235</v>
      </c>
      <c r="C33" s="975"/>
      <c r="D33" s="975"/>
      <c r="E33" s="975"/>
      <c r="F33" s="104"/>
      <c r="H33" s="975" t="s">
        <v>236</v>
      </c>
      <c r="I33" s="975"/>
      <c r="J33" s="754">
        <v>226</v>
      </c>
      <c r="K33" s="754">
        <v>214</v>
      </c>
      <c r="L33" s="754">
        <v>207</v>
      </c>
      <c r="M33" s="754">
        <v>210</v>
      </c>
      <c r="N33" s="754">
        <v>209</v>
      </c>
      <c r="O33" s="754">
        <v>209</v>
      </c>
      <c r="P33" s="222" t="s">
        <v>0</v>
      </c>
      <c r="Q33" s="5"/>
    </row>
    <row r="34" spans="1:17" ht="15.65" customHeight="1" x14ac:dyDescent="0.2">
      <c r="A34" s="2"/>
      <c r="B34" s="975"/>
      <c r="C34" s="975"/>
      <c r="D34" s="975"/>
      <c r="E34" s="975"/>
      <c r="F34" s="104"/>
      <c r="H34" s="975" t="s">
        <v>237</v>
      </c>
      <c r="I34" s="975"/>
      <c r="J34" s="754" t="s">
        <v>42</v>
      </c>
      <c r="K34" s="754" t="s">
        <v>42</v>
      </c>
      <c r="L34" s="754" t="s">
        <v>42</v>
      </c>
      <c r="M34" s="754" t="s">
        <v>42</v>
      </c>
      <c r="N34" s="754" t="s">
        <v>42</v>
      </c>
      <c r="O34" s="754" t="s">
        <v>42</v>
      </c>
      <c r="P34" s="222" t="s">
        <v>0</v>
      </c>
      <c r="Q34" s="5"/>
    </row>
    <row r="35" spans="1:17" ht="15.65" customHeight="1" x14ac:dyDescent="0.2">
      <c r="A35" s="3"/>
      <c r="B35" s="1479"/>
      <c r="C35" s="1479"/>
      <c r="D35" s="1479"/>
      <c r="E35" s="1479"/>
      <c r="F35" s="108"/>
      <c r="G35" s="681"/>
      <c r="H35" s="962" t="s">
        <v>239</v>
      </c>
      <c r="I35" s="962"/>
      <c r="J35" s="778">
        <v>0</v>
      </c>
      <c r="K35" s="778">
        <v>0</v>
      </c>
      <c r="L35" s="778">
        <v>0</v>
      </c>
      <c r="M35" s="778">
        <v>0</v>
      </c>
      <c r="N35" s="778">
        <v>0</v>
      </c>
      <c r="O35" s="778">
        <v>0</v>
      </c>
      <c r="P35" s="682" t="s">
        <v>0</v>
      </c>
      <c r="Q35" s="684"/>
    </row>
    <row r="36" spans="1:17" ht="22.5" customHeight="1" x14ac:dyDescent="0.2">
      <c r="B36" s="1528"/>
      <c r="C36" s="1528"/>
      <c r="D36" s="1528"/>
      <c r="E36" s="1528"/>
      <c r="F36" s="1528"/>
      <c r="G36" s="1528"/>
      <c r="H36" s="1528"/>
      <c r="I36" s="1528"/>
    </row>
  </sheetData>
  <mergeCells count="41">
    <mergeCell ref="H9:I9"/>
    <mergeCell ref="H10:I10"/>
    <mergeCell ref="H14:I14"/>
    <mergeCell ref="A1:I1"/>
    <mergeCell ref="A3:I3"/>
    <mergeCell ref="H5:I5"/>
    <mergeCell ref="H6:I6"/>
    <mergeCell ref="H4:I4"/>
    <mergeCell ref="A4:F6"/>
    <mergeCell ref="H21:I21"/>
    <mergeCell ref="H22:I22"/>
    <mergeCell ref="H23:I23"/>
    <mergeCell ref="H16:I16"/>
    <mergeCell ref="H17:I17"/>
    <mergeCell ref="H18:I18"/>
    <mergeCell ref="B29:I29"/>
    <mergeCell ref="B36:I36"/>
    <mergeCell ref="B30:E31"/>
    <mergeCell ref="H30:I30"/>
    <mergeCell ref="H31:I31"/>
    <mergeCell ref="B33:E35"/>
    <mergeCell ref="H33:I33"/>
    <mergeCell ref="H34:I34"/>
    <mergeCell ref="H35:I35"/>
    <mergeCell ref="H32:I32"/>
    <mergeCell ref="H25:I25"/>
    <mergeCell ref="A25:F26"/>
    <mergeCell ref="A27:F28"/>
    <mergeCell ref="A7:C24"/>
    <mergeCell ref="D8:F14"/>
    <mergeCell ref="D15:F18"/>
    <mergeCell ref="D19:F23"/>
    <mergeCell ref="H8:I8"/>
    <mergeCell ref="E7:I7"/>
    <mergeCell ref="H15:I15"/>
    <mergeCell ref="H19:I19"/>
    <mergeCell ref="H28:I28"/>
    <mergeCell ref="H24:I24"/>
    <mergeCell ref="H26:I26"/>
    <mergeCell ref="H27:I27"/>
    <mergeCell ref="H20:I20"/>
  </mergeCells>
  <phoneticPr fontId="2"/>
  <printOptions horizontalCentered="1" verticalCentered="1"/>
  <pageMargins left="0.78740157480314965" right="0.78740157480314965" top="0.78740157480314965" bottom="0.78740157480314965" header="0.39370078740157483" footer="0.59055118110236227"/>
  <pageSetup paperSize="9" scale="89" firstPageNumber="19" orientation="landscape" useFirstPageNumber="1" r:id="rId1"/>
  <headerFooter alignWithMargins="0">
    <oddFooter>&amp;C&amp;"ＭＳ Ｐ明朝,標準"－&amp;P－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134"/>
  <sheetViews>
    <sheetView showGridLines="0" view="pageBreakPreview" zoomScaleNormal="100" zoomScaleSheetLayoutView="100" workbookViewId="0">
      <selection activeCell="H14" sqref="H14:I14"/>
    </sheetView>
  </sheetViews>
  <sheetFormatPr defaultColWidth="9" defaultRowHeight="11.5" x14ac:dyDescent="0.2"/>
  <cols>
    <col min="1" max="1" width="2.36328125" style="489" customWidth="1"/>
    <col min="2" max="2" width="9.6328125" style="15" customWidth="1"/>
    <col min="3" max="4" width="0.36328125" style="15" customWidth="1"/>
    <col min="5" max="5" width="4" style="489" customWidth="1"/>
    <col min="6" max="6" width="27.08984375" style="489" customWidth="1"/>
    <col min="7" max="8" width="0.36328125" style="15" customWidth="1"/>
    <col min="9" max="9" width="4.08984375" style="489" customWidth="1"/>
    <col min="10" max="10" width="27.08984375" style="620" customWidth="1"/>
    <col min="11" max="11" width="0.36328125" style="15" customWidth="1"/>
    <col min="12" max="12" width="14.90625" style="463" customWidth="1"/>
    <col min="13" max="13" width="8.36328125" style="489" customWidth="1"/>
    <col min="14" max="20" width="11.36328125" style="489" customWidth="1"/>
    <col min="21" max="21" width="6.90625" style="489" customWidth="1"/>
    <col min="22" max="22" width="7.90625" style="489" customWidth="1"/>
    <col min="23" max="23" width="8.90625" style="489" bestFit="1" customWidth="1"/>
    <col min="24" max="24" width="4.08984375" style="489" customWidth="1"/>
    <col min="25" max="25" width="1.90625" style="489" customWidth="1"/>
    <col min="26" max="26" width="5.6328125" style="489" customWidth="1"/>
    <col min="27" max="27" width="18.08984375" style="489" customWidth="1"/>
    <col min="28" max="16384" width="9" style="489"/>
  </cols>
  <sheetData>
    <row r="1" spans="1:27" s="473" customFormat="1" ht="16.5" x14ac:dyDescent="0.2">
      <c r="B1" s="53" t="s">
        <v>941</v>
      </c>
      <c r="C1" s="53"/>
      <c r="D1" s="53"/>
      <c r="E1" s="53"/>
      <c r="F1" s="53"/>
      <c r="G1" s="53"/>
      <c r="H1" s="53"/>
      <c r="I1" s="53"/>
      <c r="J1" s="53"/>
      <c r="K1" s="474"/>
      <c r="L1" s="475"/>
    </row>
    <row r="2" spans="1:27" ht="7.5" hidden="1" customHeight="1" x14ac:dyDescent="0.2">
      <c r="B2" s="780"/>
      <c r="C2" s="780"/>
      <c r="D2" s="780"/>
      <c r="E2" s="780"/>
      <c r="F2" s="780"/>
      <c r="G2" s="780"/>
      <c r="H2" s="780"/>
      <c r="I2" s="780"/>
      <c r="J2" s="780"/>
      <c r="K2" s="476"/>
      <c r="Y2" s="622"/>
    </row>
    <row r="3" spans="1:27" ht="17.25" customHeight="1" x14ac:dyDescent="0.2">
      <c r="A3" s="1057" t="s">
        <v>815</v>
      </c>
      <c r="B3" s="1058"/>
      <c r="C3" s="477"/>
      <c r="D3" s="478"/>
      <c r="E3" s="1058" t="s">
        <v>816</v>
      </c>
      <c r="F3" s="1058"/>
      <c r="G3" s="477"/>
      <c r="H3" s="478"/>
      <c r="I3" s="1058" t="s">
        <v>817</v>
      </c>
      <c r="J3" s="1058"/>
      <c r="K3" s="11"/>
      <c r="L3" s="479" t="s">
        <v>240</v>
      </c>
      <c r="M3" s="1059" t="s">
        <v>241</v>
      </c>
      <c r="N3" s="1060"/>
      <c r="O3" s="1060"/>
      <c r="P3" s="1060"/>
      <c r="Q3" s="1060"/>
      <c r="R3" s="1060"/>
      <c r="S3" s="9"/>
      <c r="T3" s="9"/>
      <c r="U3" s="1059" t="s">
        <v>242</v>
      </c>
      <c r="V3" s="1060"/>
      <c r="W3" s="1060"/>
      <c r="X3" s="1059" t="s">
        <v>243</v>
      </c>
      <c r="Y3" s="1060"/>
      <c r="Z3" s="1060"/>
      <c r="AA3" s="1061"/>
    </row>
    <row r="4" spans="1:27" x14ac:dyDescent="0.2">
      <c r="A4" s="971" t="s">
        <v>164</v>
      </c>
      <c r="B4" s="972"/>
      <c r="C4" s="973"/>
      <c r="D4" s="119"/>
      <c r="E4" s="1008"/>
      <c r="F4" s="1008"/>
      <c r="G4" s="148"/>
      <c r="H4" s="119"/>
      <c r="I4" s="603"/>
      <c r="J4" s="480"/>
      <c r="K4" s="122"/>
      <c r="L4" s="957">
        <v>38718</v>
      </c>
      <c r="M4" s="1038" t="s">
        <v>996</v>
      </c>
      <c r="N4" s="1009"/>
      <c r="O4" s="1009"/>
      <c r="P4" s="1009"/>
      <c r="Q4" s="1009"/>
      <c r="R4" s="24"/>
      <c r="S4" s="24"/>
      <c r="T4" s="24"/>
      <c r="U4" s="493" t="s">
        <v>244</v>
      </c>
      <c r="W4" s="481"/>
      <c r="X4" s="493" t="s">
        <v>244</v>
      </c>
      <c r="Y4" s="24"/>
      <c r="Z4" s="24"/>
      <c r="AA4" s="608"/>
    </row>
    <row r="5" spans="1:27" x14ac:dyDescent="0.2">
      <c r="A5" s="974"/>
      <c r="B5" s="975"/>
      <c r="C5" s="976"/>
      <c r="D5" s="120"/>
      <c r="E5" s="489" t="s">
        <v>165</v>
      </c>
      <c r="G5" s="104"/>
      <c r="H5" s="120"/>
      <c r="I5" s="489" t="s">
        <v>165</v>
      </c>
      <c r="L5" s="958"/>
      <c r="M5" s="1038" t="s">
        <v>981</v>
      </c>
      <c r="N5" s="1009"/>
      <c r="O5" s="1009"/>
      <c r="P5" s="1009"/>
      <c r="Q5" s="1009"/>
      <c r="R5" s="24"/>
      <c r="S5" s="24"/>
      <c r="T5" s="482"/>
      <c r="U5" s="24" t="s">
        <v>245</v>
      </c>
      <c r="W5" s="481">
        <v>38791</v>
      </c>
      <c r="X5" s="493" t="s">
        <v>246</v>
      </c>
      <c r="Y5" s="24"/>
      <c r="Z5" s="24"/>
      <c r="AA5" s="608"/>
    </row>
    <row r="6" spans="1:27" x14ac:dyDescent="0.2">
      <c r="A6" s="974"/>
      <c r="B6" s="975"/>
      <c r="C6" s="976"/>
      <c r="D6" s="120"/>
      <c r="F6" s="1016"/>
      <c r="G6" s="104"/>
      <c r="H6" s="120"/>
      <c r="J6" s="1039"/>
      <c r="L6" s="1011"/>
      <c r="M6" s="1038" t="s">
        <v>249</v>
      </c>
      <c r="N6" s="1009"/>
      <c r="O6" s="1009"/>
      <c r="P6" s="1009"/>
      <c r="Q6" s="1009"/>
      <c r="R6" s="24"/>
      <c r="S6" s="24"/>
      <c r="T6" s="482"/>
      <c r="U6" s="24" t="s">
        <v>865</v>
      </c>
      <c r="V6" s="24"/>
      <c r="W6" s="483">
        <v>38748</v>
      </c>
      <c r="X6" s="493" t="s">
        <v>247</v>
      </c>
      <c r="Y6" s="24"/>
      <c r="Z6" s="24"/>
      <c r="AA6" s="608"/>
    </row>
    <row r="7" spans="1:27" x14ac:dyDescent="0.2">
      <c r="A7" s="974"/>
      <c r="B7" s="975"/>
      <c r="C7" s="976"/>
      <c r="D7" s="120"/>
      <c r="F7" s="1016"/>
      <c r="G7" s="104"/>
      <c r="H7" s="120"/>
      <c r="I7" s="489" t="s">
        <v>390</v>
      </c>
      <c r="J7" s="1039"/>
      <c r="L7" s="1011"/>
      <c r="M7" s="606"/>
      <c r="N7" s="1071" t="s">
        <v>252</v>
      </c>
      <c r="O7" s="1072"/>
      <c r="P7" s="1073"/>
      <c r="Q7" s="1077" t="s">
        <v>253</v>
      </c>
      <c r="R7" s="1078"/>
      <c r="S7" s="484"/>
      <c r="T7" s="482"/>
      <c r="U7" s="493"/>
      <c r="V7" s="24"/>
      <c r="W7" s="24"/>
      <c r="X7" s="493" t="s">
        <v>248</v>
      </c>
      <c r="Y7" s="24"/>
      <c r="Z7" s="24"/>
      <c r="AA7" s="608"/>
    </row>
    <row r="8" spans="1:27" x14ac:dyDescent="0.2">
      <c r="A8" s="974"/>
      <c r="B8" s="975"/>
      <c r="C8" s="976"/>
      <c r="D8" s="120"/>
      <c r="F8" s="1016"/>
      <c r="G8" s="104"/>
      <c r="H8" s="120"/>
      <c r="J8" s="1039"/>
      <c r="L8" s="1011"/>
      <c r="M8" s="125"/>
      <c r="N8" s="1074"/>
      <c r="O8" s="1075"/>
      <c r="P8" s="1076"/>
      <c r="Q8" s="485" t="s">
        <v>365</v>
      </c>
      <c r="R8" s="486" t="s">
        <v>257</v>
      </c>
      <c r="S8" s="487"/>
      <c r="T8" s="482"/>
      <c r="U8" s="493"/>
      <c r="V8" s="24"/>
      <c r="W8" s="24"/>
      <c r="X8" s="493" t="s">
        <v>866</v>
      </c>
      <c r="Y8" s="24"/>
      <c r="Z8" s="24"/>
      <c r="AA8" s="608"/>
    </row>
    <row r="9" spans="1:27" x14ac:dyDescent="0.2">
      <c r="A9" s="974"/>
      <c r="B9" s="975"/>
      <c r="C9" s="976"/>
      <c r="D9" s="105"/>
      <c r="E9" s="494"/>
      <c r="F9" s="619"/>
      <c r="G9" s="106"/>
      <c r="H9" s="105"/>
      <c r="I9" s="494"/>
      <c r="J9" s="1070"/>
      <c r="K9" s="126"/>
      <c r="L9" s="959"/>
      <c r="M9" s="488"/>
      <c r="N9" s="1062" t="s">
        <v>254</v>
      </c>
      <c r="O9" s="1062"/>
      <c r="P9" s="1062"/>
      <c r="Q9" s="1063" t="s">
        <v>255</v>
      </c>
      <c r="R9" s="1064"/>
      <c r="S9" s="487"/>
      <c r="T9" s="482"/>
      <c r="U9" s="493"/>
      <c r="V9" s="24"/>
      <c r="W9" s="24"/>
      <c r="X9" s="493" t="s">
        <v>251</v>
      </c>
      <c r="Y9" s="24"/>
      <c r="Z9" s="24"/>
      <c r="AA9" s="608"/>
    </row>
    <row r="10" spans="1:27" x14ac:dyDescent="0.2">
      <c r="A10" s="974"/>
      <c r="B10" s="975"/>
      <c r="C10" s="976"/>
      <c r="D10" s="120"/>
      <c r="G10" s="104"/>
      <c r="H10" s="120"/>
      <c r="J10" s="489"/>
      <c r="L10" s="604"/>
      <c r="M10" s="493"/>
      <c r="N10" s="1065" t="s">
        <v>256</v>
      </c>
      <c r="O10" s="1066"/>
      <c r="P10" s="1066"/>
      <c r="Q10" s="1046" t="s">
        <v>260</v>
      </c>
      <c r="R10" s="1046" t="s">
        <v>255</v>
      </c>
      <c r="S10" s="487"/>
      <c r="T10" s="482"/>
      <c r="U10" s="1067"/>
      <c r="V10" s="1068"/>
      <c r="W10" s="1069"/>
      <c r="X10" s="493" t="s">
        <v>779</v>
      </c>
      <c r="Z10" s="24"/>
      <c r="AA10" s="608"/>
    </row>
    <row r="11" spans="1:27" x14ac:dyDescent="0.2">
      <c r="A11" s="974"/>
      <c r="B11" s="975"/>
      <c r="C11" s="976"/>
      <c r="D11" s="120"/>
      <c r="E11" s="489" t="s">
        <v>168</v>
      </c>
      <c r="F11" s="1016" t="s">
        <v>366</v>
      </c>
      <c r="G11" s="104"/>
      <c r="H11" s="120"/>
      <c r="I11" s="489" t="s">
        <v>168</v>
      </c>
      <c r="J11" s="620" t="s">
        <v>367</v>
      </c>
      <c r="L11" s="604"/>
      <c r="M11" s="493"/>
      <c r="N11" s="1052"/>
      <c r="O11" s="1053"/>
      <c r="P11" s="1053"/>
      <c r="Q11" s="1049"/>
      <c r="R11" s="1049"/>
      <c r="S11" s="487"/>
      <c r="T11" s="482"/>
      <c r="U11" s="493" t="s">
        <v>250</v>
      </c>
      <c r="V11" s="24"/>
      <c r="W11" s="24"/>
      <c r="X11" s="493" t="s">
        <v>370</v>
      </c>
      <c r="Y11" s="24"/>
      <c r="Z11" s="24"/>
      <c r="AA11" s="608"/>
    </row>
    <row r="12" spans="1:27" x14ac:dyDescent="0.2">
      <c r="A12" s="974"/>
      <c r="B12" s="975"/>
      <c r="C12" s="976"/>
      <c r="D12" s="120"/>
      <c r="F12" s="1016"/>
      <c r="G12" s="104"/>
      <c r="H12" s="120"/>
      <c r="I12" s="489" t="s">
        <v>818</v>
      </c>
      <c r="J12" s="1039" t="s">
        <v>259</v>
      </c>
      <c r="L12" s="604"/>
      <c r="M12" s="493"/>
      <c r="N12" s="1040" t="s">
        <v>262</v>
      </c>
      <c r="O12" s="1041"/>
      <c r="P12" s="1041"/>
      <c r="Q12" s="1050" t="s">
        <v>265</v>
      </c>
      <c r="R12" s="1046" t="s">
        <v>263</v>
      </c>
      <c r="S12" s="487"/>
      <c r="T12" s="482"/>
      <c r="U12" s="1021" t="s">
        <v>867</v>
      </c>
      <c r="V12" s="1019"/>
      <c r="W12" s="1019"/>
      <c r="X12" s="493" t="s">
        <v>258</v>
      </c>
      <c r="Y12" s="24"/>
      <c r="Z12" s="24"/>
      <c r="AA12" s="608"/>
    </row>
    <row r="13" spans="1:27" x14ac:dyDescent="0.2">
      <c r="A13" s="974"/>
      <c r="B13" s="975"/>
      <c r="C13" s="976"/>
      <c r="D13" s="120"/>
      <c r="F13" s="1016"/>
      <c r="G13" s="104"/>
      <c r="H13" s="120"/>
      <c r="J13" s="1039"/>
      <c r="L13" s="604"/>
      <c r="M13" s="493"/>
      <c r="N13" s="1052"/>
      <c r="O13" s="1053"/>
      <c r="P13" s="1053"/>
      <c r="Q13" s="1051"/>
      <c r="R13" s="1049"/>
      <c r="S13" s="487"/>
      <c r="T13" s="482"/>
      <c r="U13" s="493"/>
      <c r="V13" s="24"/>
      <c r="W13" s="24"/>
      <c r="X13" s="493" t="s">
        <v>261</v>
      </c>
      <c r="Y13" s="24"/>
      <c r="Z13" s="24"/>
      <c r="AA13" s="608"/>
    </row>
    <row r="14" spans="1:27" ht="23" x14ac:dyDescent="0.2">
      <c r="A14" s="974"/>
      <c r="B14" s="975"/>
      <c r="C14" s="976"/>
      <c r="D14" s="120"/>
      <c r="E14" s="489" t="s">
        <v>818</v>
      </c>
      <c r="F14" s="607" t="s">
        <v>780</v>
      </c>
      <c r="G14" s="104"/>
      <c r="H14" s="120"/>
      <c r="I14" s="489" t="s">
        <v>818</v>
      </c>
      <c r="J14" s="1039" t="s">
        <v>368</v>
      </c>
      <c r="L14" s="604"/>
      <c r="M14" s="493"/>
      <c r="N14" s="1040" t="s">
        <v>267</v>
      </c>
      <c r="O14" s="1041"/>
      <c r="P14" s="1042"/>
      <c r="Q14" s="1046" t="s">
        <v>270</v>
      </c>
      <c r="R14" s="1046" t="s">
        <v>268</v>
      </c>
      <c r="S14" s="487"/>
      <c r="T14" s="482"/>
      <c r="U14" s="493"/>
      <c r="V14" s="24"/>
      <c r="W14" s="24"/>
      <c r="X14" s="493" t="s">
        <v>264</v>
      </c>
      <c r="Y14" s="24"/>
      <c r="Z14" s="24"/>
      <c r="AA14" s="608"/>
    </row>
    <row r="15" spans="1:27" x14ac:dyDescent="0.2">
      <c r="A15" s="974"/>
      <c r="B15" s="975"/>
      <c r="C15" s="976"/>
      <c r="D15" s="120"/>
      <c r="G15" s="104"/>
      <c r="H15" s="120"/>
      <c r="J15" s="1039"/>
      <c r="L15" s="604"/>
      <c r="M15" s="493"/>
      <c r="N15" s="1043"/>
      <c r="O15" s="1044"/>
      <c r="P15" s="1045"/>
      <c r="Q15" s="1049"/>
      <c r="R15" s="1049"/>
      <c r="S15" s="487"/>
      <c r="T15" s="482"/>
      <c r="U15" s="493"/>
      <c r="V15" s="24"/>
      <c r="W15" s="24"/>
      <c r="X15" s="493"/>
      <c r="Y15" s="24" t="s">
        <v>266</v>
      </c>
      <c r="Z15" s="24"/>
      <c r="AA15" s="608"/>
    </row>
    <row r="16" spans="1:27" x14ac:dyDescent="0.2">
      <c r="A16" s="974"/>
      <c r="B16" s="975"/>
      <c r="C16" s="976"/>
      <c r="D16" s="120"/>
      <c r="G16" s="104"/>
      <c r="H16" s="120"/>
      <c r="J16" s="1039"/>
      <c r="L16" s="604"/>
      <c r="M16" s="493"/>
      <c r="N16" s="1040" t="s">
        <v>271</v>
      </c>
      <c r="O16" s="1041"/>
      <c r="P16" s="1042"/>
      <c r="Q16" s="1050" t="s">
        <v>273</v>
      </c>
      <c r="R16" s="1046" t="s">
        <v>272</v>
      </c>
      <c r="S16" s="487"/>
      <c r="T16" s="482"/>
      <c r="U16" s="493"/>
      <c r="V16" s="24"/>
      <c r="W16" s="24"/>
      <c r="X16" s="493"/>
      <c r="Y16" s="24" t="s">
        <v>269</v>
      </c>
      <c r="Z16" s="24"/>
      <c r="AA16" s="608"/>
    </row>
    <row r="17" spans="1:28" x14ac:dyDescent="0.2">
      <c r="A17" s="974"/>
      <c r="B17" s="975"/>
      <c r="C17" s="976"/>
      <c r="D17" s="120"/>
      <c r="G17" s="104"/>
      <c r="H17" s="120"/>
      <c r="J17" s="1039"/>
      <c r="L17" s="604"/>
      <c r="M17" s="493"/>
      <c r="N17" s="1043"/>
      <c r="O17" s="1044"/>
      <c r="P17" s="1045"/>
      <c r="Q17" s="1051"/>
      <c r="R17" s="1047"/>
      <c r="S17" s="487"/>
      <c r="T17" s="482"/>
      <c r="U17" s="493"/>
      <c r="V17" s="24"/>
      <c r="W17" s="24"/>
      <c r="X17" s="493" t="s">
        <v>371</v>
      </c>
      <c r="Y17" s="24"/>
      <c r="Z17" s="24"/>
      <c r="AA17" s="608"/>
    </row>
    <row r="18" spans="1:28" x14ac:dyDescent="0.2">
      <c r="A18" s="974"/>
      <c r="B18" s="975"/>
      <c r="C18" s="976"/>
      <c r="D18" s="120"/>
      <c r="F18" s="490"/>
      <c r="G18" s="104"/>
      <c r="H18" s="120"/>
      <c r="I18" s="489" t="s">
        <v>818</v>
      </c>
      <c r="J18" s="1039" t="s">
        <v>369</v>
      </c>
      <c r="L18" s="604"/>
      <c r="M18" s="493"/>
      <c r="N18" s="1040" t="s">
        <v>274</v>
      </c>
      <c r="O18" s="1041"/>
      <c r="P18" s="1042"/>
      <c r="Q18" s="1046" t="s">
        <v>275</v>
      </c>
      <c r="R18" s="1046" t="s">
        <v>272</v>
      </c>
      <c r="S18" s="487"/>
      <c r="T18" s="482"/>
      <c r="U18" s="493"/>
      <c r="V18" s="24"/>
      <c r="W18" s="24"/>
      <c r="X18" s="493" t="s">
        <v>261</v>
      </c>
      <c r="Y18" s="24"/>
      <c r="Z18" s="24"/>
      <c r="AA18" s="608"/>
    </row>
    <row r="19" spans="1:28" x14ac:dyDescent="0.2">
      <c r="A19" s="974"/>
      <c r="B19" s="975"/>
      <c r="C19" s="976"/>
      <c r="D19" s="120"/>
      <c r="F19" s="490"/>
      <c r="G19" s="104"/>
      <c r="H19" s="120"/>
      <c r="J19" s="1039"/>
      <c r="L19" s="604"/>
      <c r="M19" s="24"/>
      <c r="N19" s="1043"/>
      <c r="O19" s="1044"/>
      <c r="P19" s="1045"/>
      <c r="Q19" s="1047"/>
      <c r="R19" s="1047"/>
      <c r="S19" s="487"/>
      <c r="T19" s="482"/>
      <c r="U19" s="493"/>
      <c r="V19" s="24"/>
      <c r="W19" s="24"/>
      <c r="X19" s="493"/>
      <c r="Y19" s="24"/>
      <c r="Z19" s="24"/>
      <c r="AA19" s="608"/>
    </row>
    <row r="20" spans="1:28" x14ac:dyDescent="0.2">
      <c r="A20" s="974"/>
      <c r="B20" s="975"/>
      <c r="C20" s="976"/>
      <c r="D20" s="120"/>
      <c r="G20" s="104"/>
      <c r="H20" s="120"/>
      <c r="J20" s="1039"/>
      <c r="L20" s="604"/>
      <c r="M20" s="1009" t="s">
        <v>590</v>
      </c>
      <c r="N20" s="1009"/>
      <c r="O20" s="1009"/>
      <c r="P20" s="1009"/>
      <c r="Q20" s="1009"/>
      <c r="R20" s="1009"/>
      <c r="T20" s="482"/>
      <c r="U20" s="493"/>
      <c r="V20" s="24"/>
      <c r="W20" s="24"/>
      <c r="X20" s="601" t="s">
        <v>250</v>
      </c>
      <c r="Y20" s="602"/>
      <c r="Z20" s="602"/>
      <c r="AA20" s="491"/>
    </row>
    <row r="21" spans="1:28" x14ac:dyDescent="0.2">
      <c r="A21" s="974"/>
      <c r="B21" s="975"/>
      <c r="C21" s="976"/>
      <c r="D21" s="120"/>
      <c r="G21" s="104"/>
      <c r="H21" s="120"/>
      <c r="J21" s="492"/>
      <c r="L21" s="604"/>
      <c r="M21" s="493" t="s">
        <v>413</v>
      </c>
      <c r="N21" s="24"/>
      <c r="O21" s="24"/>
      <c r="P21" s="24"/>
      <c r="Q21" s="24" t="s">
        <v>592</v>
      </c>
      <c r="R21" s="24"/>
      <c r="S21" s="24"/>
      <c r="T21" s="482"/>
      <c r="U21" s="493"/>
      <c r="V21" s="24"/>
      <c r="W21" s="24"/>
      <c r="X21" s="493" t="s">
        <v>819</v>
      </c>
      <c r="Y21" s="24"/>
      <c r="Z21" s="24"/>
      <c r="AA21" s="608"/>
    </row>
    <row r="22" spans="1:28" x14ac:dyDescent="0.2">
      <c r="A22" s="977"/>
      <c r="B22" s="978"/>
      <c r="C22" s="979"/>
      <c r="D22" s="105"/>
      <c r="E22" s="494"/>
      <c r="F22" s="494"/>
      <c r="G22" s="106"/>
      <c r="H22" s="105"/>
      <c r="I22" s="494"/>
      <c r="J22" s="495"/>
      <c r="K22" s="126"/>
      <c r="L22" s="605"/>
      <c r="M22" s="19" t="s">
        <v>591</v>
      </c>
      <c r="N22" s="27"/>
      <c r="O22" s="27"/>
      <c r="P22" s="27"/>
      <c r="Q22" s="27" t="s">
        <v>593</v>
      </c>
      <c r="R22" s="27"/>
      <c r="S22" s="27"/>
      <c r="T22" s="496"/>
      <c r="U22" s="493"/>
      <c r="V22" s="24"/>
      <c r="W22" s="24"/>
      <c r="X22" s="493"/>
      <c r="Y22" s="24"/>
      <c r="Z22" s="24"/>
      <c r="AA22" s="608"/>
    </row>
    <row r="23" spans="1:28" ht="12" customHeight="1" x14ac:dyDescent="0.2">
      <c r="A23" s="971" t="s">
        <v>863</v>
      </c>
      <c r="B23" s="972"/>
      <c r="C23" s="973"/>
      <c r="D23" s="119"/>
      <c r="E23" s="1008" t="s">
        <v>276</v>
      </c>
      <c r="F23" s="1008"/>
      <c r="G23" s="148"/>
      <c r="H23" s="119"/>
      <c r="I23" s="1008" t="s">
        <v>423</v>
      </c>
      <c r="J23" s="1008"/>
      <c r="K23" s="122"/>
      <c r="L23" s="957">
        <v>38718</v>
      </c>
      <c r="M23" s="601" t="s">
        <v>424</v>
      </c>
      <c r="N23" s="602"/>
      <c r="O23" s="602"/>
      <c r="P23" s="602"/>
      <c r="Q23" s="602"/>
      <c r="R23" s="602"/>
      <c r="S23" s="602"/>
      <c r="T23" s="602"/>
      <c r="U23" s="601"/>
      <c r="V23" s="602"/>
      <c r="W23" s="497"/>
      <c r="X23" s="601" t="s">
        <v>277</v>
      </c>
      <c r="Y23" s="602"/>
      <c r="Z23" s="602" t="s">
        <v>1025</v>
      </c>
      <c r="AA23" s="491"/>
    </row>
    <row r="24" spans="1:28" x14ac:dyDescent="0.2">
      <c r="A24" s="974"/>
      <c r="B24" s="975"/>
      <c r="C24" s="976"/>
      <c r="D24" s="120"/>
      <c r="E24" s="1009"/>
      <c r="F24" s="1009"/>
      <c r="G24" s="104"/>
      <c r="H24" s="120"/>
      <c r="I24" s="1009"/>
      <c r="J24" s="1009"/>
      <c r="L24" s="958"/>
      <c r="M24" s="493" t="s">
        <v>278</v>
      </c>
      <c r="N24" s="24"/>
      <c r="O24" s="24"/>
      <c r="P24" s="24"/>
      <c r="Q24" s="24"/>
      <c r="R24" s="24"/>
      <c r="S24" s="24"/>
      <c r="T24" s="24"/>
      <c r="U24" s="493" t="s">
        <v>279</v>
      </c>
      <c r="V24" s="24"/>
      <c r="W24" s="498">
        <v>38748</v>
      </c>
      <c r="X24" s="493" t="s">
        <v>280</v>
      </c>
      <c r="Y24" s="24"/>
      <c r="Z24" s="24" t="s">
        <v>1026</v>
      </c>
      <c r="AA24" s="779"/>
    </row>
    <row r="25" spans="1:28" x14ac:dyDescent="0.2">
      <c r="A25" s="974"/>
      <c r="B25" s="975"/>
      <c r="C25" s="976"/>
      <c r="D25" s="120"/>
      <c r="E25" s="1009"/>
      <c r="F25" s="1009"/>
      <c r="G25" s="104"/>
      <c r="H25" s="120"/>
      <c r="I25" s="1009"/>
      <c r="J25" s="1009"/>
      <c r="L25" s="958"/>
      <c r="M25" s="493" t="s">
        <v>541</v>
      </c>
      <c r="N25" s="24"/>
      <c r="O25" s="24"/>
      <c r="P25" s="24"/>
      <c r="Q25" s="24"/>
      <c r="R25" s="24"/>
      <c r="S25" s="24"/>
      <c r="T25" s="24"/>
      <c r="U25" s="493" t="s">
        <v>281</v>
      </c>
      <c r="V25" s="24"/>
      <c r="W25" s="498">
        <v>38748</v>
      </c>
      <c r="X25" s="493" t="s">
        <v>282</v>
      </c>
      <c r="Y25" s="24"/>
      <c r="Z25" s="24" t="s">
        <v>1027</v>
      </c>
      <c r="AA25" s="779"/>
      <c r="AB25" s="499"/>
    </row>
    <row r="26" spans="1:28" x14ac:dyDescent="0.2">
      <c r="A26" s="974"/>
      <c r="B26" s="975"/>
      <c r="C26" s="976"/>
      <c r="D26" s="120"/>
      <c r="E26" s="1009"/>
      <c r="F26" s="1009"/>
      <c r="G26" s="104"/>
      <c r="H26" s="120"/>
      <c r="I26" s="1009"/>
      <c r="J26" s="1009"/>
      <c r="L26" s="958"/>
      <c r="M26" s="493"/>
      <c r="N26" s="24"/>
      <c r="O26" s="24"/>
      <c r="P26" s="24"/>
      <c r="Q26" s="24"/>
      <c r="R26" s="24"/>
      <c r="S26" s="24"/>
      <c r="T26" s="24"/>
      <c r="U26" s="493"/>
      <c r="V26" s="24"/>
      <c r="W26" s="500"/>
      <c r="X26" s="24" t="s">
        <v>283</v>
      </c>
      <c r="Y26" s="24"/>
      <c r="Z26" s="24" t="s">
        <v>1028</v>
      </c>
      <c r="AA26" s="779"/>
    </row>
    <row r="27" spans="1:28" x14ac:dyDescent="0.2">
      <c r="A27" s="974"/>
      <c r="B27" s="975"/>
      <c r="C27" s="976"/>
      <c r="D27" s="120"/>
      <c r="E27" s="1009"/>
      <c r="F27" s="1009"/>
      <c r="G27" s="104"/>
      <c r="H27" s="120"/>
      <c r="I27" s="1009"/>
      <c r="J27" s="1009"/>
      <c r="L27" s="958"/>
      <c r="M27" s="493"/>
      <c r="N27" s="24"/>
      <c r="O27" s="24"/>
      <c r="P27" s="24"/>
      <c r="Q27" s="24"/>
      <c r="R27" s="24"/>
      <c r="S27" s="24"/>
      <c r="T27" s="24"/>
      <c r="U27" s="493"/>
      <c r="V27" s="24"/>
      <c r="W27" s="500"/>
      <c r="X27" s="1019" t="s">
        <v>398</v>
      </c>
      <c r="Y27" s="1019"/>
      <c r="Z27" s="1019"/>
      <c r="AA27" s="1020"/>
    </row>
    <row r="28" spans="1:28" x14ac:dyDescent="0.2">
      <c r="A28" s="974"/>
      <c r="B28" s="975"/>
      <c r="C28" s="976"/>
      <c r="D28" s="120"/>
      <c r="E28" s="1009"/>
      <c r="F28" s="1009"/>
      <c r="G28" s="104"/>
      <c r="H28" s="120"/>
      <c r="I28" s="1009"/>
      <c r="J28" s="1009"/>
      <c r="L28" s="958"/>
      <c r="M28" s="493"/>
      <c r="N28" s="24"/>
      <c r="O28" s="24"/>
      <c r="P28" s="24"/>
      <c r="Q28" s="24"/>
      <c r="R28" s="24"/>
      <c r="S28" s="24"/>
      <c r="T28" s="24"/>
      <c r="U28" s="493"/>
      <c r="V28" s="24"/>
      <c r="W28" s="500"/>
      <c r="X28" s="24" t="s">
        <v>1029</v>
      </c>
      <c r="Y28" s="24"/>
      <c r="Z28" s="24"/>
      <c r="AA28" s="779"/>
    </row>
    <row r="29" spans="1:28" x14ac:dyDescent="0.2">
      <c r="A29" s="974"/>
      <c r="B29" s="975"/>
      <c r="C29" s="976"/>
      <c r="D29" s="120"/>
      <c r="E29" s="1009"/>
      <c r="F29" s="1009"/>
      <c r="G29" s="104"/>
      <c r="H29" s="120"/>
      <c r="I29" s="1009"/>
      <c r="J29" s="1009"/>
      <c r="L29" s="958"/>
      <c r="M29" s="493"/>
      <c r="N29" s="24"/>
      <c r="O29" s="24"/>
      <c r="P29" s="24"/>
      <c r="Q29" s="24"/>
      <c r="R29" s="24"/>
      <c r="S29" s="24"/>
      <c r="T29" s="24"/>
      <c r="U29" s="493"/>
      <c r="V29" s="24"/>
      <c r="W29" s="500"/>
      <c r="X29" s="1021" t="s">
        <v>1023</v>
      </c>
      <c r="Y29" s="1019"/>
      <c r="Z29" s="1019"/>
      <c r="AA29" s="1020"/>
      <c r="AB29" s="24"/>
    </row>
    <row r="30" spans="1:28" x14ac:dyDescent="0.2">
      <c r="A30" s="977"/>
      <c r="B30" s="978"/>
      <c r="C30" s="979"/>
      <c r="D30" s="105"/>
      <c r="E30" s="1048"/>
      <c r="F30" s="1048"/>
      <c r="G30" s="106"/>
      <c r="H30" s="105"/>
      <c r="I30" s="1048"/>
      <c r="J30" s="1048"/>
      <c r="K30" s="126"/>
      <c r="L30" s="959"/>
      <c r="M30" s="609"/>
      <c r="N30" s="610"/>
      <c r="O30" s="610"/>
      <c r="P30" s="610"/>
      <c r="Q30" s="610"/>
      <c r="R30" s="610"/>
      <c r="S30" s="610"/>
      <c r="T30" s="610"/>
      <c r="U30" s="609"/>
      <c r="V30" s="610"/>
      <c r="W30" s="496"/>
      <c r="X30" s="1034" t="s">
        <v>1030</v>
      </c>
      <c r="Y30" s="1035"/>
      <c r="Z30" s="1035"/>
      <c r="AA30" s="1036"/>
    </row>
    <row r="31" spans="1:28" x14ac:dyDescent="0.2">
      <c r="A31" s="971" t="s">
        <v>171</v>
      </c>
      <c r="B31" s="972"/>
      <c r="C31" s="973"/>
      <c r="D31" s="119"/>
      <c r="E31" s="980" t="s">
        <v>744</v>
      </c>
      <c r="F31" s="980"/>
      <c r="G31" s="148"/>
      <c r="H31" s="119"/>
      <c r="I31" s="980" t="s">
        <v>745</v>
      </c>
      <c r="J31" s="1008"/>
      <c r="K31" s="122"/>
      <c r="L31" s="1010" t="s">
        <v>746</v>
      </c>
      <c r="M31" s="501" t="s">
        <v>709</v>
      </c>
      <c r="N31" s="603"/>
      <c r="O31" s="603"/>
      <c r="R31" s="24"/>
      <c r="S31" s="24"/>
      <c r="T31" s="24"/>
      <c r="U31" s="493"/>
      <c r="V31" s="24"/>
      <c r="W31" s="24"/>
      <c r="X31" s="1018" t="s">
        <v>747</v>
      </c>
      <c r="Y31" s="1009"/>
      <c r="Z31" s="1009"/>
      <c r="AA31" s="1037"/>
      <c r="AB31" s="499"/>
    </row>
    <row r="32" spans="1:28" x14ac:dyDescent="0.2">
      <c r="A32" s="974"/>
      <c r="B32" s="975"/>
      <c r="C32" s="976"/>
      <c r="D32" s="120"/>
      <c r="E32" s="970"/>
      <c r="F32" s="970"/>
      <c r="G32" s="104"/>
      <c r="H32" s="120"/>
      <c r="I32" s="1009"/>
      <c r="J32" s="1009"/>
      <c r="L32" s="1011"/>
      <c r="M32" s="125" t="s">
        <v>710</v>
      </c>
      <c r="N32" s="1"/>
      <c r="O32" s="1"/>
      <c r="P32" s="489" t="s">
        <v>714</v>
      </c>
      <c r="R32" s="24"/>
      <c r="S32" s="489" t="s">
        <v>717</v>
      </c>
      <c r="T32" s="24"/>
      <c r="U32" s="493"/>
      <c r="V32" s="24"/>
      <c r="W32" s="24"/>
      <c r="X32" s="1038"/>
      <c r="Y32" s="1009"/>
      <c r="Z32" s="1009"/>
      <c r="AA32" s="1037"/>
    </row>
    <row r="33" spans="1:29" x14ac:dyDescent="0.2">
      <c r="A33" s="974"/>
      <c r="B33" s="975"/>
      <c r="C33" s="976"/>
      <c r="D33" s="120"/>
      <c r="E33" s="970"/>
      <c r="F33" s="970"/>
      <c r="G33" s="104"/>
      <c r="H33" s="120"/>
      <c r="I33" s="1009"/>
      <c r="J33" s="1009"/>
      <c r="L33" s="1011"/>
      <c r="M33" s="1012" t="s">
        <v>711</v>
      </c>
      <c r="N33" s="1013"/>
      <c r="O33" s="168"/>
      <c r="P33" s="489" t="s">
        <v>715</v>
      </c>
      <c r="R33" s="24"/>
      <c r="S33" s="24"/>
      <c r="T33" s="489" t="s">
        <v>517</v>
      </c>
      <c r="U33" s="493" t="s">
        <v>709</v>
      </c>
      <c r="V33" s="24"/>
      <c r="W33" s="24"/>
      <c r="X33" s="1038"/>
      <c r="Y33" s="1009"/>
      <c r="Z33" s="1009"/>
      <c r="AA33" s="1037"/>
    </row>
    <row r="34" spans="1:29" x14ac:dyDescent="0.2">
      <c r="A34" s="974"/>
      <c r="B34" s="975"/>
      <c r="C34" s="976"/>
      <c r="D34" s="120"/>
      <c r="E34" s="970"/>
      <c r="F34" s="970"/>
      <c r="G34" s="104"/>
      <c r="H34" s="120"/>
      <c r="I34" s="1009"/>
      <c r="J34" s="1009"/>
      <c r="L34" s="1011"/>
      <c r="M34" s="1012" t="s">
        <v>712</v>
      </c>
      <c r="N34" s="1013"/>
      <c r="O34" s="168"/>
      <c r="P34" s="489" t="s">
        <v>716</v>
      </c>
      <c r="R34" s="24"/>
      <c r="S34" s="24" t="s">
        <v>718</v>
      </c>
      <c r="T34" s="24"/>
      <c r="U34" s="493" t="s">
        <v>284</v>
      </c>
      <c r="V34" s="24"/>
      <c r="W34" s="24"/>
      <c r="X34" s="1038"/>
      <c r="Y34" s="1009"/>
      <c r="Z34" s="1009"/>
      <c r="AA34" s="1037"/>
    </row>
    <row r="35" spans="1:29" x14ac:dyDescent="0.2">
      <c r="A35" s="974"/>
      <c r="B35" s="975"/>
      <c r="C35" s="976"/>
      <c r="D35" s="120"/>
      <c r="E35" s="970"/>
      <c r="F35" s="970"/>
      <c r="G35" s="104"/>
      <c r="H35" s="120"/>
      <c r="I35" s="1009"/>
      <c r="J35" s="1009"/>
      <c r="L35" s="1011"/>
      <c r="M35" s="1012" t="s">
        <v>750</v>
      </c>
      <c r="N35" s="1013"/>
      <c r="O35" s="168"/>
      <c r="R35" s="24"/>
      <c r="S35" s="24" t="s">
        <v>820</v>
      </c>
      <c r="T35" s="24" t="s">
        <v>697</v>
      </c>
      <c r="U35" s="1028" t="s">
        <v>285</v>
      </c>
      <c r="V35" s="1029"/>
      <c r="W35" s="1029"/>
      <c r="X35" s="1038"/>
      <c r="Y35" s="1009"/>
      <c r="Z35" s="1009"/>
      <c r="AA35" s="1037"/>
    </row>
    <row r="36" spans="1:29" x14ac:dyDescent="0.2">
      <c r="A36" s="974"/>
      <c r="B36" s="975"/>
      <c r="C36" s="976"/>
      <c r="D36" s="120"/>
      <c r="E36" s="970"/>
      <c r="F36" s="970"/>
      <c r="G36" s="104"/>
      <c r="H36" s="120"/>
      <c r="I36" s="1009"/>
      <c r="J36" s="1009"/>
      <c r="L36" s="1011"/>
      <c r="M36" s="1012" t="s">
        <v>713</v>
      </c>
      <c r="N36" s="1013"/>
      <c r="O36" s="168"/>
      <c r="P36" s="101"/>
      <c r="R36" s="502"/>
      <c r="S36" s="24"/>
      <c r="T36" s="24"/>
      <c r="U36" s="1028"/>
      <c r="V36" s="1029"/>
      <c r="W36" s="1029"/>
      <c r="X36" s="1038"/>
      <c r="Y36" s="1009"/>
      <c r="Z36" s="1009"/>
      <c r="AA36" s="1037"/>
    </row>
    <row r="37" spans="1:29" x14ac:dyDescent="0.2">
      <c r="A37" s="974"/>
      <c r="B37" s="975"/>
      <c r="C37" s="976"/>
      <c r="D37" s="120"/>
      <c r="E37" s="970"/>
      <c r="F37" s="970"/>
      <c r="G37" s="104"/>
      <c r="H37" s="120"/>
      <c r="I37" s="1009"/>
      <c r="J37" s="1009"/>
      <c r="L37" s="1011"/>
      <c r="M37" s="1018" t="s">
        <v>719</v>
      </c>
      <c r="N37" s="970"/>
      <c r="O37" s="970"/>
      <c r="P37" s="1"/>
      <c r="R37" s="100"/>
      <c r="S37" s="24"/>
      <c r="T37" s="24"/>
      <c r="U37" s="1028"/>
      <c r="V37" s="1029"/>
      <c r="W37" s="1029"/>
      <c r="X37" s="1038"/>
      <c r="Y37" s="1009"/>
      <c r="Z37" s="1009"/>
      <c r="AA37" s="1037"/>
    </row>
    <row r="38" spans="1:29" x14ac:dyDescent="0.2">
      <c r="A38" s="974"/>
      <c r="B38" s="975"/>
      <c r="C38" s="976"/>
      <c r="D38" s="120"/>
      <c r="E38" s="970"/>
      <c r="F38" s="970"/>
      <c r="G38" s="104"/>
      <c r="H38" s="120"/>
      <c r="I38" s="1009"/>
      <c r="J38" s="1009"/>
      <c r="L38" s="1011"/>
      <c r="M38" s="1015" t="s">
        <v>720</v>
      </c>
      <c r="N38" s="1015"/>
      <c r="O38" s="1015"/>
      <c r="P38" s="1014" t="s">
        <v>702</v>
      </c>
      <c r="Q38" s="1014" t="s">
        <v>730</v>
      </c>
      <c r="R38" s="1014"/>
      <c r="S38" s="1014"/>
      <c r="T38" s="1015" t="s">
        <v>731</v>
      </c>
      <c r="U38" s="617"/>
      <c r="V38" s="617"/>
      <c r="W38" s="617"/>
      <c r="X38" s="1038"/>
      <c r="Y38" s="1009"/>
      <c r="Z38" s="1009"/>
      <c r="AA38" s="1037"/>
    </row>
    <row r="39" spans="1:29" x14ac:dyDescent="0.2">
      <c r="A39" s="974"/>
      <c r="B39" s="975"/>
      <c r="C39" s="976"/>
      <c r="D39" s="120"/>
      <c r="E39" s="970"/>
      <c r="F39" s="970"/>
      <c r="G39" s="104"/>
      <c r="H39" s="120"/>
      <c r="I39" s="1009"/>
      <c r="J39" s="1009"/>
      <c r="L39" s="1011"/>
      <c r="M39" s="1015"/>
      <c r="N39" s="1015"/>
      <c r="O39" s="1015"/>
      <c r="P39" s="1014"/>
      <c r="Q39" s="1015" t="s">
        <v>723</v>
      </c>
      <c r="R39" s="1030" t="s">
        <v>724</v>
      </c>
      <c r="S39" s="1032" t="s">
        <v>725</v>
      </c>
      <c r="T39" s="1014"/>
      <c r="U39" s="617"/>
      <c r="V39" s="617"/>
      <c r="W39" s="617"/>
      <c r="X39" s="1038"/>
      <c r="Y39" s="1009"/>
      <c r="Z39" s="1009"/>
      <c r="AA39" s="1037"/>
    </row>
    <row r="40" spans="1:29" x14ac:dyDescent="0.2">
      <c r="A40" s="974"/>
      <c r="B40" s="975"/>
      <c r="C40" s="976"/>
      <c r="D40" s="120"/>
      <c r="E40" s="970"/>
      <c r="F40" s="970"/>
      <c r="G40" s="104"/>
      <c r="H40" s="120"/>
      <c r="I40" s="1009"/>
      <c r="J40" s="1009"/>
      <c r="L40" s="1011"/>
      <c r="M40" s="1015"/>
      <c r="N40" s="1015"/>
      <c r="O40" s="1015"/>
      <c r="P40" s="1014"/>
      <c r="Q40" s="1014"/>
      <c r="R40" s="1031"/>
      <c r="S40" s="1033"/>
      <c r="T40" s="1014"/>
      <c r="V40" s="612"/>
      <c r="W40" s="612"/>
      <c r="X40" s="1038"/>
      <c r="Y40" s="1009"/>
      <c r="Z40" s="1009"/>
      <c r="AA40" s="1037"/>
    </row>
    <row r="41" spans="1:29" ht="24.9" customHeight="1" x14ac:dyDescent="0.2">
      <c r="A41" s="974"/>
      <c r="B41" s="975"/>
      <c r="C41" s="976"/>
      <c r="D41" s="120"/>
      <c r="E41" s="970"/>
      <c r="F41" s="970"/>
      <c r="G41" s="104"/>
      <c r="H41" s="120"/>
      <c r="I41" s="1009"/>
      <c r="J41" s="1009"/>
      <c r="L41" s="1011"/>
      <c r="M41" s="1014" t="s">
        <v>706</v>
      </c>
      <c r="N41" s="1014"/>
      <c r="O41" s="1014"/>
      <c r="P41" s="503" t="s">
        <v>698</v>
      </c>
      <c r="Q41" s="504" t="s">
        <v>868</v>
      </c>
      <c r="R41" s="504" t="s">
        <v>869</v>
      </c>
      <c r="S41" s="505" t="s">
        <v>526</v>
      </c>
      <c r="T41" s="503" t="s">
        <v>518</v>
      </c>
      <c r="V41" s="612"/>
      <c r="W41" s="612"/>
      <c r="X41" s="1038"/>
      <c r="Y41" s="1009"/>
      <c r="Z41" s="1009"/>
      <c r="AA41" s="1037"/>
    </row>
    <row r="42" spans="1:29" x14ac:dyDescent="0.2">
      <c r="A42" s="974"/>
      <c r="B42" s="975"/>
      <c r="C42" s="976"/>
      <c r="D42" s="120"/>
      <c r="E42" s="970"/>
      <c r="F42" s="970"/>
      <c r="G42" s="104"/>
      <c r="H42" s="120"/>
      <c r="I42" s="1009"/>
      <c r="J42" s="1009"/>
      <c r="L42" s="1011"/>
      <c r="M42" s="1015" t="s">
        <v>721</v>
      </c>
      <c r="N42" s="1014" t="s">
        <v>703</v>
      </c>
      <c r="O42" s="506" t="s">
        <v>705</v>
      </c>
      <c r="P42" s="503" t="s">
        <v>699</v>
      </c>
      <c r="Q42" s="503" t="s">
        <v>529</v>
      </c>
      <c r="R42" s="507" t="s">
        <v>528</v>
      </c>
      <c r="S42" s="508" t="s">
        <v>527</v>
      </c>
      <c r="T42" s="507" t="s">
        <v>519</v>
      </c>
      <c r="V42" s="612"/>
      <c r="W42" s="612"/>
      <c r="X42" s="1038"/>
      <c r="Y42" s="1009"/>
      <c r="Z42" s="1009"/>
      <c r="AA42" s="1037"/>
    </row>
    <row r="43" spans="1:29" x14ac:dyDescent="0.2">
      <c r="A43" s="974"/>
      <c r="B43" s="975"/>
      <c r="C43" s="976"/>
      <c r="D43" s="120"/>
      <c r="E43" s="970"/>
      <c r="F43" s="970"/>
      <c r="G43" s="104"/>
      <c r="H43" s="120"/>
      <c r="I43" s="1009"/>
      <c r="J43" s="1009"/>
      <c r="L43" s="1011"/>
      <c r="M43" s="1014"/>
      <c r="N43" s="1014"/>
      <c r="O43" s="506" t="s">
        <v>704</v>
      </c>
      <c r="P43" s="503" t="s">
        <v>700</v>
      </c>
      <c r="Q43" s="613" t="s">
        <v>821</v>
      </c>
      <c r="R43" s="618" t="s">
        <v>821</v>
      </c>
      <c r="S43" s="508" t="s">
        <v>530</v>
      </c>
      <c r="T43" s="507" t="s">
        <v>520</v>
      </c>
      <c r="U43" s="970" t="s">
        <v>286</v>
      </c>
      <c r="V43" s="970"/>
      <c r="W43" s="970"/>
      <c r="X43" s="1038"/>
      <c r="Y43" s="1009"/>
      <c r="Z43" s="1009"/>
      <c r="AA43" s="1037"/>
      <c r="AC43" s="1022"/>
    </row>
    <row r="44" spans="1:29" x14ac:dyDescent="0.2">
      <c r="A44" s="974"/>
      <c r="B44" s="975"/>
      <c r="C44" s="976"/>
      <c r="D44" s="120"/>
      <c r="E44" s="970"/>
      <c r="F44" s="970"/>
      <c r="G44" s="104"/>
      <c r="H44" s="120"/>
      <c r="I44" s="1009"/>
      <c r="J44" s="1009"/>
      <c r="L44" s="1011"/>
      <c r="M44" s="1014"/>
      <c r="N44" s="1014" t="s">
        <v>722</v>
      </c>
      <c r="O44" s="509" t="s">
        <v>705</v>
      </c>
      <c r="P44" s="507" t="s">
        <v>412</v>
      </c>
      <c r="Q44" s="510" t="s">
        <v>821</v>
      </c>
      <c r="R44" s="618" t="s">
        <v>821</v>
      </c>
      <c r="S44" s="508" t="s">
        <v>526</v>
      </c>
      <c r="T44" s="507" t="s">
        <v>521</v>
      </c>
      <c r="U44" s="1023" t="s">
        <v>288</v>
      </c>
      <c r="V44" s="1024"/>
      <c r="W44" s="1025"/>
      <c r="X44" s="1038"/>
      <c r="Y44" s="1009"/>
      <c r="Z44" s="1009"/>
      <c r="AA44" s="1037"/>
      <c r="AC44" s="1022"/>
    </row>
    <row r="45" spans="1:29" x14ac:dyDescent="0.2">
      <c r="A45" s="974"/>
      <c r="B45" s="975"/>
      <c r="C45" s="976"/>
      <c r="D45" s="120"/>
      <c r="E45" s="970"/>
      <c r="F45" s="970"/>
      <c r="G45" s="104"/>
      <c r="H45" s="120"/>
      <c r="I45" s="1009"/>
      <c r="J45" s="1009"/>
      <c r="L45" s="1011"/>
      <c r="M45" s="1014"/>
      <c r="N45" s="1014"/>
      <c r="O45" s="511" t="s">
        <v>704</v>
      </c>
      <c r="P45" s="504" t="s">
        <v>701</v>
      </c>
      <c r="Q45" s="614" t="s">
        <v>821</v>
      </c>
      <c r="R45" s="614" t="s">
        <v>821</v>
      </c>
      <c r="S45" s="504" t="s">
        <v>535</v>
      </c>
      <c r="T45" s="504" t="s">
        <v>517</v>
      </c>
      <c r="U45" s="1026"/>
      <c r="V45" s="1024"/>
      <c r="W45" s="1025"/>
      <c r="X45" s="1038"/>
      <c r="Y45" s="1009"/>
      <c r="Z45" s="1009"/>
      <c r="AA45" s="1037"/>
      <c r="AC45" s="1022"/>
    </row>
    <row r="46" spans="1:29" ht="11.4" customHeight="1" x14ac:dyDescent="0.2">
      <c r="A46" s="974"/>
      <c r="B46" s="975"/>
      <c r="C46" s="976"/>
      <c r="D46" s="120"/>
      <c r="E46" s="970"/>
      <c r="F46" s="970"/>
      <c r="G46" s="104"/>
      <c r="H46" s="120"/>
      <c r="I46" s="1009"/>
      <c r="J46" s="1009"/>
      <c r="L46" s="1011"/>
      <c r="M46" s="1018" t="s">
        <v>1024</v>
      </c>
      <c r="N46" s="970"/>
      <c r="O46" s="970"/>
      <c r="P46" s="970"/>
      <c r="Q46" s="970"/>
      <c r="R46" s="970"/>
      <c r="S46" s="970"/>
      <c r="T46" s="1027"/>
      <c r="U46" s="1026"/>
      <c r="V46" s="1024"/>
      <c r="W46" s="1025"/>
      <c r="X46" s="1038"/>
      <c r="Y46" s="1009"/>
      <c r="Z46" s="1009"/>
      <c r="AA46" s="1037"/>
      <c r="AC46" s="1022"/>
    </row>
    <row r="47" spans="1:29" x14ac:dyDescent="0.2">
      <c r="A47" s="974"/>
      <c r="B47" s="975"/>
      <c r="C47" s="976"/>
      <c r="D47" s="120"/>
      <c r="E47" s="970"/>
      <c r="F47" s="970"/>
      <c r="G47" s="104"/>
      <c r="H47" s="120"/>
      <c r="I47" s="1009"/>
      <c r="J47" s="1009"/>
      <c r="L47" s="1011"/>
      <c r="M47" s="1018"/>
      <c r="N47" s="970"/>
      <c r="O47" s="970"/>
      <c r="P47" s="970"/>
      <c r="Q47" s="970"/>
      <c r="R47" s="970"/>
      <c r="S47" s="970"/>
      <c r="T47" s="1027"/>
      <c r="U47" s="1026"/>
      <c r="V47" s="1024"/>
      <c r="W47" s="1025"/>
      <c r="X47" s="1038"/>
      <c r="Y47" s="1009"/>
      <c r="Z47" s="1009"/>
      <c r="AA47" s="1037"/>
      <c r="AC47" s="463"/>
    </row>
    <row r="48" spans="1:29" x14ac:dyDescent="0.2">
      <c r="A48" s="974"/>
      <c r="B48" s="975"/>
      <c r="C48" s="976"/>
      <c r="D48" s="120"/>
      <c r="E48" s="970"/>
      <c r="F48" s="970"/>
      <c r="G48" s="104"/>
      <c r="H48" s="120"/>
      <c r="I48" s="1009"/>
      <c r="J48" s="1009"/>
      <c r="L48" s="1011"/>
      <c r="M48" s="125" t="s">
        <v>726</v>
      </c>
      <c r="N48" s="1"/>
      <c r="O48" s="1"/>
      <c r="P48" s="512"/>
      <c r="R48" s="1"/>
      <c r="S48" s="1"/>
      <c r="T48" s="13"/>
      <c r="U48" s="1026"/>
      <c r="V48" s="1024"/>
      <c r="W48" s="1025"/>
      <c r="X48" s="1038"/>
      <c r="Y48" s="1009"/>
      <c r="Z48" s="1009"/>
      <c r="AA48" s="1037"/>
      <c r="AC48" s="463"/>
    </row>
    <row r="49" spans="1:29" x14ac:dyDescent="0.2">
      <c r="A49" s="974"/>
      <c r="B49" s="975"/>
      <c r="C49" s="976"/>
      <c r="D49" s="120"/>
      <c r="E49" s="970"/>
      <c r="F49" s="970"/>
      <c r="G49" s="104"/>
      <c r="H49" s="120"/>
      <c r="I49" s="1009"/>
      <c r="J49" s="1009"/>
      <c r="L49" s="1011"/>
      <c r="M49" s="125" t="s">
        <v>982</v>
      </c>
      <c r="N49" s="1"/>
      <c r="O49" s="1"/>
      <c r="P49" s="512"/>
      <c r="R49" s="463"/>
      <c r="S49" s="463"/>
      <c r="T49" s="513"/>
      <c r="U49" s="1026"/>
      <c r="V49" s="1024"/>
      <c r="W49" s="1025"/>
      <c r="X49" s="1038"/>
      <c r="Y49" s="1009"/>
      <c r="Z49" s="1009"/>
      <c r="AA49" s="1037"/>
      <c r="AC49" s="514"/>
    </row>
    <row r="50" spans="1:29" x14ac:dyDescent="0.2">
      <c r="A50" s="974"/>
      <c r="B50" s="975"/>
      <c r="C50" s="976"/>
      <c r="D50" s="120"/>
      <c r="E50" s="970"/>
      <c r="F50" s="970"/>
      <c r="G50" s="104"/>
      <c r="H50" s="120"/>
      <c r="I50" s="1009"/>
      <c r="J50" s="1009"/>
      <c r="L50" s="1011"/>
      <c r="M50" s="1014" t="s">
        <v>706</v>
      </c>
      <c r="N50" s="1014"/>
      <c r="O50" s="1014"/>
      <c r="P50" s="503" t="s">
        <v>693</v>
      </c>
      <c r="Q50" s="101"/>
      <c r="R50" s="101"/>
      <c r="S50" s="101"/>
      <c r="T50" s="165"/>
      <c r="U50" s="98"/>
      <c r="V50" s="98"/>
      <c r="W50" s="515"/>
      <c r="X50" s="1038"/>
      <c r="Y50" s="1009"/>
      <c r="Z50" s="1009"/>
      <c r="AA50" s="1037"/>
      <c r="AC50" s="514"/>
    </row>
    <row r="51" spans="1:29" x14ac:dyDescent="0.2">
      <c r="A51" s="974"/>
      <c r="B51" s="975"/>
      <c r="C51" s="976"/>
      <c r="D51" s="120"/>
      <c r="E51" s="970"/>
      <c r="F51" s="970"/>
      <c r="G51" s="104"/>
      <c r="H51" s="120"/>
      <c r="I51" s="1009"/>
      <c r="J51" s="1009"/>
      <c r="L51" s="1011"/>
      <c r="M51" s="1015" t="s">
        <v>721</v>
      </c>
      <c r="N51" s="613" t="s">
        <v>703</v>
      </c>
      <c r="O51" s="613" t="s">
        <v>705</v>
      </c>
      <c r="P51" s="503" t="s">
        <v>694</v>
      </c>
      <c r="Q51" s="101"/>
      <c r="R51" s="101"/>
      <c r="S51" s="101"/>
      <c r="T51" s="165"/>
      <c r="U51" s="1016"/>
      <c r="V51" s="1016"/>
      <c r="W51" s="1017"/>
      <c r="X51" s="1038"/>
      <c r="Y51" s="1009"/>
      <c r="Z51" s="1009"/>
      <c r="AA51" s="1037"/>
      <c r="AC51" s="514"/>
    </row>
    <row r="52" spans="1:29" x14ac:dyDescent="0.2">
      <c r="A52" s="974"/>
      <c r="B52" s="975"/>
      <c r="C52" s="976"/>
      <c r="D52" s="120"/>
      <c r="E52" s="970"/>
      <c r="F52" s="970"/>
      <c r="G52" s="104"/>
      <c r="H52" s="120"/>
      <c r="I52" s="1009"/>
      <c r="J52" s="1009"/>
      <c r="L52" s="1011"/>
      <c r="M52" s="1014"/>
      <c r="N52" s="613" t="s">
        <v>703</v>
      </c>
      <c r="O52" s="613" t="s">
        <v>704</v>
      </c>
      <c r="P52" s="503" t="s">
        <v>695</v>
      </c>
      <c r="Q52" s="101"/>
      <c r="R52" s="101"/>
      <c r="S52" s="101"/>
      <c r="T52" s="165"/>
      <c r="U52" s="98"/>
      <c r="V52" s="98"/>
      <c r="W52" s="515"/>
      <c r="X52" s="1038"/>
      <c r="Y52" s="1009"/>
      <c r="Z52" s="1009"/>
      <c r="AA52" s="1037"/>
      <c r="AC52" s="514"/>
    </row>
    <row r="53" spans="1:29" x14ac:dyDescent="0.2">
      <c r="A53" s="974"/>
      <c r="B53" s="975"/>
      <c r="C53" s="976"/>
      <c r="D53" s="120"/>
      <c r="E53" s="970"/>
      <c r="F53" s="970"/>
      <c r="G53" s="104"/>
      <c r="H53" s="120"/>
      <c r="I53" s="1009"/>
      <c r="J53" s="1009"/>
      <c r="L53" s="1011"/>
      <c r="M53" s="1014"/>
      <c r="N53" s="613" t="s">
        <v>722</v>
      </c>
      <c r="O53" s="613" t="s">
        <v>705</v>
      </c>
      <c r="P53" s="516" t="s">
        <v>287</v>
      </c>
      <c r="Q53" s="517"/>
      <c r="R53" s="101"/>
      <c r="S53" s="101"/>
      <c r="T53" s="165"/>
      <c r="U53" s="98"/>
      <c r="V53" s="98"/>
      <c r="W53" s="515"/>
      <c r="X53" s="1038"/>
      <c r="Y53" s="1009"/>
      <c r="Z53" s="1009"/>
      <c r="AA53" s="1037"/>
    </row>
    <row r="54" spans="1:29" x14ac:dyDescent="0.2">
      <c r="A54" s="974"/>
      <c r="B54" s="975"/>
      <c r="C54" s="976"/>
      <c r="D54" s="120"/>
      <c r="E54" s="970"/>
      <c r="F54" s="970"/>
      <c r="G54" s="104"/>
      <c r="H54" s="120"/>
      <c r="I54" s="1009"/>
      <c r="J54" s="1009"/>
      <c r="L54" s="1011"/>
      <c r="M54" s="1014"/>
      <c r="N54" s="613" t="s">
        <v>722</v>
      </c>
      <c r="O54" s="613" t="s">
        <v>704</v>
      </c>
      <c r="P54" s="503" t="s">
        <v>696</v>
      </c>
      <c r="Q54" s="101"/>
      <c r="R54" s="101"/>
      <c r="S54" s="101"/>
      <c r="T54" s="165"/>
      <c r="U54" s="24"/>
      <c r="V54" s="24"/>
      <c r="W54" s="24"/>
      <c r="X54" s="1038"/>
      <c r="Y54" s="1009"/>
      <c r="Z54" s="1009"/>
      <c r="AA54" s="1037"/>
    </row>
    <row r="55" spans="1:29" ht="5.25" customHeight="1" x14ac:dyDescent="0.2">
      <c r="A55" s="974"/>
      <c r="B55" s="975"/>
      <c r="C55" s="976"/>
      <c r="D55" s="120"/>
      <c r="E55" s="970"/>
      <c r="F55" s="970"/>
      <c r="G55" s="104"/>
      <c r="H55" s="120"/>
      <c r="I55" s="1009"/>
      <c r="J55" s="1009"/>
      <c r="L55" s="1011"/>
      <c r="M55" s="518"/>
      <c r="N55" s="168"/>
      <c r="O55" s="168"/>
      <c r="P55" s="168"/>
      <c r="Q55" s="168"/>
      <c r="R55" s="168"/>
      <c r="S55" s="168"/>
      <c r="T55" s="519"/>
      <c r="U55" s="24"/>
      <c r="V55" s="24"/>
      <c r="W55" s="24"/>
      <c r="X55" s="1038"/>
      <c r="Y55" s="1009"/>
      <c r="Z55" s="1009"/>
      <c r="AA55" s="1037"/>
    </row>
    <row r="56" spans="1:29" x14ac:dyDescent="0.2">
      <c r="A56" s="974"/>
      <c r="B56" s="975"/>
      <c r="C56" s="976"/>
      <c r="D56" s="120"/>
      <c r="E56" s="970"/>
      <c r="F56" s="970"/>
      <c r="G56" s="104"/>
      <c r="H56" s="120"/>
      <c r="I56" s="1009"/>
      <c r="J56" s="1009"/>
      <c r="L56" s="1011"/>
      <c r="M56" s="606" t="s">
        <v>743</v>
      </c>
      <c r="N56" s="168"/>
      <c r="O56" s="168"/>
      <c r="P56" s="168"/>
      <c r="Q56" s="168"/>
      <c r="R56" s="168"/>
      <c r="S56" s="168"/>
      <c r="T56" s="519"/>
      <c r="U56" s="24"/>
      <c r="V56" s="24"/>
      <c r="W56" s="24"/>
      <c r="X56" s="1038"/>
      <c r="Y56" s="1009"/>
      <c r="Z56" s="1009"/>
      <c r="AA56" s="1037"/>
    </row>
    <row r="57" spans="1:29" x14ac:dyDescent="0.2">
      <c r="A57" s="974"/>
      <c r="B57" s="975"/>
      <c r="C57" s="976"/>
      <c r="D57" s="120"/>
      <c r="E57" s="970"/>
      <c r="F57" s="970"/>
      <c r="G57" s="104"/>
      <c r="H57" s="120"/>
      <c r="I57" s="1009"/>
      <c r="J57" s="1009"/>
      <c r="L57" s="1011"/>
      <c r="M57" s="1018" t="s">
        <v>727</v>
      </c>
      <c r="N57" s="970"/>
      <c r="O57" s="970"/>
      <c r="P57" s="970"/>
      <c r="Q57" s="168"/>
      <c r="R57" s="168"/>
      <c r="S57" s="168"/>
      <c r="T57" s="519"/>
      <c r="U57" s="24"/>
      <c r="V57" s="24"/>
      <c r="W57" s="24"/>
      <c r="X57" s="1038"/>
      <c r="Y57" s="1009"/>
      <c r="Z57" s="1009"/>
      <c r="AA57" s="1037"/>
    </row>
    <row r="58" spans="1:29" ht="13" x14ac:dyDescent="0.2">
      <c r="A58" s="974"/>
      <c r="B58" s="975"/>
      <c r="C58" s="976"/>
      <c r="D58" s="120"/>
      <c r="E58" s="970"/>
      <c r="F58" s="970"/>
      <c r="G58" s="104"/>
      <c r="H58" s="120"/>
      <c r="I58" s="1009"/>
      <c r="J58" s="1009"/>
      <c r="L58" s="1011"/>
      <c r="M58" s="520" t="s">
        <v>728</v>
      </c>
      <c r="N58" s="1004" t="s">
        <v>729</v>
      </c>
      <c r="O58" s="1003"/>
      <c r="P58" s="1003"/>
      <c r="Q58" s="1005"/>
      <c r="R58" s="168"/>
      <c r="S58" s="781"/>
      <c r="T58" s="782"/>
      <c r="U58" s="493"/>
      <c r="V58" s="24"/>
      <c r="W58" s="24"/>
      <c r="X58" s="1038"/>
      <c r="Y58" s="1009"/>
      <c r="Z58" s="1009"/>
      <c r="AA58" s="1037"/>
    </row>
    <row r="59" spans="1:29" x14ac:dyDescent="0.2">
      <c r="A59" s="974"/>
      <c r="B59" s="975"/>
      <c r="C59" s="976"/>
      <c r="D59" s="120"/>
      <c r="E59" s="970"/>
      <c r="F59" s="970"/>
      <c r="G59" s="104"/>
      <c r="H59" s="120"/>
      <c r="I59" s="1009"/>
      <c r="J59" s="1009"/>
      <c r="L59" s="1011"/>
      <c r="M59" s="520" t="s">
        <v>704</v>
      </c>
      <c r="N59" s="1004" t="s">
        <v>738</v>
      </c>
      <c r="O59" s="1003"/>
      <c r="P59" s="1003"/>
      <c r="Q59" s="1005"/>
      <c r="R59" s="521"/>
      <c r="S59" s="521"/>
      <c r="T59" s="522"/>
      <c r="U59" s="493"/>
      <c r="V59" s="24"/>
      <c r="W59" s="24"/>
      <c r="X59" s="1038"/>
      <c r="Y59" s="1009"/>
      <c r="Z59" s="1009"/>
      <c r="AA59" s="1037"/>
    </row>
    <row r="60" spans="1:29" x14ac:dyDescent="0.2">
      <c r="A60" s="974"/>
      <c r="B60" s="975"/>
      <c r="C60" s="976"/>
      <c r="D60" s="120"/>
      <c r="E60" s="970"/>
      <c r="F60" s="970"/>
      <c r="G60" s="104"/>
      <c r="H60" s="120"/>
      <c r="I60" s="1009"/>
      <c r="J60" s="1009"/>
      <c r="L60" s="958"/>
      <c r="M60" s="1002" t="s">
        <v>732</v>
      </c>
      <c r="N60" s="960"/>
      <c r="O60" s="960"/>
      <c r="P60" s="960"/>
      <c r="Q60" s="523"/>
      <c r="R60" s="24"/>
      <c r="S60" s="24"/>
      <c r="T60" s="24"/>
      <c r="U60" s="493"/>
      <c r="V60" s="24"/>
      <c r="W60" s="24"/>
      <c r="X60" s="1038"/>
      <c r="Y60" s="1009"/>
      <c r="Z60" s="1009"/>
      <c r="AA60" s="1037"/>
    </row>
    <row r="61" spans="1:29" hidden="1" x14ac:dyDescent="0.2">
      <c r="A61" s="974"/>
      <c r="B61" s="975"/>
      <c r="C61" s="976"/>
      <c r="D61" s="120"/>
      <c r="E61" s="970"/>
      <c r="F61" s="970"/>
      <c r="G61" s="104"/>
      <c r="H61" s="120"/>
      <c r="I61" s="1009"/>
      <c r="J61" s="1009"/>
      <c r="L61" s="958"/>
      <c r="M61" s="616"/>
      <c r="N61" s="607"/>
      <c r="O61" s="607"/>
      <c r="P61" s="607"/>
      <c r="Q61" s="607"/>
      <c r="R61" s="607"/>
      <c r="S61" s="607"/>
      <c r="T61" s="615"/>
      <c r="U61" s="493"/>
      <c r="V61" s="24"/>
      <c r="W61" s="24"/>
      <c r="X61" s="1038"/>
      <c r="Y61" s="1009"/>
      <c r="Z61" s="1009"/>
      <c r="AA61" s="1037"/>
    </row>
    <row r="62" spans="1:29" x14ac:dyDescent="0.2">
      <c r="A62" s="967" t="s">
        <v>172</v>
      </c>
      <c r="B62" s="968"/>
      <c r="C62" s="969"/>
      <c r="D62" s="103"/>
      <c r="E62" s="1003" t="s">
        <v>289</v>
      </c>
      <c r="F62" s="1003"/>
      <c r="G62" s="102"/>
      <c r="H62" s="103"/>
      <c r="I62" s="1003" t="s">
        <v>290</v>
      </c>
      <c r="J62" s="1003"/>
      <c r="K62" s="34"/>
      <c r="L62" s="524"/>
      <c r="M62" s="1004" t="s">
        <v>822</v>
      </c>
      <c r="N62" s="1003"/>
      <c r="O62" s="1003"/>
      <c r="P62" s="1003"/>
      <c r="Q62" s="1003"/>
      <c r="R62" s="1003"/>
      <c r="S62" s="1003"/>
      <c r="T62" s="1005"/>
      <c r="U62" s="623" t="s">
        <v>884</v>
      </c>
      <c r="V62" s="624"/>
      <c r="W62" s="624"/>
      <c r="X62" s="624"/>
      <c r="Y62" s="624"/>
      <c r="Z62" s="624"/>
      <c r="AA62" s="525"/>
    </row>
    <row r="63" spans="1:29" x14ac:dyDescent="0.2">
      <c r="A63" s="967" t="s">
        <v>173</v>
      </c>
      <c r="B63" s="968"/>
      <c r="C63" s="969"/>
      <c r="D63" s="103"/>
      <c r="E63" s="1003" t="s">
        <v>291</v>
      </c>
      <c r="F63" s="1003"/>
      <c r="G63" s="102"/>
      <c r="H63" s="103"/>
      <c r="I63" s="1003" t="s">
        <v>292</v>
      </c>
      <c r="J63" s="1003"/>
      <c r="K63" s="34"/>
      <c r="L63" s="524"/>
      <c r="M63" s="1006" t="s">
        <v>293</v>
      </c>
      <c r="N63" s="1007"/>
      <c r="O63" s="1007"/>
      <c r="P63" s="1007"/>
      <c r="Q63" s="1007"/>
      <c r="R63" s="1007"/>
      <c r="S63" s="624"/>
      <c r="T63" s="624"/>
      <c r="U63" s="526" t="s">
        <v>885</v>
      </c>
      <c r="V63" s="527"/>
      <c r="W63" s="527"/>
      <c r="X63" s="527"/>
      <c r="Y63" s="527"/>
      <c r="Z63" s="527"/>
      <c r="AA63" s="528"/>
    </row>
    <row r="64" spans="1:29" ht="12" customHeight="1" x14ac:dyDescent="0.2">
      <c r="A64" s="982" t="s">
        <v>886</v>
      </c>
      <c r="B64" s="983"/>
      <c r="C64" s="984"/>
      <c r="D64" s="119"/>
      <c r="E64" s="980" t="s">
        <v>294</v>
      </c>
      <c r="F64" s="980"/>
      <c r="G64" s="148"/>
      <c r="H64" s="119"/>
      <c r="I64" s="980" t="s">
        <v>295</v>
      </c>
      <c r="J64" s="980"/>
      <c r="K64" s="122"/>
      <c r="L64" s="991" t="s">
        <v>296</v>
      </c>
      <c r="M64" s="622" t="s">
        <v>416</v>
      </c>
      <c r="N64" s="622" t="s">
        <v>887</v>
      </c>
      <c r="O64" s="622"/>
      <c r="P64" s="622"/>
      <c r="Q64" s="622"/>
      <c r="R64" s="622"/>
      <c r="S64" s="622"/>
      <c r="T64" s="622"/>
      <c r="U64" s="501"/>
      <c r="X64" s="24"/>
      <c r="Y64" s="24"/>
      <c r="Z64" s="24"/>
      <c r="AA64" s="608"/>
    </row>
    <row r="65" spans="1:27" ht="13.5" customHeight="1" x14ac:dyDescent="0.2">
      <c r="A65" s="985"/>
      <c r="B65" s="986"/>
      <c r="C65" s="987"/>
      <c r="D65" s="120"/>
      <c r="E65" s="970"/>
      <c r="F65" s="970"/>
      <c r="G65" s="104"/>
      <c r="H65" s="120"/>
      <c r="I65" s="970"/>
      <c r="J65" s="970"/>
      <c r="L65" s="992"/>
      <c r="M65" s="994" t="s">
        <v>420</v>
      </c>
      <c r="N65" s="995"/>
      <c r="O65" s="995"/>
      <c r="P65" s="995"/>
      <c r="Q65" s="995"/>
      <c r="R65" s="995"/>
      <c r="S65"/>
      <c r="T65" s="612"/>
      <c r="U65" s="493" t="s">
        <v>297</v>
      </c>
      <c r="V65" s="997" t="s">
        <v>298</v>
      </c>
      <c r="W65" s="997"/>
      <c r="X65" s="612"/>
      <c r="Y65" s="612"/>
      <c r="Z65" s="612"/>
      <c r="AA65" s="621"/>
    </row>
    <row r="66" spans="1:27" ht="13.5" customHeight="1" x14ac:dyDescent="0.2">
      <c r="A66" s="985"/>
      <c r="B66" s="986"/>
      <c r="C66" s="987"/>
      <c r="D66" s="120"/>
      <c r="E66" s="970"/>
      <c r="F66" s="970"/>
      <c r="G66" s="104"/>
      <c r="H66" s="120"/>
      <c r="I66" s="970"/>
      <c r="J66" s="970"/>
      <c r="L66" s="992"/>
      <c r="M66" s="996"/>
      <c r="N66" s="995"/>
      <c r="O66" s="995"/>
      <c r="P66" s="995"/>
      <c r="Q66" s="995"/>
      <c r="R66" s="995"/>
      <c r="S66"/>
      <c r="T66" s="612"/>
      <c r="U66" s="493" t="s">
        <v>299</v>
      </c>
      <c r="V66" s="970" t="s">
        <v>580</v>
      </c>
      <c r="W66" s="970"/>
      <c r="X66" s="970"/>
      <c r="Y66" s="970"/>
      <c r="Z66" s="970"/>
      <c r="AA66" s="998"/>
    </row>
    <row r="67" spans="1:27" x14ac:dyDescent="0.2">
      <c r="A67" s="985"/>
      <c r="B67" s="986"/>
      <c r="C67" s="987"/>
      <c r="D67" s="120"/>
      <c r="E67" s="970"/>
      <c r="F67" s="970"/>
      <c r="G67" s="104"/>
      <c r="H67" s="120"/>
      <c r="I67" s="970"/>
      <c r="J67" s="970"/>
      <c r="L67" s="992"/>
      <c r="M67" s="24" t="s">
        <v>417</v>
      </c>
      <c r="N67" s="24" t="s">
        <v>888</v>
      </c>
      <c r="O67" s="24"/>
      <c r="P67" s="24"/>
      <c r="Q67" s="24"/>
      <c r="R67" s="24"/>
      <c r="S67" s="24"/>
      <c r="T67" s="24"/>
      <c r="U67" s="493"/>
      <c r="V67" s="970"/>
      <c r="W67" s="970"/>
      <c r="X67" s="970"/>
      <c r="Y67" s="970"/>
      <c r="Z67" s="970"/>
      <c r="AA67" s="998"/>
    </row>
    <row r="68" spans="1:27" ht="12" customHeight="1" x14ac:dyDescent="0.2">
      <c r="A68" s="988"/>
      <c r="B68" s="989"/>
      <c r="C68" s="990"/>
      <c r="D68" s="105"/>
      <c r="E68" s="981"/>
      <c r="F68" s="981"/>
      <c r="G68" s="106"/>
      <c r="H68" s="105"/>
      <c r="I68" s="981"/>
      <c r="J68" s="981"/>
      <c r="K68" s="126"/>
      <c r="L68" s="993"/>
      <c r="M68" s="1000" t="s">
        <v>418</v>
      </c>
      <c r="N68" s="1001"/>
      <c r="O68" s="1001"/>
      <c r="P68" s="1001"/>
      <c r="Q68" s="1001"/>
      <c r="R68" s="1001"/>
      <c r="S68" s="607"/>
      <c r="T68" s="612"/>
      <c r="U68" s="493"/>
      <c r="V68" s="981"/>
      <c r="W68" s="981"/>
      <c r="X68" s="981"/>
      <c r="Y68" s="981"/>
      <c r="Z68" s="981"/>
      <c r="AA68" s="999"/>
    </row>
    <row r="69" spans="1:27" x14ac:dyDescent="0.2">
      <c r="A69" s="967" t="s">
        <v>175</v>
      </c>
      <c r="B69" s="968"/>
      <c r="C69" s="969"/>
      <c r="D69" s="120"/>
      <c r="E69" s="970" t="s">
        <v>300</v>
      </c>
      <c r="F69" s="970"/>
      <c r="G69" s="104"/>
      <c r="H69" s="120"/>
      <c r="I69" s="970" t="s">
        <v>301</v>
      </c>
      <c r="J69" s="970"/>
      <c r="L69" s="604"/>
      <c r="M69" s="526" t="s">
        <v>781</v>
      </c>
      <c r="N69" s="527"/>
      <c r="O69" s="527"/>
      <c r="P69" s="527"/>
      <c r="Q69" s="527"/>
      <c r="R69" s="527"/>
      <c r="S69" s="527"/>
      <c r="T69" s="527"/>
      <c r="U69" s="526" t="s">
        <v>889</v>
      </c>
      <c r="V69" s="527"/>
      <c r="W69" s="527"/>
      <c r="X69" s="527"/>
      <c r="Y69" s="527"/>
      <c r="Z69" s="527"/>
      <c r="AA69" s="528"/>
    </row>
    <row r="70" spans="1:27" x14ac:dyDescent="0.2">
      <c r="A70" s="971" t="s">
        <v>176</v>
      </c>
      <c r="B70" s="972"/>
      <c r="C70" s="973"/>
      <c r="D70" s="119"/>
      <c r="E70" s="980" t="s">
        <v>302</v>
      </c>
      <c r="F70" s="980"/>
      <c r="G70" s="148"/>
      <c r="H70" s="119"/>
      <c r="I70" s="980" t="s">
        <v>303</v>
      </c>
      <c r="J70" s="980"/>
      <c r="K70" s="122"/>
      <c r="L70" s="957"/>
      <c r="M70" s="493" t="s">
        <v>304</v>
      </c>
      <c r="N70" s="24"/>
      <c r="O70" s="24"/>
      <c r="P70" s="24"/>
      <c r="Q70" s="24"/>
      <c r="R70" s="24"/>
      <c r="S70" s="24"/>
      <c r="T70" s="24"/>
      <c r="U70" s="493" t="s">
        <v>305</v>
      </c>
      <c r="V70" s="24"/>
      <c r="W70" s="24"/>
      <c r="X70" s="24"/>
      <c r="Y70" s="24"/>
      <c r="Z70" s="24"/>
      <c r="AA70" s="608"/>
    </row>
    <row r="71" spans="1:27" x14ac:dyDescent="0.2">
      <c r="A71" s="974"/>
      <c r="B71" s="975"/>
      <c r="C71" s="976"/>
      <c r="D71" s="120"/>
      <c r="E71" s="970"/>
      <c r="F71" s="970"/>
      <c r="G71" s="104"/>
      <c r="H71" s="120"/>
      <c r="I71" s="970"/>
      <c r="J71" s="970"/>
      <c r="L71" s="958"/>
      <c r="M71" s="493"/>
      <c r="N71" s="960" t="s">
        <v>890</v>
      </c>
      <c r="O71" s="960"/>
      <c r="P71" s="960"/>
      <c r="Q71" s="960"/>
      <c r="R71" s="960"/>
      <c r="S71" s="622"/>
      <c r="T71" s="24"/>
      <c r="U71" s="493" t="s">
        <v>306</v>
      </c>
      <c r="V71" s="24"/>
      <c r="W71" s="24"/>
      <c r="X71" s="24"/>
      <c r="Y71" s="24"/>
      <c r="Z71" s="24"/>
      <c r="AA71" s="608"/>
    </row>
    <row r="72" spans="1:27" x14ac:dyDescent="0.2">
      <c r="A72" s="974"/>
      <c r="B72" s="975"/>
      <c r="C72" s="976"/>
      <c r="D72" s="120"/>
      <c r="E72" s="970"/>
      <c r="F72" s="970"/>
      <c r="G72" s="104"/>
      <c r="H72" s="120"/>
      <c r="I72" s="970"/>
      <c r="J72" s="970"/>
      <c r="L72" s="958"/>
      <c r="M72" s="493" t="s">
        <v>307</v>
      </c>
      <c r="N72" s="24"/>
      <c r="O72" s="24"/>
      <c r="P72" s="24"/>
      <c r="Q72" s="24"/>
      <c r="R72" s="24"/>
      <c r="S72" s="24"/>
      <c r="T72" s="24"/>
      <c r="U72" s="493"/>
      <c r="V72" s="24"/>
      <c r="W72" s="24"/>
      <c r="X72" s="24"/>
      <c r="Y72" s="24"/>
      <c r="Z72" s="24"/>
      <c r="AA72" s="608"/>
    </row>
    <row r="73" spans="1:27" x14ac:dyDescent="0.2">
      <c r="A73" s="977"/>
      <c r="B73" s="978"/>
      <c r="C73" s="979"/>
      <c r="D73" s="105"/>
      <c r="E73" s="981"/>
      <c r="F73" s="981"/>
      <c r="G73" s="106"/>
      <c r="H73" s="105"/>
      <c r="I73" s="981"/>
      <c r="J73" s="981"/>
      <c r="K73" s="126"/>
      <c r="L73" s="959"/>
      <c r="M73" s="493" t="s">
        <v>419</v>
      </c>
      <c r="N73" s="24"/>
      <c r="O73" s="24"/>
      <c r="P73" s="24"/>
      <c r="Q73" s="24"/>
      <c r="R73" s="24"/>
      <c r="S73" s="24"/>
      <c r="T73" s="24"/>
      <c r="U73" s="609"/>
      <c r="V73" s="610"/>
      <c r="W73" s="610"/>
      <c r="X73" s="610"/>
      <c r="Y73" s="610"/>
      <c r="Z73" s="610"/>
      <c r="AA73" s="611"/>
    </row>
    <row r="74" spans="1:27" ht="12" customHeight="1" x14ac:dyDescent="0.2">
      <c r="A74" s="961" t="s">
        <v>177</v>
      </c>
      <c r="B74" s="962"/>
      <c r="C74" s="963"/>
      <c r="D74" s="529"/>
      <c r="E74" s="964" t="s">
        <v>891</v>
      </c>
      <c r="F74" s="964"/>
      <c r="G74" s="626"/>
      <c r="H74" s="529"/>
      <c r="I74" s="964" t="s">
        <v>308</v>
      </c>
      <c r="J74" s="964"/>
      <c r="K74" s="625"/>
      <c r="L74" s="530">
        <v>38718</v>
      </c>
      <c r="M74" s="965" t="s">
        <v>425</v>
      </c>
      <c r="N74" s="966"/>
      <c r="O74" s="966"/>
      <c r="P74" s="966"/>
      <c r="Q74" s="966"/>
      <c r="R74" s="966"/>
      <c r="S74" s="627"/>
      <c r="T74" s="627"/>
      <c r="U74" s="751" t="s">
        <v>281</v>
      </c>
      <c r="V74" s="752"/>
      <c r="W74" s="753">
        <v>38748</v>
      </c>
      <c r="X74" s="1054" t="s">
        <v>1011</v>
      </c>
      <c r="Y74" s="1055"/>
      <c r="Z74" s="1055"/>
      <c r="AA74" s="1056"/>
    </row>
    <row r="75" spans="1:27" x14ac:dyDescent="0.2">
      <c r="L75" s="101"/>
      <c r="M75" s="100"/>
      <c r="N75" s="24"/>
      <c r="O75" s="24"/>
      <c r="P75" s="24"/>
      <c r="Q75" s="24"/>
      <c r="R75" s="24"/>
      <c r="S75" s="24"/>
      <c r="T75" s="24"/>
      <c r="U75" s="24"/>
      <c r="V75" s="24"/>
      <c r="W75" s="24"/>
      <c r="X75" s="24"/>
      <c r="Y75" s="24"/>
      <c r="Z75" s="24"/>
      <c r="AA75" s="100" t="s">
        <v>309</v>
      </c>
    </row>
    <row r="76" spans="1:27" ht="20.149999999999999" customHeight="1" x14ac:dyDescent="0.2"/>
    <row r="77" spans="1:27" ht="9.9" customHeight="1" x14ac:dyDescent="0.2"/>
    <row r="78" spans="1:27" ht="9.9" customHeight="1" x14ac:dyDescent="0.2"/>
    <row r="79" spans="1:27" ht="9.9" customHeight="1" x14ac:dyDescent="0.2"/>
    <row r="80" spans="1:27" ht="9.9" customHeight="1" x14ac:dyDescent="0.2">
      <c r="B80" s="489"/>
      <c r="C80" s="489"/>
      <c r="D80" s="489"/>
    </row>
    <row r="81" spans="2:10" ht="9.9" customHeight="1" x14ac:dyDescent="0.2">
      <c r="B81" s="489"/>
      <c r="C81" s="489"/>
      <c r="D81" s="489"/>
    </row>
    <row r="82" spans="2:10" ht="9.9" customHeight="1" x14ac:dyDescent="0.2">
      <c r="B82" s="489"/>
      <c r="C82" s="489"/>
      <c r="D82" s="489"/>
    </row>
    <row r="83" spans="2:10" ht="11.4" customHeight="1" x14ac:dyDescent="0.2">
      <c r="B83" s="489"/>
      <c r="C83" s="489"/>
      <c r="D83" s="489"/>
      <c r="J83" s="489"/>
    </row>
    <row r="84" spans="2:10" ht="11.4" customHeight="1" x14ac:dyDescent="0.2">
      <c r="B84" s="489"/>
      <c r="C84" s="489"/>
      <c r="D84" s="489"/>
      <c r="E84" s="612"/>
      <c r="F84" s="612"/>
      <c r="I84" s="612"/>
    </row>
    <row r="85" spans="2:10" ht="11.4" customHeight="1" x14ac:dyDescent="0.2">
      <c r="B85" s="489"/>
      <c r="C85" s="489"/>
      <c r="D85" s="489"/>
      <c r="E85" s="612"/>
      <c r="F85" s="612"/>
      <c r="I85" s="612"/>
    </row>
    <row r="86" spans="2:10" ht="11.4" customHeight="1" x14ac:dyDescent="0.2">
      <c r="B86" s="489"/>
      <c r="C86" s="489"/>
      <c r="D86" s="489"/>
      <c r="E86" s="612"/>
      <c r="F86" s="612"/>
      <c r="I86" s="612"/>
    </row>
    <row r="87" spans="2:10" ht="11.4" customHeight="1" x14ac:dyDescent="0.2">
      <c r="B87" s="489"/>
      <c r="C87" s="489"/>
      <c r="D87" s="489"/>
      <c r="E87" s="612"/>
      <c r="F87" s="612"/>
      <c r="I87" s="612"/>
    </row>
    <row r="88" spans="2:10" ht="11.4" customHeight="1" x14ac:dyDescent="0.2">
      <c r="B88" s="489"/>
      <c r="C88" s="489"/>
      <c r="D88" s="489"/>
      <c r="J88" s="489"/>
    </row>
    <row r="89" spans="2:10" ht="11.4" customHeight="1" x14ac:dyDescent="0.2">
      <c r="B89" s="489"/>
      <c r="C89" s="489"/>
      <c r="D89" s="489"/>
    </row>
    <row r="90" spans="2:10" ht="11.4" customHeight="1" x14ac:dyDescent="0.2">
      <c r="B90" s="489"/>
      <c r="C90" s="489"/>
      <c r="D90" s="489"/>
    </row>
    <row r="91" spans="2:10" ht="11.4" customHeight="1" x14ac:dyDescent="0.2">
      <c r="B91" s="489"/>
      <c r="C91" s="489"/>
      <c r="D91" s="489"/>
    </row>
    <row r="92" spans="2:10" ht="11.4" customHeight="1" x14ac:dyDescent="0.2">
      <c r="B92" s="489"/>
      <c r="C92" s="489"/>
      <c r="D92" s="489"/>
    </row>
    <row r="93" spans="2:10" ht="11.4" customHeight="1" x14ac:dyDescent="0.2">
      <c r="B93" s="489"/>
      <c r="C93" s="489"/>
      <c r="D93" s="489"/>
    </row>
    <row r="94" spans="2:10" ht="11.4" customHeight="1" x14ac:dyDescent="0.2"/>
    <row r="95" spans="2:10" ht="11.4" customHeight="1" x14ac:dyDescent="0.2">
      <c r="B95" s="489"/>
      <c r="C95" s="489"/>
      <c r="D95" s="489"/>
      <c r="J95" s="489"/>
    </row>
    <row r="96" spans="2:10" ht="11.4" customHeight="1" x14ac:dyDescent="0.2">
      <c r="B96" s="489"/>
      <c r="C96" s="489"/>
      <c r="D96" s="489"/>
      <c r="J96" s="489"/>
    </row>
    <row r="97" ht="11.4" customHeight="1" x14ac:dyDescent="0.2"/>
    <row r="98" ht="11.4" customHeight="1" x14ac:dyDescent="0.2"/>
    <row r="99" ht="11.4" customHeight="1" x14ac:dyDescent="0.2"/>
    <row r="100" ht="11.4" customHeight="1" x14ac:dyDescent="0.2"/>
    <row r="101" ht="11.4" customHeight="1" x14ac:dyDescent="0.2"/>
    <row r="102" ht="11.4" customHeight="1" x14ac:dyDescent="0.2"/>
    <row r="108" ht="12" customHeight="1" x14ac:dyDescent="0.2"/>
    <row r="109" ht="12" customHeight="1" x14ac:dyDescent="0.2"/>
    <row r="114" spans="13:22" ht="19.5" customHeight="1" x14ac:dyDescent="0.2"/>
    <row r="115" spans="13:22" ht="30" customHeight="1" x14ac:dyDescent="0.2"/>
    <row r="116" spans="13:22" ht="30" customHeight="1" x14ac:dyDescent="0.2"/>
    <row r="117" spans="13:22" ht="30" customHeight="1" x14ac:dyDescent="0.2"/>
    <row r="118" spans="13:22" ht="33" customHeight="1" x14ac:dyDescent="0.2"/>
    <row r="122" spans="13:22" x14ac:dyDescent="0.2">
      <c r="P122" s="101"/>
    </row>
    <row r="123" spans="13:22" x14ac:dyDescent="0.2">
      <c r="M123" s="1"/>
      <c r="N123" s="1"/>
      <c r="O123" s="1"/>
      <c r="P123" s="1"/>
      <c r="Q123" s="1"/>
      <c r="R123" s="1"/>
      <c r="S123" s="1"/>
      <c r="T123" s="1"/>
      <c r="U123" s="512"/>
      <c r="V123" s="512"/>
    </row>
    <row r="124" spans="13:22" x14ac:dyDescent="0.2">
      <c r="M124" s="1"/>
      <c r="N124" s="1"/>
      <c r="O124" s="1"/>
      <c r="P124" s="1"/>
      <c r="Q124" s="1"/>
      <c r="R124" s="1"/>
      <c r="S124" s="1"/>
      <c r="T124" s="1"/>
      <c r="U124" s="955"/>
      <c r="V124" s="955"/>
    </row>
    <row r="125" spans="13:22" x14ac:dyDescent="0.2">
      <c r="M125" s="1"/>
      <c r="N125" s="1"/>
      <c r="O125" s="1"/>
      <c r="P125" s="1"/>
      <c r="Q125" s="1"/>
      <c r="R125" s="1"/>
      <c r="S125" s="1"/>
      <c r="T125" s="1"/>
      <c r="U125" s="955"/>
      <c r="V125" s="955"/>
    </row>
    <row r="126" spans="13:22" x14ac:dyDescent="0.2">
      <c r="M126" s="1"/>
      <c r="N126" s="1"/>
      <c r="O126" s="1"/>
      <c r="P126" s="1"/>
      <c r="Q126" s="1"/>
      <c r="R126" s="1"/>
      <c r="S126" s="1"/>
      <c r="T126" s="1"/>
      <c r="U126" s="955"/>
      <c r="V126" s="955"/>
    </row>
    <row r="127" spans="13:22" x14ac:dyDescent="0.2">
      <c r="M127" s="1"/>
      <c r="N127" s="1"/>
      <c r="O127" s="1"/>
      <c r="P127" s="1"/>
      <c r="Q127" s="1"/>
      <c r="R127" s="1"/>
      <c r="S127" s="1"/>
      <c r="T127" s="1"/>
      <c r="U127" s="955"/>
      <c r="V127" s="955"/>
    </row>
    <row r="128" spans="13:22" x14ac:dyDescent="0.2">
      <c r="M128" s="1"/>
      <c r="N128" s="1"/>
      <c r="O128" s="1"/>
      <c r="P128" s="1"/>
      <c r="Q128" s="1"/>
      <c r="R128" s="1"/>
      <c r="S128" s="1"/>
      <c r="T128" s="1"/>
      <c r="U128" s="956"/>
      <c r="V128" s="956"/>
    </row>
    <row r="129" spans="13:22" x14ac:dyDescent="0.2">
      <c r="M129" s="1"/>
      <c r="N129" s="1"/>
      <c r="O129" s="1"/>
      <c r="P129" s="1"/>
      <c r="Q129" s="1"/>
      <c r="R129" s="1"/>
      <c r="S129" s="1"/>
      <c r="T129" s="1"/>
      <c r="U129" s="956"/>
      <c r="V129" s="956"/>
    </row>
    <row r="130" spans="13:22" x14ac:dyDescent="0.2">
      <c r="M130" s="1"/>
      <c r="N130" s="1"/>
      <c r="O130" s="1"/>
      <c r="P130" s="1"/>
      <c r="Q130" s="1"/>
      <c r="R130" s="1"/>
      <c r="S130" s="1"/>
      <c r="T130" s="1"/>
      <c r="U130" s="956"/>
      <c r="V130" s="956"/>
    </row>
    <row r="131" spans="13:22" x14ac:dyDescent="0.2">
      <c r="M131" s="1"/>
      <c r="N131" s="1"/>
      <c r="O131" s="1"/>
      <c r="P131" s="1"/>
      <c r="Q131" s="1"/>
      <c r="R131" s="1"/>
      <c r="S131" s="1"/>
      <c r="T131" s="1"/>
      <c r="U131" s="956"/>
      <c r="V131" s="956"/>
    </row>
    <row r="132" spans="13:22" x14ac:dyDescent="0.2">
      <c r="M132" s="1"/>
      <c r="N132" s="1"/>
      <c r="O132" s="1"/>
      <c r="P132" s="1"/>
      <c r="Q132" s="1"/>
      <c r="R132" s="1"/>
      <c r="S132" s="1"/>
      <c r="T132" s="1"/>
      <c r="U132" s="956"/>
      <c r="V132" s="956"/>
    </row>
    <row r="133" spans="13:22" ht="12" customHeight="1" x14ac:dyDescent="0.2">
      <c r="M133" s="1"/>
      <c r="N133" s="1"/>
      <c r="O133" s="1"/>
      <c r="P133" s="1"/>
      <c r="Q133" s="1"/>
      <c r="R133" s="1"/>
      <c r="S133" s="1"/>
      <c r="T133" s="1"/>
      <c r="U133" s="168"/>
      <c r="V133" s="168"/>
    </row>
    <row r="134" spans="13:22" x14ac:dyDescent="0.2">
      <c r="M134" s="1"/>
      <c r="N134" s="1"/>
      <c r="O134" s="1"/>
      <c r="P134" s="1"/>
      <c r="Q134" s="1"/>
      <c r="R134" s="1"/>
      <c r="S134" s="1"/>
      <c r="T134" s="1"/>
      <c r="U134" s="168"/>
      <c r="V134" s="168"/>
    </row>
  </sheetData>
  <mergeCells count="115">
    <mergeCell ref="X74:AA74"/>
    <mergeCell ref="A3:B3"/>
    <mergeCell ref="E3:F3"/>
    <mergeCell ref="I3:J3"/>
    <mergeCell ref="M3:R3"/>
    <mergeCell ref="U3:W3"/>
    <mergeCell ref="X3:AA3"/>
    <mergeCell ref="U12:W12"/>
    <mergeCell ref="N9:P9"/>
    <mergeCell ref="Q9:R9"/>
    <mergeCell ref="N10:P11"/>
    <mergeCell ref="Q10:Q11"/>
    <mergeCell ref="R10:R11"/>
    <mergeCell ref="U10:W10"/>
    <mergeCell ref="A4:C22"/>
    <mergeCell ref="E4:F4"/>
    <mergeCell ref="L4:L9"/>
    <mergeCell ref="M4:Q4"/>
    <mergeCell ref="M5:Q5"/>
    <mergeCell ref="F6:F8"/>
    <mergeCell ref="J6:J9"/>
    <mergeCell ref="M6:Q6"/>
    <mergeCell ref="N7:P8"/>
    <mergeCell ref="Q7:R7"/>
    <mergeCell ref="J14:J17"/>
    <mergeCell ref="N14:P15"/>
    <mergeCell ref="Q14:Q15"/>
    <mergeCell ref="R14:R15"/>
    <mergeCell ref="N16:P17"/>
    <mergeCell ref="Q16:Q17"/>
    <mergeCell ref="R16:R17"/>
    <mergeCell ref="F11:F13"/>
    <mergeCell ref="J12:J13"/>
    <mergeCell ref="N12:P13"/>
    <mergeCell ref="Q12:Q13"/>
    <mergeCell ref="R12:R13"/>
    <mergeCell ref="N59:Q59"/>
    <mergeCell ref="J18:J20"/>
    <mergeCell ref="N18:P19"/>
    <mergeCell ref="Q18:Q19"/>
    <mergeCell ref="R18:R19"/>
    <mergeCell ref="M20:R20"/>
    <mergeCell ref="A23:C30"/>
    <mergeCell ref="E23:F30"/>
    <mergeCell ref="I23:J30"/>
    <mergeCell ref="L23:L30"/>
    <mergeCell ref="X27:AA27"/>
    <mergeCell ref="X29:AA29"/>
    <mergeCell ref="AC43:AC46"/>
    <mergeCell ref="N44:N45"/>
    <mergeCell ref="U44:W49"/>
    <mergeCell ref="M46:T47"/>
    <mergeCell ref="U35:W37"/>
    <mergeCell ref="M36:N36"/>
    <mergeCell ref="M37:O37"/>
    <mergeCell ref="M38:O40"/>
    <mergeCell ref="P38:P40"/>
    <mergeCell ref="Q38:S38"/>
    <mergeCell ref="T38:T40"/>
    <mergeCell ref="Q39:Q40"/>
    <mergeCell ref="R39:R40"/>
    <mergeCell ref="S39:S40"/>
    <mergeCell ref="M41:O41"/>
    <mergeCell ref="M42:M45"/>
    <mergeCell ref="N42:N43"/>
    <mergeCell ref="U43:W43"/>
    <mergeCell ref="X30:AA30"/>
    <mergeCell ref="X31:AA61"/>
    <mergeCell ref="M33:N33"/>
    <mergeCell ref="M34:N34"/>
    <mergeCell ref="L64:L68"/>
    <mergeCell ref="M65:R66"/>
    <mergeCell ref="V65:W65"/>
    <mergeCell ref="V66:AA68"/>
    <mergeCell ref="M68:R68"/>
    <mergeCell ref="M60:P60"/>
    <mergeCell ref="A62:C62"/>
    <mergeCell ref="E62:F62"/>
    <mergeCell ref="I62:J62"/>
    <mergeCell ref="M62:T62"/>
    <mergeCell ref="A63:C63"/>
    <mergeCell ref="E63:F63"/>
    <mergeCell ref="I63:J63"/>
    <mergeCell ref="M63:R63"/>
    <mergeCell ref="A31:C61"/>
    <mergeCell ref="E31:F61"/>
    <mergeCell ref="I31:J61"/>
    <mergeCell ref="L31:L61"/>
    <mergeCell ref="M35:N35"/>
    <mergeCell ref="M50:O50"/>
    <mergeCell ref="M51:M54"/>
    <mergeCell ref="U51:W51"/>
    <mergeCell ref="M57:P57"/>
    <mergeCell ref="N58:Q58"/>
    <mergeCell ref="A69:C69"/>
    <mergeCell ref="E69:F69"/>
    <mergeCell ref="I69:J69"/>
    <mergeCell ref="A70:C73"/>
    <mergeCell ref="E70:F73"/>
    <mergeCell ref="I70:J73"/>
    <mergeCell ref="A64:C68"/>
    <mergeCell ref="E64:F68"/>
    <mergeCell ref="I64:J68"/>
    <mergeCell ref="U124:V127"/>
    <mergeCell ref="U128:V128"/>
    <mergeCell ref="U129:V129"/>
    <mergeCell ref="U130:V130"/>
    <mergeCell ref="U131:V131"/>
    <mergeCell ref="U132:V132"/>
    <mergeCell ref="L70:L73"/>
    <mergeCell ref="N71:R71"/>
    <mergeCell ref="A74:C74"/>
    <mergeCell ref="E74:F74"/>
    <mergeCell ref="I74:J74"/>
    <mergeCell ref="M74:R74"/>
  </mergeCells>
  <phoneticPr fontId="2"/>
  <printOptions horizontalCentered="1" verticalCentered="1"/>
  <pageMargins left="0.19685039370078741" right="0.19685039370078741" top="0.62992125984251968" bottom="0.62992125984251968" header="0.15748031496062992" footer="0.59055118110236227"/>
  <pageSetup paperSize="9" scale="61" firstPageNumber="2" orientation="landscape" useFirstPageNumber="1" r:id="rId1"/>
  <headerFooter alignWithMargins="0">
    <oddHeader>&amp;L　</oddHeader>
    <oddFooter>&amp;C&amp;"ＭＳ Ｐ明朝,標準"－&amp;P－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U47"/>
  <sheetViews>
    <sheetView view="pageBreakPreview" zoomScale="75" zoomScaleNormal="85" zoomScaleSheetLayoutView="75" workbookViewId="0">
      <pane xSplit="3" ySplit="2" topLeftCell="J14" activePane="bottomRight" state="frozen"/>
      <selection activeCell="H14" sqref="H14:I14"/>
      <selection pane="topRight" activeCell="H14" sqref="H14:I14"/>
      <selection pane="bottomLeft" activeCell="H14" sqref="H14:I14"/>
      <selection pane="bottomRight" activeCell="H14" sqref="H14:I14"/>
    </sheetView>
  </sheetViews>
  <sheetFormatPr defaultColWidth="9" defaultRowHeight="15" customHeight="1" x14ac:dyDescent="0.2"/>
  <cols>
    <col min="1" max="1" width="0.36328125" style="534" customWidth="1"/>
    <col min="2" max="2" width="6.36328125" style="534" customWidth="1"/>
    <col min="3" max="3" width="9.90625" style="534" customWidth="1"/>
    <col min="4" max="5" width="6" style="534" customWidth="1"/>
    <col min="6" max="6" width="6.6328125" style="534" customWidth="1"/>
    <col min="7" max="9" width="6" style="534" customWidth="1"/>
    <col min="10" max="10" width="7.08984375" style="534" bestFit="1" customWidth="1"/>
    <col min="11" max="11" width="6" style="534" customWidth="1"/>
    <col min="12" max="12" width="5.81640625" style="534" customWidth="1"/>
    <col min="13" max="13" width="6" style="534" customWidth="1"/>
    <col min="14" max="14" width="7.08984375" style="534" bestFit="1" customWidth="1"/>
    <col min="15" max="15" width="6.81640625" style="534" customWidth="1"/>
    <col min="16" max="19" width="5.36328125" style="534" customWidth="1"/>
    <col min="20" max="23" width="5.1796875" style="534" customWidth="1"/>
    <col min="24" max="25" width="5" style="534" customWidth="1"/>
    <col min="26" max="27" width="6.90625" style="534" customWidth="1"/>
    <col min="28" max="34" width="4.90625" style="534" customWidth="1"/>
    <col min="35" max="38" width="4.453125" style="534" customWidth="1"/>
    <col min="39" max="39" width="4.90625" style="534" customWidth="1"/>
    <col min="40" max="44" width="4.453125" style="534" customWidth="1"/>
    <col min="45" max="45" width="4.90625" style="534" customWidth="1"/>
    <col min="46" max="47" width="4.453125" style="534" customWidth="1"/>
    <col min="48" max="260" width="9" style="534"/>
    <col min="261" max="261" width="0.36328125" style="534" customWidth="1"/>
    <col min="262" max="262" width="4.6328125" style="534" customWidth="1"/>
    <col min="263" max="263" width="9.90625" style="534" bestFit="1" customWidth="1"/>
    <col min="264" max="285" width="6.6328125" style="534" customWidth="1"/>
    <col min="286" max="286" width="7.90625" style="534" bestFit="1" customWidth="1"/>
    <col min="287" max="287" width="6.6328125" style="534" customWidth="1"/>
    <col min="288" max="288" width="7.90625" style="534" customWidth="1"/>
    <col min="289" max="295" width="6.6328125" style="534" customWidth="1"/>
    <col min="296" max="516" width="9" style="534"/>
    <col min="517" max="517" width="0.36328125" style="534" customWidth="1"/>
    <col min="518" max="518" width="4.6328125" style="534" customWidth="1"/>
    <col min="519" max="519" width="9.90625" style="534" bestFit="1" customWidth="1"/>
    <col min="520" max="541" width="6.6328125" style="534" customWidth="1"/>
    <col min="542" max="542" width="7.90625" style="534" bestFit="1" customWidth="1"/>
    <col min="543" max="543" width="6.6328125" style="534" customWidth="1"/>
    <col min="544" max="544" width="7.90625" style="534" customWidth="1"/>
    <col min="545" max="551" width="6.6328125" style="534" customWidth="1"/>
    <col min="552" max="772" width="9" style="534"/>
    <col min="773" max="773" width="0.36328125" style="534" customWidth="1"/>
    <col min="774" max="774" width="4.6328125" style="534" customWidth="1"/>
    <col min="775" max="775" width="9.90625" style="534" bestFit="1" customWidth="1"/>
    <col min="776" max="797" width="6.6328125" style="534" customWidth="1"/>
    <col min="798" max="798" width="7.90625" style="534" bestFit="1" customWidth="1"/>
    <col min="799" max="799" width="6.6328125" style="534" customWidth="1"/>
    <col min="800" max="800" width="7.90625" style="534" customWidth="1"/>
    <col min="801" max="807" width="6.6328125" style="534" customWidth="1"/>
    <col min="808" max="1028" width="9" style="534"/>
    <col min="1029" max="1029" width="0.36328125" style="534" customWidth="1"/>
    <col min="1030" max="1030" width="4.6328125" style="534" customWidth="1"/>
    <col min="1031" max="1031" width="9.90625" style="534" bestFit="1" customWidth="1"/>
    <col min="1032" max="1053" width="6.6328125" style="534" customWidth="1"/>
    <col min="1054" max="1054" width="7.90625" style="534" bestFit="1" customWidth="1"/>
    <col min="1055" max="1055" width="6.6328125" style="534" customWidth="1"/>
    <col min="1056" max="1056" width="7.90625" style="534" customWidth="1"/>
    <col min="1057" max="1063" width="6.6328125" style="534" customWidth="1"/>
    <col min="1064" max="1284" width="9" style="534"/>
    <col min="1285" max="1285" width="0.36328125" style="534" customWidth="1"/>
    <col min="1286" max="1286" width="4.6328125" style="534" customWidth="1"/>
    <col min="1287" max="1287" width="9.90625" style="534" bestFit="1" customWidth="1"/>
    <col min="1288" max="1309" width="6.6328125" style="534" customWidth="1"/>
    <col min="1310" max="1310" width="7.90625" style="534" bestFit="1" customWidth="1"/>
    <col min="1311" max="1311" width="6.6328125" style="534" customWidth="1"/>
    <col min="1312" max="1312" width="7.90625" style="534" customWidth="1"/>
    <col min="1313" max="1319" width="6.6328125" style="534" customWidth="1"/>
    <col min="1320" max="1540" width="9" style="534"/>
    <col min="1541" max="1541" width="0.36328125" style="534" customWidth="1"/>
    <col min="1542" max="1542" width="4.6328125" style="534" customWidth="1"/>
    <col min="1543" max="1543" width="9.90625" style="534" bestFit="1" customWidth="1"/>
    <col min="1544" max="1565" width="6.6328125" style="534" customWidth="1"/>
    <col min="1566" max="1566" width="7.90625" style="534" bestFit="1" customWidth="1"/>
    <col min="1567" max="1567" width="6.6328125" style="534" customWidth="1"/>
    <col min="1568" max="1568" width="7.90625" style="534" customWidth="1"/>
    <col min="1569" max="1575" width="6.6328125" style="534" customWidth="1"/>
    <col min="1576" max="1796" width="9" style="534"/>
    <col min="1797" max="1797" width="0.36328125" style="534" customWidth="1"/>
    <col min="1798" max="1798" width="4.6328125" style="534" customWidth="1"/>
    <col min="1799" max="1799" width="9.90625" style="534" bestFit="1" customWidth="1"/>
    <col min="1800" max="1821" width="6.6328125" style="534" customWidth="1"/>
    <col min="1822" max="1822" width="7.90625" style="534" bestFit="1" customWidth="1"/>
    <col min="1823" max="1823" width="6.6328125" style="534" customWidth="1"/>
    <col min="1824" max="1824" width="7.90625" style="534" customWidth="1"/>
    <col min="1825" max="1831" width="6.6328125" style="534" customWidth="1"/>
    <col min="1832" max="2052" width="9" style="534"/>
    <col min="2053" max="2053" width="0.36328125" style="534" customWidth="1"/>
    <col min="2054" max="2054" width="4.6328125" style="534" customWidth="1"/>
    <col min="2055" max="2055" width="9.90625" style="534" bestFit="1" customWidth="1"/>
    <col min="2056" max="2077" width="6.6328125" style="534" customWidth="1"/>
    <col min="2078" max="2078" width="7.90625" style="534" bestFit="1" customWidth="1"/>
    <col min="2079" max="2079" width="6.6328125" style="534" customWidth="1"/>
    <col min="2080" max="2080" width="7.90625" style="534" customWidth="1"/>
    <col min="2081" max="2087" width="6.6328125" style="534" customWidth="1"/>
    <col min="2088" max="2308" width="9" style="534"/>
    <col min="2309" max="2309" width="0.36328125" style="534" customWidth="1"/>
    <col min="2310" max="2310" width="4.6328125" style="534" customWidth="1"/>
    <col min="2311" max="2311" width="9.90625" style="534" bestFit="1" customWidth="1"/>
    <col min="2312" max="2333" width="6.6328125" style="534" customWidth="1"/>
    <col min="2334" max="2334" width="7.90625" style="534" bestFit="1" customWidth="1"/>
    <col min="2335" max="2335" width="6.6328125" style="534" customWidth="1"/>
    <col min="2336" max="2336" width="7.90625" style="534" customWidth="1"/>
    <col min="2337" max="2343" width="6.6328125" style="534" customWidth="1"/>
    <col min="2344" max="2564" width="9" style="534"/>
    <col min="2565" max="2565" width="0.36328125" style="534" customWidth="1"/>
    <col min="2566" max="2566" width="4.6328125" style="534" customWidth="1"/>
    <col min="2567" max="2567" width="9.90625" style="534" bestFit="1" customWidth="1"/>
    <col min="2568" max="2589" width="6.6328125" style="534" customWidth="1"/>
    <col min="2590" max="2590" width="7.90625" style="534" bestFit="1" customWidth="1"/>
    <col min="2591" max="2591" width="6.6328125" style="534" customWidth="1"/>
    <col min="2592" max="2592" width="7.90625" style="534" customWidth="1"/>
    <col min="2593" max="2599" width="6.6328125" style="534" customWidth="1"/>
    <col min="2600" max="2820" width="9" style="534"/>
    <col min="2821" max="2821" width="0.36328125" style="534" customWidth="1"/>
    <col min="2822" max="2822" width="4.6328125" style="534" customWidth="1"/>
    <col min="2823" max="2823" width="9.90625" style="534" bestFit="1" customWidth="1"/>
    <col min="2824" max="2845" width="6.6328125" style="534" customWidth="1"/>
    <col min="2846" max="2846" width="7.90625" style="534" bestFit="1" customWidth="1"/>
    <col min="2847" max="2847" width="6.6328125" style="534" customWidth="1"/>
    <col min="2848" max="2848" width="7.90625" style="534" customWidth="1"/>
    <col min="2849" max="2855" width="6.6328125" style="534" customWidth="1"/>
    <col min="2856" max="3076" width="9" style="534"/>
    <col min="3077" max="3077" width="0.36328125" style="534" customWidth="1"/>
    <col min="3078" max="3078" width="4.6328125" style="534" customWidth="1"/>
    <col min="3079" max="3079" width="9.90625" style="534" bestFit="1" customWidth="1"/>
    <col min="3080" max="3101" width="6.6328125" style="534" customWidth="1"/>
    <col min="3102" max="3102" width="7.90625" style="534" bestFit="1" customWidth="1"/>
    <col min="3103" max="3103" width="6.6328125" style="534" customWidth="1"/>
    <col min="3104" max="3104" width="7.90625" style="534" customWidth="1"/>
    <col min="3105" max="3111" width="6.6328125" style="534" customWidth="1"/>
    <col min="3112" max="3332" width="9" style="534"/>
    <col min="3333" max="3333" width="0.36328125" style="534" customWidth="1"/>
    <col min="3334" max="3334" width="4.6328125" style="534" customWidth="1"/>
    <col min="3335" max="3335" width="9.90625" style="534" bestFit="1" customWidth="1"/>
    <col min="3336" max="3357" width="6.6328125" style="534" customWidth="1"/>
    <col min="3358" max="3358" width="7.90625" style="534" bestFit="1" customWidth="1"/>
    <col min="3359" max="3359" width="6.6328125" style="534" customWidth="1"/>
    <col min="3360" max="3360" width="7.90625" style="534" customWidth="1"/>
    <col min="3361" max="3367" width="6.6328125" style="534" customWidth="1"/>
    <col min="3368" max="3588" width="9" style="534"/>
    <col min="3589" max="3589" width="0.36328125" style="534" customWidth="1"/>
    <col min="3590" max="3590" width="4.6328125" style="534" customWidth="1"/>
    <col min="3591" max="3591" width="9.90625" style="534" bestFit="1" customWidth="1"/>
    <col min="3592" max="3613" width="6.6328125" style="534" customWidth="1"/>
    <col min="3614" max="3614" width="7.90625" style="534" bestFit="1" customWidth="1"/>
    <col min="3615" max="3615" width="6.6328125" style="534" customWidth="1"/>
    <col min="3616" max="3616" width="7.90625" style="534" customWidth="1"/>
    <col min="3617" max="3623" width="6.6328125" style="534" customWidth="1"/>
    <col min="3624" max="3844" width="9" style="534"/>
    <col min="3845" max="3845" width="0.36328125" style="534" customWidth="1"/>
    <col min="3846" max="3846" width="4.6328125" style="534" customWidth="1"/>
    <col min="3847" max="3847" width="9.90625" style="534" bestFit="1" customWidth="1"/>
    <col min="3848" max="3869" width="6.6328125" style="534" customWidth="1"/>
    <col min="3870" max="3870" width="7.90625" style="534" bestFit="1" customWidth="1"/>
    <col min="3871" max="3871" width="6.6328125" style="534" customWidth="1"/>
    <col min="3872" max="3872" width="7.90625" style="534" customWidth="1"/>
    <col min="3873" max="3879" width="6.6328125" style="534" customWidth="1"/>
    <col min="3880" max="4100" width="9" style="534"/>
    <col min="4101" max="4101" width="0.36328125" style="534" customWidth="1"/>
    <col min="4102" max="4102" width="4.6328125" style="534" customWidth="1"/>
    <col min="4103" max="4103" width="9.90625" style="534" bestFit="1" customWidth="1"/>
    <col min="4104" max="4125" width="6.6328125" style="534" customWidth="1"/>
    <col min="4126" max="4126" width="7.90625" style="534" bestFit="1" customWidth="1"/>
    <col min="4127" max="4127" width="6.6328125" style="534" customWidth="1"/>
    <col min="4128" max="4128" width="7.90625" style="534" customWidth="1"/>
    <col min="4129" max="4135" width="6.6328125" style="534" customWidth="1"/>
    <col min="4136" max="4356" width="9" style="534"/>
    <col min="4357" max="4357" width="0.36328125" style="534" customWidth="1"/>
    <col min="4358" max="4358" width="4.6328125" style="534" customWidth="1"/>
    <col min="4359" max="4359" width="9.90625" style="534" bestFit="1" customWidth="1"/>
    <col min="4360" max="4381" width="6.6328125" style="534" customWidth="1"/>
    <col min="4382" max="4382" width="7.90625" style="534" bestFit="1" customWidth="1"/>
    <col min="4383" max="4383" width="6.6328125" style="534" customWidth="1"/>
    <col min="4384" max="4384" width="7.90625" style="534" customWidth="1"/>
    <col min="4385" max="4391" width="6.6328125" style="534" customWidth="1"/>
    <col min="4392" max="4612" width="9" style="534"/>
    <col min="4613" max="4613" width="0.36328125" style="534" customWidth="1"/>
    <col min="4614" max="4614" width="4.6328125" style="534" customWidth="1"/>
    <col min="4615" max="4615" width="9.90625" style="534" bestFit="1" customWidth="1"/>
    <col min="4616" max="4637" width="6.6328125" style="534" customWidth="1"/>
    <col min="4638" max="4638" width="7.90625" style="534" bestFit="1" customWidth="1"/>
    <col min="4639" max="4639" width="6.6328125" style="534" customWidth="1"/>
    <col min="4640" max="4640" width="7.90625" style="534" customWidth="1"/>
    <col min="4641" max="4647" width="6.6328125" style="534" customWidth="1"/>
    <col min="4648" max="4868" width="9" style="534"/>
    <col min="4869" max="4869" width="0.36328125" style="534" customWidth="1"/>
    <col min="4870" max="4870" width="4.6328125" style="534" customWidth="1"/>
    <col min="4871" max="4871" width="9.90625" style="534" bestFit="1" customWidth="1"/>
    <col min="4872" max="4893" width="6.6328125" style="534" customWidth="1"/>
    <col min="4894" max="4894" width="7.90625" style="534" bestFit="1" customWidth="1"/>
    <col min="4895" max="4895" width="6.6328125" style="534" customWidth="1"/>
    <col min="4896" max="4896" width="7.90625" style="534" customWidth="1"/>
    <col min="4897" max="4903" width="6.6328125" style="534" customWidth="1"/>
    <col min="4904" max="5124" width="9" style="534"/>
    <col min="5125" max="5125" width="0.36328125" style="534" customWidth="1"/>
    <col min="5126" max="5126" width="4.6328125" style="534" customWidth="1"/>
    <col min="5127" max="5127" width="9.90625" style="534" bestFit="1" customWidth="1"/>
    <col min="5128" max="5149" width="6.6328125" style="534" customWidth="1"/>
    <col min="5150" max="5150" width="7.90625" style="534" bestFit="1" customWidth="1"/>
    <col min="5151" max="5151" width="6.6328125" style="534" customWidth="1"/>
    <col min="5152" max="5152" width="7.90625" style="534" customWidth="1"/>
    <col min="5153" max="5159" width="6.6328125" style="534" customWidth="1"/>
    <col min="5160" max="5380" width="9" style="534"/>
    <col min="5381" max="5381" width="0.36328125" style="534" customWidth="1"/>
    <col min="5382" max="5382" width="4.6328125" style="534" customWidth="1"/>
    <col min="5383" max="5383" width="9.90625" style="534" bestFit="1" customWidth="1"/>
    <col min="5384" max="5405" width="6.6328125" style="534" customWidth="1"/>
    <col min="5406" max="5406" width="7.90625" style="534" bestFit="1" customWidth="1"/>
    <col min="5407" max="5407" width="6.6328125" style="534" customWidth="1"/>
    <col min="5408" max="5408" width="7.90625" style="534" customWidth="1"/>
    <col min="5409" max="5415" width="6.6328125" style="534" customWidth="1"/>
    <col min="5416" max="5636" width="9" style="534"/>
    <col min="5637" max="5637" width="0.36328125" style="534" customWidth="1"/>
    <col min="5638" max="5638" width="4.6328125" style="534" customWidth="1"/>
    <col min="5639" max="5639" width="9.90625" style="534" bestFit="1" customWidth="1"/>
    <col min="5640" max="5661" width="6.6328125" style="534" customWidth="1"/>
    <col min="5662" max="5662" width="7.90625" style="534" bestFit="1" customWidth="1"/>
    <col min="5663" max="5663" width="6.6328125" style="534" customWidth="1"/>
    <col min="5664" max="5664" width="7.90625" style="534" customWidth="1"/>
    <col min="5665" max="5671" width="6.6328125" style="534" customWidth="1"/>
    <col min="5672" max="5892" width="9" style="534"/>
    <col min="5893" max="5893" width="0.36328125" style="534" customWidth="1"/>
    <col min="5894" max="5894" width="4.6328125" style="534" customWidth="1"/>
    <col min="5895" max="5895" width="9.90625" style="534" bestFit="1" customWidth="1"/>
    <col min="5896" max="5917" width="6.6328125" style="534" customWidth="1"/>
    <col min="5918" max="5918" width="7.90625" style="534" bestFit="1" customWidth="1"/>
    <col min="5919" max="5919" width="6.6328125" style="534" customWidth="1"/>
    <col min="5920" max="5920" width="7.90625" style="534" customWidth="1"/>
    <col min="5921" max="5927" width="6.6328125" style="534" customWidth="1"/>
    <col min="5928" max="6148" width="9" style="534"/>
    <col min="6149" max="6149" width="0.36328125" style="534" customWidth="1"/>
    <col min="6150" max="6150" width="4.6328125" style="534" customWidth="1"/>
    <col min="6151" max="6151" width="9.90625" style="534" bestFit="1" customWidth="1"/>
    <col min="6152" max="6173" width="6.6328125" style="534" customWidth="1"/>
    <col min="6174" max="6174" width="7.90625" style="534" bestFit="1" customWidth="1"/>
    <col min="6175" max="6175" width="6.6328125" style="534" customWidth="1"/>
    <col min="6176" max="6176" width="7.90625" style="534" customWidth="1"/>
    <col min="6177" max="6183" width="6.6328125" style="534" customWidth="1"/>
    <col min="6184" max="6404" width="9" style="534"/>
    <col min="6405" max="6405" width="0.36328125" style="534" customWidth="1"/>
    <col min="6406" max="6406" width="4.6328125" style="534" customWidth="1"/>
    <col min="6407" max="6407" width="9.90625" style="534" bestFit="1" customWidth="1"/>
    <col min="6408" max="6429" width="6.6328125" style="534" customWidth="1"/>
    <col min="6430" max="6430" width="7.90625" style="534" bestFit="1" customWidth="1"/>
    <col min="6431" max="6431" width="6.6328125" style="534" customWidth="1"/>
    <col min="6432" max="6432" width="7.90625" style="534" customWidth="1"/>
    <col min="6433" max="6439" width="6.6328125" style="534" customWidth="1"/>
    <col min="6440" max="6660" width="9" style="534"/>
    <col min="6661" max="6661" width="0.36328125" style="534" customWidth="1"/>
    <col min="6662" max="6662" width="4.6328125" style="534" customWidth="1"/>
    <col min="6663" max="6663" width="9.90625" style="534" bestFit="1" customWidth="1"/>
    <col min="6664" max="6685" width="6.6328125" style="534" customWidth="1"/>
    <col min="6686" max="6686" width="7.90625" style="534" bestFit="1" customWidth="1"/>
    <col min="6687" max="6687" width="6.6328125" style="534" customWidth="1"/>
    <col min="6688" max="6688" width="7.90625" style="534" customWidth="1"/>
    <col min="6689" max="6695" width="6.6328125" style="534" customWidth="1"/>
    <col min="6696" max="6916" width="9" style="534"/>
    <col min="6917" max="6917" width="0.36328125" style="534" customWidth="1"/>
    <col min="6918" max="6918" width="4.6328125" style="534" customWidth="1"/>
    <col min="6919" max="6919" width="9.90625" style="534" bestFit="1" customWidth="1"/>
    <col min="6920" max="6941" width="6.6328125" style="534" customWidth="1"/>
    <col min="6942" max="6942" width="7.90625" style="534" bestFit="1" customWidth="1"/>
    <col min="6943" max="6943" width="6.6328125" style="534" customWidth="1"/>
    <col min="6944" max="6944" width="7.90625" style="534" customWidth="1"/>
    <col min="6945" max="6951" width="6.6328125" style="534" customWidth="1"/>
    <col min="6952" max="7172" width="9" style="534"/>
    <col min="7173" max="7173" width="0.36328125" style="534" customWidth="1"/>
    <col min="7174" max="7174" width="4.6328125" style="534" customWidth="1"/>
    <col min="7175" max="7175" width="9.90625" style="534" bestFit="1" customWidth="1"/>
    <col min="7176" max="7197" width="6.6328125" style="534" customWidth="1"/>
    <col min="7198" max="7198" width="7.90625" style="534" bestFit="1" customWidth="1"/>
    <col min="7199" max="7199" width="6.6328125" style="534" customWidth="1"/>
    <col min="7200" max="7200" width="7.90625" style="534" customWidth="1"/>
    <col min="7201" max="7207" width="6.6328125" style="534" customWidth="1"/>
    <col min="7208" max="7428" width="9" style="534"/>
    <col min="7429" max="7429" width="0.36328125" style="534" customWidth="1"/>
    <col min="7430" max="7430" width="4.6328125" style="534" customWidth="1"/>
    <col min="7431" max="7431" width="9.90625" style="534" bestFit="1" customWidth="1"/>
    <col min="7432" max="7453" width="6.6328125" style="534" customWidth="1"/>
    <col min="7454" max="7454" width="7.90625" style="534" bestFit="1" customWidth="1"/>
    <col min="7455" max="7455" width="6.6328125" style="534" customWidth="1"/>
    <col min="7456" max="7456" width="7.90625" style="534" customWidth="1"/>
    <col min="7457" max="7463" width="6.6328125" style="534" customWidth="1"/>
    <col min="7464" max="7684" width="9" style="534"/>
    <col min="7685" max="7685" width="0.36328125" style="534" customWidth="1"/>
    <col min="7686" max="7686" width="4.6328125" style="534" customWidth="1"/>
    <col min="7687" max="7687" width="9.90625" style="534" bestFit="1" customWidth="1"/>
    <col min="7688" max="7709" width="6.6328125" style="534" customWidth="1"/>
    <col min="7710" max="7710" width="7.90625" style="534" bestFit="1" customWidth="1"/>
    <col min="7711" max="7711" width="6.6328125" style="534" customWidth="1"/>
    <col min="7712" max="7712" width="7.90625" style="534" customWidth="1"/>
    <col min="7713" max="7719" width="6.6328125" style="534" customWidth="1"/>
    <col min="7720" max="7940" width="9" style="534"/>
    <col min="7941" max="7941" width="0.36328125" style="534" customWidth="1"/>
    <col min="7942" max="7942" width="4.6328125" style="534" customWidth="1"/>
    <col min="7943" max="7943" width="9.90625" style="534" bestFit="1" customWidth="1"/>
    <col min="7944" max="7965" width="6.6328125" style="534" customWidth="1"/>
    <col min="7966" max="7966" width="7.90625" style="534" bestFit="1" customWidth="1"/>
    <col min="7967" max="7967" width="6.6328125" style="534" customWidth="1"/>
    <col min="7968" max="7968" width="7.90625" style="534" customWidth="1"/>
    <col min="7969" max="7975" width="6.6328125" style="534" customWidth="1"/>
    <col min="7976" max="8196" width="9" style="534"/>
    <col min="8197" max="8197" width="0.36328125" style="534" customWidth="1"/>
    <col min="8198" max="8198" width="4.6328125" style="534" customWidth="1"/>
    <col min="8199" max="8199" width="9.90625" style="534" bestFit="1" customWidth="1"/>
    <col min="8200" max="8221" width="6.6328125" style="534" customWidth="1"/>
    <col min="8222" max="8222" width="7.90625" style="534" bestFit="1" customWidth="1"/>
    <col min="8223" max="8223" width="6.6328125" style="534" customWidth="1"/>
    <col min="8224" max="8224" width="7.90625" style="534" customWidth="1"/>
    <col min="8225" max="8231" width="6.6328125" style="534" customWidth="1"/>
    <col min="8232" max="8452" width="9" style="534"/>
    <col min="8453" max="8453" width="0.36328125" style="534" customWidth="1"/>
    <col min="8454" max="8454" width="4.6328125" style="534" customWidth="1"/>
    <col min="8455" max="8455" width="9.90625" style="534" bestFit="1" customWidth="1"/>
    <col min="8456" max="8477" width="6.6328125" style="534" customWidth="1"/>
    <col min="8478" max="8478" width="7.90625" style="534" bestFit="1" customWidth="1"/>
    <col min="8479" max="8479" width="6.6328125" style="534" customWidth="1"/>
    <col min="8480" max="8480" width="7.90625" style="534" customWidth="1"/>
    <col min="8481" max="8487" width="6.6328125" style="534" customWidth="1"/>
    <col min="8488" max="8708" width="9" style="534"/>
    <col min="8709" max="8709" width="0.36328125" style="534" customWidth="1"/>
    <col min="8710" max="8710" width="4.6328125" style="534" customWidth="1"/>
    <col min="8711" max="8711" width="9.90625" style="534" bestFit="1" customWidth="1"/>
    <col min="8712" max="8733" width="6.6328125" style="534" customWidth="1"/>
    <col min="8734" max="8734" width="7.90625" style="534" bestFit="1" customWidth="1"/>
    <col min="8735" max="8735" width="6.6328125" style="534" customWidth="1"/>
    <col min="8736" max="8736" width="7.90625" style="534" customWidth="1"/>
    <col min="8737" max="8743" width="6.6328125" style="534" customWidth="1"/>
    <col min="8744" max="8964" width="9" style="534"/>
    <col min="8965" max="8965" width="0.36328125" style="534" customWidth="1"/>
    <col min="8966" max="8966" width="4.6328125" style="534" customWidth="1"/>
    <col min="8967" max="8967" width="9.90625" style="534" bestFit="1" customWidth="1"/>
    <col min="8968" max="8989" width="6.6328125" style="534" customWidth="1"/>
    <col min="8990" max="8990" width="7.90625" style="534" bestFit="1" customWidth="1"/>
    <col min="8991" max="8991" width="6.6328125" style="534" customWidth="1"/>
    <col min="8992" max="8992" width="7.90625" style="534" customWidth="1"/>
    <col min="8993" max="8999" width="6.6328125" style="534" customWidth="1"/>
    <col min="9000" max="9220" width="9" style="534"/>
    <col min="9221" max="9221" width="0.36328125" style="534" customWidth="1"/>
    <col min="9222" max="9222" width="4.6328125" style="534" customWidth="1"/>
    <col min="9223" max="9223" width="9.90625" style="534" bestFit="1" customWidth="1"/>
    <col min="9224" max="9245" width="6.6328125" style="534" customWidth="1"/>
    <col min="9246" max="9246" width="7.90625" style="534" bestFit="1" customWidth="1"/>
    <col min="9247" max="9247" width="6.6328125" style="534" customWidth="1"/>
    <col min="9248" max="9248" width="7.90625" style="534" customWidth="1"/>
    <col min="9249" max="9255" width="6.6328125" style="534" customWidth="1"/>
    <col min="9256" max="9476" width="9" style="534"/>
    <col min="9477" max="9477" width="0.36328125" style="534" customWidth="1"/>
    <col min="9478" max="9478" width="4.6328125" style="534" customWidth="1"/>
    <col min="9479" max="9479" width="9.90625" style="534" bestFit="1" customWidth="1"/>
    <col min="9480" max="9501" width="6.6328125" style="534" customWidth="1"/>
    <col min="9502" max="9502" width="7.90625" style="534" bestFit="1" customWidth="1"/>
    <col min="9503" max="9503" width="6.6328125" style="534" customWidth="1"/>
    <col min="9504" max="9504" width="7.90625" style="534" customWidth="1"/>
    <col min="9505" max="9511" width="6.6328125" style="534" customWidth="1"/>
    <col min="9512" max="9732" width="9" style="534"/>
    <col min="9733" max="9733" width="0.36328125" style="534" customWidth="1"/>
    <col min="9734" max="9734" width="4.6328125" style="534" customWidth="1"/>
    <col min="9735" max="9735" width="9.90625" style="534" bestFit="1" customWidth="1"/>
    <col min="9736" max="9757" width="6.6328125" style="534" customWidth="1"/>
    <col min="9758" max="9758" width="7.90625" style="534" bestFit="1" customWidth="1"/>
    <col min="9759" max="9759" width="6.6328125" style="534" customWidth="1"/>
    <col min="9760" max="9760" width="7.90625" style="534" customWidth="1"/>
    <col min="9761" max="9767" width="6.6328125" style="534" customWidth="1"/>
    <col min="9768" max="9988" width="9" style="534"/>
    <col min="9989" max="9989" width="0.36328125" style="534" customWidth="1"/>
    <col min="9990" max="9990" width="4.6328125" style="534" customWidth="1"/>
    <col min="9991" max="9991" width="9.90625" style="534" bestFit="1" customWidth="1"/>
    <col min="9992" max="10013" width="6.6328125" style="534" customWidth="1"/>
    <col min="10014" max="10014" width="7.90625" style="534" bestFit="1" customWidth="1"/>
    <col min="10015" max="10015" width="6.6328125" style="534" customWidth="1"/>
    <col min="10016" max="10016" width="7.90625" style="534" customWidth="1"/>
    <col min="10017" max="10023" width="6.6328125" style="534" customWidth="1"/>
    <col min="10024" max="10244" width="9" style="534"/>
    <col min="10245" max="10245" width="0.36328125" style="534" customWidth="1"/>
    <col min="10246" max="10246" width="4.6328125" style="534" customWidth="1"/>
    <col min="10247" max="10247" width="9.90625" style="534" bestFit="1" customWidth="1"/>
    <col min="10248" max="10269" width="6.6328125" style="534" customWidth="1"/>
    <col min="10270" max="10270" width="7.90625" style="534" bestFit="1" customWidth="1"/>
    <col min="10271" max="10271" width="6.6328125" style="534" customWidth="1"/>
    <col min="10272" max="10272" width="7.90625" style="534" customWidth="1"/>
    <col min="10273" max="10279" width="6.6328125" style="534" customWidth="1"/>
    <col min="10280" max="10500" width="9" style="534"/>
    <col min="10501" max="10501" width="0.36328125" style="534" customWidth="1"/>
    <col min="10502" max="10502" width="4.6328125" style="534" customWidth="1"/>
    <col min="10503" max="10503" width="9.90625" style="534" bestFit="1" customWidth="1"/>
    <col min="10504" max="10525" width="6.6328125" style="534" customWidth="1"/>
    <col min="10526" max="10526" width="7.90625" style="534" bestFit="1" customWidth="1"/>
    <col min="10527" max="10527" width="6.6328125" style="534" customWidth="1"/>
    <col min="10528" max="10528" width="7.90625" style="534" customWidth="1"/>
    <col min="10529" max="10535" width="6.6328125" style="534" customWidth="1"/>
    <col min="10536" max="10756" width="9" style="534"/>
    <col min="10757" max="10757" width="0.36328125" style="534" customWidth="1"/>
    <col min="10758" max="10758" width="4.6328125" style="534" customWidth="1"/>
    <col min="10759" max="10759" width="9.90625" style="534" bestFit="1" customWidth="1"/>
    <col min="10760" max="10781" width="6.6328125" style="534" customWidth="1"/>
    <col min="10782" max="10782" width="7.90625" style="534" bestFit="1" customWidth="1"/>
    <col min="10783" max="10783" width="6.6328125" style="534" customWidth="1"/>
    <col min="10784" max="10784" width="7.90625" style="534" customWidth="1"/>
    <col min="10785" max="10791" width="6.6328125" style="534" customWidth="1"/>
    <col min="10792" max="11012" width="9" style="534"/>
    <col min="11013" max="11013" width="0.36328125" style="534" customWidth="1"/>
    <col min="11014" max="11014" width="4.6328125" style="534" customWidth="1"/>
    <col min="11015" max="11015" width="9.90625" style="534" bestFit="1" customWidth="1"/>
    <col min="11016" max="11037" width="6.6328125" style="534" customWidth="1"/>
    <col min="11038" max="11038" width="7.90625" style="534" bestFit="1" customWidth="1"/>
    <col min="11039" max="11039" width="6.6328125" style="534" customWidth="1"/>
    <col min="11040" max="11040" width="7.90625" style="534" customWidth="1"/>
    <col min="11041" max="11047" width="6.6328125" style="534" customWidth="1"/>
    <col min="11048" max="11268" width="9" style="534"/>
    <col min="11269" max="11269" width="0.36328125" style="534" customWidth="1"/>
    <col min="11270" max="11270" width="4.6328125" style="534" customWidth="1"/>
    <col min="11271" max="11271" width="9.90625" style="534" bestFit="1" customWidth="1"/>
    <col min="11272" max="11293" width="6.6328125" style="534" customWidth="1"/>
    <col min="11294" max="11294" width="7.90625" style="534" bestFit="1" customWidth="1"/>
    <col min="11295" max="11295" width="6.6328125" style="534" customWidth="1"/>
    <col min="11296" max="11296" width="7.90625" style="534" customWidth="1"/>
    <col min="11297" max="11303" width="6.6328125" style="534" customWidth="1"/>
    <col min="11304" max="11524" width="9" style="534"/>
    <col min="11525" max="11525" width="0.36328125" style="534" customWidth="1"/>
    <col min="11526" max="11526" width="4.6328125" style="534" customWidth="1"/>
    <col min="11527" max="11527" width="9.90625" style="534" bestFit="1" customWidth="1"/>
    <col min="11528" max="11549" width="6.6328125" style="534" customWidth="1"/>
    <col min="11550" max="11550" width="7.90625" style="534" bestFit="1" customWidth="1"/>
    <col min="11551" max="11551" width="6.6328125" style="534" customWidth="1"/>
    <col min="11552" max="11552" width="7.90625" style="534" customWidth="1"/>
    <col min="11553" max="11559" width="6.6328125" style="534" customWidth="1"/>
    <col min="11560" max="11780" width="9" style="534"/>
    <col min="11781" max="11781" width="0.36328125" style="534" customWidth="1"/>
    <col min="11782" max="11782" width="4.6328125" style="534" customWidth="1"/>
    <col min="11783" max="11783" width="9.90625" style="534" bestFit="1" customWidth="1"/>
    <col min="11784" max="11805" width="6.6328125" style="534" customWidth="1"/>
    <col min="11806" max="11806" width="7.90625" style="534" bestFit="1" customWidth="1"/>
    <col min="11807" max="11807" width="6.6328125" style="534" customWidth="1"/>
    <col min="11808" max="11808" width="7.90625" style="534" customWidth="1"/>
    <col min="11809" max="11815" width="6.6328125" style="534" customWidth="1"/>
    <col min="11816" max="12036" width="9" style="534"/>
    <col min="12037" max="12037" width="0.36328125" style="534" customWidth="1"/>
    <col min="12038" max="12038" width="4.6328125" style="534" customWidth="1"/>
    <col min="12039" max="12039" width="9.90625" style="534" bestFit="1" customWidth="1"/>
    <col min="12040" max="12061" width="6.6328125" style="534" customWidth="1"/>
    <col min="12062" max="12062" width="7.90625" style="534" bestFit="1" customWidth="1"/>
    <col min="12063" max="12063" width="6.6328125" style="534" customWidth="1"/>
    <col min="12064" max="12064" width="7.90625" style="534" customWidth="1"/>
    <col min="12065" max="12071" width="6.6328125" style="534" customWidth="1"/>
    <col min="12072" max="12292" width="9" style="534"/>
    <col min="12293" max="12293" width="0.36328125" style="534" customWidth="1"/>
    <col min="12294" max="12294" width="4.6328125" style="534" customWidth="1"/>
    <col min="12295" max="12295" width="9.90625" style="534" bestFit="1" customWidth="1"/>
    <col min="12296" max="12317" width="6.6328125" style="534" customWidth="1"/>
    <col min="12318" max="12318" width="7.90625" style="534" bestFit="1" customWidth="1"/>
    <col min="12319" max="12319" width="6.6328125" style="534" customWidth="1"/>
    <col min="12320" max="12320" width="7.90625" style="534" customWidth="1"/>
    <col min="12321" max="12327" width="6.6328125" style="534" customWidth="1"/>
    <col min="12328" max="12548" width="9" style="534"/>
    <col min="12549" max="12549" width="0.36328125" style="534" customWidth="1"/>
    <col min="12550" max="12550" width="4.6328125" style="534" customWidth="1"/>
    <col min="12551" max="12551" width="9.90625" style="534" bestFit="1" customWidth="1"/>
    <col min="12552" max="12573" width="6.6328125" style="534" customWidth="1"/>
    <col min="12574" max="12574" width="7.90625" style="534" bestFit="1" customWidth="1"/>
    <col min="12575" max="12575" width="6.6328125" style="534" customWidth="1"/>
    <col min="12576" max="12576" width="7.90625" style="534" customWidth="1"/>
    <col min="12577" max="12583" width="6.6328125" style="534" customWidth="1"/>
    <col min="12584" max="12804" width="9" style="534"/>
    <col min="12805" max="12805" width="0.36328125" style="534" customWidth="1"/>
    <col min="12806" max="12806" width="4.6328125" style="534" customWidth="1"/>
    <col min="12807" max="12807" width="9.90625" style="534" bestFit="1" customWidth="1"/>
    <col min="12808" max="12829" width="6.6328125" style="534" customWidth="1"/>
    <col min="12830" max="12830" width="7.90625" style="534" bestFit="1" customWidth="1"/>
    <col min="12831" max="12831" width="6.6328125" style="534" customWidth="1"/>
    <col min="12832" max="12832" width="7.90625" style="534" customWidth="1"/>
    <col min="12833" max="12839" width="6.6328125" style="534" customWidth="1"/>
    <col min="12840" max="13060" width="9" style="534"/>
    <col min="13061" max="13061" width="0.36328125" style="534" customWidth="1"/>
    <col min="13062" max="13062" width="4.6328125" style="534" customWidth="1"/>
    <col min="13063" max="13063" width="9.90625" style="534" bestFit="1" customWidth="1"/>
    <col min="13064" max="13085" width="6.6328125" style="534" customWidth="1"/>
    <col min="13086" max="13086" width="7.90625" style="534" bestFit="1" customWidth="1"/>
    <col min="13087" max="13087" width="6.6328125" style="534" customWidth="1"/>
    <col min="13088" max="13088" width="7.90625" style="534" customWidth="1"/>
    <col min="13089" max="13095" width="6.6328125" style="534" customWidth="1"/>
    <col min="13096" max="13316" width="9" style="534"/>
    <col min="13317" max="13317" width="0.36328125" style="534" customWidth="1"/>
    <col min="13318" max="13318" width="4.6328125" style="534" customWidth="1"/>
    <col min="13319" max="13319" width="9.90625" style="534" bestFit="1" customWidth="1"/>
    <col min="13320" max="13341" width="6.6328125" style="534" customWidth="1"/>
    <col min="13342" max="13342" width="7.90625" style="534" bestFit="1" customWidth="1"/>
    <col min="13343" max="13343" width="6.6328125" style="534" customWidth="1"/>
    <col min="13344" max="13344" width="7.90625" style="534" customWidth="1"/>
    <col min="13345" max="13351" width="6.6328125" style="534" customWidth="1"/>
    <col min="13352" max="13572" width="9" style="534"/>
    <col min="13573" max="13573" width="0.36328125" style="534" customWidth="1"/>
    <col min="13574" max="13574" width="4.6328125" style="534" customWidth="1"/>
    <col min="13575" max="13575" width="9.90625" style="534" bestFit="1" customWidth="1"/>
    <col min="13576" max="13597" width="6.6328125" style="534" customWidth="1"/>
    <col min="13598" max="13598" width="7.90625" style="534" bestFit="1" customWidth="1"/>
    <col min="13599" max="13599" width="6.6328125" style="534" customWidth="1"/>
    <col min="13600" max="13600" width="7.90625" style="534" customWidth="1"/>
    <col min="13601" max="13607" width="6.6328125" style="534" customWidth="1"/>
    <col min="13608" max="13828" width="9" style="534"/>
    <col min="13829" max="13829" width="0.36328125" style="534" customWidth="1"/>
    <col min="13830" max="13830" width="4.6328125" style="534" customWidth="1"/>
    <col min="13831" max="13831" width="9.90625" style="534" bestFit="1" customWidth="1"/>
    <col min="13832" max="13853" width="6.6328125" style="534" customWidth="1"/>
    <col min="13854" max="13854" width="7.90625" style="534" bestFit="1" customWidth="1"/>
    <col min="13855" max="13855" width="6.6328125" style="534" customWidth="1"/>
    <col min="13856" max="13856" width="7.90625" style="534" customWidth="1"/>
    <col min="13857" max="13863" width="6.6328125" style="534" customWidth="1"/>
    <col min="13864" max="14084" width="9" style="534"/>
    <col min="14085" max="14085" width="0.36328125" style="534" customWidth="1"/>
    <col min="14086" max="14086" width="4.6328125" style="534" customWidth="1"/>
    <col min="14087" max="14087" width="9.90625" style="534" bestFit="1" customWidth="1"/>
    <col min="14088" max="14109" width="6.6328125" style="534" customWidth="1"/>
    <col min="14110" max="14110" width="7.90625" style="534" bestFit="1" customWidth="1"/>
    <col min="14111" max="14111" width="6.6328125" style="534" customWidth="1"/>
    <col min="14112" max="14112" width="7.90625" style="534" customWidth="1"/>
    <col min="14113" max="14119" width="6.6328125" style="534" customWidth="1"/>
    <col min="14120" max="14340" width="9" style="534"/>
    <col min="14341" max="14341" width="0.36328125" style="534" customWidth="1"/>
    <col min="14342" max="14342" width="4.6328125" style="534" customWidth="1"/>
    <col min="14343" max="14343" width="9.90625" style="534" bestFit="1" customWidth="1"/>
    <col min="14344" max="14365" width="6.6328125" style="534" customWidth="1"/>
    <col min="14366" max="14366" width="7.90625" style="534" bestFit="1" customWidth="1"/>
    <col min="14367" max="14367" width="6.6328125" style="534" customWidth="1"/>
    <col min="14368" max="14368" width="7.90625" style="534" customWidth="1"/>
    <col min="14369" max="14375" width="6.6328125" style="534" customWidth="1"/>
    <col min="14376" max="14596" width="9" style="534"/>
    <col min="14597" max="14597" width="0.36328125" style="534" customWidth="1"/>
    <col min="14598" max="14598" width="4.6328125" style="534" customWidth="1"/>
    <col min="14599" max="14599" width="9.90625" style="534" bestFit="1" customWidth="1"/>
    <col min="14600" max="14621" width="6.6328125" style="534" customWidth="1"/>
    <col min="14622" max="14622" width="7.90625" style="534" bestFit="1" customWidth="1"/>
    <col min="14623" max="14623" width="6.6328125" style="534" customWidth="1"/>
    <col min="14624" max="14624" width="7.90625" style="534" customWidth="1"/>
    <col min="14625" max="14631" width="6.6328125" style="534" customWidth="1"/>
    <col min="14632" max="14852" width="9" style="534"/>
    <col min="14853" max="14853" width="0.36328125" style="534" customWidth="1"/>
    <col min="14854" max="14854" width="4.6328125" style="534" customWidth="1"/>
    <col min="14855" max="14855" width="9.90625" style="534" bestFit="1" customWidth="1"/>
    <col min="14856" max="14877" width="6.6328125" style="534" customWidth="1"/>
    <col min="14878" max="14878" width="7.90625" style="534" bestFit="1" customWidth="1"/>
    <col min="14879" max="14879" width="6.6328125" style="534" customWidth="1"/>
    <col min="14880" max="14880" width="7.90625" style="534" customWidth="1"/>
    <col min="14881" max="14887" width="6.6328125" style="534" customWidth="1"/>
    <col min="14888" max="15108" width="9" style="534"/>
    <col min="15109" max="15109" width="0.36328125" style="534" customWidth="1"/>
    <col min="15110" max="15110" width="4.6328125" style="534" customWidth="1"/>
    <col min="15111" max="15111" width="9.90625" style="534" bestFit="1" customWidth="1"/>
    <col min="15112" max="15133" width="6.6328125" style="534" customWidth="1"/>
    <col min="15134" max="15134" width="7.90625" style="534" bestFit="1" customWidth="1"/>
    <col min="15135" max="15135" width="6.6328125" style="534" customWidth="1"/>
    <col min="15136" max="15136" width="7.90625" style="534" customWidth="1"/>
    <col min="15137" max="15143" width="6.6328125" style="534" customWidth="1"/>
    <col min="15144" max="15364" width="9" style="534"/>
    <col min="15365" max="15365" width="0.36328125" style="534" customWidth="1"/>
    <col min="15366" max="15366" width="4.6328125" style="534" customWidth="1"/>
    <col min="15367" max="15367" width="9.90625" style="534" bestFit="1" customWidth="1"/>
    <col min="15368" max="15389" width="6.6328125" style="534" customWidth="1"/>
    <col min="15390" max="15390" width="7.90625" style="534" bestFit="1" customWidth="1"/>
    <col min="15391" max="15391" width="6.6328125" style="534" customWidth="1"/>
    <col min="15392" max="15392" width="7.90625" style="534" customWidth="1"/>
    <col min="15393" max="15399" width="6.6328125" style="534" customWidth="1"/>
    <col min="15400" max="15620" width="9" style="534"/>
    <col min="15621" max="15621" width="0.36328125" style="534" customWidth="1"/>
    <col min="15622" max="15622" width="4.6328125" style="534" customWidth="1"/>
    <col min="15623" max="15623" width="9.90625" style="534" bestFit="1" customWidth="1"/>
    <col min="15624" max="15645" width="6.6328125" style="534" customWidth="1"/>
    <col min="15646" max="15646" width="7.90625" style="534" bestFit="1" customWidth="1"/>
    <col min="15647" max="15647" width="6.6328125" style="534" customWidth="1"/>
    <col min="15648" max="15648" width="7.90625" style="534" customWidth="1"/>
    <col min="15649" max="15655" width="6.6328125" style="534" customWidth="1"/>
    <col min="15656" max="15876" width="9" style="534"/>
    <col min="15877" max="15877" width="0.36328125" style="534" customWidth="1"/>
    <col min="15878" max="15878" width="4.6328125" style="534" customWidth="1"/>
    <col min="15879" max="15879" width="9.90625" style="534" bestFit="1" customWidth="1"/>
    <col min="15880" max="15901" width="6.6328125" style="534" customWidth="1"/>
    <col min="15902" max="15902" width="7.90625" style="534" bestFit="1" customWidth="1"/>
    <col min="15903" max="15903" width="6.6328125" style="534" customWidth="1"/>
    <col min="15904" max="15904" width="7.90625" style="534" customWidth="1"/>
    <col min="15905" max="15911" width="6.6328125" style="534" customWidth="1"/>
    <col min="15912" max="16132" width="9" style="534"/>
    <col min="16133" max="16133" width="0.36328125" style="534" customWidth="1"/>
    <col min="16134" max="16134" width="4.6328125" style="534" customWidth="1"/>
    <col min="16135" max="16135" width="9.90625" style="534" bestFit="1" customWidth="1"/>
    <col min="16136" max="16157" width="6.6328125" style="534" customWidth="1"/>
    <col min="16158" max="16158" width="7.90625" style="534" bestFit="1" customWidth="1"/>
    <col min="16159" max="16159" width="6.6328125" style="534" customWidth="1"/>
    <col min="16160" max="16160" width="7.90625" style="534" customWidth="1"/>
    <col min="16161" max="16167" width="6.6328125" style="534" customWidth="1"/>
    <col min="16168" max="16384" width="9" style="534"/>
  </cols>
  <sheetData>
    <row r="1" spans="2:47" s="532" customFormat="1" ht="15" customHeight="1" x14ac:dyDescent="0.2">
      <c r="B1" s="531" t="s">
        <v>931</v>
      </c>
      <c r="C1" s="531"/>
    </row>
    <row r="2" spans="2:47" s="533" customFormat="1" ht="22.5" customHeight="1" x14ac:dyDescent="0.2">
      <c r="B2" s="1099" t="s">
        <v>875</v>
      </c>
      <c r="C2" s="1100"/>
      <c r="D2" s="1101" t="s">
        <v>733</v>
      </c>
      <c r="E2" s="1102"/>
      <c r="F2" s="1102"/>
      <c r="G2" s="1103"/>
      <c r="H2" s="1101" t="s">
        <v>538</v>
      </c>
      <c r="I2" s="1102"/>
      <c r="J2" s="1102"/>
      <c r="K2" s="1103"/>
      <c r="L2" s="1101" t="s">
        <v>581</v>
      </c>
      <c r="M2" s="1102"/>
      <c r="N2" s="1102"/>
      <c r="O2" s="1103"/>
      <c r="P2" s="1101" t="s">
        <v>582</v>
      </c>
      <c r="Q2" s="1102"/>
      <c r="R2" s="1102"/>
      <c r="S2" s="1103"/>
      <c r="T2" s="1101" t="s">
        <v>583</v>
      </c>
      <c r="U2" s="1102"/>
      <c r="V2" s="1102"/>
      <c r="W2" s="1103"/>
      <c r="X2" s="1101" t="s">
        <v>578</v>
      </c>
      <c r="Y2" s="1102"/>
      <c r="Z2" s="1102"/>
      <c r="AA2" s="1103"/>
      <c r="AB2" s="1101" t="s">
        <v>584</v>
      </c>
      <c r="AC2" s="1102"/>
      <c r="AD2" s="1102"/>
      <c r="AE2" s="1103"/>
      <c r="AF2" s="1101" t="s">
        <v>776</v>
      </c>
      <c r="AG2" s="1146"/>
      <c r="AH2" s="1146"/>
      <c r="AI2" s="1147"/>
      <c r="AJ2" s="1101" t="s">
        <v>800</v>
      </c>
      <c r="AK2" s="1146"/>
      <c r="AL2" s="1146"/>
      <c r="AM2" s="1146"/>
      <c r="AN2" s="1101" t="s">
        <v>958</v>
      </c>
      <c r="AO2" s="1146"/>
      <c r="AP2" s="1146"/>
      <c r="AQ2" s="1080"/>
      <c r="AR2" s="1079" t="s">
        <v>1012</v>
      </c>
      <c r="AS2" s="1080"/>
      <c r="AT2" s="1080"/>
      <c r="AU2" s="1081"/>
    </row>
    <row r="3" spans="2:47" s="533" customFormat="1" ht="28.5" customHeight="1" x14ac:dyDescent="0.2">
      <c r="B3" s="1097" t="s">
        <v>827</v>
      </c>
      <c r="C3" s="544" t="s">
        <v>310</v>
      </c>
      <c r="D3" s="546" t="s">
        <v>880</v>
      </c>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757"/>
      <c r="AR3" s="1181" t="s">
        <v>1037</v>
      </c>
      <c r="AS3" s="1182"/>
      <c r="AT3" s="1182"/>
      <c r="AU3" s="1183"/>
    </row>
    <row r="4" spans="2:47" s="533" customFormat="1" ht="28.5" customHeight="1" x14ac:dyDescent="0.2">
      <c r="B4" s="1098"/>
      <c r="C4" s="547" t="s">
        <v>311</v>
      </c>
      <c r="D4" s="548" t="s">
        <v>983</v>
      </c>
      <c r="E4" s="549"/>
      <c r="F4" s="549"/>
      <c r="G4" s="549"/>
      <c r="H4" s="549"/>
      <c r="I4" s="549"/>
      <c r="J4" s="549"/>
      <c r="K4" s="549"/>
      <c r="L4" s="549"/>
      <c r="M4" s="549"/>
      <c r="N4" s="549"/>
      <c r="O4" s="549"/>
      <c r="P4" s="549"/>
      <c r="Q4" s="549"/>
      <c r="R4" s="549"/>
      <c r="S4" s="549"/>
      <c r="T4" s="549"/>
      <c r="U4" s="549"/>
      <c r="V4" s="549"/>
      <c r="W4" s="549"/>
      <c r="X4" s="549"/>
      <c r="Y4" s="549"/>
      <c r="Z4" s="549"/>
      <c r="AA4" s="549"/>
      <c r="AB4" s="545"/>
      <c r="AC4" s="545"/>
      <c r="AD4" s="545"/>
      <c r="AE4" s="545"/>
      <c r="AF4" s="545"/>
      <c r="AG4" s="545"/>
      <c r="AH4" s="545"/>
      <c r="AI4" s="545"/>
      <c r="AJ4" s="545"/>
      <c r="AK4" s="545"/>
      <c r="AL4" s="545"/>
      <c r="AM4" s="545"/>
      <c r="AN4" s="545"/>
      <c r="AO4" s="545"/>
      <c r="AP4" s="545"/>
      <c r="AQ4" s="757"/>
      <c r="AU4" s="765"/>
    </row>
    <row r="5" spans="2:47" s="533" customFormat="1" ht="9.75" customHeight="1" x14ac:dyDescent="0.2">
      <c r="B5" s="1097" t="s">
        <v>823</v>
      </c>
      <c r="C5" s="1118" t="s">
        <v>310</v>
      </c>
      <c r="D5" s="549"/>
      <c r="E5" s="549"/>
      <c r="F5" s="549"/>
      <c r="G5" s="549"/>
      <c r="H5" s="549"/>
      <c r="I5" s="549"/>
      <c r="J5" s="549"/>
      <c r="K5" s="549"/>
      <c r="L5" s="549"/>
      <c r="M5" s="549"/>
      <c r="N5" s="549"/>
      <c r="O5" s="549"/>
      <c r="P5" s="549"/>
      <c r="Q5" s="549"/>
      <c r="R5" s="549"/>
      <c r="S5" s="549"/>
      <c r="T5" s="549"/>
      <c r="U5" s="549"/>
      <c r="V5" s="549"/>
      <c r="W5" s="549"/>
      <c r="X5" s="549"/>
      <c r="Y5" s="549"/>
      <c r="Z5" s="549"/>
      <c r="AA5" s="549"/>
      <c r="AB5" s="550"/>
      <c r="AC5" s="550"/>
      <c r="AD5" s="550"/>
      <c r="AE5" s="550"/>
      <c r="AF5" s="549"/>
      <c r="AG5" s="549"/>
      <c r="AH5" s="549"/>
      <c r="AI5" s="549"/>
      <c r="AJ5" s="549"/>
      <c r="AK5" s="549"/>
      <c r="AL5" s="549"/>
      <c r="AM5" s="549"/>
      <c r="AN5" s="549"/>
      <c r="AO5" s="549"/>
      <c r="AP5" s="549"/>
      <c r="AQ5" s="758"/>
      <c r="AR5" s="759"/>
      <c r="AS5" s="759"/>
      <c r="AT5" s="759"/>
      <c r="AU5" s="760"/>
    </row>
    <row r="6" spans="2:47" s="533" customFormat="1" ht="18.75" customHeight="1" x14ac:dyDescent="0.2">
      <c r="B6" s="1104"/>
      <c r="C6" s="1119"/>
      <c r="D6" s="1121" t="s">
        <v>828</v>
      </c>
      <c r="E6" s="1121"/>
      <c r="F6" s="1121"/>
      <c r="G6" s="1090" t="s">
        <v>415</v>
      </c>
      <c r="H6" s="1122"/>
      <c r="I6" s="1091"/>
      <c r="J6" s="1090" t="s">
        <v>829</v>
      </c>
      <c r="K6" s="1091"/>
      <c r="L6" s="1121" t="s">
        <v>828</v>
      </c>
      <c r="M6" s="1121"/>
      <c r="N6" s="1121"/>
      <c r="O6" s="1090" t="s">
        <v>415</v>
      </c>
      <c r="P6" s="1122"/>
      <c r="Q6" s="1091"/>
      <c r="R6" s="1090" t="s">
        <v>829</v>
      </c>
      <c r="S6" s="1091"/>
      <c r="T6" s="1121" t="s">
        <v>828</v>
      </c>
      <c r="U6" s="1121"/>
      <c r="V6" s="1121"/>
      <c r="W6" s="1090" t="s">
        <v>415</v>
      </c>
      <c r="X6" s="1122"/>
      <c r="Y6" s="1091"/>
      <c r="Z6" s="1090" t="s">
        <v>829</v>
      </c>
      <c r="AA6" s="1091"/>
      <c r="AB6" s="550"/>
      <c r="AC6" s="550"/>
      <c r="AD6" s="550"/>
      <c r="AE6" s="550"/>
      <c r="AF6" s="550"/>
      <c r="AG6" s="550"/>
      <c r="AH6" s="550"/>
      <c r="AI6" s="550"/>
      <c r="AJ6" s="550"/>
      <c r="AK6" s="550"/>
      <c r="AL6" s="550"/>
      <c r="AM6" s="550"/>
      <c r="AN6" s="550"/>
      <c r="AO6" s="550"/>
      <c r="AP6" s="550"/>
      <c r="AQ6" s="550"/>
      <c r="AU6" s="761"/>
    </row>
    <row r="7" spans="2:47" s="533" customFormat="1" ht="18.75" customHeight="1" x14ac:dyDescent="0.2">
      <c r="B7" s="1104"/>
      <c r="C7" s="1119"/>
      <c r="D7" s="552" t="s">
        <v>824</v>
      </c>
      <c r="E7" s="553"/>
      <c r="F7" s="554"/>
      <c r="G7" s="555"/>
      <c r="H7" s="553"/>
      <c r="I7" s="554"/>
      <c r="J7" s="556">
        <v>5</v>
      </c>
      <c r="K7" s="554" t="s">
        <v>734</v>
      </c>
      <c r="L7" s="1112" t="s">
        <v>832</v>
      </c>
      <c r="M7" s="1113"/>
      <c r="N7" s="1114"/>
      <c r="O7" s="555" t="s">
        <v>405</v>
      </c>
      <c r="P7" s="553"/>
      <c r="Q7" s="554"/>
      <c r="R7" s="556">
        <v>16</v>
      </c>
      <c r="S7" s="554" t="s">
        <v>734</v>
      </c>
      <c r="T7" s="1106" t="s">
        <v>834</v>
      </c>
      <c r="U7" s="1107"/>
      <c r="V7" s="1108"/>
      <c r="W7" s="555" t="s">
        <v>405</v>
      </c>
      <c r="X7" s="553"/>
      <c r="Y7" s="554"/>
      <c r="Z7" s="556">
        <v>41</v>
      </c>
      <c r="AA7" s="554" t="s">
        <v>734</v>
      </c>
      <c r="AB7" s="550"/>
      <c r="AC7" s="550"/>
      <c r="AD7" s="550"/>
      <c r="AE7" s="550"/>
      <c r="AF7" s="550"/>
      <c r="AG7" s="550"/>
      <c r="AH7" s="550"/>
      <c r="AI7" s="550"/>
      <c r="AJ7" s="550"/>
      <c r="AK7" s="550"/>
      <c r="AL7" s="550"/>
      <c r="AM7" s="550"/>
      <c r="AN7" s="550"/>
      <c r="AO7" s="550"/>
      <c r="AP7" s="550"/>
      <c r="AQ7" s="550"/>
      <c r="AU7" s="761"/>
    </row>
    <row r="8" spans="2:47" s="533" customFormat="1" ht="18.75" customHeight="1" x14ac:dyDescent="0.2">
      <c r="B8" s="1104"/>
      <c r="C8" s="1119"/>
      <c r="D8" s="1106" t="s">
        <v>830</v>
      </c>
      <c r="E8" s="1107"/>
      <c r="F8" s="1108"/>
      <c r="G8" s="555" t="s">
        <v>405</v>
      </c>
      <c r="H8" s="553"/>
      <c r="I8" s="554"/>
      <c r="J8" s="556">
        <v>5</v>
      </c>
      <c r="K8" s="554" t="s">
        <v>734</v>
      </c>
      <c r="L8" s="1115"/>
      <c r="M8" s="1116"/>
      <c r="N8" s="1117"/>
      <c r="O8" s="555" t="s">
        <v>404</v>
      </c>
      <c r="P8" s="553"/>
      <c r="Q8" s="554"/>
      <c r="R8" s="556">
        <v>40</v>
      </c>
      <c r="S8" s="554" t="s">
        <v>734</v>
      </c>
      <c r="T8" s="1109"/>
      <c r="U8" s="1110"/>
      <c r="V8" s="1111"/>
      <c r="W8" s="555" t="s">
        <v>404</v>
      </c>
      <c r="X8" s="553"/>
      <c r="Y8" s="554"/>
      <c r="Z8" s="556">
        <v>300</v>
      </c>
      <c r="AA8" s="554" t="s">
        <v>734</v>
      </c>
      <c r="AB8" s="550"/>
      <c r="AC8" s="550"/>
      <c r="AD8" s="550"/>
      <c r="AE8" s="550"/>
      <c r="AF8" s="550"/>
      <c r="AG8" s="550"/>
      <c r="AH8" s="550"/>
      <c r="AI8" s="550"/>
      <c r="AJ8" s="550"/>
      <c r="AK8" s="550"/>
      <c r="AL8" s="550"/>
      <c r="AM8" s="550"/>
      <c r="AN8" s="550"/>
      <c r="AO8" s="550"/>
      <c r="AP8" s="550"/>
      <c r="AQ8" s="550"/>
      <c r="AU8" s="761"/>
    </row>
    <row r="9" spans="2:47" s="533" customFormat="1" ht="18.75" customHeight="1" x14ac:dyDescent="0.2">
      <c r="B9" s="1104"/>
      <c r="C9" s="1119"/>
      <c r="D9" s="1109"/>
      <c r="E9" s="1110"/>
      <c r="F9" s="1111"/>
      <c r="G9" s="555" t="s">
        <v>404</v>
      </c>
      <c r="H9" s="553"/>
      <c r="I9" s="554"/>
      <c r="J9" s="556">
        <v>12</v>
      </c>
      <c r="K9" s="554" t="s">
        <v>734</v>
      </c>
      <c r="L9" s="1112" t="s">
        <v>833</v>
      </c>
      <c r="M9" s="1113"/>
      <c r="N9" s="1114"/>
      <c r="O9" s="555" t="s">
        <v>405</v>
      </c>
      <c r="P9" s="553"/>
      <c r="Q9" s="554"/>
      <c r="R9" s="556">
        <v>41</v>
      </c>
      <c r="S9" s="554" t="s">
        <v>734</v>
      </c>
      <c r="T9" s="783" t="s">
        <v>782</v>
      </c>
      <c r="U9" s="550"/>
      <c r="V9" s="550"/>
      <c r="W9" s="550"/>
      <c r="X9" s="550"/>
      <c r="Y9" s="550"/>
      <c r="Z9" s="550"/>
      <c r="AA9" s="550"/>
      <c r="AB9" s="550"/>
      <c r="AC9" s="550"/>
      <c r="AD9" s="550"/>
      <c r="AE9" s="550"/>
      <c r="AF9" s="550"/>
      <c r="AG9" s="550"/>
      <c r="AH9" s="550"/>
      <c r="AI9" s="550"/>
      <c r="AJ9" s="550"/>
      <c r="AK9" s="550"/>
      <c r="AL9" s="550"/>
      <c r="AM9" s="550"/>
      <c r="AN9" s="550"/>
      <c r="AO9" s="550"/>
      <c r="AP9" s="550"/>
      <c r="AQ9" s="550"/>
      <c r="AU9" s="761"/>
    </row>
    <row r="10" spans="2:47" s="533" customFormat="1" ht="18.75" customHeight="1" x14ac:dyDescent="0.2">
      <c r="B10" s="1104"/>
      <c r="C10" s="1119"/>
      <c r="D10" s="1112" t="s">
        <v>831</v>
      </c>
      <c r="E10" s="1113"/>
      <c r="F10" s="1114"/>
      <c r="G10" s="555" t="s">
        <v>405</v>
      </c>
      <c r="H10" s="553"/>
      <c r="I10" s="554"/>
      <c r="J10" s="556">
        <v>13</v>
      </c>
      <c r="K10" s="554" t="s">
        <v>734</v>
      </c>
      <c r="L10" s="1115"/>
      <c r="M10" s="1116"/>
      <c r="N10" s="1117"/>
      <c r="O10" s="555" t="s">
        <v>404</v>
      </c>
      <c r="P10" s="553"/>
      <c r="Q10" s="554"/>
      <c r="R10" s="556">
        <v>175</v>
      </c>
      <c r="S10" s="554" t="s">
        <v>734</v>
      </c>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U10" s="761"/>
    </row>
    <row r="11" spans="2:47" s="533" customFormat="1" ht="18.75" customHeight="1" x14ac:dyDescent="0.2">
      <c r="B11" s="1104"/>
      <c r="C11" s="1119"/>
      <c r="D11" s="1115"/>
      <c r="E11" s="1116"/>
      <c r="F11" s="1117"/>
      <c r="G11" s="555" t="s">
        <v>404</v>
      </c>
      <c r="H11" s="553"/>
      <c r="I11" s="554"/>
      <c r="J11" s="556">
        <v>15</v>
      </c>
      <c r="K11" s="554" t="s">
        <v>734</v>
      </c>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U11" s="761"/>
    </row>
    <row r="12" spans="2:47" s="533" customFormat="1" ht="10.5" customHeight="1" x14ac:dyDescent="0.2">
      <c r="B12" s="1104"/>
      <c r="C12" s="1120"/>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762"/>
      <c r="AS12" s="762"/>
      <c r="AT12" s="762"/>
      <c r="AU12" s="763"/>
    </row>
    <row r="13" spans="2:47" s="533" customFormat="1" ht="21.9" customHeight="1" x14ac:dyDescent="0.2">
      <c r="B13" s="1105"/>
      <c r="C13" s="544" t="s">
        <v>312</v>
      </c>
      <c r="D13" s="546" t="s">
        <v>783</v>
      </c>
      <c r="E13" s="545"/>
      <c r="F13" s="545"/>
      <c r="G13" s="545"/>
      <c r="H13" s="545"/>
      <c r="I13" s="545"/>
      <c r="J13" s="545"/>
      <c r="K13" s="545"/>
      <c r="L13" s="545"/>
      <c r="M13" s="545"/>
      <c r="N13" s="545"/>
      <c r="O13" s="545"/>
      <c r="P13" s="545"/>
      <c r="Q13" s="545"/>
      <c r="R13" s="545"/>
      <c r="S13" s="545"/>
      <c r="T13" s="545"/>
      <c r="U13" s="545"/>
      <c r="V13" s="545"/>
      <c r="W13" s="545"/>
      <c r="X13" s="557" t="s">
        <v>784</v>
      </c>
      <c r="Y13" s="543"/>
      <c r="Z13" s="543"/>
      <c r="AA13" s="543"/>
      <c r="AB13" s="543"/>
      <c r="AC13" s="543"/>
      <c r="AD13" s="543"/>
      <c r="AE13" s="543"/>
      <c r="AF13" s="545"/>
      <c r="AG13" s="545"/>
      <c r="AH13" s="545"/>
      <c r="AI13" s="545"/>
      <c r="AJ13" s="545"/>
      <c r="AK13" s="545"/>
      <c r="AL13" s="545"/>
      <c r="AM13" s="545"/>
      <c r="AN13" s="545"/>
      <c r="AO13" s="545"/>
      <c r="AP13" s="545"/>
      <c r="AQ13" s="757"/>
      <c r="AR13" s="759"/>
      <c r="AS13" s="759"/>
      <c r="AT13" s="759"/>
      <c r="AU13" s="760"/>
    </row>
    <row r="14" spans="2:47" s="533" customFormat="1" ht="21.9" customHeight="1" x14ac:dyDescent="0.2">
      <c r="B14" s="1092" t="s">
        <v>169</v>
      </c>
      <c r="C14" s="1093"/>
      <c r="D14" s="558" t="s">
        <v>825</v>
      </c>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757"/>
      <c r="AR14" s="764"/>
      <c r="AS14" s="764"/>
      <c r="AT14" s="764"/>
      <c r="AU14" s="765"/>
    </row>
    <row r="15" spans="2:47" s="533" customFormat="1" ht="18.75" customHeight="1" x14ac:dyDescent="0.2">
      <c r="B15" s="1086" t="s">
        <v>171</v>
      </c>
      <c r="C15" s="1087"/>
      <c r="D15" s="596" t="s">
        <v>876</v>
      </c>
      <c r="G15" s="549" t="s">
        <v>877</v>
      </c>
      <c r="I15" s="560" t="s">
        <v>835</v>
      </c>
      <c r="J15" s="359">
        <v>2500</v>
      </c>
      <c r="K15" s="550" t="s">
        <v>735</v>
      </c>
      <c r="L15" s="561"/>
      <c r="M15" s="550"/>
      <c r="N15" s="550"/>
      <c r="O15" s="562"/>
      <c r="P15" s="550"/>
      <c r="Q15" s="562"/>
      <c r="R15" s="359"/>
      <c r="S15" s="550"/>
      <c r="T15" s="550"/>
      <c r="U15" s="550"/>
      <c r="V15" s="550"/>
      <c r="W15" s="550"/>
      <c r="X15" s="550"/>
      <c r="Y15" s="550"/>
      <c r="Z15" s="550"/>
      <c r="AA15" s="550"/>
      <c r="AB15" s="550"/>
      <c r="AC15" s="550"/>
      <c r="AD15" s="550"/>
      <c r="AE15" s="550"/>
      <c r="AF15" s="549"/>
      <c r="AG15" s="549"/>
      <c r="AH15" s="549"/>
      <c r="AI15" s="549"/>
      <c r="AJ15" s="549"/>
      <c r="AK15" s="549"/>
      <c r="AL15" s="549"/>
      <c r="AM15" s="549"/>
      <c r="AN15" s="549"/>
      <c r="AO15" s="549"/>
      <c r="AP15" s="549"/>
      <c r="AQ15" s="758"/>
      <c r="AU15" s="761"/>
    </row>
    <row r="16" spans="2:47" s="533" customFormat="1" ht="18.75" customHeight="1" x14ac:dyDescent="0.2">
      <c r="B16" s="1088"/>
      <c r="C16" s="1089"/>
      <c r="D16" s="559"/>
      <c r="G16" s="550"/>
      <c r="I16" s="560" t="s">
        <v>708</v>
      </c>
      <c r="J16" s="359">
        <v>1000</v>
      </c>
      <c r="K16" s="550" t="s">
        <v>735</v>
      </c>
      <c r="L16" s="563"/>
      <c r="X16" s="581"/>
      <c r="Y16" s="578" t="s">
        <v>736</v>
      </c>
      <c r="Z16" s="582"/>
      <c r="AA16" s="582"/>
      <c r="AB16" s="582"/>
      <c r="AC16" s="582"/>
      <c r="AD16" s="581"/>
      <c r="AE16" s="581"/>
      <c r="AF16" s="581"/>
      <c r="AG16" s="581"/>
      <c r="AH16" s="581"/>
      <c r="AI16" s="581"/>
      <c r="AJ16" s="581"/>
      <c r="AK16" s="581"/>
      <c r="AL16" s="581"/>
      <c r="AM16" s="581"/>
      <c r="AN16" s="581"/>
      <c r="AO16" s="581"/>
      <c r="AP16" s="581"/>
      <c r="AQ16" s="581"/>
      <c r="AU16" s="761"/>
    </row>
    <row r="17" spans="2:47" s="533" customFormat="1" ht="18.75" customHeight="1" x14ac:dyDescent="0.2">
      <c r="B17" s="1088"/>
      <c r="C17" s="1089"/>
      <c r="D17" s="568"/>
      <c r="G17" s="550" t="s">
        <v>878</v>
      </c>
      <c r="I17" s="550"/>
      <c r="J17" s="359">
        <v>1200</v>
      </c>
      <c r="K17" s="550" t="s">
        <v>735</v>
      </c>
      <c r="L17" s="563"/>
      <c r="X17" s="581"/>
      <c r="Y17" s="585" t="s">
        <v>727</v>
      </c>
      <c r="Z17" s="583"/>
      <c r="AA17" s="583"/>
      <c r="AB17" s="581"/>
      <c r="AC17" s="581"/>
      <c r="AD17" s="581"/>
      <c r="AE17" s="581"/>
      <c r="AF17" s="581"/>
      <c r="AG17" s="581"/>
      <c r="AH17" s="581"/>
      <c r="AI17" s="581"/>
      <c r="AJ17" s="581"/>
      <c r="AK17" s="581"/>
      <c r="AL17" s="581"/>
      <c r="AM17" s="581"/>
      <c r="AN17" s="581"/>
      <c r="AO17" s="581"/>
      <c r="AP17" s="581"/>
      <c r="AQ17" s="581"/>
      <c r="AU17" s="761"/>
    </row>
    <row r="18" spans="2:47" s="533" customFormat="1" ht="18.75" customHeight="1" x14ac:dyDescent="0.2">
      <c r="B18" s="1088"/>
      <c r="C18" s="1089"/>
      <c r="D18" s="568"/>
      <c r="G18" s="550" t="s">
        <v>879</v>
      </c>
      <c r="I18" s="550"/>
      <c r="J18" s="359">
        <v>1600</v>
      </c>
      <c r="K18" s="550" t="s">
        <v>735</v>
      </c>
      <c r="L18" s="563"/>
      <c r="Y18" s="1148" t="s">
        <v>728</v>
      </c>
      <c r="Z18" s="1085"/>
      <c r="AA18" s="586" t="s">
        <v>729</v>
      </c>
      <c r="AB18" s="587"/>
      <c r="AC18" s="587"/>
      <c r="AD18" s="587"/>
      <c r="AE18" s="588"/>
      <c r="AF18" s="733"/>
      <c r="AG18" s="583" t="s">
        <v>1010</v>
      </c>
      <c r="AH18" s="581"/>
      <c r="AI18" s="581"/>
      <c r="AJ18" s="581"/>
      <c r="AK18" s="581"/>
      <c r="AL18" s="581"/>
      <c r="AM18" s="581"/>
      <c r="AN18" s="581"/>
      <c r="AO18" s="581"/>
      <c r="AP18" s="581"/>
      <c r="AQ18" s="581"/>
      <c r="AU18" s="761"/>
    </row>
    <row r="19" spans="2:47" s="533" customFormat="1" ht="18.75" customHeight="1" x14ac:dyDescent="0.2">
      <c r="B19" s="1088"/>
      <c r="C19" s="1089"/>
      <c r="D19" s="559" t="s">
        <v>836</v>
      </c>
      <c r="G19" s="560" t="s">
        <v>737</v>
      </c>
      <c r="I19" s="550"/>
      <c r="J19" s="359">
        <v>2400</v>
      </c>
      <c r="K19" s="550" t="s">
        <v>735</v>
      </c>
      <c r="L19" s="565"/>
      <c r="X19" s="595"/>
      <c r="Y19" s="1148" t="s">
        <v>704</v>
      </c>
      <c r="Z19" s="1085"/>
      <c r="AA19" s="586" t="s">
        <v>1009</v>
      </c>
      <c r="AB19" s="587"/>
      <c r="AC19" s="587"/>
      <c r="AD19" s="587"/>
      <c r="AE19" s="588"/>
      <c r="AF19" s="733"/>
      <c r="AG19" s="589"/>
      <c r="AH19" s="589"/>
      <c r="AI19" s="589"/>
      <c r="AJ19" s="589"/>
      <c r="AK19" s="589"/>
      <c r="AL19" s="589"/>
      <c r="AM19" s="589"/>
      <c r="AN19" s="727"/>
      <c r="AO19" s="727"/>
      <c r="AP19" s="727"/>
      <c r="AQ19" s="727"/>
      <c r="AU19" s="761"/>
    </row>
    <row r="20" spans="2:47" s="533" customFormat="1" ht="18.75" customHeight="1" x14ac:dyDescent="0.2">
      <c r="B20" s="1088"/>
      <c r="C20" s="1089"/>
      <c r="G20" s="560" t="s">
        <v>739</v>
      </c>
      <c r="I20" s="550"/>
      <c r="J20" s="359">
        <v>3100</v>
      </c>
      <c r="K20" s="550" t="s">
        <v>735</v>
      </c>
      <c r="L20" s="566"/>
      <c r="M20" s="578" t="s">
        <v>709</v>
      </c>
      <c r="N20" s="579"/>
      <c r="O20" s="580"/>
      <c r="P20" s="581"/>
      <c r="Q20" s="581"/>
      <c r="R20" s="581"/>
      <c r="S20" s="581"/>
      <c r="T20" s="581"/>
      <c r="U20" s="581"/>
      <c r="V20" s="581"/>
      <c r="W20" s="581"/>
      <c r="Z20" s="589"/>
      <c r="AA20" s="583"/>
      <c r="AB20" s="583"/>
      <c r="AC20" s="583"/>
      <c r="AD20" s="583"/>
      <c r="AE20" s="578"/>
      <c r="AF20" s="590"/>
      <c r="AG20" s="584"/>
      <c r="AH20" s="584"/>
      <c r="AI20" s="580"/>
      <c r="AJ20" s="589"/>
      <c r="AK20" s="589"/>
      <c r="AL20" s="589"/>
      <c r="AM20" s="589"/>
      <c r="AN20" s="581"/>
      <c r="AO20" s="581"/>
      <c r="AP20" s="581"/>
      <c r="AQ20" s="727"/>
      <c r="AU20" s="761"/>
    </row>
    <row r="21" spans="2:47" s="533" customFormat="1" ht="18.75" customHeight="1" x14ac:dyDescent="0.2">
      <c r="B21" s="1088"/>
      <c r="C21" s="1089"/>
      <c r="G21" s="560" t="s">
        <v>740</v>
      </c>
      <c r="I21" s="567" t="s">
        <v>837</v>
      </c>
      <c r="J21" s="359">
        <v>5500</v>
      </c>
      <c r="K21" s="550" t="s">
        <v>735</v>
      </c>
      <c r="L21" s="566"/>
      <c r="M21" s="583" t="s">
        <v>710</v>
      </c>
      <c r="N21" s="583"/>
      <c r="O21" s="583"/>
      <c r="P21" s="581"/>
      <c r="Q21" s="578" t="s">
        <v>714</v>
      </c>
      <c r="R21" s="578"/>
      <c r="S21" s="584"/>
      <c r="T21" s="581"/>
      <c r="U21" s="578" t="s">
        <v>717</v>
      </c>
      <c r="V21" s="584"/>
      <c r="W21" s="581"/>
      <c r="Y21" s="578" t="s">
        <v>1008</v>
      </c>
      <c r="Z21" s="582"/>
      <c r="AA21" s="582"/>
      <c r="AB21" s="582"/>
      <c r="AC21" s="582"/>
      <c r="AD21" s="582"/>
      <c r="AE21" s="582"/>
      <c r="AF21" s="582"/>
      <c r="AI21" s="582"/>
      <c r="AJ21" s="579"/>
      <c r="AK21" s="592"/>
      <c r="AL21" s="1149"/>
      <c r="AM21" s="1149"/>
      <c r="AN21" s="581"/>
      <c r="AO21" s="581"/>
      <c r="AP21" s="581"/>
      <c r="AQ21" s="581"/>
      <c r="AU21" s="761"/>
    </row>
    <row r="22" spans="2:47" s="533" customFormat="1" ht="18.75" customHeight="1" x14ac:dyDescent="0.2">
      <c r="B22" s="1088"/>
      <c r="C22" s="1089"/>
      <c r="D22" s="550"/>
      <c r="I22" s="560" t="s">
        <v>838</v>
      </c>
      <c r="J22" s="359">
        <v>7200</v>
      </c>
      <c r="K22" s="550" t="s">
        <v>735</v>
      </c>
      <c r="L22" s="566"/>
      <c r="M22" s="583" t="s">
        <v>711</v>
      </c>
      <c r="N22" s="583"/>
      <c r="O22" s="583"/>
      <c r="P22" s="581"/>
      <c r="Q22" s="578" t="s">
        <v>715</v>
      </c>
      <c r="R22" s="578"/>
      <c r="S22" s="584"/>
      <c r="T22" s="581"/>
      <c r="U22" s="584"/>
      <c r="V22" s="578" t="s">
        <v>517</v>
      </c>
      <c r="W22" s="581"/>
      <c r="Y22" s="1148" t="s">
        <v>706</v>
      </c>
      <c r="Z22" s="1082"/>
      <c r="AA22" s="1085"/>
      <c r="AB22" s="1150" t="s">
        <v>693</v>
      </c>
      <c r="AC22" s="1151"/>
      <c r="AD22" s="582"/>
      <c r="AE22" s="582"/>
      <c r="AF22" s="582"/>
      <c r="AI22" s="580"/>
      <c r="AJ22" s="579"/>
      <c r="AK22" s="730"/>
      <c r="AL22" s="1149"/>
      <c r="AM22" s="1149"/>
      <c r="AN22" s="581"/>
      <c r="AO22" s="581"/>
      <c r="AP22" s="581"/>
      <c r="AQ22" s="581"/>
      <c r="AU22" s="761"/>
    </row>
    <row r="23" spans="2:47" s="533" customFormat="1" ht="18.75" customHeight="1" x14ac:dyDescent="0.2">
      <c r="B23" s="1088"/>
      <c r="C23" s="1089"/>
      <c r="D23" s="550"/>
      <c r="I23" s="560" t="s">
        <v>313</v>
      </c>
      <c r="J23" s="359">
        <v>3000</v>
      </c>
      <c r="K23" s="550" t="s">
        <v>735</v>
      </c>
      <c r="L23" s="566"/>
      <c r="M23" s="583" t="s">
        <v>712</v>
      </c>
      <c r="N23" s="583"/>
      <c r="O23" s="583"/>
      <c r="P23" s="581"/>
      <c r="Q23" s="578" t="s">
        <v>716</v>
      </c>
      <c r="R23" s="578"/>
      <c r="S23" s="584"/>
      <c r="T23" s="581"/>
      <c r="U23" s="584" t="s">
        <v>718</v>
      </c>
      <c r="V23" s="584"/>
      <c r="W23" s="581"/>
      <c r="Y23" s="1152" t="s">
        <v>721</v>
      </c>
      <c r="Z23" s="591" t="s">
        <v>703</v>
      </c>
      <c r="AA23" s="597" t="s">
        <v>705</v>
      </c>
      <c r="AB23" s="1150" t="s">
        <v>694</v>
      </c>
      <c r="AC23" s="1151"/>
      <c r="AD23" s="583"/>
      <c r="AE23" s="583"/>
      <c r="AF23" s="583"/>
      <c r="AI23" s="580"/>
      <c r="AJ23" s="579"/>
      <c r="AK23" s="730"/>
      <c r="AL23" s="1149"/>
      <c r="AM23" s="1149"/>
      <c r="AN23" s="581"/>
      <c r="AO23" s="581"/>
      <c r="AP23" s="581"/>
      <c r="AQ23" s="581"/>
      <c r="AU23" s="761"/>
    </row>
    <row r="24" spans="2:47" s="533" customFormat="1" ht="18.75" customHeight="1" x14ac:dyDescent="0.2">
      <c r="B24" s="1088"/>
      <c r="C24" s="1089"/>
      <c r="D24" s="550"/>
      <c r="I24" s="560" t="s">
        <v>839</v>
      </c>
      <c r="J24" s="359">
        <v>4000</v>
      </c>
      <c r="K24" s="550" t="s">
        <v>735</v>
      </c>
      <c r="L24" s="566"/>
      <c r="M24" s="583" t="s">
        <v>750</v>
      </c>
      <c r="N24" s="583"/>
      <c r="O24" s="583"/>
      <c r="P24" s="581"/>
      <c r="Q24" s="581"/>
      <c r="R24" s="581"/>
      <c r="S24" s="581"/>
      <c r="T24" s="581"/>
      <c r="U24" s="584" t="s">
        <v>820</v>
      </c>
      <c r="V24" s="584" t="s">
        <v>697</v>
      </c>
      <c r="W24" s="581"/>
      <c r="Y24" s="1153"/>
      <c r="Z24" s="591" t="s">
        <v>703</v>
      </c>
      <c r="AA24" s="597" t="s">
        <v>704</v>
      </c>
      <c r="AB24" s="1150" t="s">
        <v>695</v>
      </c>
      <c r="AC24" s="1151"/>
      <c r="AD24" s="592"/>
      <c r="AE24" s="592"/>
      <c r="AF24" s="592"/>
      <c r="AI24" s="580"/>
      <c r="AJ24" s="579"/>
      <c r="AK24" s="731"/>
      <c r="AL24" s="1172"/>
      <c r="AM24" s="1172"/>
      <c r="AN24" s="581"/>
      <c r="AO24" s="581"/>
      <c r="AP24" s="581"/>
      <c r="AQ24" s="581"/>
      <c r="AU24" s="761"/>
    </row>
    <row r="25" spans="2:47" s="533" customFormat="1" ht="18.75" customHeight="1" x14ac:dyDescent="0.2">
      <c r="B25" s="1088"/>
      <c r="C25" s="1089"/>
      <c r="D25" s="550"/>
      <c r="I25" s="560" t="s">
        <v>314</v>
      </c>
      <c r="J25" s="359">
        <v>2400</v>
      </c>
      <c r="K25" s="550" t="s">
        <v>735</v>
      </c>
      <c r="L25" s="566"/>
      <c r="M25" s="583" t="s">
        <v>713</v>
      </c>
      <c r="N25" s="583"/>
      <c r="O25" s="583"/>
      <c r="P25" s="578"/>
      <c r="Q25" s="578"/>
      <c r="R25" s="584"/>
      <c r="S25" s="581"/>
      <c r="T25" s="581"/>
      <c r="U25" s="581"/>
      <c r="V25" s="581"/>
      <c r="W25" s="581"/>
      <c r="Y25" s="1153"/>
      <c r="Z25" s="591" t="s">
        <v>722</v>
      </c>
      <c r="AA25" s="597" t="s">
        <v>705</v>
      </c>
      <c r="AB25" s="1150" t="s">
        <v>287</v>
      </c>
      <c r="AC25" s="1151"/>
      <c r="AD25" s="593"/>
      <c r="AE25" s="593"/>
      <c r="AF25" s="593"/>
      <c r="AI25" s="580"/>
      <c r="AJ25" s="579"/>
      <c r="AK25" s="731"/>
      <c r="AL25" s="1172"/>
      <c r="AM25" s="1172"/>
      <c r="AN25" s="581"/>
      <c r="AO25" s="581"/>
      <c r="AP25" s="581"/>
      <c r="AQ25" s="581"/>
      <c r="AU25" s="761"/>
    </row>
    <row r="26" spans="2:47" s="533" customFormat="1" ht="18.75" customHeight="1" x14ac:dyDescent="0.2">
      <c r="B26" s="1088"/>
      <c r="C26" s="1089"/>
      <c r="D26" s="569" t="s">
        <v>840</v>
      </c>
      <c r="I26" s="560" t="s">
        <v>315</v>
      </c>
      <c r="J26" s="359">
        <v>1600</v>
      </c>
      <c r="K26" s="550" t="s">
        <v>735</v>
      </c>
      <c r="L26" s="566"/>
      <c r="Y26" s="1154"/>
      <c r="Z26" s="591" t="s">
        <v>722</v>
      </c>
      <c r="AA26" s="597" t="s">
        <v>704</v>
      </c>
      <c r="AB26" s="1150" t="s">
        <v>696</v>
      </c>
      <c r="AC26" s="1151"/>
      <c r="AD26" s="593"/>
      <c r="AE26" s="593"/>
      <c r="AF26" s="593"/>
      <c r="AI26" s="594"/>
      <c r="AJ26" s="581"/>
      <c r="AK26" s="731"/>
      <c r="AL26" s="1172"/>
      <c r="AM26" s="1172"/>
      <c r="AN26" s="581"/>
      <c r="AO26" s="581"/>
      <c r="AP26" s="581"/>
      <c r="AQ26" s="581"/>
      <c r="AU26" s="761"/>
    </row>
    <row r="27" spans="2:47" s="533" customFormat="1" ht="18.75" customHeight="1" x14ac:dyDescent="0.2">
      <c r="B27" s="1088"/>
      <c r="C27" s="1089"/>
      <c r="D27" s="560"/>
      <c r="I27" s="560" t="s">
        <v>231</v>
      </c>
      <c r="J27" s="359">
        <v>4700</v>
      </c>
      <c r="K27" s="550" t="s">
        <v>735</v>
      </c>
      <c r="L27" s="566"/>
      <c r="M27" s="583" t="s">
        <v>965</v>
      </c>
      <c r="N27" s="583"/>
      <c r="O27" s="583"/>
      <c r="P27" s="583"/>
      <c r="Q27" s="578"/>
      <c r="R27" s="590"/>
      <c r="S27" s="584"/>
      <c r="T27" s="584"/>
      <c r="U27" s="580"/>
      <c r="V27" s="589"/>
      <c r="W27" s="589"/>
      <c r="X27" s="589"/>
      <c r="Y27" s="589"/>
      <c r="Z27" s="579"/>
      <c r="AA27" s="732"/>
      <c r="AB27" s="592"/>
      <c r="AC27" s="592"/>
      <c r="AD27" s="583" t="s">
        <v>966</v>
      </c>
      <c r="AE27" s="583"/>
      <c r="AF27" s="583"/>
      <c r="AG27" s="583"/>
      <c r="AH27" s="578"/>
      <c r="AI27" s="590"/>
      <c r="AJ27" s="584"/>
      <c r="AK27" s="584"/>
      <c r="AL27" s="580"/>
      <c r="AM27" s="589"/>
      <c r="AN27" s="589"/>
      <c r="AO27" s="589"/>
      <c r="AP27" s="589"/>
      <c r="AQ27" s="581"/>
      <c r="AU27" s="761"/>
    </row>
    <row r="28" spans="2:47" s="533" customFormat="1" ht="18.75" customHeight="1" x14ac:dyDescent="0.2">
      <c r="B28" s="1088"/>
      <c r="C28" s="1089"/>
      <c r="D28" s="569" t="s">
        <v>841</v>
      </c>
      <c r="G28" s="550"/>
      <c r="J28" s="359">
        <v>4000</v>
      </c>
      <c r="K28" s="550" t="s">
        <v>735</v>
      </c>
      <c r="L28" s="566"/>
      <c r="M28" s="1094" t="s">
        <v>720</v>
      </c>
      <c r="N28" s="1094"/>
      <c r="O28" s="1094"/>
      <c r="P28" s="1095" t="s">
        <v>702</v>
      </c>
      <c r="Q28" s="1095"/>
      <c r="R28" s="1095" t="s">
        <v>748</v>
      </c>
      <c r="S28" s="1095"/>
      <c r="T28" s="1095"/>
      <c r="U28" s="1095"/>
      <c r="V28" s="1095"/>
      <c r="W28" s="1095"/>
      <c r="X28" s="1155" t="s">
        <v>749</v>
      </c>
      <c r="Y28" s="1156"/>
      <c r="Z28" s="579"/>
      <c r="AA28" s="732"/>
      <c r="AB28" s="592"/>
      <c r="AC28" s="592"/>
      <c r="AD28" s="1155" t="s">
        <v>720</v>
      </c>
      <c r="AE28" s="1164"/>
      <c r="AF28" s="1156"/>
      <c r="AG28" s="1135" t="s">
        <v>702</v>
      </c>
      <c r="AH28" s="1137"/>
      <c r="AI28" s="1083"/>
      <c r="AJ28" s="1084"/>
      <c r="AK28" s="1082" t="s">
        <v>748</v>
      </c>
      <c r="AL28" s="1082"/>
      <c r="AM28" s="1082"/>
      <c r="AN28" s="1085"/>
      <c r="AO28" s="1155" t="s">
        <v>749</v>
      </c>
      <c r="AP28" s="1156"/>
      <c r="AQ28" s="581"/>
      <c r="AU28" s="761"/>
    </row>
    <row r="29" spans="2:47" s="533" customFormat="1" ht="18.75" customHeight="1" x14ac:dyDescent="0.2">
      <c r="B29" s="1088"/>
      <c r="C29" s="1089"/>
      <c r="D29" s="550"/>
      <c r="E29" s="550"/>
      <c r="F29" s="550"/>
      <c r="G29" s="550"/>
      <c r="H29" s="550"/>
      <c r="I29" s="550"/>
      <c r="J29" s="550"/>
      <c r="K29" s="550"/>
      <c r="L29" s="566"/>
      <c r="M29" s="1094"/>
      <c r="N29" s="1094"/>
      <c r="O29" s="1094"/>
      <c r="P29" s="1095"/>
      <c r="Q29" s="1095"/>
      <c r="R29" s="1094" t="s">
        <v>723</v>
      </c>
      <c r="S29" s="1094"/>
      <c r="T29" s="1094" t="s">
        <v>724</v>
      </c>
      <c r="U29" s="1094"/>
      <c r="V29" s="1134" t="s">
        <v>725</v>
      </c>
      <c r="W29" s="1134"/>
      <c r="X29" s="1170"/>
      <c r="Y29" s="1171"/>
      <c r="Z29" s="579"/>
      <c r="AA29" s="581"/>
      <c r="AB29" s="581"/>
      <c r="AC29" s="581"/>
      <c r="AD29" s="1157"/>
      <c r="AE29" s="1165"/>
      <c r="AF29" s="1158"/>
      <c r="AG29" s="1138"/>
      <c r="AH29" s="1140"/>
      <c r="AI29" s="1166" t="s">
        <v>967</v>
      </c>
      <c r="AJ29" s="1167"/>
      <c r="AK29" s="1166" t="s">
        <v>707</v>
      </c>
      <c r="AL29" s="1167"/>
      <c r="AM29" s="1173" t="s">
        <v>968</v>
      </c>
      <c r="AN29" s="1174"/>
      <c r="AO29" s="1157"/>
      <c r="AP29" s="1158"/>
      <c r="AQ29" s="581"/>
      <c r="AU29" s="761"/>
    </row>
    <row r="30" spans="2:47" s="533" customFormat="1" ht="18.75" customHeight="1" x14ac:dyDescent="0.2">
      <c r="B30" s="1088"/>
      <c r="C30" s="1089"/>
      <c r="D30" s="550"/>
      <c r="E30" s="550"/>
      <c r="F30" s="550"/>
      <c r="G30" s="550"/>
      <c r="H30" s="550"/>
      <c r="I30" s="550"/>
      <c r="J30" s="550"/>
      <c r="K30" s="550"/>
      <c r="L30" s="566"/>
      <c r="M30" s="1094"/>
      <c r="N30" s="1094"/>
      <c r="O30" s="1094"/>
      <c r="P30" s="1095"/>
      <c r="Q30" s="1095"/>
      <c r="R30" s="1094"/>
      <c r="S30" s="1094"/>
      <c r="T30" s="1094"/>
      <c r="U30" s="1094"/>
      <c r="V30" s="1134"/>
      <c r="W30" s="1134"/>
      <c r="X30" s="1157"/>
      <c r="Y30" s="1158"/>
      <c r="AD30" s="1135" t="s">
        <v>706</v>
      </c>
      <c r="AE30" s="1136"/>
      <c r="AF30" s="1137"/>
      <c r="AG30" s="1159" t="s">
        <v>698</v>
      </c>
      <c r="AH30" s="1160"/>
      <c r="AI30" s="1175" t="s">
        <v>287</v>
      </c>
      <c r="AJ30" s="1176"/>
      <c r="AK30" s="1159" t="s">
        <v>516</v>
      </c>
      <c r="AL30" s="1160"/>
      <c r="AM30" s="1177" t="s">
        <v>526</v>
      </c>
      <c r="AN30" s="1178"/>
      <c r="AO30" s="1159" t="s">
        <v>518</v>
      </c>
      <c r="AP30" s="1160"/>
      <c r="AQ30" s="581"/>
      <c r="AU30" s="761"/>
    </row>
    <row r="31" spans="2:47" s="533" customFormat="1" ht="18.75" customHeight="1" x14ac:dyDescent="0.2">
      <c r="B31" s="1088"/>
      <c r="C31" s="1089"/>
      <c r="D31" s="550"/>
      <c r="E31" s="550"/>
      <c r="F31" s="550"/>
      <c r="G31" s="550"/>
      <c r="H31" s="550"/>
      <c r="I31" s="550"/>
      <c r="J31" s="550"/>
      <c r="K31" s="550"/>
      <c r="L31" s="566"/>
      <c r="M31" s="1095" t="s">
        <v>706</v>
      </c>
      <c r="N31" s="1095"/>
      <c r="O31" s="1095"/>
      <c r="P31" s="1144" t="s">
        <v>698</v>
      </c>
      <c r="Q31" s="1144"/>
      <c r="R31" s="1144" t="s">
        <v>287</v>
      </c>
      <c r="S31" s="1144"/>
      <c r="T31" s="1144" t="s">
        <v>516</v>
      </c>
      <c r="U31" s="1144"/>
      <c r="V31" s="1145" t="s">
        <v>526</v>
      </c>
      <c r="W31" s="1145"/>
      <c r="X31" s="1144" t="s">
        <v>518</v>
      </c>
      <c r="Y31" s="1144"/>
      <c r="AD31" s="1138"/>
      <c r="AE31" s="1139"/>
      <c r="AF31" s="1140"/>
      <c r="AG31" s="1161"/>
      <c r="AH31" s="1162"/>
      <c r="AI31" s="1168" t="s">
        <v>969</v>
      </c>
      <c r="AJ31" s="1169"/>
      <c r="AK31" s="1168" t="s">
        <v>969</v>
      </c>
      <c r="AL31" s="1169"/>
      <c r="AM31" s="1179"/>
      <c r="AN31" s="1180"/>
      <c r="AO31" s="1161"/>
      <c r="AP31" s="1162"/>
      <c r="AQ31" s="581"/>
      <c r="AU31" s="761"/>
    </row>
    <row r="32" spans="2:47" s="533" customFormat="1" ht="18.75" customHeight="1" x14ac:dyDescent="0.2">
      <c r="B32" s="1088"/>
      <c r="C32" s="1089"/>
      <c r="D32" s="550"/>
      <c r="E32" s="550"/>
      <c r="F32" s="550"/>
      <c r="G32" s="550"/>
      <c r="H32" s="550"/>
      <c r="I32" s="550"/>
      <c r="J32" s="550"/>
      <c r="K32" s="550"/>
      <c r="L32" s="566"/>
      <c r="M32" s="1094" t="s">
        <v>721</v>
      </c>
      <c r="N32" s="1095" t="s">
        <v>703</v>
      </c>
      <c r="O32" s="591" t="s">
        <v>705</v>
      </c>
      <c r="P32" s="1144" t="s">
        <v>699</v>
      </c>
      <c r="Q32" s="1144"/>
      <c r="R32" s="1144" t="s">
        <v>529</v>
      </c>
      <c r="S32" s="1144"/>
      <c r="T32" s="1144" t="s">
        <v>528</v>
      </c>
      <c r="U32" s="1144"/>
      <c r="V32" s="1145" t="s">
        <v>527</v>
      </c>
      <c r="W32" s="1145"/>
      <c r="X32" s="1144" t="s">
        <v>519</v>
      </c>
      <c r="Y32" s="1144"/>
      <c r="AD32" s="1094" t="s">
        <v>721</v>
      </c>
      <c r="AE32" s="1095" t="s">
        <v>703</v>
      </c>
      <c r="AF32" s="591" t="s">
        <v>705</v>
      </c>
      <c r="AG32" s="1144" t="s">
        <v>699</v>
      </c>
      <c r="AH32" s="1144"/>
      <c r="AI32" s="1144" t="s">
        <v>529</v>
      </c>
      <c r="AJ32" s="1144"/>
      <c r="AK32" s="1144" t="s">
        <v>528</v>
      </c>
      <c r="AL32" s="1144"/>
      <c r="AM32" s="1145" t="s">
        <v>527</v>
      </c>
      <c r="AN32" s="1145"/>
      <c r="AO32" s="1144" t="s">
        <v>519</v>
      </c>
      <c r="AP32" s="1144"/>
      <c r="AQ32" s="581"/>
      <c r="AU32" s="761"/>
    </row>
    <row r="33" spans="2:47" s="533" customFormat="1" ht="18.75" customHeight="1" x14ac:dyDescent="0.2">
      <c r="B33" s="1088"/>
      <c r="C33" s="1089"/>
      <c r="D33" s="550"/>
      <c r="E33" s="550"/>
      <c r="F33" s="550"/>
      <c r="G33" s="550"/>
      <c r="H33" s="550"/>
      <c r="I33" s="550"/>
      <c r="J33" s="550"/>
      <c r="K33" s="550"/>
      <c r="L33" s="566"/>
      <c r="M33" s="1094"/>
      <c r="N33" s="1095"/>
      <c r="O33" s="591" t="s">
        <v>704</v>
      </c>
      <c r="P33" s="1144" t="s">
        <v>700</v>
      </c>
      <c r="Q33" s="1144"/>
      <c r="R33" s="1144" t="s">
        <v>532</v>
      </c>
      <c r="S33" s="1144"/>
      <c r="T33" s="1144" t="s">
        <v>531</v>
      </c>
      <c r="U33" s="1144"/>
      <c r="V33" s="1145" t="s">
        <v>530</v>
      </c>
      <c r="W33" s="1145"/>
      <c r="X33" s="1144" t="s">
        <v>520</v>
      </c>
      <c r="Y33" s="1144"/>
      <c r="AD33" s="1094"/>
      <c r="AE33" s="1095"/>
      <c r="AF33" s="591" t="s">
        <v>704</v>
      </c>
      <c r="AG33" s="1144" t="s">
        <v>700</v>
      </c>
      <c r="AH33" s="1144"/>
      <c r="AI33" s="1144" t="s">
        <v>821</v>
      </c>
      <c r="AJ33" s="1144"/>
      <c r="AK33" s="1144" t="s">
        <v>821</v>
      </c>
      <c r="AL33" s="1144"/>
      <c r="AM33" s="1145" t="s">
        <v>530</v>
      </c>
      <c r="AN33" s="1145"/>
      <c r="AO33" s="1144" t="s">
        <v>520</v>
      </c>
      <c r="AP33" s="1144"/>
      <c r="AQ33" s="581"/>
      <c r="AU33" s="761"/>
    </row>
    <row r="34" spans="2:47" s="533" customFormat="1" ht="18.75" customHeight="1" x14ac:dyDescent="0.2">
      <c r="B34" s="1088"/>
      <c r="C34" s="1089"/>
      <c r="D34" s="550"/>
      <c r="E34" s="550"/>
      <c r="F34" s="550"/>
      <c r="G34" s="550"/>
      <c r="H34" s="550"/>
      <c r="I34" s="550"/>
      <c r="J34" s="550"/>
      <c r="K34" s="550"/>
      <c r="L34" s="566"/>
      <c r="M34" s="1094"/>
      <c r="N34" s="1095" t="s">
        <v>722</v>
      </c>
      <c r="O34" s="591" t="s">
        <v>705</v>
      </c>
      <c r="P34" s="1144" t="s">
        <v>412</v>
      </c>
      <c r="Q34" s="1144"/>
      <c r="R34" s="1163" t="s">
        <v>534</v>
      </c>
      <c r="S34" s="1163"/>
      <c r="T34" s="1144" t="s">
        <v>533</v>
      </c>
      <c r="U34" s="1144"/>
      <c r="V34" s="1145" t="s">
        <v>526</v>
      </c>
      <c r="W34" s="1145"/>
      <c r="X34" s="1144" t="s">
        <v>521</v>
      </c>
      <c r="Y34" s="1144"/>
      <c r="AD34" s="1094"/>
      <c r="AE34" s="1095" t="s">
        <v>722</v>
      </c>
      <c r="AF34" s="591" t="s">
        <v>705</v>
      </c>
      <c r="AG34" s="1144" t="s">
        <v>412</v>
      </c>
      <c r="AH34" s="1144"/>
      <c r="AI34" s="1144" t="s">
        <v>821</v>
      </c>
      <c r="AJ34" s="1144"/>
      <c r="AK34" s="1144" t="s">
        <v>821</v>
      </c>
      <c r="AL34" s="1144"/>
      <c r="AM34" s="1145" t="s">
        <v>526</v>
      </c>
      <c r="AN34" s="1145"/>
      <c r="AO34" s="1144" t="s">
        <v>521</v>
      </c>
      <c r="AP34" s="1144"/>
      <c r="AQ34" s="581"/>
      <c r="AU34" s="761"/>
    </row>
    <row r="35" spans="2:47" s="533" customFormat="1" ht="18.75" customHeight="1" x14ac:dyDescent="0.2">
      <c r="B35" s="1088"/>
      <c r="C35" s="1089"/>
      <c r="D35" s="550"/>
      <c r="E35" s="550"/>
      <c r="F35" s="550"/>
      <c r="G35" s="550"/>
      <c r="H35" s="550"/>
      <c r="I35" s="550"/>
      <c r="J35" s="550"/>
      <c r="K35" s="550"/>
      <c r="L35" s="570"/>
      <c r="M35" s="1094"/>
      <c r="N35" s="1095"/>
      <c r="O35" s="591" t="s">
        <v>704</v>
      </c>
      <c r="P35" s="1096" t="s">
        <v>701</v>
      </c>
      <c r="Q35" s="1096"/>
      <c r="R35" s="1096" t="s">
        <v>412</v>
      </c>
      <c r="S35" s="1096"/>
      <c r="T35" s="1096" t="s">
        <v>536</v>
      </c>
      <c r="U35" s="1096"/>
      <c r="V35" s="1096" t="s">
        <v>535</v>
      </c>
      <c r="W35" s="1096"/>
      <c r="X35" s="1096" t="s">
        <v>517</v>
      </c>
      <c r="Y35" s="1096"/>
      <c r="AD35" s="1094"/>
      <c r="AE35" s="1095"/>
      <c r="AF35" s="591" t="s">
        <v>704</v>
      </c>
      <c r="AG35" s="1096" t="s">
        <v>701</v>
      </c>
      <c r="AH35" s="1096"/>
      <c r="AI35" s="1144" t="s">
        <v>821</v>
      </c>
      <c r="AJ35" s="1144"/>
      <c r="AK35" s="1144" t="s">
        <v>821</v>
      </c>
      <c r="AL35" s="1144"/>
      <c r="AM35" s="1096" t="s">
        <v>535</v>
      </c>
      <c r="AN35" s="1096"/>
      <c r="AO35" s="1096" t="s">
        <v>517</v>
      </c>
      <c r="AP35" s="1096"/>
      <c r="AQ35" s="581"/>
      <c r="AU35" s="761"/>
    </row>
    <row r="36" spans="2:47" s="533" customFormat="1" ht="7.5" customHeight="1" x14ac:dyDescent="0.2">
      <c r="B36" s="1088"/>
      <c r="C36" s="1089"/>
      <c r="D36" s="550"/>
      <c r="E36" s="550"/>
      <c r="F36" s="550"/>
      <c r="G36" s="550"/>
      <c r="H36" s="550"/>
      <c r="I36" s="550"/>
      <c r="J36" s="550"/>
      <c r="K36" s="550"/>
      <c r="L36" s="565"/>
      <c r="M36" s="564"/>
      <c r="N36" s="571"/>
      <c r="O36" s="571"/>
      <c r="P36" s="562"/>
      <c r="Q36" s="562"/>
      <c r="R36" s="562"/>
      <c r="S36" s="562"/>
      <c r="T36" s="562"/>
      <c r="U36" s="550"/>
      <c r="V36" s="550"/>
      <c r="W36" s="550"/>
      <c r="X36" s="550"/>
      <c r="Y36" s="550"/>
      <c r="Z36" s="550"/>
      <c r="AA36" s="550"/>
      <c r="AB36" s="550"/>
      <c r="AC36" s="550"/>
      <c r="AD36" s="550"/>
      <c r="AE36" s="550"/>
      <c r="AF36" s="572"/>
      <c r="AG36" s="572"/>
      <c r="AH36" s="572"/>
      <c r="AI36" s="572"/>
      <c r="AJ36" s="572"/>
      <c r="AK36" s="572"/>
      <c r="AL36" s="572"/>
      <c r="AM36" s="572"/>
      <c r="AN36" s="572"/>
      <c r="AO36" s="572"/>
      <c r="AP36" s="572"/>
      <c r="AQ36" s="572"/>
      <c r="AU36" s="761"/>
    </row>
    <row r="37" spans="2:47" s="533" customFormat="1" ht="18.75" hidden="1" customHeight="1" x14ac:dyDescent="0.2">
      <c r="B37" s="570"/>
      <c r="C37" s="551"/>
      <c r="D37" s="550"/>
      <c r="E37" s="550"/>
      <c r="F37" s="550"/>
      <c r="G37" s="550"/>
      <c r="H37" s="550"/>
      <c r="I37" s="550"/>
      <c r="J37" s="550"/>
      <c r="K37" s="550"/>
      <c r="L37" s="570"/>
      <c r="M37" s="564"/>
      <c r="N37" s="571"/>
      <c r="O37" s="571"/>
      <c r="P37" s="574"/>
      <c r="Q37" s="574"/>
      <c r="R37" s="562"/>
      <c r="S37" s="562"/>
      <c r="T37" s="562"/>
      <c r="U37" s="550"/>
      <c r="V37" s="550"/>
      <c r="W37" s="550"/>
      <c r="X37" s="550"/>
      <c r="Y37" s="550"/>
      <c r="Z37" s="550"/>
      <c r="AA37" s="550"/>
      <c r="AB37" s="550"/>
      <c r="AC37" s="550"/>
      <c r="AD37" s="550"/>
      <c r="AE37" s="551"/>
      <c r="AF37" s="550"/>
      <c r="AG37" s="550"/>
      <c r="AH37" s="550"/>
      <c r="AI37" s="550"/>
      <c r="AJ37" s="550"/>
      <c r="AK37" s="550"/>
      <c r="AL37" s="550"/>
      <c r="AM37" s="550"/>
      <c r="AN37" s="550"/>
      <c r="AO37" s="550"/>
      <c r="AP37" s="550"/>
      <c r="AQ37" s="550"/>
      <c r="AU37" s="761"/>
    </row>
    <row r="38" spans="2:47" s="533" customFormat="1" ht="18.75" hidden="1" customHeight="1" x14ac:dyDescent="0.2">
      <c r="B38" s="570"/>
      <c r="C38" s="551"/>
      <c r="D38" s="550"/>
      <c r="E38" s="550"/>
      <c r="F38" s="550"/>
      <c r="G38" s="550"/>
      <c r="H38" s="550"/>
      <c r="I38" s="550"/>
      <c r="J38" s="550"/>
      <c r="K38" s="550"/>
      <c r="L38" s="570"/>
      <c r="M38" s="564"/>
      <c r="N38" s="571"/>
      <c r="O38" s="571"/>
      <c r="P38" s="562"/>
      <c r="Q38" s="550"/>
      <c r="R38" s="359"/>
      <c r="S38" s="550"/>
      <c r="T38" s="550"/>
      <c r="U38" s="550"/>
      <c r="V38" s="550"/>
      <c r="W38" s="550"/>
      <c r="X38" s="550"/>
      <c r="Y38" s="550"/>
      <c r="Z38" s="550"/>
      <c r="AA38" s="550"/>
      <c r="AB38" s="550"/>
      <c r="AC38" s="550"/>
      <c r="AD38" s="550"/>
      <c r="AE38" s="551"/>
      <c r="AF38" s="550"/>
      <c r="AG38" s="550"/>
      <c r="AH38" s="550"/>
      <c r="AI38" s="550"/>
      <c r="AJ38" s="550"/>
      <c r="AK38" s="550"/>
      <c r="AL38" s="550"/>
      <c r="AM38" s="550"/>
      <c r="AN38" s="550"/>
      <c r="AO38" s="550"/>
      <c r="AP38" s="550"/>
      <c r="AQ38" s="550"/>
      <c r="AU38" s="761"/>
    </row>
    <row r="39" spans="2:47" s="533" customFormat="1" ht="18.75" hidden="1" customHeight="1" x14ac:dyDescent="0.2">
      <c r="B39" s="570"/>
      <c r="C39" s="551"/>
      <c r="D39" s="550"/>
      <c r="E39" s="550"/>
      <c r="F39" s="550"/>
      <c r="G39" s="550"/>
      <c r="H39" s="550"/>
      <c r="I39" s="550"/>
      <c r="J39" s="550"/>
      <c r="K39" s="550"/>
      <c r="L39" s="570"/>
      <c r="M39" s="550"/>
      <c r="N39" s="550"/>
      <c r="O39" s="550"/>
      <c r="P39" s="550"/>
      <c r="Q39" s="550"/>
      <c r="R39" s="359"/>
      <c r="S39" s="550"/>
      <c r="T39" s="550"/>
      <c r="U39" s="550"/>
      <c r="V39" s="550"/>
      <c r="W39" s="550"/>
      <c r="X39" s="550"/>
      <c r="Y39" s="550"/>
      <c r="Z39" s="550"/>
      <c r="AA39" s="550"/>
      <c r="AB39" s="550"/>
      <c r="AC39" s="550"/>
      <c r="AD39" s="550"/>
      <c r="AE39" s="551"/>
      <c r="AF39" s="550"/>
      <c r="AG39" s="550"/>
      <c r="AH39" s="550"/>
      <c r="AI39" s="550"/>
      <c r="AJ39" s="550"/>
      <c r="AK39" s="550"/>
      <c r="AL39" s="550"/>
      <c r="AM39" s="550"/>
      <c r="AN39" s="550"/>
      <c r="AO39" s="550"/>
      <c r="AP39" s="550"/>
      <c r="AQ39" s="550"/>
      <c r="AU39" s="761"/>
    </row>
    <row r="40" spans="2:47" s="533" customFormat="1" ht="18.75" hidden="1" customHeight="1" x14ac:dyDescent="0.2">
      <c r="B40" s="570"/>
      <c r="C40" s="551"/>
      <c r="D40" s="550"/>
      <c r="E40" s="550"/>
      <c r="F40" s="550"/>
      <c r="G40" s="550"/>
      <c r="H40" s="550"/>
      <c r="I40" s="550"/>
      <c r="J40" s="550"/>
      <c r="K40" s="550"/>
      <c r="L40" s="570"/>
      <c r="M40" s="550"/>
      <c r="N40" s="550"/>
      <c r="O40" s="550"/>
      <c r="P40" s="550"/>
      <c r="Q40" s="550"/>
      <c r="R40" s="359"/>
      <c r="S40" s="550"/>
      <c r="T40" s="550"/>
      <c r="U40" s="550"/>
      <c r="V40" s="550"/>
      <c r="W40" s="550"/>
      <c r="X40" s="550"/>
      <c r="Y40" s="550"/>
      <c r="Z40" s="550"/>
      <c r="AA40" s="550"/>
      <c r="AB40" s="550"/>
      <c r="AC40" s="550"/>
      <c r="AD40" s="550"/>
      <c r="AE40" s="551"/>
      <c r="AF40" s="550"/>
      <c r="AG40" s="550"/>
      <c r="AH40" s="550"/>
      <c r="AI40" s="550"/>
      <c r="AJ40" s="550"/>
      <c r="AK40" s="550"/>
      <c r="AL40" s="550"/>
      <c r="AM40" s="550"/>
      <c r="AN40" s="550"/>
      <c r="AO40" s="550"/>
      <c r="AP40" s="550"/>
      <c r="AQ40" s="550"/>
      <c r="AU40" s="761"/>
    </row>
    <row r="41" spans="2:47" s="533" customFormat="1" ht="18.75" hidden="1" customHeight="1" x14ac:dyDescent="0.2">
      <c r="B41" s="766"/>
      <c r="C41" s="573"/>
      <c r="D41" s="550"/>
      <c r="E41" s="550"/>
      <c r="F41" s="550"/>
      <c r="G41" s="550"/>
      <c r="H41" s="550"/>
      <c r="I41" s="550"/>
      <c r="J41" s="550"/>
      <c r="K41" s="550"/>
      <c r="L41" s="570"/>
      <c r="M41" s="550"/>
      <c r="N41" s="550"/>
      <c r="O41" s="550"/>
      <c r="P41" s="550"/>
      <c r="Q41" s="550"/>
      <c r="R41" s="359"/>
      <c r="S41" s="550"/>
      <c r="T41" s="550"/>
      <c r="U41" s="550"/>
      <c r="V41" s="550"/>
      <c r="W41" s="550"/>
      <c r="X41" s="550"/>
      <c r="Y41" s="550"/>
      <c r="Z41" s="550"/>
      <c r="AA41" s="550"/>
      <c r="AB41" s="572"/>
      <c r="AC41" s="572"/>
      <c r="AD41" s="572"/>
      <c r="AE41" s="573"/>
      <c r="AF41" s="550"/>
      <c r="AG41" s="550"/>
      <c r="AH41" s="550"/>
      <c r="AI41" s="550"/>
      <c r="AJ41" s="550"/>
      <c r="AK41" s="550"/>
      <c r="AL41" s="550"/>
      <c r="AM41" s="550"/>
      <c r="AN41" s="550"/>
      <c r="AO41" s="550"/>
      <c r="AP41" s="550"/>
      <c r="AQ41" s="550"/>
      <c r="AU41" s="761"/>
    </row>
    <row r="42" spans="2:47" s="533" customFormat="1" ht="105.9" customHeight="1" x14ac:dyDescent="0.2">
      <c r="B42" s="1126" t="s">
        <v>172</v>
      </c>
      <c r="C42" s="1127"/>
      <c r="D42" s="1131" t="s">
        <v>741</v>
      </c>
      <c r="E42" s="1132"/>
      <c r="F42" s="1132"/>
      <c r="G42" s="1132"/>
      <c r="H42" s="1132"/>
      <c r="I42" s="1132"/>
      <c r="J42" s="1132"/>
      <c r="K42" s="1133"/>
      <c r="L42" s="1128" t="s">
        <v>842</v>
      </c>
      <c r="M42" s="1129"/>
      <c r="N42" s="1129"/>
      <c r="O42" s="1130"/>
      <c r="P42" s="1128" t="s">
        <v>843</v>
      </c>
      <c r="Q42" s="1129"/>
      <c r="R42" s="1129"/>
      <c r="S42" s="1130"/>
      <c r="T42" s="1128" t="s">
        <v>844</v>
      </c>
      <c r="U42" s="1129"/>
      <c r="V42" s="1129"/>
      <c r="W42" s="1130"/>
      <c r="X42" s="1128" t="s">
        <v>845</v>
      </c>
      <c r="Y42" s="1129"/>
      <c r="Z42" s="1129"/>
      <c r="AA42" s="1129"/>
      <c r="AB42" s="1123" t="s">
        <v>846</v>
      </c>
      <c r="AC42" s="1124"/>
      <c r="AD42" s="1124"/>
      <c r="AE42" s="1125"/>
      <c r="AF42" s="1141" t="s">
        <v>940</v>
      </c>
      <c r="AG42" s="1142"/>
      <c r="AH42" s="1142"/>
      <c r="AI42" s="1143"/>
      <c r="AJ42" s="767" t="s">
        <v>970</v>
      </c>
      <c r="AK42" s="768"/>
      <c r="AL42" s="768"/>
      <c r="AM42" s="768"/>
      <c r="AN42" s="768"/>
      <c r="AO42" s="768"/>
      <c r="AP42" s="768"/>
      <c r="AQ42" s="768"/>
      <c r="AR42" s="764"/>
      <c r="AS42" s="764"/>
      <c r="AT42" s="764"/>
      <c r="AU42" s="765"/>
    </row>
    <row r="43" spans="2:47" s="533" customFormat="1" ht="21.65" customHeight="1" x14ac:dyDescent="0.2">
      <c r="B43" s="1092" t="s">
        <v>173</v>
      </c>
      <c r="C43" s="1093"/>
      <c r="D43" s="575" t="s">
        <v>847</v>
      </c>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72"/>
      <c r="AC43" s="572"/>
      <c r="AD43" s="572"/>
      <c r="AE43" s="572"/>
      <c r="AF43" s="545"/>
      <c r="AG43" s="545"/>
      <c r="AH43" s="545"/>
      <c r="AI43" s="545"/>
      <c r="AJ43" s="545"/>
      <c r="AK43" s="545"/>
      <c r="AL43" s="545"/>
      <c r="AM43" s="545"/>
      <c r="AN43" s="545"/>
      <c r="AO43" s="545"/>
      <c r="AP43" s="545"/>
      <c r="AQ43" s="757"/>
      <c r="AR43" s="764"/>
      <c r="AS43" s="764"/>
      <c r="AT43" s="764"/>
      <c r="AU43" s="765"/>
    </row>
    <row r="44" spans="2:47" s="533" customFormat="1" ht="21.65" customHeight="1" x14ac:dyDescent="0.2">
      <c r="B44" s="1092" t="s">
        <v>174</v>
      </c>
      <c r="C44" s="1093"/>
      <c r="D44" s="575" t="s">
        <v>742</v>
      </c>
      <c r="E44" s="545"/>
      <c r="F44" s="545"/>
      <c r="G44" s="545"/>
      <c r="H44" s="545"/>
      <c r="I44" s="545"/>
      <c r="J44" s="545"/>
      <c r="K44" s="545"/>
      <c r="L44" s="545"/>
      <c r="M44" s="545"/>
      <c r="N44" s="545"/>
      <c r="O44" s="545"/>
      <c r="P44" s="545"/>
      <c r="Q44" s="545"/>
      <c r="R44" s="545"/>
      <c r="S44" s="545"/>
      <c r="T44" s="545"/>
      <c r="U44" s="545"/>
      <c r="V44" s="545"/>
      <c r="W44" s="545"/>
      <c r="X44" s="545"/>
      <c r="Y44" s="545"/>
      <c r="Z44" s="545"/>
      <c r="AA44" s="545"/>
      <c r="AB44" s="572"/>
      <c r="AC44" s="572"/>
      <c r="AD44" s="572"/>
      <c r="AE44" s="572"/>
      <c r="AF44" s="545"/>
      <c r="AG44" s="545"/>
      <c r="AH44" s="545"/>
      <c r="AI44" s="545"/>
      <c r="AJ44" s="545"/>
      <c r="AK44" s="545"/>
      <c r="AL44" s="545"/>
      <c r="AM44" s="545"/>
      <c r="AN44" s="545"/>
      <c r="AO44" s="545"/>
      <c r="AP44" s="545"/>
      <c r="AQ44" s="757"/>
      <c r="AR44" s="764"/>
      <c r="AS44" s="764"/>
      <c r="AT44" s="764"/>
      <c r="AU44" s="765"/>
    </row>
    <row r="45" spans="2:47" s="533" customFormat="1" ht="21.65" customHeight="1" x14ac:dyDescent="0.2">
      <c r="B45" s="1088" t="s">
        <v>175</v>
      </c>
      <c r="C45" s="1089"/>
      <c r="D45" s="576" t="s">
        <v>786</v>
      </c>
      <c r="E45" s="550"/>
      <c r="F45" s="550"/>
      <c r="G45" s="550"/>
      <c r="H45" s="550"/>
      <c r="I45" s="550"/>
      <c r="J45" s="550"/>
      <c r="K45" s="550"/>
      <c r="L45" s="550"/>
      <c r="M45" s="550"/>
      <c r="N45" s="550"/>
      <c r="O45" s="550"/>
      <c r="P45" s="550"/>
      <c r="Q45" s="550"/>
      <c r="R45" s="550"/>
      <c r="S45" s="550"/>
      <c r="T45" s="550"/>
      <c r="U45" s="550"/>
      <c r="V45" s="550"/>
      <c r="W45" s="550"/>
      <c r="X45" s="550"/>
      <c r="Y45" s="550"/>
      <c r="Z45" s="550"/>
      <c r="AA45" s="550"/>
      <c r="AB45" s="545"/>
      <c r="AC45" s="545"/>
      <c r="AD45" s="545"/>
      <c r="AE45" s="545"/>
      <c r="AF45" s="545"/>
      <c r="AG45" s="545"/>
      <c r="AH45" s="545"/>
      <c r="AI45" s="545"/>
      <c r="AJ45" s="545"/>
      <c r="AK45" s="545"/>
      <c r="AL45" s="545"/>
      <c r="AM45" s="545"/>
      <c r="AN45" s="545"/>
      <c r="AO45" s="545"/>
      <c r="AP45" s="545"/>
      <c r="AQ45" s="757"/>
      <c r="AR45" s="764"/>
      <c r="AS45" s="764"/>
      <c r="AT45" s="764"/>
      <c r="AU45" s="765"/>
    </row>
    <row r="46" spans="2:47" s="533" customFormat="1" ht="21.65" customHeight="1" x14ac:dyDescent="0.2">
      <c r="B46" s="1092" t="s">
        <v>176</v>
      </c>
      <c r="C46" s="1093"/>
      <c r="D46" s="577" t="s">
        <v>785</v>
      </c>
      <c r="E46" s="545"/>
      <c r="F46" s="545"/>
      <c r="G46" s="545"/>
      <c r="H46" s="545"/>
      <c r="I46" s="545"/>
      <c r="J46" s="545"/>
      <c r="K46" s="545"/>
      <c r="L46" s="545"/>
      <c r="M46" s="545"/>
      <c r="N46" s="545"/>
      <c r="O46" s="545"/>
      <c r="P46" s="545"/>
      <c r="Q46" s="545"/>
      <c r="R46" s="545"/>
      <c r="S46" s="545"/>
      <c r="T46" s="545"/>
      <c r="U46" s="545"/>
      <c r="V46" s="545"/>
      <c r="W46" s="545"/>
      <c r="X46" s="545"/>
      <c r="Y46" s="545"/>
      <c r="Z46" s="545"/>
      <c r="AA46" s="545"/>
      <c r="AB46" s="572"/>
      <c r="AC46" s="572"/>
      <c r="AD46" s="572"/>
      <c r="AE46" s="572"/>
      <c r="AF46" s="545"/>
      <c r="AG46" s="545"/>
      <c r="AH46" s="545"/>
      <c r="AI46" s="545"/>
      <c r="AJ46" s="545"/>
      <c r="AK46" s="545"/>
      <c r="AL46" s="545"/>
      <c r="AM46" s="545"/>
      <c r="AN46" s="545"/>
      <c r="AO46" s="545"/>
      <c r="AP46" s="545"/>
      <c r="AQ46" s="757"/>
      <c r="AR46" s="764"/>
      <c r="AS46" s="764"/>
      <c r="AT46" s="764"/>
      <c r="AU46" s="765"/>
    </row>
    <row r="47" spans="2:47" s="533" customFormat="1" ht="21.65" customHeight="1" x14ac:dyDescent="0.2">
      <c r="B47" s="1092" t="s">
        <v>177</v>
      </c>
      <c r="C47" s="1093"/>
      <c r="D47" s="558" t="s">
        <v>848</v>
      </c>
      <c r="E47" s="545"/>
      <c r="F47" s="545"/>
      <c r="G47" s="545"/>
      <c r="H47" s="545"/>
      <c r="I47" s="545"/>
      <c r="J47" s="545"/>
      <c r="K47" s="545"/>
      <c r="L47" s="545"/>
      <c r="M47" s="545"/>
      <c r="N47" s="545"/>
      <c r="O47" s="545"/>
      <c r="P47" s="545"/>
      <c r="Q47" s="545"/>
      <c r="R47" s="545"/>
      <c r="S47" s="545"/>
      <c r="T47" s="545"/>
      <c r="U47" s="545"/>
      <c r="V47" s="545"/>
      <c r="W47" s="545"/>
      <c r="X47" s="545"/>
      <c r="Y47" s="545"/>
      <c r="Z47" s="545"/>
      <c r="AA47" s="545"/>
      <c r="AB47" s="572"/>
      <c r="AC47" s="572"/>
      <c r="AD47" s="572"/>
      <c r="AE47" s="572"/>
      <c r="AF47" s="545"/>
      <c r="AG47" s="545"/>
      <c r="AH47" s="545"/>
      <c r="AI47" s="545"/>
      <c r="AJ47" s="545"/>
      <c r="AK47" s="545"/>
      <c r="AL47" s="545"/>
      <c r="AM47" s="545"/>
      <c r="AN47" s="545"/>
      <c r="AO47" s="545"/>
      <c r="AP47" s="545"/>
      <c r="AQ47" s="757"/>
      <c r="AR47" s="764"/>
      <c r="AS47" s="764"/>
      <c r="AT47" s="764"/>
      <c r="AU47" s="765"/>
    </row>
  </sheetData>
  <mergeCells count="134">
    <mergeCell ref="AO35:AP35"/>
    <mergeCell ref="AE34:AE35"/>
    <mergeCell ref="AG34:AH34"/>
    <mergeCell ref="AI34:AJ34"/>
    <mergeCell ref="AK34:AL34"/>
    <mergeCell ref="AM34:AN34"/>
    <mergeCell ref="AR3:AU3"/>
    <mergeCell ref="AO32:AP32"/>
    <mergeCell ref="R33:S33"/>
    <mergeCell ref="T33:U33"/>
    <mergeCell ref="V33:W33"/>
    <mergeCell ref="X33:Y33"/>
    <mergeCell ref="AG33:AH33"/>
    <mergeCell ref="AI33:AJ33"/>
    <mergeCell ref="AK33:AL33"/>
    <mergeCell ref="AM33:AN33"/>
    <mergeCell ref="AO33:AP33"/>
    <mergeCell ref="X32:Y32"/>
    <mergeCell ref="AD32:AD35"/>
    <mergeCell ref="AE32:AE33"/>
    <mergeCell ref="AG32:AH32"/>
    <mergeCell ref="AI32:AJ32"/>
    <mergeCell ref="AK32:AL32"/>
    <mergeCell ref="AO34:AP34"/>
    <mergeCell ref="AB23:AC23"/>
    <mergeCell ref="AB24:AC24"/>
    <mergeCell ref="AL24:AM24"/>
    <mergeCell ref="R35:S35"/>
    <mergeCell ref="T35:U35"/>
    <mergeCell ref="V35:W35"/>
    <mergeCell ref="X35:Y35"/>
    <mergeCell ref="AG35:AH35"/>
    <mergeCell ref="AI35:AJ35"/>
    <mergeCell ref="AK35:AL35"/>
    <mergeCell ref="AL25:AM25"/>
    <mergeCell ref="AB26:AC26"/>
    <mergeCell ref="AL26:AM26"/>
    <mergeCell ref="AM32:AN32"/>
    <mergeCell ref="AM29:AN29"/>
    <mergeCell ref="V31:W31"/>
    <mergeCell ref="X31:Y31"/>
    <mergeCell ref="AI31:AJ31"/>
    <mergeCell ref="X34:Y34"/>
    <mergeCell ref="AM35:AN35"/>
    <mergeCell ref="AG30:AH31"/>
    <mergeCell ref="AI30:AJ30"/>
    <mergeCell ref="AK30:AL30"/>
    <mergeCell ref="AM30:AN31"/>
    <mergeCell ref="M28:O30"/>
    <mergeCell ref="AD28:AF29"/>
    <mergeCell ref="N32:N33"/>
    <mergeCell ref="R32:S32"/>
    <mergeCell ref="T32:U32"/>
    <mergeCell ref="V32:W32"/>
    <mergeCell ref="AI29:AJ29"/>
    <mergeCell ref="AK29:AL29"/>
    <mergeCell ref="AK31:AL31"/>
    <mergeCell ref="AG28:AH29"/>
    <mergeCell ref="P28:Q30"/>
    <mergeCell ref="R28:W28"/>
    <mergeCell ref="X28:Y30"/>
    <mergeCell ref="T31:U31"/>
    <mergeCell ref="AN2:AQ2"/>
    <mergeCell ref="X2:AA2"/>
    <mergeCell ref="P34:Q34"/>
    <mergeCell ref="AJ2:AM2"/>
    <mergeCell ref="P31:Q31"/>
    <mergeCell ref="P32:Q32"/>
    <mergeCell ref="P33:Q33"/>
    <mergeCell ref="AB2:AE2"/>
    <mergeCell ref="AF2:AI2"/>
    <mergeCell ref="Y18:Z18"/>
    <mergeCell ref="Y19:Z19"/>
    <mergeCell ref="T6:V6"/>
    <mergeCell ref="W6:Y6"/>
    <mergeCell ref="Z6:AA6"/>
    <mergeCell ref="T2:W2"/>
    <mergeCell ref="AL21:AM23"/>
    <mergeCell ref="Y22:AA22"/>
    <mergeCell ref="AB22:AC22"/>
    <mergeCell ref="AB25:AC25"/>
    <mergeCell ref="Y23:Y26"/>
    <mergeCell ref="P2:S2"/>
    <mergeCell ref="AO28:AP29"/>
    <mergeCell ref="AO30:AP31"/>
    <mergeCell ref="R34:S34"/>
    <mergeCell ref="L2:O2"/>
    <mergeCell ref="D6:F6"/>
    <mergeCell ref="B47:C47"/>
    <mergeCell ref="AB42:AE42"/>
    <mergeCell ref="B43:C43"/>
    <mergeCell ref="B44:C44"/>
    <mergeCell ref="B45:C45"/>
    <mergeCell ref="B46:C46"/>
    <mergeCell ref="B42:C42"/>
    <mergeCell ref="L42:O42"/>
    <mergeCell ref="P42:S42"/>
    <mergeCell ref="T42:W42"/>
    <mergeCell ref="X42:AA42"/>
    <mergeCell ref="D42:K42"/>
    <mergeCell ref="G6:I6"/>
    <mergeCell ref="R29:S30"/>
    <mergeCell ref="T29:U30"/>
    <mergeCell ref="V29:W30"/>
    <mergeCell ref="AD30:AF31"/>
    <mergeCell ref="AF42:AI42"/>
    <mergeCell ref="R31:S31"/>
    <mergeCell ref="N34:N35"/>
    <mergeCell ref="T34:U34"/>
    <mergeCell ref="V34:W34"/>
    <mergeCell ref="AR2:AU2"/>
    <mergeCell ref="AK28:AL28"/>
    <mergeCell ref="AI28:AJ28"/>
    <mergeCell ref="AM28:AN28"/>
    <mergeCell ref="B15:C36"/>
    <mergeCell ref="J6:K6"/>
    <mergeCell ref="B14:C14"/>
    <mergeCell ref="M32:M35"/>
    <mergeCell ref="M31:O31"/>
    <mergeCell ref="P35:Q35"/>
    <mergeCell ref="B3:B4"/>
    <mergeCell ref="B2:C2"/>
    <mergeCell ref="D2:G2"/>
    <mergeCell ref="H2:K2"/>
    <mergeCell ref="B5:B13"/>
    <mergeCell ref="D8:F9"/>
    <mergeCell ref="D10:F11"/>
    <mergeCell ref="L7:N8"/>
    <mergeCell ref="L9:N10"/>
    <mergeCell ref="T7:V8"/>
    <mergeCell ref="C5:C12"/>
    <mergeCell ref="L6:N6"/>
    <mergeCell ref="O6:Q6"/>
    <mergeCell ref="R6:S6"/>
  </mergeCells>
  <phoneticPr fontId="2"/>
  <printOptions horizontalCentered="1" verticalCentered="1"/>
  <pageMargins left="0.19685039370078741" right="0.19685039370078741" top="0.59055118110236227" bottom="0.59055118110236227" header="0.31496062992125984" footer="0.59055118110236227"/>
  <pageSetup paperSize="9" scale="57" firstPageNumber="3" orientation="landscape" useFirstPageNumber="1" r:id="rId1"/>
  <headerFooter alignWithMargins="0">
    <oddFooter>&amp;C&amp;"ＭＳ Ｐ明朝,標準"－&amp;P－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46"/>
  <sheetViews>
    <sheetView showGridLines="0" zoomScaleNormal="100" workbookViewId="0">
      <selection activeCell="H14" sqref="H14:I14"/>
    </sheetView>
  </sheetViews>
  <sheetFormatPr defaultColWidth="10.6328125" defaultRowHeight="20.149999999999999" customHeight="1" x14ac:dyDescent="0.2"/>
  <cols>
    <col min="1" max="1" width="11.6328125" style="1" customWidth="1"/>
    <col min="2" max="2" width="13.08984375" style="1" customWidth="1"/>
    <col min="3" max="3" width="3.6328125" style="1" customWidth="1"/>
    <col min="4" max="4" width="1.6328125" style="1" customWidth="1"/>
    <col min="5" max="5" width="10.6328125" style="1" customWidth="1"/>
    <col min="6" max="6" width="1.6328125" style="1" customWidth="1"/>
    <col min="7" max="7" width="3.08984375" style="1" customWidth="1"/>
    <col min="8" max="9" width="11.6328125" style="1" customWidth="1"/>
    <col min="10" max="10" width="3.6328125" style="1" customWidth="1"/>
    <col min="11" max="11" width="1.6328125" style="1" customWidth="1"/>
    <col min="12" max="12" width="10.6328125" style="1" customWidth="1"/>
    <col min="13" max="13" width="1.6328125" style="1" customWidth="1"/>
    <col min="14" max="16384" width="10.6328125" style="1"/>
  </cols>
  <sheetData>
    <row r="1" spans="1:21" ht="20.149999999999999" customHeight="1" x14ac:dyDescent="0.2">
      <c r="A1" s="50" t="s">
        <v>849</v>
      </c>
    </row>
    <row r="3" spans="1:21" ht="19.649999999999999" customHeight="1" x14ac:dyDescent="0.2">
      <c r="A3" s="1057" t="s">
        <v>539</v>
      </c>
      <c r="B3" s="1184"/>
      <c r="C3" s="1187" t="s">
        <v>942</v>
      </c>
      <c r="D3" s="1058"/>
      <c r="E3" s="1058"/>
      <c r="F3" s="1188"/>
      <c r="G3" s="168"/>
      <c r="H3" s="1057" t="s">
        <v>850</v>
      </c>
      <c r="I3" s="1184"/>
      <c r="J3" s="1187" t="s">
        <v>945</v>
      </c>
      <c r="K3" s="1058"/>
      <c r="L3" s="1058"/>
      <c r="M3" s="1188"/>
      <c r="O3" s="463"/>
      <c r="R3" s="463"/>
      <c r="U3" s="169"/>
    </row>
    <row r="4" spans="1:21" ht="19.649999999999999" customHeight="1" x14ac:dyDescent="0.2">
      <c r="A4" s="1185"/>
      <c r="B4" s="1186"/>
      <c r="C4" s="1189" t="s">
        <v>851</v>
      </c>
      <c r="D4" s="1190"/>
      <c r="E4" s="1189" t="s">
        <v>826</v>
      </c>
      <c r="F4" s="1191"/>
      <c r="H4" s="1185"/>
      <c r="I4" s="1186"/>
      <c r="J4" s="1189" t="s">
        <v>851</v>
      </c>
      <c r="K4" s="1190"/>
      <c r="L4" s="1189" t="s">
        <v>826</v>
      </c>
      <c r="M4" s="1191"/>
      <c r="N4" s="20"/>
      <c r="O4" s="20"/>
      <c r="P4" s="29"/>
      <c r="Q4" s="29"/>
      <c r="R4" s="170"/>
      <c r="U4" s="20"/>
    </row>
    <row r="5" spans="1:21" ht="19.649999999999999" customHeight="1" x14ac:dyDescent="0.2">
      <c r="A5" s="1192" t="s">
        <v>316</v>
      </c>
      <c r="B5" s="1190"/>
      <c r="C5" s="171">
        <v>2</v>
      </c>
      <c r="D5" s="172" t="s">
        <v>852</v>
      </c>
      <c r="E5" s="138">
        <v>0</v>
      </c>
      <c r="F5" s="173" t="s">
        <v>853</v>
      </c>
      <c r="H5" s="1192" t="s">
        <v>345</v>
      </c>
      <c r="I5" s="1193"/>
      <c r="J5" s="171">
        <v>3</v>
      </c>
      <c r="K5" s="172" t="s">
        <v>318</v>
      </c>
      <c r="L5" s="138">
        <v>0</v>
      </c>
      <c r="M5" s="174" t="s">
        <v>319</v>
      </c>
      <c r="N5" s="20"/>
      <c r="O5" s="20"/>
      <c r="P5" s="29"/>
      <c r="Q5" s="29"/>
      <c r="R5" s="175"/>
      <c r="U5" s="26"/>
    </row>
    <row r="6" spans="1:21" ht="19.649999999999999" customHeight="1" x14ac:dyDescent="0.2">
      <c r="A6" s="176" t="s">
        <v>320</v>
      </c>
      <c r="B6" s="177" t="s">
        <v>321</v>
      </c>
      <c r="C6" s="171">
        <v>3</v>
      </c>
      <c r="D6" s="178"/>
      <c r="E6" s="138">
        <v>3000</v>
      </c>
      <c r="F6" s="179"/>
      <c r="H6" s="176" t="s">
        <v>348</v>
      </c>
      <c r="I6" s="177" t="s">
        <v>349</v>
      </c>
      <c r="J6" s="171">
        <v>8</v>
      </c>
      <c r="K6" s="180"/>
      <c r="L6" s="138">
        <v>60000</v>
      </c>
      <c r="M6" s="179"/>
      <c r="N6" s="20"/>
      <c r="O6" s="20"/>
      <c r="P6" s="29"/>
      <c r="Q6" s="29"/>
      <c r="R6" s="181"/>
      <c r="U6" s="26"/>
    </row>
    <row r="7" spans="1:21" ht="19.649999999999999" customHeight="1" x14ac:dyDescent="0.2">
      <c r="A7" s="176" t="s">
        <v>324</v>
      </c>
      <c r="B7" s="177" t="s">
        <v>325</v>
      </c>
      <c r="C7" s="171">
        <v>4</v>
      </c>
      <c r="D7" s="178"/>
      <c r="E7" s="138">
        <v>7500</v>
      </c>
      <c r="F7" s="179"/>
      <c r="H7" s="1194" t="s">
        <v>854</v>
      </c>
      <c r="I7" s="1195"/>
      <c r="J7" s="1196">
        <v>11</v>
      </c>
      <c r="K7" s="1197"/>
      <c r="L7" s="142">
        <v>210000</v>
      </c>
      <c r="M7" s="186"/>
      <c r="N7" s="182"/>
      <c r="O7" s="182"/>
      <c r="P7" s="29"/>
      <c r="Q7" s="29"/>
      <c r="R7" s="183"/>
      <c r="U7" s="184"/>
    </row>
    <row r="8" spans="1:21" ht="19.649999999999999" customHeight="1" x14ac:dyDescent="0.2">
      <c r="A8" s="176" t="s">
        <v>328</v>
      </c>
      <c r="B8" s="177" t="s">
        <v>329</v>
      </c>
      <c r="C8" s="171">
        <v>5</v>
      </c>
      <c r="D8" s="178"/>
      <c r="E8" s="138">
        <v>14500</v>
      </c>
      <c r="F8" s="179"/>
      <c r="I8" s="20"/>
      <c r="J8" s="187"/>
      <c r="K8" s="187"/>
      <c r="L8" s="187"/>
      <c r="M8" s="187"/>
      <c r="N8" s="182"/>
      <c r="O8" s="182"/>
      <c r="P8" s="29"/>
      <c r="Q8" s="29"/>
      <c r="R8" s="185"/>
      <c r="U8" s="184"/>
    </row>
    <row r="9" spans="1:21" ht="19.649999999999999" customHeight="1" x14ac:dyDescent="0.2">
      <c r="A9" s="176" t="s">
        <v>332</v>
      </c>
      <c r="B9" s="177" t="s">
        <v>323</v>
      </c>
      <c r="C9" s="171">
        <v>6</v>
      </c>
      <c r="D9" s="178"/>
      <c r="E9" s="138">
        <v>24500</v>
      </c>
      <c r="F9" s="179"/>
      <c r="H9" s="1057" t="s">
        <v>539</v>
      </c>
      <c r="I9" s="1184"/>
      <c r="J9" s="1187" t="s">
        <v>946</v>
      </c>
      <c r="K9" s="1058"/>
      <c r="L9" s="1058"/>
      <c r="M9" s="1188"/>
      <c r="N9" s="20"/>
      <c r="O9" s="20"/>
      <c r="P9" s="29"/>
      <c r="Q9" s="29"/>
      <c r="R9" s="175"/>
      <c r="U9" s="26"/>
    </row>
    <row r="10" spans="1:21" ht="19.649999999999999" customHeight="1" x14ac:dyDescent="0.2">
      <c r="A10" s="176" t="s">
        <v>326</v>
      </c>
      <c r="B10" s="177" t="s">
        <v>335</v>
      </c>
      <c r="C10" s="171">
        <v>7</v>
      </c>
      <c r="D10" s="178"/>
      <c r="E10" s="138">
        <v>37500</v>
      </c>
      <c r="F10" s="179"/>
      <c r="H10" s="1185"/>
      <c r="I10" s="1186"/>
      <c r="J10" s="1189" t="s">
        <v>851</v>
      </c>
      <c r="K10" s="1190"/>
      <c r="L10" s="1189" t="s">
        <v>855</v>
      </c>
      <c r="M10" s="1191"/>
      <c r="N10" s="20"/>
      <c r="O10" s="20"/>
      <c r="P10" s="29"/>
      <c r="Q10" s="29"/>
      <c r="R10" s="181"/>
      <c r="U10" s="26"/>
    </row>
    <row r="11" spans="1:21" ht="19.649999999999999" customHeight="1" x14ac:dyDescent="0.2">
      <c r="A11" s="176" t="s">
        <v>338</v>
      </c>
      <c r="B11" s="177" t="s">
        <v>339</v>
      </c>
      <c r="C11" s="171">
        <v>8</v>
      </c>
      <c r="D11" s="178"/>
      <c r="E11" s="138">
        <v>60500</v>
      </c>
      <c r="F11" s="179"/>
      <c r="H11" s="1192" t="s">
        <v>351</v>
      </c>
      <c r="I11" s="1190"/>
      <c r="J11" s="171">
        <v>3</v>
      </c>
      <c r="K11" s="172" t="s">
        <v>318</v>
      </c>
      <c r="L11" s="138">
        <v>0</v>
      </c>
      <c r="M11" s="174" t="s">
        <v>319</v>
      </c>
      <c r="N11" s="182"/>
      <c r="O11" s="182"/>
      <c r="P11" s="29"/>
      <c r="Q11" s="29"/>
      <c r="R11" s="183"/>
      <c r="U11" s="184"/>
    </row>
    <row r="12" spans="1:21" ht="19.649999999999999" customHeight="1" x14ac:dyDescent="0.2">
      <c r="A12" s="176" t="s">
        <v>341</v>
      </c>
      <c r="B12" s="177" t="s">
        <v>342</v>
      </c>
      <c r="C12" s="171">
        <v>9</v>
      </c>
      <c r="D12" s="178"/>
      <c r="E12" s="138">
        <v>97500</v>
      </c>
      <c r="F12" s="179"/>
      <c r="H12" s="176" t="s">
        <v>352</v>
      </c>
      <c r="I12" s="177" t="s">
        <v>353</v>
      </c>
      <c r="J12" s="171">
        <v>8</v>
      </c>
      <c r="K12" s="180"/>
      <c r="L12" s="138">
        <v>80000</v>
      </c>
      <c r="M12" s="179"/>
      <c r="N12" s="182"/>
      <c r="O12" s="182"/>
      <c r="P12" s="29"/>
      <c r="Q12" s="29"/>
      <c r="R12" s="185"/>
      <c r="U12" s="184"/>
    </row>
    <row r="13" spans="1:21" ht="19.649999999999999" customHeight="1" x14ac:dyDescent="0.2">
      <c r="A13" s="176" t="s">
        <v>343</v>
      </c>
      <c r="B13" s="177" t="s">
        <v>334</v>
      </c>
      <c r="C13" s="1198">
        <v>10</v>
      </c>
      <c r="D13" s="1199"/>
      <c r="E13" s="138">
        <v>154500</v>
      </c>
      <c r="F13" s="179"/>
      <c r="H13" s="1194" t="s">
        <v>355</v>
      </c>
      <c r="I13" s="1195"/>
      <c r="J13" s="1196">
        <v>11</v>
      </c>
      <c r="K13" s="1197"/>
      <c r="L13" s="142">
        <v>245000</v>
      </c>
      <c r="M13" s="186"/>
      <c r="N13" s="20"/>
      <c r="O13" s="20"/>
      <c r="P13" s="20"/>
      <c r="Q13" s="20"/>
      <c r="R13" s="20"/>
      <c r="S13" s="20"/>
      <c r="T13" s="20"/>
      <c r="U13" s="20"/>
    </row>
    <row r="14" spans="1:21" ht="19.649999999999999" customHeight="1" x14ac:dyDescent="0.2">
      <c r="A14" s="176" t="s">
        <v>336</v>
      </c>
      <c r="B14" s="177" t="s">
        <v>337</v>
      </c>
      <c r="C14" s="1198">
        <v>11</v>
      </c>
      <c r="D14" s="1199"/>
      <c r="E14" s="138">
        <v>249500</v>
      </c>
      <c r="F14" s="179"/>
      <c r="J14" s="191"/>
      <c r="K14" s="191"/>
      <c r="L14" s="191"/>
      <c r="M14" s="191"/>
      <c r="N14" s="20"/>
      <c r="O14" s="20"/>
      <c r="P14" s="20"/>
      <c r="Q14" s="20"/>
      <c r="R14" s="20"/>
      <c r="S14" s="20"/>
      <c r="T14" s="20"/>
      <c r="U14" s="20"/>
    </row>
    <row r="15" spans="1:21" ht="19.649999999999999" customHeight="1" x14ac:dyDescent="0.2">
      <c r="A15" s="176" t="s">
        <v>340</v>
      </c>
      <c r="B15" s="177" t="s">
        <v>344</v>
      </c>
      <c r="C15" s="1198">
        <v>12</v>
      </c>
      <c r="D15" s="1199"/>
      <c r="E15" s="138">
        <v>439500</v>
      </c>
      <c r="F15" s="179"/>
      <c r="H15" s="1057" t="s">
        <v>850</v>
      </c>
      <c r="I15" s="1184"/>
      <c r="J15" s="1187" t="s">
        <v>947</v>
      </c>
      <c r="K15" s="1058"/>
      <c r="L15" s="1058"/>
      <c r="M15" s="1188"/>
      <c r="N15" s="21"/>
      <c r="O15" s="21"/>
      <c r="P15" s="21"/>
      <c r="Q15" s="21"/>
      <c r="R15" s="21"/>
      <c r="S15" s="21"/>
      <c r="T15" s="21"/>
      <c r="U15" s="21"/>
    </row>
    <row r="16" spans="1:21" ht="19.649999999999999" customHeight="1" x14ac:dyDescent="0.2">
      <c r="A16" s="176" t="s">
        <v>346</v>
      </c>
      <c r="B16" s="188" t="s">
        <v>347</v>
      </c>
      <c r="C16" s="1200">
        <v>13</v>
      </c>
      <c r="D16" s="1201"/>
      <c r="E16" s="190">
        <v>729500</v>
      </c>
      <c r="F16" s="179"/>
      <c r="H16" s="1185"/>
      <c r="I16" s="1186"/>
      <c r="J16" s="1189" t="s">
        <v>540</v>
      </c>
      <c r="K16" s="1190"/>
      <c r="L16" s="1189" t="s">
        <v>855</v>
      </c>
      <c r="M16" s="1191"/>
      <c r="N16" s="20"/>
      <c r="O16" s="20"/>
      <c r="P16" s="20"/>
      <c r="Q16" s="20"/>
      <c r="R16" s="20"/>
      <c r="S16" s="20"/>
      <c r="T16" s="20"/>
      <c r="U16" s="20"/>
    </row>
    <row r="17" spans="1:22" ht="19.649999999999999" customHeight="1" x14ac:dyDescent="0.2">
      <c r="A17" s="1194" t="s">
        <v>350</v>
      </c>
      <c r="B17" s="1195"/>
      <c r="C17" s="1196">
        <v>14</v>
      </c>
      <c r="D17" s="1197"/>
      <c r="E17" s="142">
        <v>1219500</v>
      </c>
      <c r="F17" s="186"/>
      <c r="H17" s="1192" t="s">
        <v>359</v>
      </c>
      <c r="I17" s="1190"/>
      <c r="J17" s="171">
        <v>3</v>
      </c>
      <c r="K17" s="172" t="s">
        <v>318</v>
      </c>
      <c r="L17" s="138">
        <v>0</v>
      </c>
      <c r="M17" s="174" t="s">
        <v>319</v>
      </c>
      <c r="N17" s="20"/>
      <c r="O17" s="20"/>
      <c r="P17" s="20"/>
      <c r="Q17" s="20"/>
      <c r="R17" s="20"/>
      <c r="S17" s="20"/>
      <c r="T17" s="20"/>
      <c r="U17" s="20"/>
    </row>
    <row r="18" spans="1:22" ht="19.649999999999999" customHeight="1" x14ac:dyDescent="0.2">
      <c r="B18" s="15"/>
      <c r="C18" s="15"/>
      <c r="D18" s="15"/>
      <c r="E18" s="15"/>
      <c r="F18" s="15"/>
      <c r="H18" s="176" t="s">
        <v>361</v>
      </c>
      <c r="I18" s="177" t="s">
        <v>362</v>
      </c>
      <c r="J18" s="171">
        <v>8</v>
      </c>
      <c r="K18" s="180"/>
      <c r="L18" s="138">
        <v>100000</v>
      </c>
      <c r="M18" s="179"/>
      <c r="N18" s="20"/>
      <c r="O18" s="20"/>
      <c r="P18" s="20"/>
      <c r="Q18" s="20"/>
      <c r="R18" s="20"/>
      <c r="S18" s="20"/>
      <c r="T18" s="20"/>
      <c r="U18" s="20"/>
    </row>
    <row r="19" spans="1:22" ht="19.649999999999999" customHeight="1" x14ac:dyDescent="0.2">
      <c r="A19" s="1202" t="s">
        <v>850</v>
      </c>
      <c r="B19" s="1203"/>
      <c r="C19" s="1187" t="s">
        <v>943</v>
      </c>
      <c r="D19" s="1058"/>
      <c r="E19" s="1058"/>
      <c r="F19" s="1188"/>
      <c r="H19" s="1194" t="s">
        <v>364</v>
      </c>
      <c r="I19" s="1195"/>
      <c r="J19" s="1196">
        <v>11</v>
      </c>
      <c r="K19" s="1197"/>
      <c r="L19" s="142">
        <v>310000</v>
      </c>
      <c r="M19" s="186"/>
      <c r="N19" s="20"/>
      <c r="O19" s="20"/>
      <c r="P19" s="20"/>
      <c r="Q19" s="20"/>
      <c r="R19" s="20"/>
      <c r="S19" s="20"/>
      <c r="T19" s="20"/>
      <c r="U19" s="20"/>
    </row>
    <row r="20" spans="1:22" ht="19.649999999999999" customHeight="1" x14ac:dyDescent="0.2">
      <c r="A20" s="1204"/>
      <c r="B20" s="1205"/>
      <c r="C20" s="1189" t="s">
        <v>540</v>
      </c>
      <c r="D20" s="1190"/>
      <c r="E20" s="1189" t="s">
        <v>826</v>
      </c>
      <c r="F20" s="1191"/>
      <c r="I20" s="192"/>
      <c r="L20" s="193"/>
      <c r="M20" s="193"/>
      <c r="N20" s="20"/>
      <c r="O20" s="20"/>
      <c r="P20" s="20"/>
      <c r="Q20" s="20"/>
      <c r="R20" s="20"/>
      <c r="S20" s="20"/>
      <c r="T20" s="20"/>
      <c r="U20" s="20"/>
    </row>
    <row r="21" spans="1:22" ht="19.649999999999999" customHeight="1" x14ac:dyDescent="0.2">
      <c r="A21" s="1192" t="s">
        <v>354</v>
      </c>
      <c r="B21" s="1190"/>
      <c r="C21" s="189">
        <v>2.5</v>
      </c>
      <c r="D21" s="172" t="s">
        <v>318</v>
      </c>
      <c r="E21" s="138">
        <v>0</v>
      </c>
      <c r="F21" s="173" t="s">
        <v>319</v>
      </c>
      <c r="H21" s="1057" t="s">
        <v>856</v>
      </c>
      <c r="I21" s="1184"/>
      <c r="J21" s="1187" t="s">
        <v>948</v>
      </c>
      <c r="K21" s="1058"/>
      <c r="L21" s="1058"/>
      <c r="M21" s="1188"/>
      <c r="N21" s="20"/>
      <c r="O21" s="20"/>
      <c r="P21" s="20"/>
      <c r="Q21" s="20"/>
      <c r="R21" s="20"/>
      <c r="S21" s="20"/>
      <c r="T21" s="20"/>
      <c r="U21" s="20"/>
    </row>
    <row r="22" spans="1:22" ht="19.649999999999999" customHeight="1" x14ac:dyDescent="0.2">
      <c r="A22" s="176" t="s">
        <v>356</v>
      </c>
      <c r="B22" s="177" t="s">
        <v>321</v>
      </c>
      <c r="C22" s="171">
        <v>3</v>
      </c>
      <c r="D22" s="178"/>
      <c r="E22" s="138">
        <v>1000</v>
      </c>
      <c r="F22" s="179"/>
      <c r="H22" s="1185"/>
      <c r="I22" s="1186"/>
      <c r="J22" s="1189" t="s">
        <v>857</v>
      </c>
      <c r="K22" s="1190"/>
      <c r="L22" s="1189" t="s">
        <v>855</v>
      </c>
      <c r="M22" s="1191"/>
      <c r="N22" s="20"/>
      <c r="O22" s="20"/>
      <c r="P22" s="20"/>
      <c r="Q22" s="20"/>
      <c r="R22" s="20"/>
      <c r="S22" s="20"/>
      <c r="T22" s="20"/>
      <c r="U22" s="20"/>
    </row>
    <row r="23" spans="1:22" ht="19.649999999999999" customHeight="1" x14ac:dyDescent="0.2">
      <c r="A23" s="176" t="s">
        <v>324</v>
      </c>
      <c r="B23" s="177" t="s">
        <v>325</v>
      </c>
      <c r="C23" s="171">
        <v>4</v>
      </c>
      <c r="D23" s="178"/>
      <c r="E23" s="138">
        <v>5500</v>
      </c>
      <c r="F23" s="179"/>
      <c r="H23" s="1192" t="s">
        <v>359</v>
      </c>
      <c r="I23" s="1190"/>
      <c r="J23" s="171">
        <v>3</v>
      </c>
      <c r="K23" s="194" t="s">
        <v>318</v>
      </c>
      <c r="L23" s="138">
        <v>0</v>
      </c>
      <c r="M23" s="195" t="s">
        <v>319</v>
      </c>
      <c r="N23" s="20"/>
      <c r="O23" s="20"/>
      <c r="P23" s="20"/>
      <c r="Q23" s="20"/>
      <c r="R23" s="20"/>
      <c r="S23" s="20"/>
      <c r="T23" s="20"/>
      <c r="U23" s="20"/>
    </row>
    <row r="24" spans="1:22" ht="19.649999999999999" customHeight="1" x14ac:dyDescent="0.2">
      <c r="A24" s="176" t="s">
        <v>328</v>
      </c>
      <c r="B24" s="177" t="s">
        <v>357</v>
      </c>
      <c r="C24" s="171">
        <v>5</v>
      </c>
      <c r="D24" s="178"/>
      <c r="E24" s="138">
        <v>12500</v>
      </c>
      <c r="F24" s="179"/>
      <c r="H24" s="176" t="s">
        <v>361</v>
      </c>
      <c r="I24" s="177" t="s">
        <v>362</v>
      </c>
      <c r="J24" s="171">
        <v>8</v>
      </c>
      <c r="K24" s="180"/>
      <c r="L24" s="138">
        <v>100000</v>
      </c>
      <c r="M24" s="179"/>
      <c r="N24" s="20"/>
      <c r="O24" s="20"/>
      <c r="P24" s="20"/>
      <c r="Q24" s="20"/>
      <c r="R24" s="20"/>
      <c r="S24" s="20"/>
      <c r="T24" s="20"/>
      <c r="U24" s="20"/>
    </row>
    <row r="25" spans="1:22" ht="19.649999999999999" customHeight="1" x14ac:dyDescent="0.2">
      <c r="A25" s="176" t="s">
        <v>358</v>
      </c>
      <c r="B25" s="177" t="s">
        <v>345</v>
      </c>
      <c r="C25" s="171">
        <v>6</v>
      </c>
      <c r="D25" s="178"/>
      <c r="E25" s="138">
        <v>22000</v>
      </c>
      <c r="F25" s="179"/>
      <c r="H25" s="1194" t="s">
        <v>364</v>
      </c>
      <c r="I25" s="1195"/>
      <c r="J25" s="1196">
        <v>12</v>
      </c>
      <c r="K25" s="1197"/>
      <c r="L25" s="142">
        <v>380000</v>
      </c>
      <c r="M25" s="186"/>
    </row>
    <row r="26" spans="1:22" ht="19.649999999999999" customHeight="1" x14ac:dyDescent="0.2">
      <c r="A26" s="176" t="s">
        <v>348</v>
      </c>
      <c r="B26" s="177" t="s">
        <v>360</v>
      </c>
      <c r="C26" s="171">
        <v>7</v>
      </c>
      <c r="D26" s="178"/>
      <c r="E26" s="138">
        <v>34000</v>
      </c>
      <c r="F26" s="179"/>
      <c r="G26" s="98"/>
      <c r="N26" s="98"/>
      <c r="O26" s="98"/>
      <c r="P26" s="98"/>
      <c r="Q26" s="98"/>
      <c r="R26" s="98"/>
      <c r="S26" s="98"/>
      <c r="T26" s="98"/>
      <c r="U26" s="98"/>
      <c r="V26" s="98"/>
    </row>
    <row r="27" spans="1:22" ht="19.649999999999999" customHeight="1" x14ac:dyDescent="0.2">
      <c r="A27" s="176" t="s">
        <v>363</v>
      </c>
      <c r="B27" s="177" t="s">
        <v>339</v>
      </c>
      <c r="C27" s="171">
        <v>8</v>
      </c>
      <c r="D27" s="178"/>
      <c r="E27" s="138">
        <v>56000</v>
      </c>
      <c r="F27" s="179"/>
      <c r="H27" s="1057" t="s">
        <v>539</v>
      </c>
      <c r="I27" s="1184"/>
      <c r="J27" s="1187" t="s">
        <v>949</v>
      </c>
      <c r="K27" s="1058"/>
      <c r="L27" s="1058"/>
      <c r="M27" s="1188"/>
    </row>
    <row r="28" spans="1:22" ht="19.649999999999999" customHeight="1" x14ac:dyDescent="0.2">
      <c r="A28" s="176" t="s">
        <v>341</v>
      </c>
      <c r="B28" s="177" t="s">
        <v>342</v>
      </c>
      <c r="C28" s="171">
        <v>9</v>
      </c>
      <c r="D28" s="178"/>
      <c r="E28" s="138">
        <v>93000</v>
      </c>
      <c r="F28" s="179"/>
      <c r="H28" s="1185"/>
      <c r="I28" s="1186"/>
      <c r="J28" s="1189" t="s">
        <v>858</v>
      </c>
      <c r="K28" s="1190"/>
      <c r="L28" s="1189" t="s">
        <v>826</v>
      </c>
      <c r="M28" s="1191"/>
    </row>
    <row r="29" spans="1:22" ht="19.649999999999999" customHeight="1" x14ac:dyDescent="0.2">
      <c r="A29" s="176" t="s">
        <v>343</v>
      </c>
      <c r="B29" s="177" t="s">
        <v>334</v>
      </c>
      <c r="C29" s="1198">
        <v>10</v>
      </c>
      <c r="D29" s="1199"/>
      <c r="E29" s="138">
        <v>150000</v>
      </c>
      <c r="F29" s="179"/>
      <c r="H29" s="1192" t="s">
        <v>359</v>
      </c>
      <c r="I29" s="1190"/>
      <c r="J29" s="171">
        <v>3</v>
      </c>
      <c r="K29" s="172" t="s">
        <v>318</v>
      </c>
      <c r="L29" s="138">
        <v>0</v>
      </c>
      <c r="M29" s="174" t="s">
        <v>319</v>
      </c>
    </row>
    <row r="30" spans="1:22" ht="19.649999999999999" customHeight="1" x14ac:dyDescent="0.2">
      <c r="A30" s="176" t="s">
        <v>336</v>
      </c>
      <c r="B30" s="177" t="s">
        <v>337</v>
      </c>
      <c r="C30" s="1198">
        <v>11</v>
      </c>
      <c r="D30" s="1199"/>
      <c r="E30" s="138">
        <v>245000</v>
      </c>
      <c r="F30" s="179"/>
      <c r="H30" s="176" t="s">
        <v>361</v>
      </c>
      <c r="I30" s="177" t="s">
        <v>362</v>
      </c>
      <c r="J30" s="171">
        <v>8</v>
      </c>
      <c r="K30" s="180"/>
      <c r="L30" s="138">
        <v>100000</v>
      </c>
      <c r="M30" s="179"/>
    </row>
    <row r="31" spans="1:22" s="24" customFormat="1" ht="19.649999999999999" customHeight="1" x14ac:dyDescent="0.2">
      <c r="A31" s="176" t="s">
        <v>340</v>
      </c>
      <c r="B31" s="177" t="s">
        <v>344</v>
      </c>
      <c r="C31" s="1198">
        <v>12</v>
      </c>
      <c r="D31" s="1199"/>
      <c r="E31" s="138">
        <v>435000</v>
      </c>
      <c r="F31" s="179"/>
      <c r="H31" s="1194" t="s">
        <v>364</v>
      </c>
      <c r="I31" s="1195"/>
      <c r="J31" s="1196">
        <v>10</v>
      </c>
      <c r="K31" s="1197"/>
      <c r="L31" s="142">
        <v>240000</v>
      </c>
      <c r="M31" s="186"/>
      <c r="R31" s="100"/>
      <c r="S31" s="100"/>
      <c r="T31" s="100"/>
      <c r="U31" s="100"/>
      <c r="V31" s="100"/>
    </row>
    <row r="32" spans="1:22" ht="19.649999999999999" customHeight="1" x14ac:dyDescent="0.2">
      <c r="A32" s="176" t="s">
        <v>346</v>
      </c>
      <c r="B32" s="188" t="s">
        <v>347</v>
      </c>
      <c r="C32" s="1200">
        <v>13</v>
      </c>
      <c r="D32" s="1201"/>
      <c r="E32" s="190">
        <v>725000</v>
      </c>
      <c r="F32" s="179"/>
      <c r="G32" s="168"/>
      <c r="O32" s="463"/>
      <c r="R32" s="463"/>
      <c r="U32" s="169"/>
    </row>
    <row r="33" spans="1:21" ht="19.649999999999999" customHeight="1" x14ac:dyDescent="0.2">
      <c r="A33" s="1194" t="s">
        <v>350</v>
      </c>
      <c r="B33" s="1195"/>
      <c r="C33" s="1196">
        <v>14</v>
      </c>
      <c r="D33" s="1197"/>
      <c r="E33" s="142">
        <v>1215000</v>
      </c>
      <c r="F33" s="186"/>
      <c r="H33" s="1202" t="s">
        <v>856</v>
      </c>
      <c r="I33" s="1203"/>
      <c r="J33" s="1187" t="s">
        <v>950</v>
      </c>
      <c r="K33" s="1058"/>
      <c r="L33" s="1058"/>
      <c r="M33" s="1188"/>
      <c r="N33" s="26"/>
      <c r="O33" s="26"/>
      <c r="P33" s="26"/>
      <c r="Q33" s="26"/>
      <c r="R33" s="26"/>
      <c r="U33" s="192"/>
    </row>
    <row r="34" spans="1:21" ht="19.649999999999999" customHeight="1" x14ac:dyDescent="0.2">
      <c r="B34" s="15"/>
      <c r="C34" s="15"/>
      <c r="D34" s="15"/>
      <c r="E34" s="15"/>
      <c r="F34" s="15"/>
      <c r="H34" s="1206"/>
      <c r="I34" s="1207"/>
      <c r="J34" s="1054" t="s">
        <v>851</v>
      </c>
      <c r="K34" s="1195"/>
      <c r="L34" s="196" t="s">
        <v>859</v>
      </c>
      <c r="M34" s="197" t="s">
        <v>318</v>
      </c>
      <c r="N34" s="26"/>
      <c r="O34" s="26"/>
      <c r="P34" s="26"/>
      <c r="Q34" s="26"/>
      <c r="R34" s="26"/>
      <c r="U34" s="192"/>
    </row>
    <row r="35" spans="1:21" ht="19.649999999999999" customHeight="1" x14ac:dyDescent="0.2">
      <c r="A35" s="1057" t="s">
        <v>856</v>
      </c>
      <c r="B35" s="1184"/>
      <c r="C35" s="1187" t="s">
        <v>944</v>
      </c>
      <c r="D35" s="1058"/>
      <c r="E35" s="1058"/>
      <c r="F35" s="1188"/>
      <c r="H35" s="285"/>
      <c r="I35" s="285"/>
      <c r="J35" s="1208"/>
      <c r="K35" s="1208"/>
      <c r="L35" s="1208"/>
      <c r="M35" s="1208"/>
      <c r="N35" s="26"/>
      <c r="O35" s="26"/>
      <c r="P35" s="26"/>
      <c r="Q35" s="26"/>
      <c r="R35" s="26"/>
      <c r="U35" s="192"/>
    </row>
    <row r="36" spans="1:21" ht="19.649999999999999" customHeight="1" x14ac:dyDescent="0.2">
      <c r="A36" s="1185"/>
      <c r="B36" s="1186"/>
      <c r="C36" s="1189" t="s">
        <v>860</v>
      </c>
      <c r="D36" s="1190"/>
      <c r="E36" s="1189" t="s">
        <v>855</v>
      </c>
      <c r="F36" s="1191"/>
      <c r="H36" s="1202" t="s">
        <v>539</v>
      </c>
      <c r="I36" s="1203"/>
      <c r="J36" s="1187" t="s">
        <v>951</v>
      </c>
      <c r="K36" s="1058"/>
      <c r="L36" s="1058"/>
      <c r="M36" s="1188"/>
      <c r="N36" s="26"/>
      <c r="O36" s="26"/>
      <c r="P36" s="26"/>
      <c r="Q36" s="26"/>
      <c r="R36" s="26"/>
      <c r="U36" s="192"/>
    </row>
    <row r="37" spans="1:21" ht="19.649999999999999" customHeight="1" x14ac:dyDescent="0.2">
      <c r="A37" s="1192" t="s">
        <v>317</v>
      </c>
      <c r="B37" s="1190"/>
      <c r="C37" s="171">
        <v>3</v>
      </c>
      <c r="D37" s="172" t="s">
        <v>318</v>
      </c>
      <c r="E37" s="138">
        <v>0</v>
      </c>
      <c r="F37" s="174" t="s">
        <v>319</v>
      </c>
      <c r="H37" s="1206"/>
      <c r="I37" s="1207"/>
      <c r="J37" s="1054" t="s">
        <v>861</v>
      </c>
      <c r="K37" s="1195"/>
      <c r="L37" s="196" t="s">
        <v>862</v>
      </c>
      <c r="M37" s="197" t="s">
        <v>318</v>
      </c>
      <c r="N37" s="26"/>
      <c r="O37" s="26"/>
      <c r="P37" s="26"/>
      <c r="Q37" s="26"/>
      <c r="R37" s="26"/>
      <c r="U37" s="192"/>
    </row>
    <row r="38" spans="1:21" ht="19.649999999999999" customHeight="1" x14ac:dyDescent="0.2">
      <c r="A38" s="176" t="s">
        <v>322</v>
      </c>
      <c r="B38" s="177" t="s">
        <v>323</v>
      </c>
      <c r="C38" s="171">
        <v>5</v>
      </c>
      <c r="D38" s="180"/>
      <c r="E38" s="138">
        <v>12000</v>
      </c>
      <c r="F38" s="179"/>
      <c r="H38" s="168"/>
      <c r="I38" s="168"/>
      <c r="J38" s="1022"/>
      <c r="K38" s="1022"/>
      <c r="L38" s="1022"/>
      <c r="M38" s="1022"/>
      <c r="N38" s="26"/>
      <c r="O38" s="26"/>
      <c r="P38" s="26"/>
      <c r="Q38" s="26"/>
      <c r="R38" s="26"/>
      <c r="U38" s="192"/>
    </row>
    <row r="39" spans="1:21" ht="19.649999999999999" customHeight="1" x14ac:dyDescent="0.2">
      <c r="A39" s="176" t="s">
        <v>326</v>
      </c>
      <c r="B39" s="177" t="s">
        <v>327</v>
      </c>
      <c r="C39" s="171">
        <v>7</v>
      </c>
      <c r="D39" s="180"/>
      <c r="E39" s="138">
        <v>38000</v>
      </c>
      <c r="F39" s="179"/>
      <c r="H39" s="1022"/>
      <c r="I39" s="1022"/>
      <c r="J39" s="286"/>
      <c r="K39" s="287"/>
      <c r="L39" s="144"/>
      <c r="M39" s="288"/>
    </row>
    <row r="40" spans="1:21" ht="19.649999999999999" customHeight="1" x14ac:dyDescent="0.2">
      <c r="A40" s="176" t="s">
        <v>330</v>
      </c>
      <c r="B40" s="177" t="s">
        <v>331</v>
      </c>
      <c r="C40" s="171">
        <v>8</v>
      </c>
      <c r="D40" s="180"/>
      <c r="E40" s="138">
        <v>64000</v>
      </c>
      <c r="F40" s="179"/>
      <c r="H40" s="101"/>
      <c r="I40" s="101"/>
      <c r="J40" s="286"/>
      <c r="K40" s="286"/>
      <c r="L40" s="144"/>
      <c r="M40" s="289"/>
    </row>
    <row r="41" spans="1:21" ht="19.649999999999999" customHeight="1" x14ac:dyDescent="0.2">
      <c r="A41" s="176" t="s">
        <v>333</v>
      </c>
      <c r="B41" s="177" t="s">
        <v>334</v>
      </c>
      <c r="C41" s="1198">
        <v>10</v>
      </c>
      <c r="D41" s="1199"/>
      <c r="E41" s="138">
        <v>156000</v>
      </c>
      <c r="F41" s="179"/>
      <c r="H41" s="101"/>
      <c r="I41" s="101"/>
      <c r="J41" s="286"/>
      <c r="K41" s="286"/>
      <c r="L41" s="144"/>
      <c r="M41" s="289"/>
    </row>
    <row r="42" spans="1:21" ht="20.149999999999999" customHeight="1" x14ac:dyDescent="0.2">
      <c r="A42" s="176" t="s">
        <v>336</v>
      </c>
      <c r="B42" s="177" t="s">
        <v>337</v>
      </c>
      <c r="C42" s="1198">
        <v>11</v>
      </c>
      <c r="D42" s="1199"/>
      <c r="E42" s="138">
        <v>251000</v>
      </c>
      <c r="F42" s="179"/>
      <c r="H42" s="101"/>
      <c r="I42" s="101"/>
      <c r="J42" s="286"/>
      <c r="K42" s="286"/>
      <c r="L42" s="144"/>
      <c r="M42" s="289"/>
    </row>
    <row r="43" spans="1:21" ht="20.149999999999999" customHeight="1" x14ac:dyDescent="0.2">
      <c r="A43" s="1194" t="s">
        <v>340</v>
      </c>
      <c r="B43" s="1195"/>
      <c r="C43" s="1196">
        <v>12</v>
      </c>
      <c r="D43" s="1197"/>
      <c r="E43" s="142">
        <v>441000</v>
      </c>
      <c r="F43" s="186"/>
      <c r="H43" s="101"/>
      <c r="I43" s="101"/>
      <c r="J43" s="1209"/>
      <c r="K43" s="1209"/>
      <c r="L43" s="144"/>
      <c r="M43" s="289"/>
    </row>
    <row r="44" spans="1:21" ht="20.149999999999999" customHeight="1" x14ac:dyDescent="0.2">
      <c r="H44" s="101"/>
      <c r="I44" s="101"/>
      <c r="J44" s="1209"/>
      <c r="K44" s="1209"/>
      <c r="L44" s="144"/>
      <c r="M44" s="289"/>
    </row>
    <row r="45" spans="1:21" ht="20.149999999999999" customHeight="1" x14ac:dyDescent="0.2">
      <c r="H45" s="1022"/>
      <c r="I45" s="1022"/>
      <c r="J45" s="1209"/>
      <c r="K45" s="1209"/>
      <c r="L45" s="144"/>
      <c r="M45" s="289"/>
    </row>
    <row r="46" spans="1:21" ht="20.149999999999999" customHeight="1" x14ac:dyDescent="0.2">
      <c r="I46" s="20"/>
      <c r="J46" s="187"/>
      <c r="K46" s="187"/>
      <c r="L46" s="187"/>
      <c r="M46" s="187"/>
    </row>
  </sheetData>
  <mergeCells count="80">
    <mergeCell ref="J44:K44"/>
    <mergeCell ref="H45:I45"/>
    <mergeCell ref="J45:K45"/>
    <mergeCell ref="J38:K38"/>
    <mergeCell ref="L38:M38"/>
    <mergeCell ref="H39:I39"/>
    <mergeCell ref="C41:D41"/>
    <mergeCell ref="C42:D42"/>
    <mergeCell ref="A43:B43"/>
    <mergeCell ref="C43:D43"/>
    <mergeCell ref="J43:K43"/>
    <mergeCell ref="A35:B36"/>
    <mergeCell ref="C35:F35"/>
    <mergeCell ref="J35:M35"/>
    <mergeCell ref="C36:D36"/>
    <mergeCell ref="E36:F36"/>
    <mergeCell ref="H36:I37"/>
    <mergeCell ref="J36:M36"/>
    <mergeCell ref="A37:B37"/>
    <mergeCell ref="J37:K37"/>
    <mergeCell ref="C32:D32"/>
    <mergeCell ref="A33:B33"/>
    <mergeCell ref="C33:D33"/>
    <mergeCell ref="H33:I34"/>
    <mergeCell ref="J33:M33"/>
    <mergeCell ref="J34:K34"/>
    <mergeCell ref="C29:D29"/>
    <mergeCell ref="H29:I29"/>
    <mergeCell ref="C30:D30"/>
    <mergeCell ref="C31:D31"/>
    <mergeCell ref="H31:I31"/>
    <mergeCell ref="J31:K31"/>
    <mergeCell ref="H25:I25"/>
    <mergeCell ref="J25:K25"/>
    <mergeCell ref="H27:I28"/>
    <mergeCell ref="J27:M27"/>
    <mergeCell ref="J28:K28"/>
    <mergeCell ref="L28:M28"/>
    <mergeCell ref="H23:I23"/>
    <mergeCell ref="L16:M16"/>
    <mergeCell ref="A17:B17"/>
    <mergeCell ref="C17:D17"/>
    <mergeCell ref="H17:I17"/>
    <mergeCell ref="A19:B20"/>
    <mergeCell ref="C19:F19"/>
    <mergeCell ref="H19:I19"/>
    <mergeCell ref="J19:K19"/>
    <mergeCell ref="C20:D20"/>
    <mergeCell ref="E20:F20"/>
    <mergeCell ref="A21:B21"/>
    <mergeCell ref="H21:I22"/>
    <mergeCell ref="J21:M21"/>
    <mergeCell ref="J22:K22"/>
    <mergeCell ref="L22:M22"/>
    <mergeCell ref="H11:I11"/>
    <mergeCell ref="C13:D13"/>
    <mergeCell ref="H13:I13"/>
    <mergeCell ref="J13:K13"/>
    <mergeCell ref="C14:D14"/>
    <mergeCell ref="C15:D15"/>
    <mergeCell ref="H15:I16"/>
    <mergeCell ref="J15:M15"/>
    <mergeCell ref="C16:D16"/>
    <mergeCell ref="J16:K16"/>
    <mergeCell ref="A5:B5"/>
    <mergeCell ref="H5:I5"/>
    <mergeCell ref="H7:I7"/>
    <mergeCell ref="J7:K7"/>
    <mergeCell ref="H9:I10"/>
    <mergeCell ref="J9:M9"/>
    <mergeCell ref="J10:K10"/>
    <mergeCell ref="L10:M10"/>
    <mergeCell ref="A3:B4"/>
    <mergeCell ref="C3:F3"/>
    <mergeCell ref="H3:I4"/>
    <mergeCell ref="J3:M3"/>
    <mergeCell ref="C4:D4"/>
    <mergeCell ref="E4:F4"/>
    <mergeCell ref="J4:K4"/>
    <mergeCell ref="L4:M4"/>
  </mergeCells>
  <phoneticPr fontId="2"/>
  <printOptions horizontalCentered="1"/>
  <pageMargins left="0.78740157480314965" right="0.78740157480314965" top="0.43" bottom="0.38" header="0.38" footer="0.2"/>
  <pageSetup paperSize="9" scale="94" firstPageNumber="4" orientation="portrait" useFirstPageNumber="1" r:id="rId1"/>
  <headerFooter alignWithMargins="0">
    <oddFooter>&amp;C&amp;"ＭＳ Ｐ明朝,標準"－&amp;P－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fitToPage="1"/>
  </sheetPr>
  <dimension ref="A1:AI71"/>
  <sheetViews>
    <sheetView view="pageBreakPreview" zoomScaleNormal="80" zoomScaleSheetLayoutView="100" zoomScalePageLayoutView="55" workbookViewId="0">
      <pane xSplit="2" ySplit="3" topLeftCell="C4" activePane="bottomRight" state="frozen"/>
      <selection activeCell="H14" sqref="H14:I14"/>
      <selection pane="topRight" activeCell="H14" sqref="H14:I14"/>
      <selection pane="bottomLeft" activeCell="H14" sqref="H14:I14"/>
      <selection pane="bottomRight" activeCell="H14" sqref="H14:I14"/>
    </sheetView>
  </sheetViews>
  <sheetFormatPr defaultColWidth="12.08984375" defaultRowHeight="14" x14ac:dyDescent="0.2"/>
  <cols>
    <col min="1" max="1" width="15.36328125" style="252" customWidth="1"/>
    <col min="2" max="2" width="11.90625" style="252" customWidth="1"/>
    <col min="3" max="3" width="5.90625" style="252" customWidth="1"/>
    <col min="4" max="4" width="21.90625" style="252" customWidth="1"/>
    <col min="5" max="5" width="32.08984375" style="252" customWidth="1"/>
    <col min="6" max="6" width="27.90625" style="252" customWidth="1"/>
    <col min="7" max="7" width="12.90625" style="252" customWidth="1"/>
    <col min="8" max="8" width="11.90625" style="252" customWidth="1"/>
    <col min="9" max="9" width="10.08984375" style="252" customWidth="1"/>
    <col min="10" max="10" width="12.90625" style="252" customWidth="1"/>
    <col min="11" max="11" width="48.36328125" style="341" customWidth="1"/>
    <col min="12" max="12" width="6.36328125" style="252" customWidth="1"/>
    <col min="13" max="14" width="11.08984375" style="252" customWidth="1"/>
    <col min="15" max="15" width="8.90625" style="273" hidden="1" customWidth="1"/>
    <col min="16" max="16" width="17.6328125" style="273" hidden="1" customWidth="1"/>
    <col min="17" max="17" width="3.90625" style="273" hidden="1" customWidth="1"/>
    <col min="18" max="18" width="1.08984375" style="252" customWidth="1"/>
    <col min="19" max="19" width="10.90625" style="253" customWidth="1"/>
    <col min="20" max="20" width="8.08984375" style="252" customWidth="1"/>
    <col min="21" max="16384" width="12.08984375" style="252"/>
  </cols>
  <sheetData>
    <row r="1" spans="1:19" ht="24" thickBot="1" x14ac:dyDescent="0.25">
      <c r="A1" s="1213" t="s">
        <v>775</v>
      </c>
      <c r="B1" s="1213"/>
      <c r="C1" s="1213"/>
      <c r="D1" s="1213"/>
      <c r="E1" s="367"/>
      <c r="F1" s="367"/>
      <c r="G1" s="367"/>
      <c r="H1" s="367"/>
      <c r="I1" s="367"/>
      <c r="J1" s="367"/>
      <c r="K1" s="367"/>
      <c r="L1" s="367"/>
      <c r="M1" s="367"/>
      <c r="N1" s="367"/>
      <c r="O1" s="367"/>
      <c r="P1" s="368" t="s">
        <v>898</v>
      </c>
    </row>
    <row r="2" spans="1:19" s="253" customFormat="1" ht="15" customHeight="1" x14ac:dyDescent="0.2">
      <c r="A2" s="1217" t="s">
        <v>426</v>
      </c>
      <c r="B2" s="254" t="s">
        <v>427</v>
      </c>
      <c r="C2" s="255"/>
      <c r="D2" s="255"/>
      <c r="E2" s="255"/>
      <c r="F2" s="255"/>
      <c r="G2" s="342"/>
      <c r="H2" s="256" t="s">
        <v>428</v>
      </c>
      <c r="I2" s="255"/>
      <c r="J2" s="255"/>
      <c r="K2" s="337"/>
      <c r="L2" s="255"/>
      <c r="M2" s="255"/>
      <c r="N2" s="710"/>
      <c r="O2" s="257"/>
      <c r="P2" s="258"/>
      <c r="Q2" s="258"/>
    </row>
    <row r="3" spans="1:19" s="253" customFormat="1" ht="15" customHeight="1" thickBot="1" x14ac:dyDescent="0.25">
      <c r="A3" s="1218"/>
      <c r="B3" s="307" t="s">
        <v>429</v>
      </c>
      <c r="C3" s="308" t="s">
        <v>430</v>
      </c>
      <c r="D3" s="308" t="s">
        <v>431</v>
      </c>
      <c r="E3" s="308" t="s">
        <v>663</v>
      </c>
      <c r="F3" s="308" t="s">
        <v>432</v>
      </c>
      <c r="G3" s="309" t="s">
        <v>433</v>
      </c>
      <c r="H3" s="310" t="s">
        <v>434</v>
      </c>
      <c r="I3" s="308" t="s">
        <v>435</v>
      </c>
      <c r="J3" s="308" t="s">
        <v>436</v>
      </c>
      <c r="K3" s="338" t="s">
        <v>437</v>
      </c>
      <c r="L3" s="311" t="s">
        <v>438</v>
      </c>
      <c r="M3" s="312" t="s">
        <v>439</v>
      </c>
      <c r="N3" s="711" t="s">
        <v>440</v>
      </c>
      <c r="O3" s="701" t="s">
        <v>441</v>
      </c>
      <c r="P3" s="693" t="s">
        <v>952</v>
      </c>
      <c r="Q3" s="685" t="s">
        <v>899</v>
      </c>
      <c r="S3" s="259"/>
    </row>
    <row r="4" spans="1:19" s="253" customFormat="1" ht="15" customHeight="1" x14ac:dyDescent="0.2">
      <c r="A4" s="1343" t="s">
        <v>601</v>
      </c>
      <c r="B4" s="1344" t="s">
        <v>602</v>
      </c>
      <c r="C4" s="1219" t="s">
        <v>442</v>
      </c>
      <c r="D4" s="1229" t="s">
        <v>769</v>
      </c>
      <c r="E4" s="418" t="s">
        <v>612</v>
      </c>
      <c r="F4" s="1229" t="s">
        <v>604</v>
      </c>
      <c r="G4" s="1221" t="s">
        <v>454</v>
      </c>
      <c r="H4" s="1223" t="s">
        <v>455</v>
      </c>
      <c r="I4" s="1225" t="s">
        <v>456</v>
      </c>
      <c r="J4" s="1219" t="s">
        <v>613</v>
      </c>
      <c r="K4" s="748" t="s">
        <v>1001</v>
      </c>
      <c r="L4" s="419" t="s">
        <v>497</v>
      </c>
      <c r="M4" s="421" t="s">
        <v>506</v>
      </c>
      <c r="N4" s="712" t="s">
        <v>446</v>
      </c>
      <c r="O4" s="702" t="s">
        <v>471</v>
      </c>
      <c r="P4" s="694">
        <v>1222633</v>
      </c>
      <c r="Q4" s="686">
        <v>1212948</v>
      </c>
      <c r="S4" s="260"/>
    </row>
    <row r="5" spans="1:19" s="253" customFormat="1" ht="15" customHeight="1" x14ac:dyDescent="0.2">
      <c r="A5" s="1326"/>
      <c r="B5" s="1332"/>
      <c r="C5" s="1219"/>
      <c r="D5" s="1230"/>
      <c r="E5" s="418" t="s">
        <v>614</v>
      </c>
      <c r="F5" s="1230"/>
      <c r="G5" s="1221"/>
      <c r="H5" s="1223"/>
      <c r="I5" s="1226"/>
      <c r="J5" s="1227"/>
      <c r="K5" s="749" t="s">
        <v>1002</v>
      </c>
      <c r="L5" s="419" t="s">
        <v>498</v>
      </c>
      <c r="M5" s="421" t="s">
        <v>507</v>
      </c>
      <c r="N5" s="712"/>
      <c r="O5" s="703"/>
      <c r="P5" s="695"/>
      <c r="Q5" s="687" t="s">
        <v>374</v>
      </c>
    </row>
    <row r="6" spans="1:19" s="253" customFormat="1" ht="15" customHeight="1" x14ac:dyDescent="0.2">
      <c r="A6" s="1326"/>
      <c r="B6" s="1332"/>
      <c r="C6" s="1219"/>
      <c r="D6" s="1230"/>
      <c r="E6" s="262"/>
      <c r="F6" s="1230"/>
      <c r="G6" s="1221"/>
      <c r="H6" s="1223"/>
      <c r="I6" s="1225" t="s">
        <v>444</v>
      </c>
      <c r="J6" s="1219" t="s">
        <v>615</v>
      </c>
      <c r="K6" s="748" t="s">
        <v>1001</v>
      </c>
      <c r="L6" s="419" t="s">
        <v>499</v>
      </c>
      <c r="M6" s="421" t="s">
        <v>508</v>
      </c>
      <c r="N6" s="712"/>
      <c r="O6" s="703"/>
      <c r="P6" s="694"/>
      <c r="Q6" s="686"/>
    </row>
    <row r="7" spans="1:19" s="253" customFormat="1" ht="15" customHeight="1" x14ac:dyDescent="0.2">
      <c r="A7" s="1327"/>
      <c r="B7" s="1345"/>
      <c r="C7" s="1220"/>
      <c r="D7" s="1231"/>
      <c r="E7" s="263"/>
      <c r="F7" s="1231"/>
      <c r="G7" s="1222"/>
      <c r="H7" s="1224"/>
      <c r="I7" s="1228"/>
      <c r="J7" s="1220"/>
      <c r="K7" s="750" t="s">
        <v>1002</v>
      </c>
      <c r="L7" s="420"/>
      <c r="M7" s="422"/>
      <c r="N7" s="713"/>
      <c r="O7" s="704"/>
      <c r="P7" s="696"/>
      <c r="Q7" s="688"/>
    </row>
    <row r="8" spans="1:19" s="253" customFormat="1" ht="13.5" customHeight="1" x14ac:dyDescent="0.2">
      <c r="A8" s="1321" t="s">
        <v>628</v>
      </c>
      <c r="B8" s="1331" t="s">
        <v>652</v>
      </c>
      <c r="C8" s="1219" t="s">
        <v>442</v>
      </c>
      <c r="D8" s="1246" t="s">
        <v>596</v>
      </c>
      <c r="E8" s="1365" t="s">
        <v>659</v>
      </c>
      <c r="F8" s="1246" t="s">
        <v>603</v>
      </c>
      <c r="G8" s="1250" t="s">
        <v>443</v>
      </c>
      <c r="H8" s="1346" t="s">
        <v>805</v>
      </c>
      <c r="I8" s="1410" t="s">
        <v>900</v>
      </c>
      <c r="J8" s="1225" t="s">
        <v>803</v>
      </c>
      <c r="K8" s="423" t="s">
        <v>984</v>
      </c>
      <c r="L8" s="419" t="s">
        <v>497</v>
      </c>
      <c r="M8" s="421" t="s">
        <v>503</v>
      </c>
      <c r="N8" s="712" t="s">
        <v>446</v>
      </c>
      <c r="O8" s="703">
        <v>2307534</v>
      </c>
      <c r="P8" s="694">
        <v>1819534</v>
      </c>
      <c r="Q8" s="686">
        <v>1769345</v>
      </c>
      <c r="S8" s="260"/>
    </row>
    <row r="9" spans="1:19" s="253" customFormat="1" ht="13" x14ac:dyDescent="0.2">
      <c r="A9" s="1322"/>
      <c r="B9" s="1332"/>
      <c r="C9" s="1219"/>
      <c r="D9" s="1230"/>
      <c r="E9" s="1366"/>
      <c r="F9" s="1230"/>
      <c r="G9" s="1221"/>
      <c r="H9" s="1232"/>
      <c r="I9" s="1226"/>
      <c r="J9" s="1227"/>
      <c r="K9" s="424"/>
      <c r="L9" s="419" t="s">
        <v>498</v>
      </c>
      <c r="M9" s="421" t="s">
        <v>504</v>
      </c>
      <c r="N9" s="714"/>
      <c r="O9" s="705" t="s">
        <v>374</v>
      </c>
      <c r="P9" s="695"/>
      <c r="Q9" s="687" t="s">
        <v>374</v>
      </c>
    </row>
    <row r="10" spans="1:19" s="253" customFormat="1" ht="13.5" customHeight="1" x14ac:dyDescent="0.2">
      <c r="A10" s="1322"/>
      <c r="B10" s="1332"/>
      <c r="C10" s="1219"/>
      <c r="D10" s="1230"/>
      <c r="E10" s="1366"/>
      <c r="F10" s="1230"/>
      <c r="G10" s="1221"/>
      <c r="H10" s="1232"/>
      <c r="I10" s="1225" t="s">
        <v>444</v>
      </c>
      <c r="J10" s="1225" t="s">
        <v>804</v>
      </c>
      <c r="K10" s="748" t="s">
        <v>1003</v>
      </c>
      <c r="L10" s="419" t="s">
        <v>499</v>
      </c>
      <c r="M10" s="421" t="s">
        <v>505</v>
      </c>
      <c r="N10" s="714"/>
      <c r="O10" s="703"/>
      <c r="P10" s="694"/>
      <c r="Q10" s="686"/>
    </row>
    <row r="11" spans="1:19" s="253" customFormat="1" ht="15.9" customHeight="1" x14ac:dyDescent="0.2">
      <c r="A11" s="1322"/>
      <c r="B11" s="1332"/>
      <c r="C11" s="1219"/>
      <c r="D11" s="1230"/>
      <c r="E11" s="1366"/>
      <c r="F11" s="1230"/>
      <c r="G11" s="1221"/>
      <c r="H11" s="1232"/>
      <c r="I11" s="1228"/>
      <c r="J11" s="1220"/>
      <c r="K11" s="750" t="s">
        <v>1004</v>
      </c>
      <c r="L11" s="425"/>
      <c r="M11" s="421"/>
      <c r="N11" s="714"/>
      <c r="O11" s="703"/>
      <c r="P11" s="694"/>
      <c r="Q11" s="686"/>
    </row>
    <row r="12" spans="1:19" s="253" customFormat="1" ht="15" hidden="1" customHeight="1" x14ac:dyDescent="0.2">
      <c r="A12" s="264" t="s">
        <v>450</v>
      </c>
      <c r="B12" s="416" t="s">
        <v>451</v>
      </c>
      <c r="C12" s="1219" t="s">
        <v>442</v>
      </c>
      <c r="D12" s="395" t="s">
        <v>452</v>
      </c>
      <c r="E12" s="400" t="s">
        <v>612</v>
      </c>
      <c r="F12" s="395" t="s">
        <v>453</v>
      </c>
      <c r="G12" s="1303" t="s">
        <v>454</v>
      </c>
      <c r="H12" s="1336" t="s">
        <v>455</v>
      </c>
      <c r="I12" s="1238" t="s">
        <v>456</v>
      </c>
      <c r="J12" s="1240" t="s">
        <v>613</v>
      </c>
      <c r="K12" s="396" t="s">
        <v>610</v>
      </c>
      <c r="L12" s="397" t="s">
        <v>445</v>
      </c>
      <c r="M12" s="398" t="s">
        <v>457</v>
      </c>
      <c r="N12" s="715" t="s">
        <v>458</v>
      </c>
      <c r="O12" s="703">
        <v>1565279</v>
      </c>
      <c r="P12" s="694">
        <v>0</v>
      </c>
      <c r="Q12" s="686">
        <v>0</v>
      </c>
      <c r="S12" s="260"/>
    </row>
    <row r="13" spans="1:19" s="253" customFormat="1" ht="15" hidden="1" customHeight="1" x14ac:dyDescent="0.2">
      <c r="A13" s="261" t="s">
        <v>448</v>
      </c>
      <c r="B13" s="416" t="s">
        <v>459</v>
      </c>
      <c r="C13" s="1219"/>
      <c r="D13" s="395" t="s">
        <v>460</v>
      </c>
      <c r="E13" s="400" t="s">
        <v>461</v>
      </c>
      <c r="F13" s="395" t="s">
        <v>462</v>
      </c>
      <c r="G13" s="1303"/>
      <c r="H13" s="1336"/>
      <c r="I13" s="1320"/>
      <c r="J13" s="1319"/>
      <c r="K13" s="399" t="s">
        <v>611</v>
      </c>
      <c r="L13" s="397" t="s">
        <v>447</v>
      </c>
      <c r="M13" s="398" t="s">
        <v>463</v>
      </c>
      <c r="N13" s="715" t="s">
        <v>464</v>
      </c>
      <c r="O13" s="705" t="s">
        <v>374</v>
      </c>
      <c r="P13" s="695" t="s">
        <v>374</v>
      </c>
      <c r="Q13" s="687" t="s">
        <v>374</v>
      </c>
    </row>
    <row r="14" spans="1:19" s="253" customFormat="1" ht="15" hidden="1" customHeight="1" x14ac:dyDescent="0.2">
      <c r="A14" s="1234" t="s">
        <v>465</v>
      </c>
      <c r="B14" s="1236" t="s">
        <v>466</v>
      </c>
      <c r="C14" s="1219"/>
      <c r="D14" s="395" t="s">
        <v>467</v>
      </c>
      <c r="E14" s="400" t="s">
        <v>468</v>
      </c>
      <c r="F14" s="395" t="s">
        <v>469</v>
      </c>
      <c r="G14" s="1303"/>
      <c r="H14" s="1336"/>
      <c r="I14" s="1238" t="s">
        <v>444</v>
      </c>
      <c r="J14" s="1240" t="s">
        <v>615</v>
      </c>
      <c r="K14" s="396" t="s">
        <v>610</v>
      </c>
      <c r="L14" s="397" t="s">
        <v>449</v>
      </c>
      <c r="M14" s="398" t="s">
        <v>470</v>
      </c>
      <c r="N14" s="715"/>
      <c r="O14" s="703"/>
      <c r="P14" s="694"/>
      <c r="Q14" s="686"/>
    </row>
    <row r="15" spans="1:19" s="253" customFormat="1" ht="15" hidden="1" customHeight="1" x14ac:dyDescent="0.2">
      <c r="A15" s="1235"/>
      <c r="B15" s="1237"/>
      <c r="C15" s="1220"/>
      <c r="D15" s="405"/>
      <c r="E15" s="401" t="s">
        <v>616</v>
      </c>
      <c r="F15" s="405"/>
      <c r="G15" s="1335"/>
      <c r="H15" s="1337"/>
      <c r="I15" s="1239"/>
      <c r="J15" s="1241"/>
      <c r="K15" s="402" t="s">
        <v>611</v>
      </c>
      <c r="L15" s="403"/>
      <c r="M15" s="404"/>
      <c r="N15" s="713"/>
      <c r="O15" s="704"/>
      <c r="P15" s="696"/>
      <c r="Q15" s="688"/>
    </row>
    <row r="16" spans="1:19" s="253" customFormat="1" ht="15" customHeight="1" x14ac:dyDescent="0.2">
      <c r="A16" s="1323" t="s">
        <v>629</v>
      </c>
      <c r="B16" s="1328" t="s">
        <v>651</v>
      </c>
      <c r="C16" s="1265" t="s">
        <v>442</v>
      </c>
      <c r="D16" s="1310" t="s">
        <v>806</v>
      </c>
      <c r="E16" s="430" t="s">
        <v>617</v>
      </c>
      <c r="F16" s="1315" t="s">
        <v>807</v>
      </c>
      <c r="G16" s="1338" t="s">
        <v>660</v>
      </c>
      <c r="H16" s="1341" t="s">
        <v>618</v>
      </c>
      <c r="I16" s="1342" t="s">
        <v>456</v>
      </c>
      <c r="J16" s="407"/>
      <c r="K16" s="747" t="s">
        <v>1005</v>
      </c>
      <c r="L16" s="427" t="s">
        <v>497</v>
      </c>
      <c r="M16" s="428" t="s">
        <v>506</v>
      </c>
      <c r="N16" s="716" t="s">
        <v>446</v>
      </c>
      <c r="O16" s="706">
        <v>126930</v>
      </c>
      <c r="P16" s="697">
        <v>47413</v>
      </c>
      <c r="Q16" s="689">
        <v>49090</v>
      </c>
      <c r="S16" s="260"/>
    </row>
    <row r="17" spans="1:19" s="253" customFormat="1" ht="15" customHeight="1" x14ac:dyDescent="0.2">
      <c r="A17" s="1324"/>
      <c r="B17" s="1329"/>
      <c r="C17" s="1219"/>
      <c r="D17" s="1311"/>
      <c r="E17" s="408"/>
      <c r="F17" s="1316"/>
      <c r="G17" s="1339"/>
      <c r="H17" s="1223"/>
      <c r="I17" s="1225"/>
      <c r="J17" s="409"/>
      <c r="K17" s="748" t="s">
        <v>1006</v>
      </c>
      <c r="L17" s="419" t="s">
        <v>498</v>
      </c>
      <c r="M17" s="421" t="s">
        <v>507</v>
      </c>
      <c r="N17" s="714"/>
      <c r="O17" s="705" t="s">
        <v>374</v>
      </c>
      <c r="P17" s="695"/>
      <c r="Q17" s="687" t="s">
        <v>374</v>
      </c>
    </row>
    <row r="18" spans="1:19" s="253" customFormat="1" ht="15" customHeight="1" x14ac:dyDescent="0.2">
      <c r="A18" s="1325"/>
      <c r="B18" s="1330"/>
      <c r="C18" s="1220"/>
      <c r="D18" s="1312"/>
      <c r="E18" s="410"/>
      <c r="F18" s="1317"/>
      <c r="G18" s="1340"/>
      <c r="H18" s="1224"/>
      <c r="I18" s="1228"/>
      <c r="J18" s="411"/>
      <c r="K18" s="402"/>
      <c r="L18" s="429" t="s">
        <v>499</v>
      </c>
      <c r="M18" s="422" t="s">
        <v>508</v>
      </c>
      <c r="N18" s="717"/>
      <c r="O18" s="704"/>
      <c r="P18" s="696"/>
      <c r="Q18" s="688"/>
    </row>
    <row r="19" spans="1:19" s="253" customFormat="1" ht="15" customHeight="1" x14ac:dyDescent="0.2">
      <c r="A19" s="1323" t="s">
        <v>630</v>
      </c>
      <c r="B19" s="1384" t="s">
        <v>650</v>
      </c>
      <c r="C19" s="1219" t="s">
        <v>442</v>
      </c>
      <c r="D19" s="1246" t="s">
        <v>770</v>
      </c>
      <c r="E19" s="418" t="s">
        <v>619</v>
      </c>
      <c r="F19" s="418" t="s">
        <v>472</v>
      </c>
      <c r="G19" s="1247" t="s">
        <v>661</v>
      </c>
      <c r="H19" s="1232" t="s">
        <v>473</v>
      </c>
      <c r="I19" s="1225" t="s">
        <v>474</v>
      </c>
      <c r="J19" s="743" t="s">
        <v>1041</v>
      </c>
      <c r="K19" s="1313" t="s">
        <v>993</v>
      </c>
      <c r="L19" s="419" t="s">
        <v>500</v>
      </c>
      <c r="M19" s="421" t="s">
        <v>509</v>
      </c>
      <c r="N19" s="712" t="s">
        <v>446</v>
      </c>
      <c r="O19" s="703">
        <v>44676</v>
      </c>
      <c r="P19" s="694">
        <v>32193</v>
      </c>
      <c r="Q19" s="686">
        <v>38292</v>
      </c>
      <c r="S19" s="260"/>
    </row>
    <row r="20" spans="1:19" s="253" customFormat="1" ht="15" customHeight="1" x14ac:dyDescent="0.2">
      <c r="A20" s="1324"/>
      <c r="B20" s="1329"/>
      <c r="C20" s="1219"/>
      <c r="D20" s="1230"/>
      <c r="E20" s="418" t="s">
        <v>620</v>
      </c>
      <c r="F20" s="395"/>
      <c r="G20" s="1248"/>
      <c r="H20" s="1223"/>
      <c r="I20" s="1225"/>
      <c r="J20" s="949" t="s">
        <v>1042</v>
      </c>
      <c r="K20" s="1314"/>
      <c r="L20" s="419" t="s">
        <v>499</v>
      </c>
      <c r="M20" s="421" t="s">
        <v>510</v>
      </c>
      <c r="N20" s="715"/>
      <c r="O20" s="705" t="s">
        <v>374</v>
      </c>
      <c r="P20" s="695"/>
      <c r="Q20" s="687" t="s">
        <v>374</v>
      </c>
    </row>
    <row r="21" spans="1:19" s="253" customFormat="1" ht="15" customHeight="1" x14ac:dyDescent="0.2">
      <c r="A21" s="1324"/>
      <c r="B21" s="1329"/>
      <c r="C21" s="1219"/>
      <c r="D21" s="1230"/>
      <c r="E21" s="400"/>
      <c r="F21" s="395"/>
      <c r="G21" s="1248"/>
      <c r="H21" s="1223"/>
      <c r="I21" s="1225"/>
      <c r="J21" s="949" t="s">
        <v>1043</v>
      </c>
      <c r="K21" s="1314"/>
      <c r="L21" s="425"/>
      <c r="M21" s="421"/>
      <c r="N21" s="715"/>
      <c r="O21" s="703"/>
      <c r="P21" s="694"/>
      <c r="Q21" s="686"/>
    </row>
    <row r="22" spans="1:19" s="253" customFormat="1" ht="18" customHeight="1" x14ac:dyDescent="0.2">
      <c r="A22" s="1321" t="s">
        <v>631</v>
      </c>
      <c r="B22" s="1331" t="s">
        <v>649</v>
      </c>
      <c r="C22" s="1249" t="s">
        <v>442</v>
      </c>
      <c r="D22" s="1246" t="s">
        <v>662</v>
      </c>
      <c r="E22" s="426" t="s">
        <v>621</v>
      </c>
      <c r="F22" s="1246" t="s">
        <v>605</v>
      </c>
      <c r="G22" s="1250" t="s">
        <v>454</v>
      </c>
      <c r="H22" s="1256" t="s">
        <v>1044</v>
      </c>
      <c r="I22" s="1249" t="s">
        <v>475</v>
      </c>
      <c r="J22" s="1318" t="s">
        <v>654</v>
      </c>
      <c r="K22" s="1347" t="s">
        <v>1045</v>
      </c>
      <c r="L22" s="427" t="s">
        <v>500</v>
      </c>
      <c r="M22" s="428" t="s">
        <v>509</v>
      </c>
      <c r="N22" s="1309" t="s">
        <v>902</v>
      </c>
      <c r="O22" s="706">
        <v>42876</v>
      </c>
      <c r="P22" s="697">
        <v>17273</v>
      </c>
      <c r="Q22" s="689">
        <v>15745</v>
      </c>
      <c r="S22" s="260"/>
    </row>
    <row r="23" spans="1:19" s="253" customFormat="1" ht="51.65" customHeight="1" x14ac:dyDescent="0.2">
      <c r="A23" s="1326"/>
      <c r="B23" s="1333"/>
      <c r="C23" s="1219"/>
      <c r="D23" s="1230"/>
      <c r="E23" s="1251" t="s">
        <v>1046</v>
      </c>
      <c r="F23" s="1230"/>
      <c r="G23" s="1221"/>
      <c r="H23" s="1257"/>
      <c r="I23" s="1227"/>
      <c r="J23" s="1244"/>
      <c r="K23" s="1230"/>
      <c r="L23" s="745" t="s">
        <v>499</v>
      </c>
      <c r="M23" s="746" t="s">
        <v>510</v>
      </c>
      <c r="N23" s="1215"/>
      <c r="O23" s="705" t="s">
        <v>374</v>
      </c>
      <c r="P23" s="695"/>
      <c r="Q23" s="687" t="s">
        <v>374</v>
      </c>
    </row>
    <row r="24" spans="1:19" s="253" customFormat="1" ht="65.400000000000006" customHeight="1" x14ac:dyDescent="0.2">
      <c r="A24" s="1327"/>
      <c r="B24" s="1334"/>
      <c r="C24" s="1220"/>
      <c r="D24" s="1231"/>
      <c r="E24" s="1231"/>
      <c r="F24" s="1231"/>
      <c r="G24" s="1222"/>
      <c r="H24" s="1258"/>
      <c r="I24" s="431" t="s">
        <v>476</v>
      </c>
      <c r="J24" s="432" t="s">
        <v>655</v>
      </c>
      <c r="K24" s="1231"/>
      <c r="L24" s="420"/>
      <c r="M24" s="422"/>
      <c r="N24" s="1284"/>
      <c r="O24" s="704"/>
      <c r="P24" s="696"/>
      <c r="Q24" s="688"/>
    </row>
    <row r="25" spans="1:19" s="253" customFormat="1" ht="14" customHeight="1" x14ac:dyDescent="0.2">
      <c r="A25" s="1323" t="s">
        <v>558</v>
      </c>
      <c r="B25" s="1384" t="s">
        <v>648</v>
      </c>
      <c r="C25" s="1219" t="s">
        <v>442</v>
      </c>
      <c r="D25" s="1252" t="s">
        <v>564</v>
      </c>
      <c r="E25" s="1253"/>
      <c r="F25" s="418" t="s">
        <v>597</v>
      </c>
      <c r="G25" s="1247" t="s">
        <v>675</v>
      </c>
      <c r="H25" s="1232" t="s">
        <v>485</v>
      </c>
      <c r="I25" s="1219" t="s">
        <v>475</v>
      </c>
      <c r="J25" s="1243" t="s">
        <v>985</v>
      </c>
      <c r="K25" s="1210" t="s">
        <v>1007</v>
      </c>
      <c r="L25" s="419" t="s">
        <v>500</v>
      </c>
      <c r="M25" s="433" t="s">
        <v>576</v>
      </c>
      <c r="N25" s="1214" t="s">
        <v>653</v>
      </c>
      <c r="O25" s="703"/>
      <c r="P25" s="694">
        <v>97740</v>
      </c>
      <c r="Q25" s="686">
        <v>100000</v>
      </c>
    </row>
    <row r="26" spans="1:19" s="253" customFormat="1" ht="14" customHeight="1" x14ac:dyDescent="0.2">
      <c r="A26" s="1324"/>
      <c r="B26" s="1329"/>
      <c r="C26" s="1219"/>
      <c r="D26" s="1254" t="s">
        <v>598</v>
      </c>
      <c r="E26" s="1255"/>
      <c r="F26" s="395"/>
      <c r="G26" s="1247"/>
      <c r="H26" s="1232"/>
      <c r="I26" s="1227"/>
      <c r="J26" s="1244"/>
      <c r="K26" s="1211"/>
      <c r="L26" s="419" t="s">
        <v>499</v>
      </c>
      <c r="M26" s="433" t="s">
        <v>560</v>
      </c>
      <c r="N26" s="1215"/>
      <c r="O26" s="703"/>
      <c r="P26" s="695"/>
      <c r="Q26" s="687" t="s">
        <v>374</v>
      </c>
    </row>
    <row r="27" spans="1:19" s="253" customFormat="1" ht="14" customHeight="1" x14ac:dyDescent="0.2">
      <c r="A27" s="1324"/>
      <c r="B27" s="1329"/>
      <c r="C27" s="1219"/>
      <c r="D27" s="1254"/>
      <c r="E27" s="1255"/>
      <c r="F27" s="395"/>
      <c r="G27" s="1247"/>
      <c r="H27" s="1232"/>
      <c r="I27" s="1225" t="s">
        <v>563</v>
      </c>
      <c r="J27" s="1243" t="s">
        <v>986</v>
      </c>
      <c r="K27" s="1211"/>
      <c r="L27" s="425"/>
      <c r="M27" s="433" t="s">
        <v>561</v>
      </c>
      <c r="N27" s="1215"/>
      <c r="O27" s="703"/>
      <c r="P27" s="694"/>
      <c r="Q27" s="686"/>
    </row>
    <row r="28" spans="1:19" s="253" customFormat="1" ht="14" customHeight="1" thickBot="1" x14ac:dyDescent="0.25">
      <c r="A28" s="1411"/>
      <c r="B28" s="1385"/>
      <c r="C28" s="1242"/>
      <c r="D28" s="726"/>
      <c r="E28" s="265"/>
      <c r="F28" s="395"/>
      <c r="G28" s="1360"/>
      <c r="H28" s="1233"/>
      <c r="I28" s="1242"/>
      <c r="J28" s="1245"/>
      <c r="K28" s="1212"/>
      <c r="L28" s="425"/>
      <c r="M28" s="433" t="s">
        <v>562</v>
      </c>
      <c r="N28" s="1216"/>
      <c r="O28" s="703"/>
      <c r="P28" s="694"/>
      <c r="Q28" s="686"/>
    </row>
    <row r="29" spans="1:19" s="253" customFormat="1" ht="13.5" customHeight="1" x14ac:dyDescent="0.2">
      <c r="A29" s="1217" t="s">
        <v>632</v>
      </c>
      <c r="B29" s="1383" t="s">
        <v>647</v>
      </c>
      <c r="C29" s="1371" t="s">
        <v>477</v>
      </c>
      <c r="D29" s="1370" t="s">
        <v>606</v>
      </c>
      <c r="E29" s="434" t="s">
        <v>664</v>
      </c>
      <c r="F29" s="1229" t="s">
        <v>808</v>
      </c>
      <c r="G29" s="1363" t="s">
        <v>478</v>
      </c>
      <c r="H29" s="1364" t="s">
        <v>622</v>
      </c>
      <c r="I29" s="1371" t="s">
        <v>476</v>
      </c>
      <c r="J29" s="1372" t="s">
        <v>656</v>
      </c>
      <c r="K29" s="1229" t="s">
        <v>608</v>
      </c>
      <c r="L29" s="437" t="s">
        <v>501</v>
      </c>
      <c r="M29" s="438" t="s">
        <v>511</v>
      </c>
      <c r="N29" s="718" t="s">
        <v>446</v>
      </c>
      <c r="O29" s="707">
        <v>548199</v>
      </c>
      <c r="P29" s="698">
        <v>37224</v>
      </c>
      <c r="Q29" s="690">
        <v>37906</v>
      </c>
      <c r="S29" s="260"/>
    </row>
    <row r="30" spans="1:19" s="253" customFormat="1" ht="13.5" customHeight="1" x14ac:dyDescent="0.2">
      <c r="A30" s="1324"/>
      <c r="B30" s="1329"/>
      <c r="C30" s="1219"/>
      <c r="D30" s="1366"/>
      <c r="E30" s="418"/>
      <c r="F30" s="1230"/>
      <c r="G30" s="1221"/>
      <c r="H30" s="1223"/>
      <c r="I30" s="1219"/>
      <c r="J30" s="1358"/>
      <c r="K30" s="1230"/>
      <c r="L30" s="419" t="s">
        <v>502</v>
      </c>
      <c r="M30" s="421" t="s">
        <v>512</v>
      </c>
      <c r="N30" s="712"/>
      <c r="O30" s="705" t="s">
        <v>374</v>
      </c>
      <c r="P30" s="695"/>
      <c r="Q30" s="687" t="s">
        <v>374</v>
      </c>
    </row>
    <row r="31" spans="1:19" s="253" customFormat="1" ht="13.5" customHeight="1" x14ac:dyDescent="0.2">
      <c r="A31" s="1325"/>
      <c r="B31" s="1330"/>
      <c r="C31" s="1220"/>
      <c r="D31" s="435" t="s">
        <v>479</v>
      </c>
      <c r="E31" s="436"/>
      <c r="F31" s="1231"/>
      <c r="G31" s="1222"/>
      <c r="H31" s="1224"/>
      <c r="I31" s="1220"/>
      <c r="J31" s="1359"/>
      <c r="K31" s="1231"/>
      <c r="L31" s="429" t="s">
        <v>499</v>
      </c>
      <c r="M31" s="422" t="s">
        <v>513</v>
      </c>
      <c r="N31" s="719"/>
      <c r="O31" s="704"/>
      <c r="P31" s="696"/>
      <c r="Q31" s="688"/>
    </row>
    <row r="32" spans="1:19" s="253" customFormat="1" ht="18" customHeight="1" x14ac:dyDescent="0.2">
      <c r="A32" s="1412" t="s">
        <v>633</v>
      </c>
      <c r="B32" s="1380" t="s">
        <v>646</v>
      </c>
      <c r="C32" s="1249" t="s">
        <v>477</v>
      </c>
      <c r="D32" s="1365" t="s">
        <v>665</v>
      </c>
      <c r="E32" s="426" t="s">
        <v>664</v>
      </c>
      <c r="F32" s="1246" t="s">
        <v>809</v>
      </c>
      <c r="G32" s="1250" t="s">
        <v>478</v>
      </c>
      <c r="H32" s="1357" t="s">
        <v>622</v>
      </c>
      <c r="I32" s="1249" t="s">
        <v>476</v>
      </c>
      <c r="J32" s="1318" t="s">
        <v>657</v>
      </c>
      <c r="K32" s="1246" t="s">
        <v>609</v>
      </c>
      <c r="L32" s="427" t="s">
        <v>501</v>
      </c>
      <c r="M32" s="428" t="s">
        <v>511</v>
      </c>
      <c r="N32" s="716" t="s">
        <v>446</v>
      </c>
      <c r="O32" s="706">
        <v>152407</v>
      </c>
      <c r="P32" s="697">
        <v>538145</v>
      </c>
      <c r="Q32" s="689">
        <v>500418</v>
      </c>
      <c r="S32" s="260"/>
    </row>
    <row r="33" spans="1:35" s="253" customFormat="1" ht="9.5" customHeight="1" x14ac:dyDescent="0.2">
      <c r="A33" s="1324"/>
      <c r="B33" s="1381"/>
      <c r="C33" s="1219"/>
      <c r="D33" s="1366"/>
      <c r="E33" s="418"/>
      <c r="F33" s="1230"/>
      <c r="G33" s="1221"/>
      <c r="H33" s="1223"/>
      <c r="I33" s="1219"/>
      <c r="J33" s="1358"/>
      <c r="K33" s="1230"/>
      <c r="L33" s="419" t="s">
        <v>502</v>
      </c>
      <c r="M33" s="421" t="s">
        <v>512</v>
      </c>
      <c r="N33" s="712"/>
      <c r="O33" s="705" t="s">
        <v>374</v>
      </c>
      <c r="P33" s="695"/>
      <c r="Q33" s="687" t="s">
        <v>374</v>
      </c>
    </row>
    <row r="34" spans="1:35" s="253" customFormat="1" ht="18" customHeight="1" x14ac:dyDescent="0.2">
      <c r="A34" s="1325"/>
      <c r="B34" s="1382"/>
      <c r="C34" s="1220"/>
      <c r="D34" s="435" t="s">
        <v>480</v>
      </c>
      <c r="E34" s="405"/>
      <c r="F34" s="1231"/>
      <c r="G34" s="1222"/>
      <c r="H34" s="1224"/>
      <c r="I34" s="1220"/>
      <c r="J34" s="1359"/>
      <c r="K34" s="1231"/>
      <c r="L34" s="429" t="s">
        <v>499</v>
      </c>
      <c r="M34" s="422" t="s">
        <v>513</v>
      </c>
      <c r="N34" s="719"/>
      <c r="O34" s="704"/>
      <c r="P34" s="696"/>
      <c r="Q34" s="688"/>
    </row>
    <row r="35" spans="1:35" s="253" customFormat="1" ht="17.25" customHeight="1" x14ac:dyDescent="0.2">
      <c r="A35" s="1323" t="s">
        <v>634</v>
      </c>
      <c r="B35" s="1380" t="s">
        <v>645</v>
      </c>
      <c r="C35" s="1249" t="s">
        <v>477</v>
      </c>
      <c r="D35" s="1365" t="s">
        <v>666</v>
      </c>
      <c r="E35" s="426" t="s">
        <v>664</v>
      </c>
      <c r="F35" s="1348" t="s">
        <v>667</v>
      </c>
      <c r="G35" s="1354" t="s">
        <v>930</v>
      </c>
      <c r="H35" s="1357" t="s">
        <v>622</v>
      </c>
      <c r="I35" s="1249" t="s">
        <v>476</v>
      </c>
      <c r="J35" s="1318" t="s">
        <v>657</v>
      </c>
      <c r="K35" s="1246" t="s">
        <v>609</v>
      </c>
      <c r="L35" s="427" t="s">
        <v>499</v>
      </c>
      <c r="M35" s="428" t="s">
        <v>567</v>
      </c>
      <c r="N35" s="716" t="s">
        <v>446</v>
      </c>
      <c r="O35" s="706">
        <v>42688</v>
      </c>
      <c r="P35" s="697">
        <v>374950</v>
      </c>
      <c r="Q35" s="689">
        <v>445193</v>
      </c>
      <c r="S35" s="260"/>
    </row>
    <row r="36" spans="1:35" s="253" customFormat="1" ht="17.25" customHeight="1" x14ac:dyDescent="0.2">
      <c r="A36" s="1324"/>
      <c r="B36" s="1381"/>
      <c r="C36" s="1219"/>
      <c r="D36" s="1366"/>
      <c r="E36" s="395"/>
      <c r="F36" s="1349"/>
      <c r="G36" s="1355"/>
      <c r="H36" s="1223"/>
      <c r="I36" s="1219"/>
      <c r="J36" s="1358"/>
      <c r="K36" s="1230"/>
      <c r="L36" s="419"/>
      <c r="M36" s="421"/>
      <c r="N36" s="712"/>
      <c r="O36" s="705" t="s">
        <v>374</v>
      </c>
      <c r="P36" s="695"/>
      <c r="Q36" s="687" t="s">
        <v>374</v>
      </c>
    </row>
    <row r="37" spans="1:35" s="253" customFormat="1" ht="17.25" customHeight="1" x14ac:dyDescent="0.2">
      <c r="A37" s="1325"/>
      <c r="B37" s="1382"/>
      <c r="C37" s="1220"/>
      <c r="D37" s="435" t="s">
        <v>481</v>
      </c>
      <c r="E37" s="405"/>
      <c r="F37" s="1350"/>
      <c r="G37" s="1356"/>
      <c r="H37" s="1224"/>
      <c r="I37" s="1220"/>
      <c r="J37" s="1359"/>
      <c r="K37" s="1231"/>
      <c r="L37" s="429"/>
      <c r="M37" s="422"/>
      <c r="N37" s="719"/>
      <c r="O37" s="704"/>
      <c r="P37" s="696"/>
      <c r="Q37" s="688"/>
    </row>
    <row r="38" spans="1:35" s="253" customFormat="1" ht="15" customHeight="1" x14ac:dyDescent="0.2">
      <c r="A38" s="1323" t="s">
        <v>638</v>
      </c>
      <c r="B38" s="1380" t="s">
        <v>644</v>
      </c>
      <c r="C38" s="1249" t="s">
        <v>565</v>
      </c>
      <c r="D38" s="1365" t="s">
        <v>607</v>
      </c>
      <c r="E38" s="1367" t="s">
        <v>690</v>
      </c>
      <c r="F38" s="1246" t="s">
        <v>810</v>
      </c>
      <c r="G38" s="1250" t="s">
        <v>478</v>
      </c>
      <c r="H38" s="1341" t="s">
        <v>618</v>
      </c>
      <c r="I38" s="1249" t="s">
        <v>568</v>
      </c>
      <c r="J38" s="1361"/>
      <c r="K38" s="1246" t="s">
        <v>689</v>
      </c>
      <c r="L38" s="427" t="s">
        <v>566</v>
      </c>
      <c r="M38" s="428" t="s">
        <v>567</v>
      </c>
      <c r="N38" s="716" t="s">
        <v>446</v>
      </c>
      <c r="O38" s="706"/>
      <c r="P38" s="697">
        <v>123109</v>
      </c>
      <c r="Q38" s="689">
        <v>123708</v>
      </c>
    </row>
    <row r="39" spans="1:35" s="253" customFormat="1" ht="15" customHeight="1" x14ac:dyDescent="0.2">
      <c r="A39" s="1324"/>
      <c r="B39" s="1329"/>
      <c r="C39" s="1219"/>
      <c r="D39" s="1366"/>
      <c r="E39" s="1368"/>
      <c r="F39" s="1230"/>
      <c r="G39" s="1221"/>
      <c r="H39" s="1223"/>
      <c r="I39" s="1219"/>
      <c r="J39" s="1262"/>
      <c r="K39" s="1230"/>
      <c r="L39" s="425"/>
      <c r="M39" s="421"/>
      <c r="N39" s="712"/>
      <c r="O39" s="703"/>
      <c r="P39" s="695"/>
      <c r="Q39" s="687" t="s">
        <v>374</v>
      </c>
    </row>
    <row r="40" spans="1:35" s="253" customFormat="1" ht="15" customHeight="1" x14ac:dyDescent="0.2">
      <c r="A40" s="1325"/>
      <c r="B40" s="1330"/>
      <c r="C40" s="1220"/>
      <c r="D40" s="440" t="s">
        <v>685</v>
      </c>
      <c r="E40" s="1369"/>
      <c r="F40" s="1231"/>
      <c r="G40" s="1222"/>
      <c r="H40" s="1224"/>
      <c r="I40" s="1220"/>
      <c r="J40" s="1362"/>
      <c r="K40" s="1231"/>
      <c r="L40" s="420"/>
      <c r="M40" s="422"/>
      <c r="N40" s="719"/>
      <c r="O40" s="704"/>
      <c r="P40" s="696"/>
      <c r="Q40" s="688"/>
    </row>
    <row r="41" spans="1:35" s="253" customFormat="1" ht="25.5" customHeight="1" x14ac:dyDescent="0.2">
      <c r="A41" s="1323" t="s">
        <v>635</v>
      </c>
      <c r="B41" s="1384" t="s">
        <v>559</v>
      </c>
      <c r="C41" s="1219" t="s">
        <v>569</v>
      </c>
      <c r="D41" s="1402" t="s">
        <v>686</v>
      </c>
      <c r="E41" s="1403"/>
      <c r="F41" s="1246" t="s">
        <v>676</v>
      </c>
      <c r="G41" s="1406" t="s">
        <v>811</v>
      </c>
      <c r="H41" s="1232" t="s">
        <v>623</v>
      </c>
      <c r="I41" s="1219" t="s">
        <v>495</v>
      </c>
      <c r="J41" s="1261"/>
      <c r="K41" s="1246" t="s">
        <v>684</v>
      </c>
      <c r="L41" s="419" t="s">
        <v>501</v>
      </c>
      <c r="M41" s="421" t="s">
        <v>511</v>
      </c>
      <c r="N41" s="712" t="s">
        <v>446</v>
      </c>
      <c r="O41" s="703"/>
      <c r="P41" s="695">
        <v>1856262</v>
      </c>
      <c r="Q41" s="686">
        <v>1531040</v>
      </c>
    </row>
    <row r="42" spans="1:35" s="253" customFormat="1" ht="15" customHeight="1" x14ac:dyDescent="0.2">
      <c r="A42" s="1324"/>
      <c r="B42" s="1329"/>
      <c r="C42" s="1219"/>
      <c r="D42" s="1404"/>
      <c r="E42" s="1405"/>
      <c r="F42" s="1230"/>
      <c r="G42" s="1407"/>
      <c r="H42" s="1232"/>
      <c r="I42" s="1219"/>
      <c r="J42" s="1262"/>
      <c r="K42" s="1230"/>
      <c r="L42" s="419" t="s">
        <v>574</v>
      </c>
      <c r="M42" s="421" t="s">
        <v>774</v>
      </c>
      <c r="N42" s="712"/>
      <c r="O42" s="703"/>
      <c r="P42" s="695"/>
      <c r="Q42" s="687" t="s">
        <v>374</v>
      </c>
    </row>
    <row r="43" spans="1:35" s="253" customFormat="1" ht="21" customHeight="1" x14ac:dyDescent="0.2">
      <c r="A43" s="1386"/>
      <c r="B43" s="1409"/>
      <c r="C43" s="1219"/>
      <c r="D43" s="441" t="s">
        <v>573</v>
      </c>
      <c r="E43" s="412"/>
      <c r="F43" s="1401"/>
      <c r="G43" s="1408"/>
      <c r="H43" s="1232"/>
      <c r="I43" s="1219"/>
      <c r="J43" s="1262"/>
      <c r="K43" s="1230"/>
      <c r="L43" s="419" t="s">
        <v>575</v>
      </c>
      <c r="M43" s="421" t="s">
        <v>513</v>
      </c>
      <c r="N43" s="712"/>
      <c r="O43" s="703"/>
      <c r="P43" s="694"/>
      <c r="Q43" s="686"/>
    </row>
    <row r="44" spans="1:35" s="253" customFormat="1" ht="26" x14ac:dyDescent="0.2">
      <c r="A44" s="1387" t="s">
        <v>636</v>
      </c>
      <c r="B44" s="1328" t="s">
        <v>642</v>
      </c>
      <c r="C44" s="1265" t="s">
        <v>477</v>
      </c>
      <c r="D44" s="442" t="s">
        <v>668</v>
      </c>
      <c r="E44" s="442" t="s">
        <v>670</v>
      </c>
      <c r="F44" s="1351" t="s">
        <v>771</v>
      </c>
      <c r="G44" s="1266" t="s">
        <v>683</v>
      </c>
      <c r="H44" s="1267" t="s">
        <v>618</v>
      </c>
      <c r="I44" s="1265" t="s">
        <v>476</v>
      </c>
      <c r="J44" s="443" t="s">
        <v>677</v>
      </c>
      <c r="K44" s="1279" t="s">
        <v>680</v>
      </c>
      <c r="L44" s="446" t="s">
        <v>497</v>
      </c>
      <c r="M44" s="447" t="s">
        <v>812</v>
      </c>
      <c r="N44" s="1281" t="s">
        <v>687</v>
      </c>
      <c r="O44" s="708">
        <v>7489330</v>
      </c>
      <c r="P44" s="699">
        <v>20295751</v>
      </c>
      <c r="Q44" s="691">
        <v>21035000</v>
      </c>
      <c r="S44" s="260"/>
      <c r="T44" s="1259"/>
      <c r="U44" s="1260"/>
      <c r="V44" s="1260"/>
      <c r="W44" s="1260"/>
      <c r="X44" s="1260"/>
      <c r="Y44" s="1260"/>
      <c r="Z44" s="1260"/>
      <c r="AA44" s="1260"/>
      <c r="AB44" s="1260"/>
      <c r="AC44" s="1260"/>
      <c r="AD44" s="1260"/>
      <c r="AE44" s="1260"/>
      <c r="AF44" s="1260"/>
      <c r="AG44" s="1260"/>
      <c r="AH44" s="1260"/>
      <c r="AI44" s="1260"/>
    </row>
    <row r="45" spans="1:35" s="253" customFormat="1" ht="13" x14ac:dyDescent="0.2">
      <c r="A45" s="1324"/>
      <c r="B45" s="1329"/>
      <c r="C45" s="1219"/>
      <c r="D45" s="418"/>
      <c r="E45" s="1230" t="s">
        <v>669</v>
      </c>
      <c r="F45" s="1352"/>
      <c r="G45" s="1247"/>
      <c r="H45" s="1268"/>
      <c r="I45" s="1219"/>
      <c r="J45" s="444" t="s">
        <v>773</v>
      </c>
      <c r="K45" s="1280"/>
      <c r="L45" s="419" t="s">
        <v>500</v>
      </c>
      <c r="M45" s="421" t="s">
        <v>506</v>
      </c>
      <c r="N45" s="1282"/>
      <c r="O45" s="705" t="s">
        <v>374</v>
      </c>
      <c r="P45" s="695"/>
      <c r="Q45" s="687" t="s">
        <v>374</v>
      </c>
      <c r="T45" s="1260"/>
      <c r="U45" s="1260"/>
      <c r="V45" s="1260"/>
      <c r="W45" s="1260"/>
      <c r="X45" s="1260"/>
      <c r="Y45" s="1260"/>
      <c r="Z45" s="1260"/>
      <c r="AA45" s="1260"/>
      <c r="AB45" s="1260"/>
      <c r="AC45" s="1260"/>
      <c r="AD45" s="1260"/>
      <c r="AE45" s="1260"/>
      <c r="AF45" s="1260"/>
      <c r="AG45" s="1260"/>
      <c r="AH45" s="1260"/>
      <c r="AI45" s="1260"/>
    </row>
    <row r="46" spans="1:35" s="253" customFormat="1" ht="21.75" customHeight="1" x14ac:dyDescent="0.2">
      <c r="A46" s="1324"/>
      <c r="B46" s="1329"/>
      <c r="C46" s="1219"/>
      <c r="D46" s="441" t="s">
        <v>482</v>
      </c>
      <c r="E46" s="1230"/>
      <c r="F46" s="1352"/>
      <c r="G46" s="1247"/>
      <c r="H46" s="1268"/>
      <c r="I46" s="1219"/>
      <c r="J46" s="445" t="s">
        <v>678</v>
      </c>
      <c r="K46" s="439" t="s">
        <v>679</v>
      </c>
      <c r="L46" s="419" t="s">
        <v>502</v>
      </c>
      <c r="M46" s="421" t="s">
        <v>514</v>
      </c>
      <c r="N46" s="1283" t="s">
        <v>688</v>
      </c>
      <c r="O46" s="703"/>
      <c r="P46" s="694"/>
      <c r="Q46" s="686"/>
      <c r="T46" s="1260"/>
      <c r="U46" s="1260"/>
      <c r="V46" s="1260"/>
      <c r="W46" s="1260"/>
      <c r="X46" s="1260"/>
      <c r="Y46" s="1260"/>
      <c r="Z46" s="1260"/>
      <c r="AA46" s="1260"/>
      <c r="AB46" s="1260"/>
      <c r="AC46" s="1260"/>
      <c r="AD46" s="1260"/>
      <c r="AE46" s="1260"/>
      <c r="AF46" s="1260"/>
      <c r="AG46" s="1260"/>
      <c r="AH46" s="1260"/>
      <c r="AI46" s="1260"/>
    </row>
    <row r="47" spans="1:35" s="253" customFormat="1" ht="21.75" customHeight="1" x14ac:dyDescent="0.2">
      <c r="A47" s="1325"/>
      <c r="B47" s="1330"/>
      <c r="C47" s="1219"/>
      <c r="D47" s="441"/>
      <c r="E47" s="1231"/>
      <c r="F47" s="1353"/>
      <c r="G47" s="1247"/>
      <c r="H47" s="1268"/>
      <c r="I47" s="1219"/>
      <c r="J47" s="461" t="s">
        <v>814</v>
      </c>
      <c r="K47" s="413"/>
      <c r="L47" s="419" t="s">
        <v>499</v>
      </c>
      <c r="M47" s="421" t="s">
        <v>515</v>
      </c>
      <c r="N47" s="1284"/>
      <c r="O47" s="704"/>
      <c r="P47" s="696"/>
      <c r="Q47" s="688"/>
      <c r="T47" s="1260"/>
      <c r="U47" s="1260"/>
      <c r="V47" s="1260"/>
      <c r="W47" s="1260"/>
      <c r="X47" s="1260"/>
      <c r="Y47" s="1260"/>
      <c r="Z47" s="1260"/>
      <c r="AA47" s="1260"/>
      <c r="AB47" s="1260"/>
      <c r="AC47" s="1260"/>
      <c r="AD47" s="1260"/>
      <c r="AE47" s="1260"/>
      <c r="AF47" s="1260"/>
      <c r="AG47" s="1260"/>
      <c r="AH47" s="1260"/>
      <c r="AI47" s="1260"/>
    </row>
    <row r="48" spans="1:35" s="253" customFormat="1" ht="15" customHeight="1" x14ac:dyDescent="0.2">
      <c r="A48" s="1373" t="s">
        <v>637</v>
      </c>
      <c r="B48" s="1390" t="s">
        <v>641</v>
      </c>
      <c r="C48" s="1269" t="s">
        <v>477</v>
      </c>
      <c r="D48" s="430" t="s">
        <v>600</v>
      </c>
      <c r="E48" s="430" t="s">
        <v>483</v>
      </c>
      <c r="F48" s="1288" t="s">
        <v>671</v>
      </c>
      <c r="G48" s="1272" t="s">
        <v>484</v>
      </c>
      <c r="H48" s="1275" t="s">
        <v>672</v>
      </c>
      <c r="I48" s="1269" t="s">
        <v>476</v>
      </c>
      <c r="J48" s="1276"/>
      <c r="K48" s="1285" t="s">
        <v>681</v>
      </c>
      <c r="L48" s="450" t="s">
        <v>501</v>
      </c>
      <c r="M48" s="451" t="s">
        <v>511</v>
      </c>
      <c r="N48" s="720" t="s">
        <v>446</v>
      </c>
      <c r="O48" s="706">
        <v>27457</v>
      </c>
      <c r="P48" s="697">
        <v>18734</v>
      </c>
      <c r="Q48" s="689">
        <v>18164</v>
      </c>
      <c r="S48" s="260"/>
    </row>
    <row r="49" spans="1:19" s="253" customFormat="1" ht="15" customHeight="1" x14ac:dyDescent="0.2">
      <c r="A49" s="1374"/>
      <c r="B49" s="1391"/>
      <c r="C49" s="1270"/>
      <c r="D49" s="448"/>
      <c r="E49" s="448" t="s">
        <v>486</v>
      </c>
      <c r="F49" s="1289"/>
      <c r="G49" s="1273"/>
      <c r="H49" s="1268"/>
      <c r="I49" s="1270"/>
      <c r="J49" s="1277"/>
      <c r="K49" s="1286"/>
      <c r="L49" s="453" t="s">
        <v>502</v>
      </c>
      <c r="M49" s="421" t="s">
        <v>512</v>
      </c>
      <c r="N49" s="721"/>
      <c r="O49" s="705" t="s">
        <v>374</v>
      </c>
      <c r="P49" s="695"/>
      <c r="Q49" s="687" t="s">
        <v>374</v>
      </c>
    </row>
    <row r="50" spans="1:19" s="253" customFormat="1" ht="15" customHeight="1" x14ac:dyDescent="0.2">
      <c r="A50" s="1374"/>
      <c r="B50" s="1391"/>
      <c r="C50" s="1270"/>
      <c r="D50" s="448"/>
      <c r="E50" s="448" t="s">
        <v>487</v>
      </c>
      <c r="F50" s="1289"/>
      <c r="G50" s="1273"/>
      <c r="H50" s="1268"/>
      <c r="I50" s="1270"/>
      <c r="J50" s="1277"/>
      <c r="K50" s="1286"/>
      <c r="L50" s="453" t="s">
        <v>499</v>
      </c>
      <c r="M50" s="421" t="s">
        <v>513</v>
      </c>
      <c r="N50" s="721"/>
      <c r="O50" s="703"/>
      <c r="P50" s="694"/>
      <c r="Q50" s="686"/>
    </row>
    <row r="51" spans="1:19" s="253" customFormat="1" ht="15" customHeight="1" x14ac:dyDescent="0.2">
      <c r="A51" s="1375"/>
      <c r="B51" s="1392"/>
      <c r="C51" s="1271"/>
      <c r="D51" s="441" t="s">
        <v>488</v>
      </c>
      <c r="E51" s="449" t="s">
        <v>489</v>
      </c>
      <c r="F51" s="1290"/>
      <c r="G51" s="1274"/>
      <c r="H51" s="1268"/>
      <c r="I51" s="1271"/>
      <c r="J51" s="1278"/>
      <c r="K51" s="1287"/>
      <c r="L51" s="449"/>
      <c r="M51" s="449"/>
      <c r="N51" s="722"/>
      <c r="O51" s="704"/>
      <c r="P51" s="696"/>
      <c r="Q51" s="688"/>
    </row>
    <row r="52" spans="1:19" s="253" customFormat="1" ht="13.5" customHeight="1" x14ac:dyDescent="0.2">
      <c r="A52" s="1373" t="s">
        <v>557</v>
      </c>
      <c r="B52" s="1390" t="s">
        <v>643</v>
      </c>
      <c r="C52" s="1263" t="s">
        <v>570</v>
      </c>
      <c r="D52" s="452" t="s">
        <v>599</v>
      </c>
      <c r="E52" s="1288" t="s">
        <v>772</v>
      </c>
      <c r="F52" s="430" t="s">
        <v>572</v>
      </c>
      <c r="G52" s="1272" t="s">
        <v>443</v>
      </c>
      <c r="H52" s="1398" t="s">
        <v>624</v>
      </c>
      <c r="I52" s="1263" t="s">
        <v>495</v>
      </c>
      <c r="J52" s="1299" t="s">
        <v>813</v>
      </c>
      <c r="K52" s="748" t="s">
        <v>1001</v>
      </c>
      <c r="L52" s="450" t="s">
        <v>501</v>
      </c>
      <c r="M52" s="451" t="s">
        <v>511</v>
      </c>
      <c r="N52" s="720" t="s">
        <v>446</v>
      </c>
      <c r="O52" s="706">
        <v>6144245</v>
      </c>
      <c r="P52" s="697">
        <v>283769</v>
      </c>
      <c r="Q52" s="689">
        <v>246029</v>
      </c>
      <c r="S52" s="260"/>
    </row>
    <row r="53" spans="1:19" s="253" customFormat="1" ht="13.5" customHeight="1" x14ac:dyDescent="0.2">
      <c r="A53" s="1388"/>
      <c r="B53" s="1391"/>
      <c r="C53" s="1270"/>
      <c r="D53" s="454"/>
      <c r="E53" s="1289"/>
      <c r="F53" s="408"/>
      <c r="G53" s="1396"/>
      <c r="H53" s="1399"/>
      <c r="I53" s="1264"/>
      <c r="J53" s="1300"/>
      <c r="K53" s="749" t="s">
        <v>1002</v>
      </c>
      <c r="L53" s="453" t="s">
        <v>502</v>
      </c>
      <c r="M53" s="421" t="s">
        <v>512</v>
      </c>
      <c r="N53" s="721"/>
      <c r="O53" s="705" t="s">
        <v>374</v>
      </c>
      <c r="P53" s="695"/>
      <c r="Q53" s="687" t="s">
        <v>374</v>
      </c>
    </row>
    <row r="54" spans="1:19" s="253" customFormat="1" ht="13.5" customHeight="1" x14ac:dyDescent="0.2">
      <c r="A54" s="1388"/>
      <c r="B54" s="1391"/>
      <c r="C54" s="1270"/>
      <c r="D54" s="441" t="s">
        <v>571</v>
      </c>
      <c r="E54" s="1289"/>
      <c r="F54" s="408"/>
      <c r="G54" s="1396"/>
      <c r="H54" s="1399"/>
      <c r="I54" s="1393" t="s">
        <v>568</v>
      </c>
      <c r="J54" s="1394" t="s">
        <v>625</v>
      </c>
      <c r="K54" s="748" t="s">
        <v>1001</v>
      </c>
      <c r="L54" s="453" t="s">
        <v>499</v>
      </c>
      <c r="M54" s="421" t="s">
        <v>513</v>
      </c>
      <c r="N54" s="721"/>
      <c r="O54" s="703"/>
      <c r="P54" s="694"/>
      <c r="Q54" s="686"/>
    </row>
    <row r="55" spans="1:19" s="253" customFormat="1" ht="13.5" customHeight="1" x14ac:dyDescent="0.2">
      <c r="A55" s="1389"/>
      <c r="B55" s="1392"/>
      <c r="C55" s="417"/>
      <c r="D55" s="455"/>
      <c r="E55" s="1290"/>
      <c r="F55" s="408"/>
      <c r="G55" s="1397"/>
      <c r="H55" s="1400"/>
      <c r="I55" s="1271"/>
      <c r="J55" s="1395"/>
      <c r="K55" s="750" t="s">
        <v>1002</v>
      </c>
      <c r="L55" s="453"/>
      <c r="M55" s="421"/>
      <c r="N55" s="722"/>
      <c r="O55" s="703"/>
      <c r="P55" s="694"/>
      <c r="Q55" s="686"/>
    </row>
    <row r="56" spans="1:19" s="253" customFormat="1" ht="13" customHeight="1" x14ac:dyDescent="0.2">
      <c r="A56" s="1373" t="s">
        <v>639</v>
      </c>
      <c r="B56" s="1377" t="s">
        <v>490</v>
      </c>
      <c r="C56" s="1263" t="s">
        <v>477</v>
      </c>
      <c r="D56" s="430" t="s">
        <v>674</v>
      </c>
      <c r="E56" s="430" t="s">
        <v>626</v>
      </c>
      <c r="F56" s="1288" t="s">
        <v>673</v>
      </c>
      <c r="G56" s="1272" t="s">
        <v>491</v>
      </c>
      <c r="H56" s="1294" t="s">
        <v>658</v>
      </c>
      <c r="I56" s="1263" t="s">
        <v>492</v>
      </c>
      <c r="J56" s="1276"/>
      <c r="K56" s="1301" t="s">
        <v>994</v>
      </c>
      <c r="L56" s="450" t="s">
        <v>501</v>
      </c>
      <c r="M56" s="428" t="s">
        <v>511</v>
      </c>
      <c r="N56" s="716" t="s">
        <v>446</v>
      </c>
      <c r="O56" s="706">
        <v>6144245</v>
      </c>
      <c r="P56" s="697">
        <v>5069003</v>
      </c>
      <c r="Q56" s="689">
        <v>5080546</v>
      </c>
      <c r="S56" s="260"/>
    </row>
    <row r="57" spans="1:19" s="253" customFormat="1" ht="13" customHeight="1" x14ac:dyDescent="0.2">
      <c r="A57" s="1374"/>
      <c r="B57" s="1378"/>
      <c r="C57" s="1270"/>
      <c r="D57" s="448"/>
      <c r="E57" s="448" t="s">
        <v>627</v>
      </c>
      <c r="F57" s="1289"/>
      <c r="G57" s="1273"/>
      <c r="H57" s="1295"/>
      <c r="I57" s="1270"/>
      <c r="J57" s="1297"/>
      <c r="K57" s="1289"/>
      <c r="L57" s="453" t="s">
        <v>502</v>
      </c>
      <c r="M57" s="421" t="s">
        <v>512</v>
      </c>
      <c r="N57" s="723"/>
      <c r="O57" s="705" t="s">
        <v>374</v>
      </c>
      <c r="P57" s="695"/>
      <c r="Q57" s="687" t="s">
        <v>374</v>
      </c>
    </row>
    <row r="58" spans="1:19" s="253" customFormat="1" ht="13" customHeight="1" x14ac:dyDescent="0.2">
      <c r="A58" s="1375"/>
      <c r="B58" s="1379"/>
      <c r="C58" s="1271"/>
      <c r="D58" s="456" t="s">
        <v>493</v>
      </c>
      <c r="E58" s="436"/>
      <c r="F58" s="1290"/>
      <c r="G58" s="1274"/>
      <c r="H58" s="1296"/>
      <c r="I58" s="1271"/>
      <c r="J58" s="1298"/>
      <c r="K58" s="1290"/>
      <c r="L58" s="457" t="s">
        <v>499</v>
      </c>
      <c r="M58" s="422" t="s">
        <v>513</v>
      </c>
      <c r="N58" s="724"/>
      <c r="O58" s="704"/>
      <c r="P58" s="696"/>
      <c r="Q58" s="688"/>
    </row>
    <row r="59" spans="1:19" s="253" customFormat="1" ht="13.5" customHeight="1" x14ac:dyDescent="0.2">
      <c r="A59" s="1321" t="s">
        <v>640</v>
      </c>
      <c r="B59" s="406"/>
      <c r="C59" s="1240"/>
      <c r="D59" s="1292" t="s">
        <v>496</v>
      </c>
      <c r="E59" s="395"/>
      <c r="F59" s="395"/>
      <c r="G59" s="1303"/>
      <c r="H59" s="1305" t="s">
        <v>494</v>
      </c>
      <c r="I59" s="1225" t="s">
        <v>495</v>
      </c>
      <c r="J59" s="395"/>
      <c r="K59" s="1246" t="s">
        <v>682</v>
      </c>
      <c r="L59" s="458" t="s">
        <v>502</v>
      </c>
      <c r="M59" s="421"/>
      <c r="N59" s="721" t="s">
        <v>446</v>
      </c>
      <c r="O59" s="703">
        <v>2307534</v>
      </c>
      <c r="P59" s="694">
        <v>8361</v>
      </c>
      <c r="Q59" s="686">
        <v>8361</v>
      </c>
      <c r="S59" s="260"/>
    </row>
    <row r="60" spans="1:19" s="253" customFormat="1" ht="13.5" customHeight="1" x14ac:dyDescent="0.2">
      <c r="A60" s="1326"/>
      <c r="B60" s="406"/>
      <c r="C60" s="1240"/>
      <c r="D60" s="1292"/>
      <c r="E60" s="395"/>
      <c r="F60" s="395"/>
      <c r="G60" s="1303"/>
      <c r="H60" s="1305"/>
      <c r="I60" s="1225"/>
      <c r="J60" s="395"/>
      <c r="K60" s="1230"/>
      <c r="L60" s="458"/>
      <c r="M60" s="421"/>
      <c r="N60" s="723"/>
      <c r="O60" s="705" t="s">
        <v>374</v>
      </c>
      <c r="P60" s="695"/>
      <c r="Q60" s="687" t="s">
        <v>374</v>
      </c>
    </row>
    <row r="61" spans="1:19" s="253" customFormat="1" ht="13.5" customHeight="1" thickBot="1" x14ac:dyDescent="0.25">
      <c r="A61" s="1376"/>
      <c r="B61" s="414"/>
      <c r="C61" s="1302"/>
      <c r="D61" s="1293"/>
      <c r="E61" s="415"/>
      <c r="F61" s="415"/>
      <c r="G61" s="1304"/>
      <c r="H61" s="1306"/>
      <c r="I61" s="1307"/>
      <c r="J61" s="415"/>
      <c r="K61" s="1308"/>
      <c r="L61" s="459"/>
      <c r="M61" s="460"/>
      <c r="N61" s="725"/>
      <c r="O61" s="709"/>
      <c r="P61" s="700"/>
      <c r="Q61" s="692"/>
    </row>
    <row r="62" spans="1:19" s="253" customFormat="1" ht="14.25" customHeight="1" x14ac:dyDescent="0.2">
      <c r="K62" s="339"/>
      <c r="O62" s="260"/>
      <c r="P62" s="260"/>
      <c r="Q62" s="260"/>
    </row>
    <row r="63" spans="1:19" s="253" customFormat="1" ht="13" x14ac:dyDescent="0.2">
      <c r="K63" s="339"/>
      <c r="O63" s="260"/>
      <c r="P63" s="260"/>
      <c r="Q63" s="260"/>
    </row>
    <row r="64" spans="1:19" s="265" customFormat="1" ht="13" x14ac:dyDescent="0.2">
      <c r="K64" s="340"/>
      <c r="O64" s="266"/>
      <c r="P64" s="267"/>
      <c r="Q64" s="267"/>
      <c r="R64" s="268"/>
      <c r="S64" s="269"/>
    </row>
    <row r="65" spans="6:19" s="265" customFormat="1" ht="13" x14ac:dyDescent="0.2">
      <c r="K65" s="340"/>
      <c r="N65" s="270"/>
      <c r="O65" s="271"/>
      <c r="P65" s="271"/>
      <c r="Q65" s="271"/>
      <c r="S65" s="266"/>
    </row>
    <row r="66" spans="6:19" s="265" customFormat="1" ht="13" x14ac:dyDescent="0.2">
      <c r="K66" s="340"/>
      <c r="N66" s="270"/>
      <c r="O66" s="271"/>
      <c r="P66" s="271"/>
      <c r="Q66" s="271"/>
      <c r="S66" s="266"/>
    </row>
    <row r="67" spans="6:19" s="265" customFormat="1" ht="13" x14ac:dyDescent="0.2">
      <c r="K67" s="340"/>
      <c r="N67" s="272"/>
      <c r="O67" s="270"/>
      <c r="P67" s="270"/>
      <c r="Q67" s="270"/>
      <c r="S67" s="266"/>
    </row>
    <row r="68" spans="6:19" s="265" customFormat="1" ht="13" x14ac:dyDescent="0.2">
      <c r="F68" s="1291"/>
      <c r="G68" s="1291"/>
      <c r="H68" s="1291"/>
      <c r="I68" s="1291"/>
      <c r="J68" s="1291"/>
      <c r="K68" s="1291"/>
      <c r="L68" s="1291"/>
      <c r="N68" s="272"/>
      <c r="O68" s="271"/>
      <c r="P68" s="271"/>
      <c r="Q68" s="271"/>
      <c r="S68" s="266"/>
    </row>
    <row r="69" spans="6:19" s="265" customFormat="1" ht="13" x14ac:dyDescent="0.2">
      <c r="F69" s="1291"/>
      <c r="G69" s="1291"/>
      <c r="H69" s="1291"/>
      <c r="I69" s="1291"/>
      <c r="J69" s="1291"/>
      <c r="K69" s="1291"/>
      <c r="L69" s="1291"/>
      <c r="N69" s="270"/>
      <c r="O69" s="271"/>
      <c r="P69" s="271"/>
      <c r="Q69" s="271"/>
      <c r="S69" s="266"/>
    </row>
    <row r="70" spans="6:19" s="265" customFormat="1" ht="13" x14ac:dyDescent="0.2">
      <c r="K70" s="340"/>
      <c r="O70" s="266"/>
      <c r="P70" s="266"/>
      <c r="Q70" s="266"/>
    </row>
    <row r="71" spans="6:19" s="265" customFormat="1" ht="13" x14ac:dyDescent="0.2">
      <c r="K71" s="340"/>
      <c r="O71" s="266"/>
      <c r="P71" s="266"/>
      <c r="Q71" s="266"/>
    </row>
  </sheetData>
  <mergeCells count="174">
    <mergeCell ref="J10:J11"/>
    <mergeCell ref="D8:D11"/>
    <mergeCell ref="E45:E47"/>
    <mergeCell ref="A52:A55"/>
    <mergeCell ref="B52:B55"/>
    <mergeCell ref="E52:E55"/>
    <mergeCell ref="I54:I55"/>
    <mergeCell ref="J54:J55"/>
    <mergeCell ref="G52:G55"/>
    <mergeCell ref="H52:H55"/>
    <mergeCell ref="F41:F43"/>
    <mergeCell ref="D41:E42"/>
    <mergeCell ref="G41:G43"/>
    <mergeCell ref="B19:B21"/>
    <mergeCell ref="B48:B51"/>
    <mergeCell ref="B44:B47"/>
    <mergeCell ref="B41:B43"/>
    <mergeCell ref="B38:B40"/>
    <mergeCell ref="B35:B37"/>
    <mergeCell ref="E8:E11"/>
    <mergeCell ref="I8:I9"/>
    <mergeCell ref="A25:A28"/>
    <mergeCell ref="A29:A31"/>
    <mergeCell ref="A32:A34"/>
    <mergeCell ref="A35:A37"/>
    <mergeCell ref="A38:A40"/>
    <mergeCell ref="A56:A58"/>
    <mergeCell ref="A59:A61"/>
    <mergeCell ref="B56:B58"/>
    <mergeCell ref="B32:B34"/>
    <mergeCell ref="B29:B31"/>
    <mergeCell ref="B25:B28"/>
    <mergeCell ref="A41:A43"/>
    <mergeCell ref="A44:A47"/>
    <mergeCell ref="A48:A51"/>
    <mergeCell ref="K35:K37"/>
    <mergeCell ref="K38:K40"/>
    <mergeCell ref="E38:E40"/>
    <mergeCell ref="D29:D30"/>
    <mergeCell ref="D32:D33"/>
    <mergeCell ref="C35:C37"/>
    <mergeCell ref="D35:D36"/>
    <mergeCell ref="C38:C40"/>
    <mergeCell ref="C29:C31"/>
    <mergeCell ref="C32:C34"/>
    <mergeCell ref="H32:H34"/>
    <mergeCell ref="I32:I34"/>
    <mergeCell ref="J32:J34"/>
    <mergeCell ref="I29:I31"/>
    <mergeCell ref="J29:J31"/>
    <mergeCell ref="G32:G34"/>
    <mergeCell ref="A4:A7"/>
    <mergeCell ref="B4:B7"/>
    <mergeCell ref="G8:G11"/>
    <mergeCell ref="H8:H11"/>
    <mergeCell ref="F8:F11"/>
    <mergeCell ref="K22:K24"/>
    <mergeCell ref="D22:D24"/>
    <mergeCell ref="F35:F37"/>
    <mergeCell ref="F44:F47"/>
    <mergeCell ref="H41:H43"/>
    <mergeCell ref="G35:G37"/>
    <mergeCell ref="H35:H37"/>
    <mergeCell ref="I35:I37"/>
    <mergeCell ref="J35:J37"/>
    <mergeCell ref="G25:G28"/>
    <mergeCell ref="I38:I40"/>
    <mergeCell ref="H38:H40"/>
    <mergeCell ref="J38:J40"/>
    <mergeCell ref="G38:G40"/>
    <mergeCell ref="G29:G31"/>
    <mergeCell ref="H29:H31"/>
    <mergeCell ref="D38:D39"/>
    <mergeCell ref="K29:K31"/>
    <mergeCell ref="K32:K34"/>
    <mergeCell ref="N22:N24"/>
    <mergeCell ref="D16:D18"/>
    <mergeCell ref="K19:K21"/>
    <mergeCell ref="F16:F18"/>
    <mergeCell ref="I22:I23"/>
    <mergeCell ref="J22:J23"/>
    <mergeCell ref="J12:J13"/>
    <mergeCell ref="I12:I13"/>
    <mergeCell ref="A8:A11"/>
    <mergeCell ref="A16:A18"/>
    <mergeCell ref="A19:A21"/>
    <mergeCell ref="A22:A24"/>
    <mergeCell ref="B16:B18"/>
    <mergeCell ref="B8:B11"/>
    <mergeCell ref="B22:B24"/>
    <mergeCell ref="C12:C15"/>
    <mergeCell ref="G12:G15"/>
    <mergeCell ref="H12:H15"/>
    <mergeCell ref="C16:C18"/>
    <mergeCell ref="G16:G18"/>
    <mergeCell ref="H16:H18"/>
    <mergeCell ref="I16:I18"/>
    <mergeCell ref="J8:J9"/>
    <mergeCell ref="I10:I11"/>
    <mergeCell ref="F68:L69"/>
    <mergeCell ref="D59:D61"/>
    <mergeCell ref="C56:C58"/>
    <mergeCell ref="G56:G58"/>
    <mergeCell ref="H56:H58"/>
    <mergeCell ref="I56:I58"/>
    <mergeCell ref="J56:J58"/>
    <mergeCell ref="F56:F58"/>
    <mergeCell ref="J52:J53"/>
    <mergeCell ref="C52:C54"/>
    <mergeCell ref="K56:K58"/>
    <mergeCell ref="C59:C61"/>
    <mergeCell ref="G59:G61"/>
    <mergeCell ref="H59:H61"/>
    <mergeCell ref="I59:I61"/>
    <mergeCell ref="K59:K61"/>
    <mergeCell ref="T44:AI47"/>
    <mergeCell ref="C41:C43"/>
    <mergeCell ref="I41:I43"/>
    <mergeCell ref="J41:J43"/>
    <mergeCell ref="I52:I53"/>
    <mergeCell ref="C44:C47"/>
    <mergeCell ref="G44:G47"/>
    <mergeCell ref="H44:H47"/>
    <mergeCell ref="I44:I47"/>
    <mergeCell ref="C48:C51"/>
    <mergeCell ref="G48:G51"/>
    <mergeCell ref="H48:H51"/>
    <mergeCell ref="I48:I51"/>
    <mergeCell ref="J48:J51"/>
    <mergeCell ref="K41:K43"/>
    <mergeCell ref="K44:K45"/>
    <mergeCell ref="N44:N45"/>
    <mergeCell ref="N46:N47"/>
    <mergeCell ref="K48:K51"/>
    <mergeCell ref="F48:F51"/>
    <mergeCell ref="F22:F24"/>
    <mergeCell ref="F38:F40"/>
    <mergeCell ref="F32:F34"/>
    <mergeCell ref="F29:F31"/>
    <mergeCell ref="C19:C21"/>
    <mergeCell ref="G19:G21"/>
    <mergeCell ref="H19:H21"/>
    <mergeCell ref="I19:I21"/>
    <mergeCell ref="C22:C24"/>
    <mergeCell ref="G22:G24"/>
    <mergeCell ref="D19:D21"/>
    <mergeCell ref="E23:E24"/>
    <mergeCell ref="D25:E25"/>
    <mergeCell ref="D26:E27"/>
    <mergeCell ref="H22:H24"/>
    <mergeCell ref="K25:K28"/>
    <mergeCell ref="A1:D1"/>
    <mergeCell ref="N25:N28"/>
    <mergeCell ref="A2:A3"/>
    <mergeCell ref="C8:C11"/>
    <mergeCell ref="C4:C7"/>
    <mergeCell ref="G4:G7"/>
    <mergeCell ref="H4:H7"/>
    <mergeCell ref="I4:I5"/>
    <mergeCell ref="J4:J5"/>
    <mergeCell ref="I6:I7"/>
    <mergeCell ref="J6:J7"/>
    <mergeCell ref="D4:D7"/>
    <mergeCell ref="F4:F7"/>
    <mergeCell ref="H25:H28"/>
    <mergeCell ref="A14:A15"/>
    <mergeCell ref="B14:B15"/>
    <mergeCell ref="I14:I15"/>
    <mergeCell ref="J14:J15"/>
    <mergeCell ref="C25:C28"/>
    <mergeCell ref="I25:I26"/>
    <mergeCell ref="J25:J26"/>
    <mergeCell ref="I27:I28"/>
    <mergeCell ref="J27:J28"/>
  </mergeCells>
  <phoneticPr fontId="2"/>
  <printOptions horizontalCentered="1"/>
  <pageMargins left="0.27559055118110237" right="0.27559055118110237" top="0.70866141732283472" bottom="0.70866141732283472" header="0" footer="0.59055118110236227"/>
  <pageSetup paperSize="9" scale="53" firstPageNumber="5" orientation="landscape"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W44"/>
  <sheetViews>
    <sheetView showGridLines="0" view="pageBreakPreview" topLeftCell="A28" zoomScaleNormal="85" zoomScaleSheetLayoutView="100" workbookViewId="0">
      <selection activeCell="J33" sqref="J33"/>
    </sheetView>
  </sheetViews>
  <sheetFormatPr defaultColWidth="9" defaultRowHeight="11.5" x14ac:dyDescent="0.2"/>
  <cols>
    <col min="1" max="1" width="2.08984375" style="351" customWidth="1"/>
    <col min="2" max="2" width="0.36328125" style="351" customWidth="1"/>
    <col min="3" max="3" width="11.6328125" style="351" customWidth="1"/>
    <col min="4" max="5" width="0.36328125" style="351" customWidth="1"/>
    <col min="6" max="6" width="5.36328125" style="351" customWidth="1"/>
    <col min="7" max="7" width="6.36328125" style="351" customWidth="1"/>
    <col min="8" max="12" width="14.08984375" style="351" customWidth="1"/>
    <col min="13" max="13" width="1.90625" style="351" customWidth="1"/>
    <col min="14" max="16384" width="9" style="351"/>
  </cols>
  <sheetData>
    <row r="1" spans="2:12" ht="16.5" x14ac:dyDescent="0.2">
      <c r="B1" s="1439" t="s">
        <v>932</v>
      </c>
      <c r="C1" s="1439"/>
      <c r="D1" s="1439"/>
      <c r="E1" s="1439"/>
      <c r="F1" s="1439"/>
      <c r="G1" s="1439"/>
    </row>
    <row r="2" spans="2:12" ht="19.5" customHeight="1" x14ac:dyDescent="0.2"/>
    <row r="3" spans="2:12" ht="30" customHeight="1" x14ac:dyDescent="0.2">
      <c r="B3" s="1440" t="s">
        <v>74</v>
      </c>
      <c r="C3" s="1441"/>
      <c r="D3" s="1441"/>
      <c r="E3" s="1441"/>
      <c r="F3" s="1441"/>
      <c r="G3" s="1441"/>
      <c r="H3" s="772" t="s">
        <v>751</v>
      </c>
      <c r="I3" s="378" t="s">
        <v>797</v>
      </c>
      <c r="J3" s="537" t="s">
        <v>872</v>
      </c>
      <c r="K3" s="537" t="s">
        <v>988</v>
      </c>
      <c r="L3" s="893" t="s">
        <v>1013</v>
      </c>
    </row>
    <row r="4" spans="2:12" ht="12" customHeight="1" x14ac:dyDescent="0.2">
      <c r="B4" s="379"/>
      <c r="C4" s="1438" t="s">
        <v>1</v>
      </c>
      <c r="D4" s="1438"/>
      <c r="E4" s="1438"/>
      <c r="F4" s="1438"/>
      <c r="G4" s="1438" t="s">
        <v>2</v>
      </c>
      <c r="H4" s="1435">
        <v>782107</v>
      </c>
      <c r="I4" s="1432">
        <v>776468</v>
      </c>
      <c r="J4" s="1429">
        <v>770863</v>
      </c>
      <c r="K4" s="1429">
        <v>764193</v>
      </c>
      <c r="L4" s="1413">
        <v>758068</v>
      </c>
    </row>
    <row r="5" spans="2:12" ht="12" customHeight="1" x14ac:dyDescent="0.2">
      <c r="B5" s="379"/>
      <c r="C5" s="1428"/>
      <c r="D5" s="1428"/>
      <c r="E5" s="1428"/>
      <c r="F5" s="1428"/>
      <c r="G5" s="1428"/>
      <c r="H5" s="1436"/>
      <c r="I5" s="1433"/>
      <c r="J5" s="1430"/>
      <c r="K5" s="1430"/>
      <c r="L5" s="1414"/>
    </row>
    <row r="6" spans="2:12" ht="12" customHeight="1" x14ac:dyDescent="0.2">
      <c r="B6" s="379"/>
      <c r="C6" s="1428" t="s">
        <v>3</v>
      </c>
      <c r="D6" s="1428"/>
      <c r="E6" s="1428"/>
      <c r="F6" s="1428"/>
      <c r="G6" s="1428" t="s">
        <v>4</v>
      </c>
      <c r="H6" s="1427">
        <v>344086</v>
      </c>
      <c r="I6" s="1422">
        <v>345882</v>
      </c>
      <c r="J6" s="1419">
        <v>347756</v>
      </c>
      <c r="K6" s="1419">
        <v>349561</v>
      </c>
      <c r="L6" s="1415">
        <v>351362</v>
      </c>
    </row>
    <row r="7" spans="2:12" ht="12" customHeight="1" x14ac:dyDescent="0.2">
      <c r="B7" s="379"/>
      <c r="C7" s="1428"/>
      <c r="D7" s="1428"/>
      <c r="E7" s="1428"/>
      <c r="F7" s="1428"/>
      <c r="G7" s="1428"/>
      <c r="H7" s="1427"/>
      <c r="I7" s="1422"/>
      <c r="J7" s="1419"/>
      <c r="K7" s="1419"/>
      <c r="L7" s="1415"/>
    </row>
    <row r="8" spans="2:12" ht="12" customHeight="1" x14ac:dyDescent="0.2">
      <c r="B8" s="379"/>
      <c r="C8" s="1428" t="s">
        <v>5</v>
      </c>
      <c r="D8" s="1428"/>
      <c r="E8" s="1428"/>
      <c r="F8" s="1428"/>
      <c r="G8" s="1428" t="s">
        <v>787</v>
      </c>
      <c r="H8" s="1437">
        <v>726.27</v>
      </c>
      <c r="I8" s="1434">
        <v>726.28</v>
      </c>
      <c r="J8" s="1431">
        <v>726.28</v>
      </c>
      <c r="K8" s="1431">
        <v>726.19</v>
      </c>
      <c r="L8" s="1416">
        <v>725.99</v>
      </c>
    </row>
    <row r="9" spans="2:12" ht="12" customHeight="1" x14ac:dyDescent="0.2">
      <c r="B9" s="379"/>
      <c r="C9" s="1428"/>
      <c r="D9" s="1428"/>
      <c r="E9" s="1428"/>
      <c r="F9" s="1428"/>
      <c r="G9" s="1428"/>
      <c r="H9" s="1437"/>
      <c r="I9" s="1434"/>
      <c r="J9" s="1431"/>
      <c r="K9" s="1431"/>
      <c r="L9" s="1416"/>
    </row>
    <row r="10" spans="2:12" ht="12" customHeight="1" x14ac:dyDescent="0.2">
      <c r="B10" s="379"/>
      <c r="C10" s="1428" t="s">
        <v>788</v>
      </c>
      <c r="D10" s="1428"/>
      <c r="E10" s="1428"/>
      <c r="F10" s="1428"/>
      <c r="G10" s="1428" t="s">
        <v>2</v>
      </c>
      <c r="H10" s="1427">
        <f>H4/H8</f>
        <v>1076.8818758863783</v>
      </c>
      <c r="I10" s="1422">
        <f>I4/I8</f>
        <v>1069.1028253566119</v>
      </c>
      <c r="J10" s="1419">
        <f>J4/J8</f>
        <v>1061.385416092967</v>
      </c>
      <c r="K10" s="1419">
        <f>K4/K8</f>
        <v>1052.3320343160881</v>
      </c>
      <c r="L10" s="1415">
        <f t="shared" ref="L10" si="0">L4/L8</f>
        <v>1044.1851816140718</v>
      </c>
    </row>
    <row r="11" spans="2:12" ht="12" customHeight="1" x14ac:dyDescent="0.2">
      <c r="B11" s="379"/>
      <c r="C11" s="1428"/>
      <c r="D11" s="1428"/>
      <c r="E11" s="1428"/>
      <c r="F11" s="1428"/>
      <c r="G11" s="1428"/>
      <c r="H11" s="1427"/>
      <c r="I11" s="1422"/>
      <c r="J11" s="1419"/>
      <c r="K11" s="1419"/>
      <c r="L11" s="1415"/>
    </row>
    <row r="12" spans="2:12" ht="12" customHeight="1" x14ac:dyDescent="0.2">
      <c r="B12" s="379"/>
      <c r="C12" s="1428" t="s">
        <v>6</v>
      </c>
      <c r="D12" s="1428"/>
      <c r="E12" s="1428"/>
      <c r="F12" s="1428"/>
      <c r="G12" s="1428" t="s">
        <v>2</v>
      </c>
      <c r="H12" s="1425">
        <f>H4/H6</f>
        <v>2.2729986108124134</v>
      </c>
      <c r="I12" s="1423">
        <f>I4/I6</f>
        <v>2.2448927668973813</v>
      </c>
      <c r="J12" s="1420">
        <f>J4/J6</f>
        <v>2.2166777855737929</v>
      </c>
      <c r="K12" s="1420">
        <f>K4/K6</f>
        <v>2.1861506289317174</v>
      </c>
      <c r="L12" s="1417">
        <f t="shared" ref="L12" si="1">L4/L6</f>
        <v>2.1575127646131342</v>
      </c>
    </row>
    <row r="13" spans="2:12" ht="12" customHeight="1" x14ac:dyDescent="0.2">
      <c r="B13" s="381"/>
      <c r="C13" s="1444"/>
      <c r="D13" s="1444"/>
      <c r="E13" s="1444"/>
      <c r="F13" s="1444"/>
      <c r="G13" s="1444"/>
      <c r="H13" s="1426"/>
      <c r="I13" s="1424"/>
      <c r="J13" s="1421"/>
      <c r="K13" s="1421"/>
      <c r="L13" s="1418"/>
    </row>
    <row r="14" spans="2:12" ht="23.4" customHeight="1" x14ac:dyDescent="0.2">
      <c r="B14" s="379"/>
      <c r="C14" s="1438" t="s">
        <v>7</v>
      </c>
      <c r="D14" s="1438"/>
      <c r="E14" s="1438"/>
      <c r="F14" s="1438"/>
      <c r="G14" s="894" t="s">
        <v>8</v>
      </c>
      <c r="H14" s="900">
        <v>133682198</v>
      </c>
      <c r="I14" s="212">
        <v>132094399</v>
      </c>
      <c r="J14" s="538">
        <v>134987795</v>
      </c>
      <c r="K14" s="538">
        <v>135601082</v>
      </c>
      <c r="L14" s="895">
        <v>133999625</v>
      </c>
    </row>
    <row r="15" spans="2:12" ht="23.4" customHeight="1" x14ac:dyDescent="0.2">
      <c r="B15" s="379"/>
      <c r="C15" s="1428" t="s">
        <v>9</v>
      </c>
      <c r="D15" s="1428"/>
      <c r="E15" s="1428"/>
      <c r="F15" s="1428"/>
      <c r="G15" s="894" t="s">
        <v>8</v>
      </c>
      <c r="H15" s="900">
        <v>489466481</v>
      </c>
      <c r="I15" s="212">
        <v>449048990</v>
      </c>
      <c r="J15" s="112">
        <v>434885556</v>
      </c>
      <c r="K15" s="112">
        <v>438698085</v>
      </c>
      <c r="L15" s="896">
        <v>463544552</v>
      </c>
    </row>
    <row r="16" spans="2:12" ht="23.4" customHeight="1" x14ac:dyDescent="0.2">
      <c r="B16" s="379"/>
      <c r="C16" s="1428" t="s">
        <v>10</v>
      </c>
      <c r="D16" s="1428"/>
      <c r="E16" s="1428"/>
      <c r="F16" s="1428"/>
      <c r="G16" s="894" t="s">
        <v>11</v>
      </c>
      <c r="H16" s="901">
        <f>H14/H15*100</f>
        <v>27.311818722884112</v>
      </c>
      <c r="I16" s="382">
        <f>I14/I15*100</f>
        <v>29.416478366870397</v>
      </c>
      <c r="J16" s="539">
        <f>J14/J15*100</f>
        <v>31.03984327315759</v>
      </c>
      <c r="K16" s="539">
        <f>K14/K15*100</f>
        <v>30.909886921434822</v>
      </c>
      <c r="L16" s="897">
        <f t="shared" ref="L16" si="2">L14/L15*100</f>
        <v>28.907604333142935</v>
      </c>
    </row>
    <row r="17" spans="2:12" ht="23.4" customHeight="1" x14ac:dyDescent="0.2">
      <c r="B17" s="379"/>
      <c r="C17" s="1443" t="s">
        <v>12</v>
      </c>
      <c r="D17" s="1443"/>
      <c r="E17" s="1443"/>
      <c r="F17" s="1443"/>
      <c r="G17" s="894" t="s">
        <v>13</v>
      </c>
      <c r="H17" s="900">
        <f>133682198447/H4</f>
        <v>170925.71533946123</v>
      </c>
      <c r="I17" s="212">
        <f>132094398701/I4</f>
        <v>170122.14115842507</v>
      </c>
      <c r="J17" s="538">
        <f>134987794870/J4</f>
        <v>175112.56198572248</v>
      </c>
      <c r="K17" s="538">
        <f>K14*1000/K4</f>
        <v>177443.50183788649</v>
      </c>
      <c r="L17" s="895">
        <f>L14*1000/L4</f>
        <v>176764.65040075561</v>
      </c>
    </row>
    <row r="18" spans="2:12" ht="23.4" customHeight="1" x14ac:dyDescent="0.2">
      <c r="B18" s="381"/>
      <c r="C18" s="1442" t="s">
        <v>14</v>
      </c>
      <c r="D18" s="1442"/>
      <c r="E18" s="1442"/>
      <c r="F18" s="1442"/>
      <c r="G18" s="383" t="s">
        <v>13</v>
      </c>
      <c r="H18" s="902">
        <f>133682198447/H6</f>
        <v>388513.91351871332</v>
      </c>
      <c r="I18" s="384">
        <f>132094398701/I6</f>
        <v>381905.96417564369</v>
      </c>
      <c r="J18" s="540">
        <f>134987794870/J6</f>
        <v>388168.12612866494</v>
      </c>
      <c r="K18" s="540">
        <f>K14*1000/K6</f>
        <v>387918.22314274189</v>
      </c>
      <c r="L18" s="898">
        <f>L14*1000/L6</f>
        <v>381371.98957200837</v>
      </c>
    </row>
    <row r="19" spans="2:12" ht="23.4" customHeight="1" x14ac:dyDescent="0.2">
      <c r="B19" s="379"/>
      <c r="C19" s="1438" t="s">
        <v>15</v>
      </c>
      <c r="D19" s="1438"/>
      <c r="E19" s="1438"/>
      <c r="F19" s="1438"/>
      <c r="G19" s="894" t="s">
        <v>8</v>
      </c>
      <c r="H19" s="900">
        <v>2676514</v>
      </c>
      <c r="I19" s="212">
        <v>2547042</v>
      </c>
      <c r="J19" s="538">
        <v>3180951</v>
      </c>
      <c r="K19" s="538">
        <v>3245349</v>
      </c>
      <c r="L19" s="895">
        <v>2869587</v>
      </c>
    </row>
    <row r="20" spans="2:12" ht="23.4" customHeight="1" x14ac:dyDescent="0.2">
      <c r="B20" s="379"/>
      <c r="C20" s="1428" t="s">
        <v>16</v>
      </c>
      <c r="D20" s="1428"/>
      <c r="E20" s="1428"/>
      <c r="F20" s="1428"/>
      <c r="G20" s="894" t="s">
        <v>13</v>
      </c>
      <c r="H20" s="900">
        <f>H19/H14*1000</f>
        <v>20.021469126352937</v>
      </c>
      <c r="I20" s="212">
        <f>I19/I14*1000</f>
        <v>19.281983333752098</v>
      </c>
      <c r="J20" s="538">
        <f>J19/J14*1000</f>
        <v>23.564730426184088</v>
      </c>
      <c r="K20" s="538">
        <f>K19*1000/K14</f>
        <v>23.93306124209245</v>
      </c>
      <c r="L20" s="895">
        <f>L19*1000/L14</f>
        <v>21.414888287933643</v>
      </c>
    </row>
    <row r="21" spans="2:12" ht="23.4" customHeight="1" x14ac:dyDescent="0.2">
      <c r="B21" s="381"/>
      <c r="C21" s="1444" t="s">
        <v>397</v>
      </c>
      <c r="D21" s="1444"/>
      <c r="E21" s="1444"/>
      <c r="F21" s="1444"/>
      <c r="G21" s="383" t="s">
        <v>13</v>
      </c>
      <c r="H21" s="902">
        <f>H19/H4*1000</f>
        <v>3422.1839211258816</v>
      </c>
      <c r="I21" s="384">
        <f>I19/I4*1000</f>
        <v>3280.2922979440236</v>
      </c>
      <c r="J21" s="540">
        <f>J19/J4*1000</f>
        <v>4126.4803214060084</v>
      </c>
      <c r="K21" s="540">
        <f>K19*1000/K4</f>
        <v>4246.7661964974814</v>
      </c>
      <c r="L21" s="898">
        <f>L19*1000/L4</f>
        <v>3785.3952415878257</v>
      </c>
    </row>
    <row r="22" spans="2:12" ht="23.4" customHeight="1" x14ac:dyDescent="0.2">
      <c r="B22" s="379"/>
      <c r="C22" s="1438" t="s">
        <v>17</v>
      </c>
      <c r="D22" s="1438"/>
      <c r="E22" s="1438"/>
      <c r="F22" s="1438"/>
      <c r="G22" s="894" t="s">
        <v>18</v>
      </c>
      <c r="H22" s="900">
        <v>226</v>
      </c>
      <c r="I22" s="212">
        <v>214</v>
      </c>
      <c r="J22" s="538">
        <v>207</v>
      </c>
      <c r="K22" s="538">
        <v>210</v>
      </c>
      <c r="L22" s="895">
        <v>209</v>
      </c>
    </row>
    <row r="23" spans="2:12" ht="23.4" customHeight="1" x14ac:dyDescent="0.2">
      <c r="B23" s="379"/>
      <c r="C23" s="351" t="s">
        <v>19</v>
      </c>
      <c r="D23" s="1428" t="s">
        <v>1</v>
      </c>
      <c r="E23" s="1428"/>
      <c r="F23" s="1428"/>
      <c r="G23" s="894" t="s">
        <v>18</v>
      </c>
      <c r="H23" s="900">
        <f>H4/H22</f>
        <v>3460.6504424778759</v>
      </c>
      <c r="I23" s="212">
        <f>I4/I22</f>
        <v>3628.3551401869158</v>
      </c>
      <c r="J23" s="538">
        <f>J4/J22</f>
        <v>3723.9758454106282</v>
      </c>
      <c r="K23" s="538">
        <f>K4/K22</f>
        <v>3639.0142857142855</v>
      </c>
      <c r="L23" s="895">
        <f t="shared" ref="L23" si="3">L4/L22</f>
        <v>3627.1196172248806</v>
      </c>
    </row>
    <row r="24" spans="2:12" ht="23.4" customHeight="1" x14ac:dyDescent="0.2">
      <c r="B24" s="379"/>
      <c r="C24" s="351" t="s">
        <v>384</v>
      </c>
      <c r="D24" s="1428" t="s">
        <v>3</v>
      </c>
      <c r="E24" s="1428"/>
      <c r="F24" s="1428"/>
      <c r="G24" s="894" t="s">
        <v>20</v>
      </c>
      <c r="H24" s="900">
        <f>H6/H22</f>
        <v>1522.5044247787609</v>
      </c>
      <c r="I24" s="212">
        <f>I6/I22</f>
        <v>1616.2710280373831</v>
      </c>
      <c r="J24" s="538">
        <f>J6/J22</f>
        <v>1679.9806763285023</v>
      </c>
      <c r="K24" s="538">
        <f>K6/K22</f>
        <v>1664.5761904761905</v>
      </c>
      <c r="L24" s="895">
        <f t="shared" ref="L24" si="4">L6/L22</f>
        <v>1681.1578947368421</v>
      </c>
    </row>
    <row r="25" spans="2:12" ht="23.4" customHeight="1" x14ac:dyDescent="0.2">
      <c r="B25" s="379"/>
      <c r="C25" s="351" t="s">
        <v>384</v>
      </c>
      <c r="D25" s="1428" t="s">
        <v>21</v>
      </c>
      <c r="E25" s="1428"/>
      <c r="F25" s="1428"/>
      <c r="G25" s="894" t="s">
        <v>8</v>
      </c>
      <c r="H25" s="900">
        <f>H14/H22</f>
        <v>591514.1504424779</v>
      </c>
      <c r="I25" s="212">
        <f>I14/I22</f>
        <v>617263.546728972</v>
      </c>
      <c r="J25" s="538">
        <f>J14/J22</f>
        <v>652114.95169082121</v>
      </c>
      <c r="K25" s="538">
        <f>K14/K22</f>
        <v>645719.43809523806</v>
      </c>
      <c r="L25" s="895">
        <f t="shared" ref="L25" si="5">L14/L22</f>
        <v>641146.53110047849</v>
      </c>
    </row>
    <row r="26" spans="2:12" ht="23.4" customHeight="1" x14ac:dyDescent="0.2">
      <c r="B26" s="385"/>
      <c r="C26" s="386" t="s">
        <v>22</v>
      </c>
      <c r="D26" s="1445" t="s">
        <v>15</v>
      </c>
      <c r="E26" s="1445"/>
      <c r="F26" s="1445"/>
      <c r="G26" s="387" t="s">
        <v>8</v>
      </c>
      <c r="H26" s="903">
        <f>H19/H22</f>
        <v>11842.982300884956</v>
      </c>
      <c r="I26" s="213">
        <f>I19/I22</f>
        <v>11902.065420560748</v>
      </c>
      <c r="J26" s="541">
        <f>J19/J22</f>
        <v>15366.91304347826</v>
      </c>
      <c r="K26" s="541">
        <f>K19/K22</f>
        <v>15454.042857142857</v>
      </c>
      <c r="L26" s="899">
        <f t="shared" ref="L26" si="6">L19/L22</f>
        <v>13730.081339712919</v>
      </c>
    </row>
    <row r="27" spans="2:12" ht="4.5" customHeight="1" x14ac:dyDescent="0.2"/>
    <row r="28" spans="2:12" ht="75.75" customHeight="1" x14ac:dyDescent="0.2">
      <c r="B28" s="389" t="s">
        <v>549</v>
      </c>
      <c r="C28" s="389"/>
      <c r="D28" s="389"/>
      <c r="E28" s="389"/>
      <c r="F28" s="389"/>
      <c r="G28" s="389"/>
    </row>
    <row r="29" spans="2:12" ht="15" customHeight="1" x14ac:dyDescent="0.2"/>
    <row r="30" spans="2:12" ht="16.5" x14ac:dyDescent="0.2">
      <c r="B30" s="1439" t="s">
        <v>933</v>
      </c>
      <c r="C30" s="1439"/>
      <c r="D30" s="1439"/>
      <c r="E30" s="1439"/>
      <c r="F30" s="1439"/>
      <c r="G30" s="1439"/>
    </row>
    <row r="31" spans="2:12" ht="16.5" customHeight="1" x14ac:dyDescent="0.2"/>
    <row r="32" spans="2:12" ht="14.25" customHeight="1" x14ac:dyDescent="0.2">
      <c r="B32" s="1449" t="s">
        <v>23</v>
      </c>
      <c r="C32" s="1449"/>
      <c r="D32" s="1449"/>
      <c r="E32" s="1449"/>
      <c r="F32" s="1449"/>
      <c r="G32" s="1449"/>
    </row>
    <row r="33" spans="2:23" s="390" customFormat="1" ht="18" customHeight="1" x14ac:dyDescent="0.2">
      <c r="L33" s="950" t="s">
        <v>1050</v>
      </c>
    </row>
    <row r="34" spans="2:23" ht="30" customHeight="1" x14ac:dyDescent="0.2">
      <c r="B34" s="1440" t="s">
        <v>24</v>
      </c>
      <c r="C34" s="1441"/>
      <c r="D34" s="1441"/>
      <c r="E34" s="1441"/>
      <c r="F34" s="1441"/>
      <c r="G34" s="1441"/>
      <c r="H34" s="772" t="s">
        <v>751</v>
      </c>
      <c r="I34" s="772" t="s">
        <v>797</v>
      </c>
      <c r="J34" s="772" t="s">
        <v>872</v>
      </c>
      <c r="K34" s="772" t="s">
        <v>995</v>
      </c>
      <c r="L34" s="893" t="str">
        <f>L3</f>
        <v>令和６年度</v>
      </c>
    </row>
    <row r="35" spans="2:23" ht="20.399999999999999" customHeight="1" x14ac:dyDescent="0.2">
      <c r="B35" s="640"/>
      <c r="C35" s="1438" t="s">
        <v>29</v>
      </c>
      <c r="D35" s="352"/>
      <c r="F35" s="1446" t="s">
        <v>26</v>
      </c>
      <c r="G35" s="1446"/>
      <c r="H35" s="904">
        <f t="shared" ref="H35:J35" si="7">H37+H39</f>
        <v>730597</v>
      </c>
      <c r="I35" s="905">
        <f t="shared" si="7"/>
        <v>696880</v>
      </c>
      <c r="J35" s="904">
        <f t="shared" si="7"/>
        <v>687458</v>
      </c>
      <c r="K35" s="904">
        <f t="shared" ref="K35:L35" si="8">K37+K39</f>
        <v>693699</v>
      </c>
      <c r="L35" s="914">
        <f t="shared" si="8"/>
        <v>716716</v>
      </c>
    </row>
    <row r="36" spans="2:23" ht="20.399999999999999" customHeight="1" x14ac:dyDescent="0.2">
      <c r="B36" s="640"/>
      <c r="C36" s="1428"/>
      <c r="D36" s="352"/>
      <c r="F36" s="1448" t="s">
        <v>27</v>
      </c>
      <c r="G36" s="1448"/>
      <c r="H36" s="904">
        <f t="shared" ref="H36:J36" si="9">H38+H40</f>
        <v>722686</v>
      </c>
      <c r="I36" s="905">
        <f t="shared" si="9"/>
        <v>683682</v>
      </c>
      <c r="J36" s="904">
        <f t="shared" si="9"/>
        <v>676278</v>
      </c>
      <c r="K36" s="904">
        <f t="shared" ref="K36:L36" si="10">K38+K40</f>
        <v>677257</v>
      </c>
      <c r="L36" s="914">
        <f t="shared" si="10"/>
        <v>703691</v>
      </c>
    </row>
    <row r="37" spans="2:23" ht="20.399999999999999" customHeight="1" x14ac:dyDescent="0.2">
      <c r="B37" s="379"/>
      <c r="C37" s="1438" t="s">
        <v>25</v>
      </c>
      <c r="D37" s="380"/>
      <c r="E37" s="641"/>
      <c r="F37" s="1446" t="s">
        <v>26</v>
      </c>
      <c r="G37" s="1446"/>
      <c r="H37" s="906">
        <v>489466</v>
      </c>
      <c r="I37" s="907">
        <v>449048</v>
      </c>
      <c r="J37" s="906">
        <v>434885</v>
      </c>
      <c r="K37" s="906">
        <f>'P7'!$U$4</f>
        <v>438698</v>
      </c>
      <c r="L37" s="915">
        <v>463545</v>
      </c>
    </row>
    <row r="38" spans="2:23" ht="20.399999999999999" customHeight="1" x14ac:dyDescent="0.2">
      <c r="B38" s="381"/>
      <c r="C38" s="1444"/>
      <c r="D38" s="370"/>
      <c r="E38" s="350"/>
      <c r="F38" s="1450" t="s">
        <v>27</v>
      </c>
      <c r="G38" s="1450"/>
      <c r="H38" s="908">
        <v>483455</v>
      </c>
      <c r="I38" s="909">
        <v>438419</v>
      </c>
      <c r="J38" s="908">
        <v>427283</v>
      </c>
      <c r="K38" s="908">
        <f>'P7'!$U$32</f>
        <v>425335</v>
      </c>
      <c r="L38" s="916">
        <v>452133</v>
      </c>
      <c r="M38" s="391"/>
      <c r="N38" s="391"/>
      <c r="O38" s="391"/>
      <c r="P38" s="391"/>
      <c r="Q38" s="391"/>
      <c r="R38" s="391"/>
      <c r="S38" s="391"/>
      <c r="T38" s="391"/>
      <c r="U38" s="391"/>
      <c r="V38" s="391"/>
      <c r="W38" s="391"/>
    </row>
    <row r="39" spans="2:23" ht="20.399999999999999" customHeight="1" x14ac:dyDescent="0.2">
      <c r="B39" s="379"/>
      <c r="C39" s="1438" t="s">
        <v>28</v>
      </c>
      <c r="D39" s="352"/>
      <c r="F39" s="1446" t="s">
        <v>26</v>
      </c>
      <c r="G39" s="1446"/>
      <c r="H39" s="906">
        <v>241131</v>
      </c>
      <c r="I39" s="907">
        <v>247832</v>
      </c>
      <c r="J39" s="906">
        <v>252573</v>
      </c>
      <c r="K39" s="906">
        <v>255001</v>
      </c>
      <c r="L39" s="915">
        <v>253171</v>
      </c>
      <c r="M39" s="392"/>
      <c r="N39" s="392"/>
      <c r="O39" s="392"/>
      <c r="P39" s="392"/>
      <c r="Q39" s="392"/>
      <c r="R39" s="392"/>
      <c r="S39" s="392"/>
      <c r="T39" s="392"/>
      <c r="U39" s="392"/>
      <c r="V39" s="392"/>
      <c r="W39" s="392"/>
    </row>
    <row r="40" spans="2:23" ht="20.399999999999999" customHeight="1" x14ac:dyDescent="0.2">
      <c r="B40" s="385"/>
      <c r="C40" s="1445"/>
      <c r="D40" s="388"/>
      <c r="E40" s="386"/>
      <c r="F40" s="1447" t="s">
        <v>27</v>
      </c>
      <c r="G40" s="1447"/>
      <c r="H40" s="910">
        <v>239231</v>
      </c>
      <c r="I40" s="911">
        <v>245263</v>
      </c>
      <c r="J40" s="910">
        <v>248995</v>
      </c>
      <c r="K40" s="910">
        <v>251922</v>
      </c>
      <c r="L40" s="917">
        <v>251558</v>
      </c>
      <c r="M40" s="392"/>
      <c r="N40" s="392"/>
      <c r="O40" s="392"/>
      <c r="P40" s="392"/>
      <c r="Q40" s="392"/>
      <c r="R40" s="392"/>
      <c r="S40" s="392"/>
      <c r="T40" s="392"/>
      <c r="U40" s="392"/>
      <c r="V40" s="392"/>
      <c r="W40" s="392"/>
    </row>
    <row r="41" spans="2:23" ht="14.25" customHeight="1" x14ac:dyDescent="0.2"/>
    <row r="42" spans="2:23" x14ac:dyDescent="0.2">
      <c r="M42" s="391"/>
      <c r="N42" s="391"/>
      <c r="O42" s="391"/>
      <c r="P42" s="391"/>
      <c r="Q42" s="391"/>
      <c r="R42" s="391"/>
      <c r="S42" s="391"/>
      <c r="T42" s="391"/>
      <c r="U42" s="391"/>
      <c r="V42" s="391"/>
      <c r="W42" s="391"/>
    </row>
    <row r="43" spans="2:23" ht="12" x14ac:dyDescent="0.2">
      <c r="M43" s="392"/>
      <c r="N43" s="392"/>
      <c r="O43" s="392"/>
      <c r="P43" s="392"/>
      <c r="Q43" s="392"/>
      <c r="R43" s="392"/>
      <c r="S43" s="392"/>
      <c r="T43" s="392"/>
      <c r="U43" s="392"/>
      <c r="V43" s="392"/>
      <c r="W43" s="392"/>
    </row>
    <row r="44" spans="2:23" ht="12" x14ac:dyDescent="0.2">
      <c r="M44" s="392"/>
      <c r="N44" s="392"/>
      <c r="O44" s="392"/>
      <c r="P44" s="392"/>
      <c r="Q44" s="392"/>
      <c r="R44" s="392"/>
      <c r="S44" s="392"/>
      <c r="T44" s="392"/>
      <c r="U44" s="392"/>
      <c r="V44" s="392"/>
      <c r="W44" s="392"/>
    </row>
  </sheetData>
  <mergeCells count="62">
    <mergeCell ref="K4:K5"/>
    <mergeCell ref="K6:K7"/>
    <mergeCell ref="K8:K9"/>
    <mergeCell ref="K10:K11"/>
    <mergeCell ref="K12:K13"/>
    <mergeCell ref="D24:F24"/>
    <mergeCell ref="D25:F25"/>
    <mergeCell ref="D26:F26"/>
    <mergeCell ref="C20:F20"/>
    <mergeCell ref="C21:F21"/>
    <mergeCell ref="D23:F23"/>
    <mergeCell ref="C22:F22"/>
    <mergeCell ref="B30:G30"/>
    <mergeCell ref="B32:G32"/>
    <mergeCell ref="B34:G34"/>
    <mergeCell ref="C37:C38"/>
    <mergeCell ref="F37:G37"/>
    <mergeCell ref="F38:G38"/>
    <mergeCell ref="C39:C40"/>
    <mergeCell ref="F39:G39"/>
    <mergeCell ref="F40:G40"/>
    <mergeCell ref="C35:C36"/>
    <mergeCell ref="F35:G35"/>
    <mergeCell ref="F36:G36"/>
    <mergeCell ref="C19:F19"/>
    <mergeCell ref="B1:G1"/>
    <mergeCell ref="B3:G3"/>
    <mergeCell ref="C4:F5"/>
    <mergeCell ref="G4:G5"/>
    <mergeCell ref="C14:F14"/>
    <mergeCell ref="C6:F7"/>
    <mergeCell ref="C10:F11"/>
    <mergeCell ref="G10:G11"/>
    <mergeCell ref="G6:G7"/>
    <mergeCell ref="C18:F18"/>
    <mergeCell ref="C17:F17"/>
    <mergeCell ref="C15:F15"/>
    <mergeCell ref="C12:F13"/>
    <mergeCell ref="G12:G13"/>
    <mergeCell ref="C16:F16"/>
    <mergeCell ref="C8:F9"/>
    <mergeCell ref="G8:G9"/>
    <mergeCell ref="J4:J5"/>
    <mergeCell ref="J6:J7"/>
    <mergeCell ref="J8:J9"/>
    <mergeCell ref="I4:I5"/>
    <mergeCell ref="I6:I7"/>
    <mergeCell ref="I8:I9"/>
    <mergeCell ref="H4:H5"/>
    <mergeCell ref="H6:H7"/>
    <mergeCell ref="H8:H9"/>
    <mergeCell ref="J10:J11"/>
    <mergeCell ref="J12:J13"/>
    <mergeCell ref="I10:I11"/>
    <mergeCell ref="I12:I13"/>
    <mergeCell ref="H12:H13"/>
    <mergeCell ref="H10:H11"/>
    <mergeCell ref="L4:L5"/>
    <mergeCell ref="L6:L7"/>
    <mergeCell ref="L8:L9"/>
    <mergeCell ref="L10:L11"/>
    <mergeCell ref="L12:L13"/>
  </mergeCells>
  <phoneticPr fontId="2"/>
  <pageMargins left="0.47244094488188981" right="0.23622047244094491" top="0.70866141732283472" bottom="0.55118110236220474" header="0.51181102362204722" footer="0.23622047244094491"/>
  <pageSetup paperSize="9" scale="90" firstPageNumber="6" orientation="portrait" useFirstPageNumber="1" r:id="rId1"/>
  <headerFooter alignWithMargins="0">
    <oddFooter>&amp;C&amp;"ＭＳ Ｐ明朝,標準"－&amp;P－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X53"/>
  <sheetViews>
    <sheetView showGridLines="0" view="pageBreakPreview" topLeftCell="A30" zoomScaleNormal="100" zoomScaleSheetLayoutView="100" workbookViewId="0">
      <selection activeCell="H14" sqref="H14:I14"/>
    </sheetView>
  </sheetViews>
  <sheetFormatPr defaultColWidth="9" defaultRowHeight="11.5" x14ac:dyDescent="0.2"/>
  <cols>
    <col min="1" max="1" width="8.08984375" style="1" customWidth="1"/>
    <col min="2" max="2" width="0.36328125" style="1" customWidth="1"/>
    <col min="3" max="3" width="3.36328125" style="1" customWidth="1"/>
    <col min="4" max="5" width="0.36328125" style="1" customWidth="1"/>
    <col min="6" max="6" width="26.08984375" style="15" customWidth="1"/>
    <col min="7" max="8" width="0.36328125" style="1" customWidth="1"/>
    <col min="9" max="9" width="0.36328125" style="1" hidden="1" customWidth="1"/>
    <col min="10" max="10" width="10.6328125" style="1" hidden="1" customWidth="1"/>
    <col min="11" max="12" width="0.36328125" style="1" hidden="1" customWidth="1"/>
    <col min="13" max="13" width="10.6328125" style="29" hidden="1" customWidth="1"/>
    <col min="14" max="14" width="0.36328125" style="1" hidden="1" customWidth="1"/>
    <col min="15" max="17" width="11.6328125" style="1" hidden="1" customWidth="1"/>
    <col min="18" max="22" width="11.6328125" style="1" customWidth="1"/>
    <col min="23" max="16384" width="9" style="1"/>
  </cols>
  <sheetData>
    <row r="1" spans="2:22" ht="14.25" customHeight="1" x14ac:dyDescent="0.2">
      <c r="B1" s="1457" t="s">
        <v>30</v>
      </c>
      <c r="C1" s="1457"/>
      <c r="D1" s="1457"/>
      <c r="E1" s="1457"/>
      <c r="F1" s="1457"/>
    </row>
    <row r="2" spans="2:22" s="24" customFormat="1" x14ac:dyDescent="0.2">
      <c r="F2" s="30"/>
      <c r="M2" s="31"/>
      <c r="N2" s="25"/>
      <c r="O2" s="214"/>
      <c r="P2" s="214"/>
      <c r="Q2" s="214"/>
      <c r="R2" s="214"/>
      <c r="S2" s="214"/>
      <c r="T2" s="353"/>
      <c r="U2" s="353"/>
      <c r="V2" s="353" t="s">
        <v>393</v>
      </c>
    </row>
    <row r="3" spans="2:22" ht="30" customHeight="1" x14ac:dyDescent="0.2">
      <c r="B3" s="1458" t="s">
        <v>31</v>
      </c>
      <c r="C3" s="1459"/>
      <c r="D3" s="1459"/>
      <c r="E3" s="1459"/>
      <c r="F3" s="1459"/>
      <c r="G3" s="8"/>
      <c r="H3" s="10"/>
      <c r="I3" s="8"/>
      <c r="J3" s="11" t="s">
        <v>385</v>
      </c>
      <c r="K3" s="10"/>
      <c r="L3" s="8"/>
      <c r="M3" s="11" t="s">
        <v>391</v>
      </c>
      <c r="N3" s="10"/>
      <c r="O3" s="274" t="s">
        <v>522</v>
      </c>
      <c r="P3" s="393" t="s">
        <v>542</v>
      </c>
      <c r="Q3" s="274" t="s">
        <v>548</v>
      </c>
      <c r="R3" s="354" t="s">
        <v>752</v>
      </c>
      <c r="S3" s="354" t="s">
        <v>798</v>
      </c>
      <c r="T3" s="354" t="s">
        <v>874</v>
      </c>
      <c r="U3" s="769" t="s">
        <v>959</v>
      </c>
      <c r="V3" s="770" t="s">
        <v>1014</v>
      </c>
    </row>
    <row r="4" spans="2:22" ht="18" customHeight="1" x14ac:dyDescent="0.2">
      <c r="B4" s="43"/>
      <c r="C4" s="1463" t="s">
        <v>32</v>
      </c>
      <c r="D4" s="1464"/>
      <c r="E4" s="44"/>
      <c r="F4" s="45" t="s">
        <v>58</v>
      </c>
      <c r="G4" s="198"/>
      <c r="H4" s="199"/>
      <c r="I4" s="198"/>
      <c r="J4" s="200">
        <v>363759</v>
      </c>
      <c r="K4" s="14"/>
      <c r="L4" s="198"/>
      <c r="M4" s="200">
        <v>357517</v>
      </c>
      <c r="N4" s="14"/>
      <c r="O4" s="277">
        <v>355539</v>
      </c>
      <c r="P4" s="200">
        <v>384989</v>
      </c>
      <c r="Q4" s="277">
        <f t="shared" ref="Q4:V4" si="0">SUM(Q5:Q31)</f>
        <v>400218</v>
      </c>
      <c r="R4" s="357">
        <f t="shared" si="0"/>
        <v>489466</v>
      </c>
      <c r="S4" s="357">
        <f t="shared" si="0"/>
        <v>449048</v>
      </c>
      <c r="T4" s="357">
        <f t="shared" si="0"/>
        <v>434885</v>
      </c>
      <c r="U4" s="357">
        <f t="shared" si="0"/>
        <v>438698</v>
      </c>
      <c r="V4" s="291">
        <f t="shared" si="0"/>
        <v>463545</v>
      </c>
    </row>
    <row r="5" spans="2:22" ht="18" customHeight="1" x14ac:dyDescent="0.2">
      <c r="B5" s="32"/>
      <c r="C5" s="1453"/>
      <c r="D5" s="1454"/>
      <c r="E5" s="33"/>
      <c r="F5" s="34" t="s">
        <v>33</v>
      </c>
      <c r="G5" s="36"/>
      <c r="H5" s="37"/>
      <c r="I5" s="36"/>
      <c r="J5" s="204">
        <v>117833</v>
      </c>
      <c r="K5" s="35"/>
      <c r="L5" s="36"/>
      <c r="M5" s="204">
        <v>118175</v>
      </c>
      <c r="N5" s="35"/>
      <c r="O5" s="275">
        <v>119621</v>
      </c>
      <c r="P5" s="204">
        <v>133105</v>
      </c>
      <c r="Q5" s="275">
        <v>136102</v>
      </c>
      <c r="R5" s="355">
        <v>133682</v>
      </c>
      <c r="S5" s="355">
        <v>132094</v>
      </c>
      <c r="T5" s="355">
        <v>134988</v>
      </c>
      <c r="U5" s="355">
        <f>ROUND('P6'!K14/1000,0)</f>
        <v>135601</v>
      </c>
      <c r="V5" s="290">
        <v>134000</v>
      </c>
    </row>
    <row r="6" spans="2:22" ht="18" customHeight="1" x14ac:dyDescent="0.2">
      <c r="B6" s="2"/>
      <c r="C6" s="1453"/>
      <c r="D6" s="1454"/>
      <c r="E6" s="33"/>
      <c r="F6" s="34" t="s">
        <v>34</v>
      </c>
      <c r="G6" s="36"/>
      <c r="H6" s="37"/>
      <c r="I6" s="36"/>
      <c r="J6" s="204">
        <v>3738</v>
      </c>
      <c r="K6" s="35"/>
      <c r="L6" s="36"/>
      <c r="M6" s="204">
        <v>3589</v>
      </c>
      <c r="N6" s="35"/>
      <c r="O6" s="275">
        <v>3321</v>
      </c>
      <c r="P6" s="204">
        <v>3334</v>
      </c>
      <c r="Q6" s="275">
        <v>3255</v>
      </c>
      <c r="R6" s="355">
        <v>3209</v>
      </c>
      <c r="S6" s="355">
        <v>3283</v>
      </c>
      <c r="T6" s="355">
        <v>3237</v>
      </c>
      <c r="U6" s="355">
        <v>3277</v>
      </c>
      <c r="V6" s="290">
        <v>3264</v>
      </c>
    </row>
    <row r="7" spans="2:22" ht="18" customHeight="1" x14ac:dyDescent="0.2">
      <c r="B7" s="2"/>
      <c r="C7" s="1453"/>
      <c r="D7" s="1454"/>
      <c r="E7" s="33"/>
      <c r="F7" s="34" t="s">
        <v>35</v>
      </c>
      <c r="G7" s="36"/>
      <c r="H7" s="37"/>
      <c r="I7" s="36"/>
      <c r="J7" s="204">
        <v>362</v>
      </c>
      <c r="K7" s="35"/>
      <c r="L7" s="36"/>
      <c r="M7" s="204">
        <v>296</v>
      </c>
      <c r="N7" s="35"/>
      <c r="O7" s="275">
        <v>101</v>
      </c>
      <c r="P7" s="204">
        <v>180</v>
      </c>
      <c r="Q7" s="275">
        <v>83</v>
      </c>
      <c r="R7" s="355">
        <v>90</v>
      </c>
      <c r="S7" s="355">
        <v>77</v>
      </c>
      <c r="T7" s="355">
        <v>37</v>
      </c>
      <c r="U7" s="355">
        <f>ROUND('P17'!G31/1000,0)</f>
        <v>27</v>
      </c>
      <c r="V7" s="290">
        <v>41</v>
      </c>
    </row>
    <row r="8" spans="2:22" ht="18" customHeight="1" x14ac:dyDescent="0.2">
      <c r="B8" s="2"/>
      <c r="C8" s="1453"/>
      <c r="D8" s="1454"/>
      <c r="E8" s="33"/>
      <c r="F8" s="34" t="s">
        <v>36</v>
      </c>
      <c r="G8" s="36"/>
      <c r="H8" s="37"/>
      <c r="I8" s="36"/>
      <c r="J8" s="204">
        <v>157</v>
      </c>
      <c r="K8" s="35"/>
      <c r="L8" s="36"/>
      <c r="M8" s="204">
        <v>177</v>
      </c>
      <c r="N8" s="35"/>
      <c r="O8" s="276">
        <v>308</v>
      </c>
      <c r="P8" s="248">
        <v>360</v>
      </c>
      <c r="Q8" s="276">
        <v>427</v>
      </c>
      <c r="R8" s="356">
        <v>404</v>
      </c>
      <c r="S8" s="356">
        <v>634</v>
      </c>
      <c r="T8" s="356">
        <v>538</v>
      </c>
      <c r="U8" s="356">
        <f>ROUND('P17'!G35/1000,0)</f>
        <v>610</v>
      </c>
      <c r="V8" s="744">
        <v>902</v>
      </c>
    </row>
    <row r="9" spans="2:22" ht="18" customHeight="1" x14ac:dyDescent="0.2">
      <c r="B9" s="2"/>
      <c r="C9" s="1453"/>
      <c r="D9" s="1454"/>
      <c r="E9" s="33"/>
      <c r="F9" s="34" t="s">
        <v>37</v>
      </c>
      <c r="G9" s="36"/>
      <c r="H9" s="37"/>
      <c r="I9" s="36"/>
      <c r="J9" s="204">
        <v>39</v>
      </c>
      <c r="K9" s="35"/>
      <c r="L9" s="36"/>
      <c r="M9" s="204">
        <v>43</v>
      </c>
      <c r="N9" s="35"/>
      <c r="O9" s="275">
        <v>180</v>
      </c>
      <c r="P9" s="204">
        <v>279</v>
      </c>
      <c r="Q9" s="275">
        <v>231</v>
      </c>
      <c r="R9" s="355">
        <v>450</v>
      </c>
      <c r="S9" s="355">
        <v>670</v>
      </c>
      <c r="T9" s="355">
        <v>375</v>
      </c>
      <c r="U9" s="355">
        <f>ROUND('P17'!G39/1000,0)</f>
        <v>656</v>
      </c>
      <c r="V9" s="290">
        <v>1119</v>
      </c>
    </row>
    <row r="10" spans="2:22" ht="18" customHeight="1" x14ac:dyDescent="0.2">
      <c r="B10" s="2"/>
      <c r="C10" s="1453"/>
      <c r="D10" s="1454"/>
      <c r="E10" s="33"/>
      <c r="F10" s="34" t="s">
        <v>523</v>
      </c>
      <c r="G10" s="36"/>
      <c r="H10" s="217"/>
      <c r="I10" s="216"/>
      <c r="J10" s="204"/>
      <c r="K10" s="35"/>
      <c r="L10" s="36"/>
      <c r="M10" s="204"/>
      <c r="N10" s="35"/>
      <c r="O10" s="275"/>
      <c r="P10" s="204">
        <v>112</v>
      </c>
      <c r="Q10" s="275">
        <v>128</v>
      </c>
      <c r="R10" s="355">
        <v>122</v>
      </c>
      <c r="S10" s="355">
        <v>110</v>
      </c>
      <c r="T10" s="355">
        <v>123</v>
      </c>
      <c r="U10" s="355">
        <f>ROUND('P17'!G40/1000,0)</f>
        <v>128</v>
      </c>
      <c r="V10" s="290">
        <v>115</v>
      </c>
    </row>
    <row r="11" spans="2:22" ht="18" hidden="1" customHeight="1" x14ac:dyDescent="0.2">
      <c r="B11" s="2"/>
      <c r="C11" s="1453"/>
      <c r="D11" s="1454"/>
      <c r="E11" s="33"/>
      <c r="F11" s="34" t="s">
        <v>524</v>
      </c>
      <c r="G11" s="36"/>
      <c r="H11" s="217"/>
      <c r="I11" s="216"/>
      <c r="J11" s="204"/>
      <c r="K11" s="35"/>
      <c r="L11" s="36"/>
      <c r="M11" s="204"/>
      <c r="N11" s="35"/>
      <c r="O11" s="275"/>
      <c r="P11" s="204">
        <v>1723</v>
      </c>
      <c r="Q11" s="275"/>
      <c r="R11" s="355"/>
      <c r="S11" s="355"/>
      <c r="T11" s="355"/>
      <c r="U11" s="355"/>
      <c r="V11" s="290"/>
    </row>
    <row r="12" spans="2:22" ht="18" customHeight="1" x14ac:dyDescent="0.2">
      <c r="B12" s="2"/>
      <c r="C12" s="1453"/>
      <c r="D12" s="1454"/>
      <c r="E12" s="33"/>
      <c r="F12" s="34" t="s">
        <v>550</v>
      </c>
      <c r="G12" s="36"/>
      <c r="H12" s="217"/>
      <c r="I12" s="216"/>
      <c r="J12" s="204"/>
      <c r="K12" s="35"/>
      <c r="L12" s="36"/>
      <c r="M12" s="204"/>
      <c r="N12" s="35"/>
      <c r="O12" s="275"/>
      <c r="P12" s="204"/>
      <c r="Q12" s="275"/>
      <c r="R12" s="355">
        <v>1032</v>
      </c>
      <c r="S12" s="355">
        <v>1749</v>
      </c>
      <c r="T12" s="355">
        <v>1856</v>
      </c>
      <c r="U12" s="355">
        <f>ROUND('P17'!G45/1000,0)</f>
        <v>1898</v>
      </c>
      <c r="V12" s="290">
        <v>2031</v>
      </c>
    </row>
    <row r="13" spans="2:22" ht="18" customHeight="1" x14ac:dyDescent="0.2">
      <c r="B13" s="2"/>
      <c r="C13" s="1453"/>
      <c r="D13" s="1454"/>
      <c r="E13" s="33"/>
      <c r="F13" s="34" t="s">
        <v>38</v>
      </c>
      <c r="G13" s="36"/>
      <c r="H13" s="217"/>
      <c r="I13" s="216"/>
      <c r="J13" s="204">
        <v>7914</v>
      </c>
      <c r="K13" s="35"/>
      <c r="L13" s="36"/>
      <c r="M13" s="204">
        <v>7969</v>
      </c>
      <c r="N13" s="35"/>
      <c r="O13" s="275">
        <v>13812</v>
      </c>
      <c r="P13" s="204">
        <v>15249</v>
      </c>
      <c r="Q13" s="275">
        <v>14700</v>
      </c>
      <c r="R13" s="355">
        <v>17921</v>
      </c>
      <c r="S13" s="355">
        <v>19502</v>
      </c>
      <c r="T13" s="355">
        <v>20296</v>
      </c>
      <c r="U13" s="355">
        <f>ROUND('P17'!G49/1000,0)</f>
        <v>20240</v>
      </c>
      <c r="V13" s="290">
        <v>21015</v>
      </c>
    </row>
    <row r="14" spans="2:22" ht="18" customHeight="1" x14ac:dyDescent="0.2">
      <c r="B14" s="2"/>
      <c r="C14" s="1453"/>
      <c r="D14" s="1454"/>
      <c r="E14" s="33"/>
      <c r="F14" s="34" t="s">
        <v>39</v>
      </c>
      <c r="G14" s="216"/>
      <c r="H14" s="37"/>
      <c r="I14" s="39"/>
      <c r="J14" s="204">
        <v>24</v>
      </c>
      <c r="K14" s="35"/>
      <c r="L14" s="36"/>
      <c r="M14" s="204">
        <v>23</v>
      </c>
      <c r="N14" s="35"/>
      <c r="O14" s="275">
        <v>23</v>
      </c>
      <c r="P14" s="204">
        <v>21</v>
      </c>
      <c r="Q14" s="275">
        <v>20</v>
      </c>
      <c r="R14" s="355">
        <v>18</v>
      </c>
      <c r="S14" s="355">
        <v>17</v>
      </c>
      <c r="T14" s="355">
        <v>18</v>
      </c>
      <c r="U14" s="355">
        <f>ROUND('P17'!G54/1000,0)</f>
        <v>18</v>
      </c>
      <c r="V14" s="290">
        <v>17</v>
      </c>
    </row>
    <row r="15" spans="2:22" ht="18" customHeight="1" x14ac:dyDescent="0.2">
      <c r="B15" s="2"/>
      <c r="C15" s="1453"/>
      <c r="D15" s="1454"/>
      <c r="E15" s="33"/>
      <c r="F15" s="34" t="s">
        <v>543</v>
      </c>
      <c r="G15" s="36"/>
      <c r="H15" s="37"/>
      <c r="I15" s="39"/>
      <c r="J15" s="204"/>
      <c r="K15" s="35"/>
      <c r="L15" s="36"/>
      <c r="M15" s="204"/>
      <c r="N15" s="35"/>
      <c r="O15" s="275"/>
      <c r="P15" s="204"/>
      <c r="Q15" s="275">
        <v>129</v>
      </c>
      <c r="R15" s="355">
        <v>232</v>
      </c>
      <c r="S15" s="355">
        <v>281</v>
      </c>
      <c r="T15" s="355">
        <v>283</v>
      </c>
      <c r="U15" s="355">
        <f>ROUND('P17'!G64/1000,0)</f>
        <v>327</v>
      </c>
      <c r="V15" s="290">
        <v>429</v>
      </c>
    </row>
    <row r="16" spans="2:22" ht="18" customHeight="1" x14ac:dyDescent="0.2">
      <c r="B16" s="2"/>
      <c r="C16" s="1453"/>
      <c r="D16" s="1454"/>
      <c r="E16" s="33"/>
      <c r="F16" s="34" t="s">
        <v>41</v>
      </c>
      <c r="G16" s="215"/>
      <c r="H16" s="40"/>
      <c r="I16" s="41"/>
      <c r="J16" s="204">
        <v>5767</v>
      </c>
      <c r="K16" s="35"/>
      <c r="L16" s="36"/>
      <c r="M16" s="204">
        <v>5556</v>
      </c>
      <c r="N16" s="35"/>
      <c r="O16" s="275">
        <v>4942</v>
      </c>
      <c r="P16" s="204">
        <v>5541</v>
      </c>
      <c r="Q16" s="275">
        <v>5289</v>
      </c>
      <c r="R16" s="355">
        <v>5152</v>
      </c>
      <c r="S16" s="355">
        <v>5226</v>
      </c>
      <c r="T16" s="355">
        <v>5069</v>
      </c>
      <c r="U16" s="355">
        <f>ROUND('P17'!G70/1000,0)</f>
        <v>5177</v>
      </c>
      <c r="V16" s="290">
        <v>5089</v>
      </c>
    </row>
    <row r="17" spans="2:24" ht="18" customHeight="1" x14ac:dyDescent="0.2">
      <c r="B17" s="2"/>
      <c r="C17" s="1453"/>
      <c r="D17" s="1454"/>
      <c r="E17" s="1460" t="s">
        <v>43</v>
      </c>
      <c r="F17" s="1461"/>
      <c r="G17" s="1461"/>
      <c r="H17" s="1462"/>
      <c r="I17" s="41"/>
      <c r="J17" s="204">
        <v>11</v>
      </c>
      <c r="K17" s="35"/>
      <c r="L17" s="36"/>
      <c r="M17" s="204">
        <v>10</v>
      </c>
      <c r="N17" s="35"/>
      <c r="O17" s="275">
        <v>9</v>
      </c>
      <c r="P17" s="204">
        <v>9</v>
      </c>
      <c r="Q17" s="275">
        <v>10</v>
      </c>
      <c r="R17" s="355">
        <v>9</v>
      </c>
      <c r="S17" s="355">
        <v>8</v>
      </c>
      <c r="T17" s="355">
        <v>8</v>
      </c>
      <c r="U17" s="355">
        <f>ROUND('P17'!G74/1000,0)</f>
        <v>8</v>
      </c>
      <c r="V17" s="290">
        <v>8</v>
      </c>
    </row>
    <row r="18" spans="2:24" ht="18" customHeight="1" x14ac:dyDescent="0.2">
      <c r="B18" s="2"/>
      <c r="C18" s="1453"/>
      <c r="D18" s="1454"/>
      <c r="E18" s="33"/>
      <c r="F18" s="34" t="s">
        <v>44</v>
      </c>
      <c r="G18" s="16"/>
      <c r="H18" s="217"/>
      <c r="I18" s="218"/>
      <c r="J18" s="204">
        <v>1144</v>
      </c>
      <c r="K18" s="35"/>
      <c r="L18" s="36"/>
      <c r="M18" s="204">
        <v>461</v>
      </c>
      <c r="N18" s="35"/>
      <c r="O18" s="275">
        <v>477</v>
      </c>
      <c r="P18" s="204">
        <v>814</v>
      </c>
      <c r="Q18" s="275">
        <v>2461</v>
      </c>
      <c r="R18" s="355">
        <v>1103</v>
      </c>
      <c r="S18" s="355">
        <v>2515</v>
      </c>
      <c r="T18" s="355">
        <v>1229</v>
      </c>
      <c r="U18" s="355">
        <v>1237</v>
      </c>
      <c r="V18" s="290">
        <v>5737</v>
      </c>
    </row>
    <row r="19" spans="2:24" ht="18" customHeight="1" x14ac:dyDescent="0.2">
      <c r="B19" s="2"/>
      <c r="C19" s="1453"/>
      <c r="D19" s="1454"/>
      <c r="E19" s="33"/>
      <c r="F19" s="34" t="s">
        <v>45</v>
      </c>
      <c r="G19" s="216"/>
      <c r="H19" s="217"/>
      <c r="I19" s="39"/>
      <c r="J19" s="204">
        <v>46408</v>
      </c>
      <c r="K19" s="35"/>
      <c r="L19" s="36"/>
      <c r="M19" s="204">
        <v>45454</v>
      </c>
      <c r="N19" s="35"/>
      <c r="O19" s="275">
        <v>40248</v>
      </c>
      <c r="P19" s="204">
        <v>53773</v>
      </c>
      <c r="Q19" s="275">
        <v>57230</v>
      </c>
      <c r="R19" s="355">
        <v>59758</v>
      </c>
      <c r="S19" s="355">
        <v>69967</v>
      </c>
      <c r="T19" s="355">
        <v>69540</v>
      </c>
      <c r="U19" s="355">
        <v>76946</v>
      </c>
      <c r="V19" s="290">
        <v>85461</v>
      </c>
    </row>
    <row r="20" spans="2:24" ht="18" customHeight="1" x14ac:dyDescent="0.2">
      <c r="B20" s="2"/>
      <c r="C20" s="1453"/>
      <c r="D20" s="1454"/>
      <c r="E20" s="33"/>
      <c r="F20" s="34" t="s">
        <v>46</v>
      </c>
      <c r="G20" s="36"/>
      <c r="H20" s="37"/>
      <c r="I20" s="36"/>
      <c r="J20" s="204">
        <v>354</v>
      </c>
      <c r="K20" s="35"/>
      <c r="L20" s="36"/>
      <c r="M20" s="204">
        <v>344</v>
      </c>
      <c r="N20" s="35"/>
      <c r="O20" s="275">
        <v>271</v>
      </c>
      <c r="P20" s="204">
        <v>232</v>
      </c>
      <c r="Q20" s="275">
        <v>224</v>
      </c>
      <c r="R20" s="355">
        <v>245</v>
      </c>
      <c r="S20" s="355">
        <v>237</v>
      </c>
      <c r="T20" s="355">
        <v>213</v>
      </c>
      <c r="U20" s="355">
        <v>190</v>
      </c>
      <c r="V20" s="290">
        <v>181</v>
      </c>
    </row>
    <row r="21" spans="2:24" ht="18" customHeight="1" x14ac:dyDescent="0.2">
      <c r="B21" s="2"/>
      <c r="C21" s="1453"/>
      <c r="D21" s="1454"/>
      <c r="E21" s="33"/>
      <c r="F21" s="42" t="s">
        <v>47</v>
      </c>
      <c r="G21" s="36"/>
      <c r="H21" s="37"/>
      <c r="I21" s="36"/>
      <c r="J21" s="204">
        <v>61</v>
      </c>
      <c r="K21" s="35"/>
      <c r="L21" s="36"/>
      <c r="M21" s="204">
        <v>61</v>
      </c>
      <c r="N21" s="35"/>
      <c r="O21" s="275">
        <v>60</v>
      </c>
      <c r="P21" s="204">
        <v>30</v>
      </c>
      <c r="Q21" s="275">
        <v>60</v>
      </c>
      <c r="R21" s="355">
        <v>59</v>
      </c>
      <c r="S21" s="355">
        <v>60</v>
      </c>
      <c r="T21" s="355">
        <v>60</v>
      </c>
      <c r="U21" s="355">
        <v>60</v>
      </c>
      <c r="V21" s="290">
        <v>60</v>
      </c>
    </row>
    <row r="22" spans="2:24" ht="18" customHeight="1" x14ac:dyDescent="0.2">
      <c r="B22" s="2"/>
      <c r="C22" s="1453"/>
      <c r="D22" s="1454"/>
      <c r="E22" s="33"/>
      <c r="F22" s="42" t="s">
        <v>48</v>
      </c>
      <c r="G22" s="36"/>
      <c r="H22" s="37"/>
      <c r="I22" s="36"/>
      <c r="J22" s="204">
        <v>5651</v>
      </c>
      <c r="K22" s="35"/>
      <c r="L22" s="36"/>
      <c r="M22" s="204">
        <v>5683</v>
      </c>
      <c r="N22" s="35"/>
      <c r="O22" s="275">
        <v>3356</v>
      </c>
      <c r="P22" s="204">
        <v>2746</v>
      </c>
      <c r="Q22" s="275">
        <v>1500</v>
      </c>
      <c r="R22" s="355">
        <v>818</v>
      </c>
      <c r="S22" s="355">
        <v>779</v>
      </c>
      <c r="T22" s="355">
        <v>739</v>
      </c>
      <c r="U22" s="355">
        <v>643</v>
      </c>
      <c r="V22" s="290">
        <v>604</v>
      </c>
    </row>
    <row r="23" spans="2:24" ht="18" customHeight="1" x14ac:dyDescent="0.2">
      <c r="B23" s="2"/>
      <c r="C23" s="1453"/>
      <c r="D23" s="1454"/>
      <c r="E23" s="33"/>
      <c r="F23" s="34" t="s">
        <v>49</v>
      </c>
      <c r="G23" s="36"/>
      <c r="H23" s="37"/>
      <c r="I23" s="36"/>
      <c r="J23" s="204">
        <v>7682</v>
      </c>
      <c r="K23" s="35"/>
      <c r="L23" s="36"/>
      <c r="M23" s="204">
        <v>7714</v>
      </c>
      <c r="N23" s="35"/>
      <c r="O23" s="275">
        <v>9180</v>
      </c>
      <c r="P23" s="204">
        <v>9155</v>
      </c>
      <c r="Q23" s="275">
        <v>8409</v>
      </c>
      <c r="R23" s="355">
        <v>6911</v>
      </c>
      <c r="S23" s="355">
        <v>7239</v>
      </c>
      <c r="T23" s="355">
        <v>7418</v>
      </c>
      <c r="U23" s="355">
        <v>7431</v>
      </c>
      <c r="V23" s="290">
        <v>7451</v>
      </c>
    </row>
    <row r="24" spans="2:24" ht="18" customHeight="1" x14ac:dyDescent="0.2">
      <c r="B24" s="2"/>
      <c r="C24" s="1453"/>
      <c r="D24" s="1454"/>
      <c r="E24" s="33"/>
      <c r="F24" s="34" t="s">
        <v>50</v>
      </c>
      <c r="G24" s="36"/>
      <c r="H24" s="37"/>
      <c r="I24" s="36"/>
      <c r="J24" s="204">
        <v>49369</v>
      </c>
      <c r="K24" s="35"/>
      <c r="L24" s="36"/>
      <c r="M24" s="204">
        <v>46037</v>
      </c>
      <c r="N24" s="35"/>
      <c r="O24" s="275">
        <v>54853</v>
      </c>
      <c r="P24" s="204">
        <v>62806</v>
      </c>
      <c r="Q24" s="275">
        <v>66341</v>
      </c>
      <c r="R24" s="355">
        <v>161327</v>
      </c>
      <c r="S24" s="355">
        <v>106153</v>
      </c>
      <c r="T24" s="355">
        <v>92922</v>
      </c>
      <c r="U24" s="355">
        <v>88954</v>
      </c>
      <c r="V24" s="290">
        <v>90351</v>
      </c>
    </row>
    <row r="25" spans="2:24" ht="18" customHeight="1" x14ac:dyDescent="0.2">
      <c r="B25" s="2"/>
      <c r="C25" s="1453"/>
      <c r="D25" s="1454"/>
      <c r="E25" s="33"/>
      <c r="F25" s="34" t="s">
        <v>51</v>
      </c>
      <c r="G25" s="36"/>
      <c r="H25" s="37"/>
      <c r="I25" s="36"/>
      <c r="J25" s="204">
        <v>13596</v>
      </c>
      <c r="K25" s="35"/>
      <c r="L25" s="36"/>
      <c r="M25" s="204">
        <v>12544</v>
      </c>
      <c r="N25" s="35"/>
      <c r="O25" s="275">
        <v>18306</v>
      </c>
      <c r="P25" s="204">
        <v>17900</v>
      </c>
      <c r="Q25" s="275">
        <v>19875</v>
      </c>
      <c r="R25" s="355">
        <v>20115</v>
      </c>
      <c r="S25" s="355">
        <v>27984</v>
      </c>
      <c r="T25" s="355">
        <v>25238</v>
      </c>
      <c r="U25" s="355">
        <v>22402</v>
      </c>
      <c r="V25" s="290">
        <v>29278</v>
      </c>
    </row>
    <row r="26" spans="2:24" ht="18" customHeight="1" x14ac:dyDescent="0.2">
      <c r="B26" s="2"/>
      <c r="C26" s="1453"/>
      <c r="D26" s="1454"/>
      <c r="E26" s="33"/>
      <c r="F26" s="34" t="s">
        <v>52</v>
      </c>
      <c r="G26" s="36"/>
      <c r="H26" s="37"/>
      <c r="I26" s="36"/>
      <c r="J26" s="204">
        <v>819</v>
      </c>
      <c r="K26" s="35"/>
      <c r="L26" s="36"/>
      <c r="M26" s="204">
        <v>861</v>
      </c>
      <c r="N26" s="35"/>
      <c r="O26" s="275">
        <v>1526</v>
      </c>
      <c r="P26" s="204">
        <v>1067</v>
      </c>
      <c r="Q26" s="275">
        <v>845</v>
      </c>
      <c r="R26" s="355">
        <v>941</v>
      </c>
      <c r="S26" s="355">
        <v>3243</v>
      </c>
      <c r="T26" s="355">
        <v>1763</v>
      </c>
      <c r="U26" s="355">
        <v>948</v>
      </c>
      <c r="V26" s="290">
        <v>1445</v>
      </c>
    </row>
    <row r="27" spans="2:24" ht="18" customHeight="1" x14ac:dyDescent="0.2">
      <c r="B27" s="2"/>
      <c r="C27" s="1453"/>
      <c r="D27" s="1454"/>
      <c r="E27" s="33"/>
      <c r="F27" s="34" t="s">
        <v>53</v>
      </c>
      <c r="G27" s="36"/>
      <c r="H27" s="37"/>
      <c r="I27" s="36"/>
      <c r="J27" s="204">
        <v>343</v>
      </c>
      <c r="K27" s="35"/>
      <c r="L27" s="36"/>
      <c r="M27" s="204">
        <v>433</v>
      </c>
      <c r="N27" s="35"/>
      <c r="O27" s="275">
        <v>379</v>
      </c>
      <c r="P27" s="204">
        <v>497</v>
      </c>
      <c r="Q27" s="275">
        <v>494</v>
      </c>
      <c r="R27" s="355">
        <v>630</v>
      </c>
      <c r="S27" s="355">
        <v>742</v>
      </c>
      <c r="T27" s="355">
        <v>894</v>
      </c>
      <c r="U27" s="355">
        <v>1154</v>
      </c>
      <c r="V27" s="290">
        <v>1865</v>
      </c>
    </row>
    <row r="28" spans="2:24" ht="18" customHeight="1" x14ac:dyDescent="0.2">
      <c r="B28" s="2"/>
      <c r="C28" s="1453"/>
      <c r="D28" s="1454"/>
      <c r="E28" s="33"/>
      <c r="F28" s="34" t="s">
        <v>54</v>
      </c>
      <c r="G28" s="36"/>
      <c r="H28" s="37"/>
      <c r="I28" s="36"/>
      <c r="J28" s="204">
        <v>1141</v>
      </c>
      <c r="K28" s="35"/>
      <c r="L28" s="36"/>
      <c r="M28" s="204">
        <v>2533</v>
      </c>
      <c r="N28" s="35"/>
      <c r="O28" s="275">
        <v>6554</v>
      </c>
      <c r="P28" s="204">
        <v>22</v>
      </c>
      <c r="Q28" s="275">
        <v>23</v>
      </c>
      <c r="R28" s="355">
        <v>1059</v>
      </c>
      <c r="S28" s="355">
        <v>180</v>
      </c>
      <c r="T28" s="355">
        <v>2212</v>
      </c>
      <c r="U28" s="355">
        <v>7813</v>
      </c>
      <c r="V28" s="290">
        <v>4909</v>
      </c>
    </row>
    <row r="29" spans="2:24" ht="18" customHeight="1" x14ac:dyDescent="0.2">
      <c r="B29" s="2"/>
      <c r="C29" s="1453"/>
      <c r="D29" s="1454"/>
      <c r="E29" s="33"/>
      <c r="F29" s="34" t="s">
        <v>55</v>
      </c>
      <c r="G29" s="36"/>
      <c r="H29" s="37"/>
      <c r="I29" s="36"/>
      <c r="J29" s="204">
        <v>4101</v>
      </c>
      <c r="K29" s="35"/>
      <c r="L29" s="36"/>
      <c r="M29" s="204">
        <v>7193</v>
      </c>
      <c r="N29" s="35"/>
      <c r="O29" s="275">
        <v>1668</v>
      </c>
      <c r="P29" s="204">
        <v>2818</v>
      </c>
      <c r="Q29" s="275">
        <v>5712</v>
      </c>
      <c r="R29" s="355">
        <v>4104</v>
      </c>
      <c r="S29" s="355">
        <v>6012</v>
      </c>
      <c r="T29" s="355">
        <v>10630</v>
      </c>
      <c r="U29" s="355">
        <v>7602</v>
      </c>
      <c r="V29" s="290">
        <v>13363</v>
      </c>
    </row>
    <row r="30" spans="2:24" ht="18" customHeight="1" x14ac:dyDescent="0.2">
      <c r="B30" s="2"/>
      <c r="C30" s="1453"/>
      <c r="D30" s="1454"/>
      <c r="E30" s="33"/>
      <c r="F30" s="34" t="s">
        <v>56</v>
      </c>
      <c r="G30" s="36"/>
      <c r="H30" s="37"/>
      <c r="I30" s="36"/>
      <c r="J30" s="204">
        <v>31677</v>
      </c>
      <c r="K30" s="35"/>
      <c r="L30" s="36"/>
      <c r="M30" s="204">
        <v>30242</v>
      </c>
      <c r="N30" s="35"/>
      <c r="O30" s="275">
        <v>24420</v>
      </c>
      <c r="P30" s="204">
        <v>20102</v>
      </c>
      <c r="Q30" s="275">
        <v>19164</v>
      </c>
      <c r="R30" s="355">
        <v>19437</v>
      </c>
      <c r="S30" s="355">
        <v>16557</v>
      </c>
      <c r="T30" s="355">
        <v>16091</v>
      </c>
      <c r="U30" s="355">
        <v>15420</v>
      </c>
      <c r="V30" s="290">
        <v>16214</v>
      </c>
    </row>
    <row r="31" spans="2:24" ht="18" customHeight="1" x14ac:dyDescent="0.2">
      <c r="B31" s="2"/>
      <c r="C31" s="1453"/>
      <c r="D31" s="1454"/>
      <c r="E31" s="44"/>
      <c r="F31" s="122" t="s">
        <v>57</v>
      </c>
      <c r="G31" s="216"/>
      <c r="H31" s="217"/>
      <c r="I31" s="216"/>
      <c r="J31" s="645">
        <v>64799</v>
      </c>
      <c r="K31" s="14"/>
      <c r="L31" s="216"/>
      <c r="M31" s="645">
        <v>61201</v>
      </c>
      <c r="N31" s="14"/>
      <c r="O31" s="646">
        <v>51370</v>
      </c>
      <c r="P31" s="645">
        <v>52282</v>
      </c>
      <c r="Q31" s="646">
        <v>57506</v>
      </c>
      <c r="R31" s="647">
        <v>50638</v>
      </c>
      <c r="S31" s="647">
        <v>43729</v>
      </c>
      <c r="T31" s="647">
        <v>39108</v>
      </c>
      <c r="U31" s="647">
        <v>39931</v>
      </c>
      <c r="V31" s="918">
        <v>38596</v>
      </c>
    </row>
    <row r="32" spans="2:24" ht="18" customHeight="1" x14ac:dyDescent="0.2">
      <c r="B32" s="3"/>
      <c r="C32" s="1451" t="s">
        <v>59</v>
      </c>
      <c r="D32" s="1452"/>
      <c r="E32" s="8"/>
      <c r="F32" s="11" t="s">
        <v>58</v>
      </c>
      <c r="G32" s="648"/>
      <c r="H32" s="649"/>
      <c r="I32" s="650"/>
      <c r="J32" s="651">
        <v>356566</v>
      </c>
      <c r="K32" s="652"/>
      <c r="L32" s="650"/>
      <c r="M32" s="651">
        <v>353301</v>
      </c>
      <c r="N32" s="652"/>
      <c r="O32" s="653">
        <v>353821</v>
      </c>
      <c r="P32" s="651">
        <v>379276</v>
      </c>
      <c r="Q32" s="653">
        <f>SUM(Q33:Q47)</f>
        <v>396533</v>
      </c>
      <c r="R32" s="654">
        <f t="shared" ref="R32:U32" si="1">SUM(R33:R47)</f>
        <v>483455</v>
      </c>
      <c r="S32" s="654">
        <f t="shared" si="1"/>
        <v>438419</v>
      </c>
      <c r="T32" s="654">
        <f>SUM(T33:T47)</f>
        <v>427283</v>
      </c>
      <c r="U32" s="654">
        <f t="shared" si="1"/>
        <v>425335</v>
      </c>
      <c r="V32" s="919">
        <f t="shared" ref="V32" si="2">SUM(V33:V47)</f>
        <v>452133</v>
      </c>
      <c r="X32" s="742"/>
    </row>
    <row r="33" spans="2:22" ht="18" customHeight="1" x14ac:dyDescent="0.2">
      <c r="B33" s="54"/>
      <c r="C33" s="1453"/>
      <c r="D33" s="1454"/>
      <c r="F33" s="639" t="s">
        <v>60</v>
      </c>
      <c r="G33" s="643"/>
      <c r="H33" s="644"/>
      <c r="I33" s="643"/>
      <c r="J33" s="248">
        <v>1276</v>
      </c>
      <c r="K33" s="18"/>
      <c r="L33" s="643"/>
      <c r="M33" s="248">
        <v>1151</v>
      </c>
      <c r="N33" s="18"/>
      <c r="O33" s="276">
        <v>1032</v>
      </c>
      <c r="P33" s="248">
        <v>988</v>
      </c>
      <c r="Q33" s="276">
        <v>978</v>
      </c>
      <c r="R33" s="356">
        <v>932</v>
      </c>
      <c r="S33" s="356">
        <v>937</v>
      </c>
      <c r="T33" s="356">
        <v>980</v>
      </c>
      <c r="U33" s="356">
        <v>957</v>
      </c>
      <c r="V33" s="744">
        <v>973</v>
      </c>
    </row>
    <row r="34" spans="2:22" ht="18" customHeight="1" x14ac:dyDescent="0.2">
      <c r="B34" s="46"/>
      <c r="C34" s="1453"/>
      <c r="D34" s="1454"/>
      <c r="E34" s="44"/>
      <c r="F34" s="638" t="s">
        <v>61</v>
      </c>
      <c r="G34" s="36"/>
      <c r="H34" s="37"/>
      <c r="I34" s="36"/>
      <c r="J34" s="204">
        <v>45135</v>
      </c>
      <c r="K34" s="35"/>
      <c r="L34" s="36"/>
      <c r="M34" s="204">
        <v>46789</v>
      </c>
      <c r="N34" s="35"/>
      <c r="O34" s="275">
        <v>44638</v>
      </c>
      <c r="P34" s="204">
        <v>42344</v>
      </c>
      <c r="Q34" s="275">
        <v>48462</v>
      </c>
      <c r="R34" s="355">
        <v>120538</v>
      </c>
      <c r="S34" s="355">
        <v>46117</v>
      </c>
      <c r="T34" s="355">
        <v>43740</v>
      </c>
      <c r="U34" s="355">
        <v>45167</v>
      </c>
      <c r="V34" s="290">
        <v>48079</v>
      </c>
    </row>
    <row r="35" spans="2:22" ht="18" customHeight="1" x14ac:dyDescent="0.2">
      <c r="B35" s="2"/>
      <c r="C35" s="1453"/>
      <c r="D35" s="1454"/>
      <c r="E35" s="44"/>
      <c r="F35" s="638" t="s">
        <v>62</v>
      </c>
      <c r="G35" s="36"/>
      <c r="H35" s="37"/>
      <c r="I35" s="36"/>
      <c r="J35" s="204">
        <v>97613</v>
      </c>
      <c r="K35" s="35"/>
      <c r="L35" s="36"/>
      <c r="M35" s="204">
        <v>99924</v>
      </c>
      <c r="N35" s="35"/>
      <c r="O35" s="275">
        <v>111608</v>
      </c>
      <c r="P35" s="204">
        <v>114297</v>
      </c>
      <c r="Q35" s="275">
        <v>119204</v>
      </c>
      <c r="R35" s="355">
        <v>124322</v>
      </c>
      <c r="S35" s="355">
        <v>143980</v>
      </c>
      <c r="T35" s="355">
        <v>134746</v>
      </c>
      <c r="U35" s="355">
        <v>143989</v>
      </c>
      <c r="V35" s="290">
        <v>160543</v>
      </c>
    </row>
    <row r="36" spans="2:22" ht="18" customHeight="1" x14ac:dyDescent="0.2">
      <c r="B36" s="47"/>
      <c r="C36" s="1453"/>
      <c r="D36" s="1454"/>
      <c r="E36" s="44"/>
      <c r="F36" s="638" t="s">
        <v>63</v>
      </c>
      <c r="G36" s="36"/>
      <c r="H36" s="37"/>
      <c r="I36" s="36"/>
      <c r="J36" s="204">
        <v>35228</v>
      </c>
      <c r="K36" s="35"/>
      <c r="L36" s="36"/>
      <c r="M36" s="204">
        <v>26923</v>
      </c>
      <c r="N36" s="35"/>
      <c r="O36" s="275">
        <v>25234</v>
      </c>
      <c r="P36" s="204">
        <v>25556</v>
      </c>
      <c r="Q36" s="275">
        <v>25625</v>
      </c>
      <c r="R36" s="355">
        <v>26360</v>
      </c>
      <c r="S36" s="355">
        <v>36251</v>
      </c>
      <c r="T36" s="355">
        <v>37675</v>
      </c>
      <c r="U36" s="355">
        <v>33274</v>
      </c>
      <c r="V36" s="290">
        <v>29609</v>
      </c>
    </row>
    <row r="37" spans="2:22" ht="18" customHeight="1" x14ac:dyDescent="0.2">
      <c r="B37" s="2"/>
      <c r="C37" s="1453"/>
      <c r="D37" s="1454"/>
      <c r="E37" s="44"/>
      <c r="F37" s="638" t="s">
        <v>64</v>
      </c>
      <c r="G37" s="36"/>
      <c r="H37" s="37"/>
      <c r="I37" s="36"/>
      <c r="J37" s="204">
        <v>1809</v>
      </c>
      <c r="K37" s="35"/>
      <c r="L37" s="36"/>
      <c r="M37" s="204">
        <v>1496</v>
      </c>
      <c r="N37" s="35"/>
      <c r="O37" s="275">
        <v>956</v>
      </c>
      <c r="P37" s="204">
        <v>1056</v>
      </c>
      <c r="Q37" s="275">
        <v>928</v>
      </c>
      <c r="R37" s="355">
        <v>1178</v>
      </c>
      <c r="S37" s="355">
        <v>1132</v>
      </c>
      <c r="T37" s="355">
        <v>1177</v>
      </c>
      <c r="U37" s="355">
        <v>572</v>
      </c>
      <c r="V37" s="290">
        <v>660</v>
      </c>
    </row>
    <row r="38" spans="2:22" ht="18" customHeight="1" x14ac:dyDescent="0.2">
      <c r="B38" s="48"/>
      <c r="C38" s="1453"/>
      <c r="D38" s="1454"/>
      <c r="E38" s="44"/>
      <c r="F38" s="638" t="s">
        <v>65</v>
      </c>
      <c r="G38" s="36"/>
      <c r="H38" s="37"/>
      <c r="I38" s="36"/>
      <c r="J38" s="204">
        <v>7729</v>
      </c>
      <c r="K38" s="35"/>
      <c r="L38" s="36"/>
      <c r="M38" s="204">
        <v>7695</v>
      </c>
      <c r="N38" s="35"/>
      <c r="O38" s="275">
        <v>7819</v>
      </c>
      <c r="P38" s="204">
        <v>6107</v>
      </c>
      <c r="Q38" s="275">
        <v>6399</v>
      </c>
      <c r="R38" s="355">
        <v>6181</v>
      </c>
      <c r="S38" s="355">
        <v>6205</v>
      </c>
      <c r="T38" s="355">
        <v>6347</v>
      </c>
      <c r="U38" s="355">
        <v>6420</v>
      </c>
      <c r="V38" s="290">
        <v>8371</v>
      </c>
    </row>
    <row r="39" spans="2:22" ht="18" customHeight="1" x14ac:dyDescent="0.2">
      <c r="B39" s="2"/>
      <c r="C39" s="1453"/>
      <c r="D39" s="1454"/>
      <c r="E39" s="44"/>
      <c r="F39" s="638" t="s">
        <v>66</v>
      </c>
      <c r="G39" s="36"/>
      <c r="H39" s="37"/>
      <c r="I39" s="36"/>
      <c r="J39" s="204">
        <v>19892</v>
      </c>
      <c r="K39" s="35"/>
      <c r="L39" s="36"/>
      <c r="M39" s="204">
        <v>20199</v>
      </c>
      <c r="N39" s="35"/>
      <c r="O39" s="275">
        <v>14662</v>
      </c>
      <c r="P39" s="204">
        <v>11378</v>
      </c>
      <c r="Q39" s="275">
        <v>11778</v>
      </c>
      <c r="R39" s="355">
        <v>13099</v>
      </c>
      <c r="S39" s="355">
        <v>17272</v>
      </c>
      <c r="T39" s="355">
        <v>12996</v>
      </c>
      <c r="U39" s="355">
        <v>9091</v>
      </c>
      <c r="V39" s="290">
        <v>7915</v>
      </c>
    </row>
    <row r="40" spans="2:22" ht="18" customHeight="1" x14ac:dyDescent="0.2">
      <c r="B40" s="2"/>
      <c r="C40" s="1453"/>
      <c r="D40" s="1454"/>
      <c r="E40" s="44"/>
      <c r="F40" s="638" t="s">
        <v>67</v>
      </c>
      <c r="G40" s="36"/>
      <c r="H40" s="37"/>
      <c r="I40" s="36"/>
      <c r="J40" s="204">
        <v>58519</v>
      </c>
      <c r="K40" s="35"/>
      <c r="L40" s="36"/>
      <c r="M40" s="204">
        <v>57278</v>
      </c>
      <c r="N40" s="35"/>
      <c r="O40" s="275">
        <v>60640</v>
      </c>
      <c r="P40" s="204">
        <v>53712</v>
      </c>
      <c r="Q40" s="275">
        <v>53112</v>
      </c>
      <c r="R40" s="355">
        <v>63744</v>
      </c>
      <c r="S40" s="355">
        <v>59857</v>
      </c>
      <c r="T40" s="355">
        <v>61684</v>
      </c>
      <c r="U40" s="355">
        <v>58569</v>
      </c>
      <c r="V40" s="290">
        <v>60041</v>
      </c>
    </row>
    <row r="41" spans="2:22" ht="18" customHeight="1" x14ac:dyDescent="0.2">
      <c r="B41" s="2"/>
      <c r="C41" s="1453"/>
      <c r="D41" s="1454"/>
      <c r="E41" s="44"/>
      <c r="F41" s="638" t="s">
        <v>68</v>
      </c>
      <c r="G41" s="36"/>
      <c r="H41" s="37"/>
      <c r="I41" s="36"/>
      <c r="J41" s="204">
        <v>10568</v>
      </c>
      <c r="K41" s="35"/>
      <c r="L41" s="36"/>
      <c r="M41" s="204">
        <v>10501</v>
      </c>
      <c r="N41" s="35"/>
      <c r="O41" s="275">
        <v>10307</v>
      </c>
      <c r="P41" s="204">
        <v>10578</v>
      </c>
      <c r="Q41" s="275">
        <v>11517</v>
      </c>
      <c r="R41" s="355">
        <v>10265</v>
      </c>
      <c r="S41" s="355">
        <v>10236</v>
      </c>
      <c r="T41" s="355">
        <v>10835</v>
      </c>
      <c r="U41" s="355">
        <v>10850</v>
      </c>
      <c r="V41" s="290">
        <v>11188</v>
      </c>
    </row>
    <row r="42" spans="2:22" ht="18" customHeight="1" x14ac:dyDescent="0.2">
      <c r="B42" s="2"/>
      <c r="C42" s="1453"/>
      <c r="D42" s="1454"/>
      <c r="E42" s="44"/>
      <c r="F42" s="638" t="s">
        <v>69</v>
      </c>
      <c r="G42" s="36"/>
      <c r="H42" s="37"/>
      <c r="I42" s="36"/>
      <c r="J42" s="204">
        <v>30439</v>
      </c>
      <c r="K42" s="35"/>
      <c r="L42" s="36"/>
      <c r="M42" s="204">
        <v>33200</v>
      </c>
      <c r="N42" s="35"/>
      <c r="O42" s="275">
        <v>25164</v>
      </c>
      <c r="P42" s="204">
        <v>61422</v>
      </c>
      <c r="Q42" s="275">
        <v>66655</v>
      </c>
      <c r="R42" s="355">
        <v>64376</v>
      </c>
      <c r="S42" s="355">
        <v>60220</v>
      </c>
      <c r="T42" s="355">
        <v>61351</v>
      </c>
      <c r="U42" s="355">
        <v>57997</v>
      </c>
      <c r="V42" s="290">
        <v>65839</v>
      </c>
    </row>
    <row r="43" spans="2:22" ht="18" customHeight="1" x14ac:dyDescent="0.2">
      <c r="B43" s="2"/>
      <c r="C43" s="1453"/>
      <c r="D43" s="1454"/>
      <c r="E43" s="44"/>
      <c r="F43" s="638" t="s">
        <v>70</v>
      </c>
      <c r="G43" s="215"/>
      <c r="H43" s="40"/>
      <c r="I43" s="41"/>
      <c r="J43" s="204">
        <v>528</v>
      </c>
      <c r="K43" s="35"/>
      <c r="L43" s="36"/>
      <c r="M43" s="204">
        <v>226</v>
      </c>
      <c r="N43" s="35"/>
      <c r="O43" s="275">
        <v>0</v>
      </c>
      <c r="P43" s="204">
        <v>0</v>
      </c>
      <c r="Q43" s="275">
        <v>0</v>
      </c>
      <c r="R43" s="355">
        <v>0</v>
      </c>
      <c r="S43" s="355">
        <v>0</v>
      </c>
      <c r="T43" s="355">
        <v>0</v>
      </c>
      <c r="U43" s="355">
        <v>880</v>
      </c>
      <c r="V43" s="290">
        <v>3328</v>
      </c>
    </row>
    <row r="44" spans="2:22" ht="18" customHeight="1" x14ac:dyDescent="0.2">
      <c r="B44" s="2"/>
      <c r="C44" s="1453"/>
      <c r="D44" s="1454"/>
      <c r="E44" s="44"/>
      <c r="F44" s="638" t="s">
        <v>71</v>
      </c>
      <c r="G44" s="36"/>
      <c r="H44" s="37"/>
      <c r="I44" s="36"/>
      <c r="J44" s="204">
        <v>36267</v>
      </c>
      <c r="K44" s="35"/>
      <c r="L44" s="36"/>
      <c r="M44" s="204">
        <v>37653</v>
      </c>
      <c r="N44" s="35"/>
      <c r="O44" s="275">
        <v>42876</v>
      </c>
      <c r="P44" s="204">
        <v>43972</v>
      </c>
      <c r="Q44" s="275">
        <v>44058</v>
      </c>
      <c r="R44" s="355">
        <v>44724</v>
      </c>
      <c r="S44" s="355">
        <v>48512</v>
      </c>
      <c r="T44" s="355">
        <v>48152</v>
      </c>
      <c r="U44" s="355">
        <v>50575</v>
      </c>
      <c r="V44" s="290">
        <v>49288</v>
      </c>
    </row>
    <row r="45" spans="2:22" ht="18" customHeight="1" x14ac:dyDescent="0.2">
      <c r="B45" s="2"/>
      <c r="C45" s="1453"/>
      <c r="D45" s="1454"/>
      <c r="E45" s="44"/>
      <c r="F45" s="638" t="s">
        <v>72</v>
      </c>
      <c r="G45" s="36"/>
      <c r="H45" s="37"/>
      <c r="I45" s="36"/>
      <c r="J45" s="204">
        <v>11563</v>
      </c>
      <c r="K45" s="35"/>
      <c r="L45" s="36"/>
      <c r="M45" s="204">
        <v>10266</v>
      </c>
      <c r="N45" s="35"/>
      <c r="O45" s="275">
        <v>8885</v>
      </c>
      <c r="P45" s="204">
        <v>7866</v>
      </c>
      <c r="Q45" s="275">
        <v>7817</v>
      </c>
      <c r="R45" s="355">
        <v>7736</v>
      </c>
      <c r="S45" s="355">
        <v>7700</v>
      </c>
      <c r="T45" s="355">
        <v>7600</v>
      </c>
      <c r="U45" s="355">
        <v>6994</v>
      </c>
      <c r="V45" s="290">
        <v>6299</v>
      </c>
    </row>
    <row r="46" spans="2:22" ht="18" customHeight="1" x14ac:dyDescent="0.2">
      <c r="B46" s="2"/>
      <c r="C46" s="1453"/>
      <c r="D46" s="1454"/>
      <c r="E46" s="44"/>
      <c r="F46" s="638" t="s">
        <v>73</v>
      </c>
      <c r="G46" s="36"/>
      <c r="H46" s="37"/>
      <c r="I46" s="36"/>
      <c r="J46" s="204">
        <v>0</v>
      </c>
      <c r="K46" s="35"/>
      <c r="L46" s="36"/>
      <c r="M46" s="204">
        <v>0</v>
      </c>
      <c r="N46" s="35"/>
      <c r="O46" s="275">
        <v>0</v>
      </c>
      <c r="P46" s="204">
        <v>0</v>
      </c>
      <c r="Q46" s="275">
        <v>0</v>
      </c>
      <c r="R46" s="355">
        <v>0</v>
      </c>
      <c r="S46" s="355">
        <v>0</v>
      </c>
      <c r="T46" s="355">
        <v>0</v>
      </c>
      <c r="U46" s="355">
        <v>0</v>
      </c>
      <c r="V46" s="290">
        <v>0</v>
      </c>
    </row>
    <row r="47" spans="2:22" ht="18" customHeight="1" x14ac:dyDescent="0.2">
      <c r="B47" s="2"/>
      <c r="C47" s="1455"/>
      <c r="D47" s="1456"/>
      <c r="E47" s="49"/>
      <c r="F47" s="655" t="s">
        <v>406</v>
      </c>
      <c r="G47" s="656"/>
      <c r="H47" s="657"/>
      <c r="I47" s="656"/>
      <c r="J47" s="658">
        <v>0</v>
      </c>
      <c r="K47" s="155"/>
      <c r="L47" s="656"/>
      <c r="M47" s="658">
        <v>0</v>
      </c>
      <c r="N47" s="155"/>
      <c r="O47" s="659">
        <v>0</v>
      </c>
      <c r="P47" s="658">
        <v>0</v>
      </c>
      <c r="Q47" s="659">
        <v>0</v>
      </c>
      <c r="R47" s="660">
        <v>0</v>
      </c>
      <c r="S47" s="660">
        <v>0</v>
      </c>
      <c r="T47" s="660">
        <v>0</v>
      </c>
      <c r="U47" s="660">
        <v>0</v>
      </c>
      <c r="V47" s="920">
        <v>0</v>
      </c>
    </row>
    <row r="48" spans="2:22" ht="15" customHeight="1" x14ac:dyDescent="0.2"/>
    <row r="49" spans="15:22" ht="15" customHeight="1" x14ac:dyDescent="0.2">
      <c r="O49" s="52"/>
      <c r="P49" s="52"/>
      <c r="Q49" s="52"/>
      <c r="R49" s="52"/>
      <c r="S49" s="52"/>
      <c r="T49" s="52"/>
      <c r="U49" s="52"/>
      <c r="V49" s="52"/>
    </row>
    <row r="50" spans="15:22" ht="15" customHeight="1" x14ac:dyDescent="0.2"/>
    <row r="51" spans="15:22" ht="15" customHeight="1" x14ac:dyDescent="0.2"/>
    <row r="52" spans="15:22" ht="15" customHeight="1" x14ac:dyDescent="0.2"/>
    <row r="53" spans="15:22" ht="15" customHeight="1" x14ac:dyDescent="0.2"/>
  </sheetData>
  <mergeCells count="5">
    <mergeCell ref="C32:D47"/>
    <mergeCell ref="B1:F1"/>
    <mergeCell ref="B3:F3"/>
    <mergeCell ref="E17:H17"/>
    <mergeCell ref="C4:D31"/>
  </mergeCells>
  <phoneticPr fontId="2"/>
  <pageMargins left="0.78740157480314965" right="0.59055118110236227" top="0.98425196850393704" bottom="0.98425196850393704" header="0.51181102362204722" footer="0.51181102362204722"/>
  <pageSetup paperSize="9" scale="89" firstPageNumber="7" orientation="portrait" useFirstPageNumber="1" r:id="rId1"/>
  <headerFooter alignWithMargins="0">
    <oddFooter>&amp;C&amp;"ＭＳ Ｐ明朝,標準"－&amp;P－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BG104"/>
  <sheetViews>
    <sheetView showGridLines="0" view="pageBreakPreview" zoomScale="75" zoomScaleNormal="75" zoomScaleSheetLayoutView="75" workbookViewId="0">
      <selection activeCell="H14" sqref="H14:I14"/>
    </sheetView>
  </sheetViews>
  <sheetFormatPr defaultColWidth="9" defaultRowHeight="18.75" customHeight="1" x14ac:dyDescent="0.2"/>
  <cols>
    <col min="1" max="1" width="1.90625" style="208" customWidth="1"/>
    <col min="2" max="2" width="1.36328125" style="208" customWidth="1"/>
    <col min="3" max="3" width="6.90625" style="208" customWidth="1"/>
    <col min="4" max="4" width="1" style="208" customWidth="1"/>
    <col min="5" max="5" width="3.36328125" style="208" hidden="1" customWidth="1"/>
    <col min="6" max="8" width="3.90625" style="208" hidden="1" customWidth="1"/>
    <col min="9" max="9" width="3.36328125" style="208" hidden="1" customWidth="1"/>
    <col min="10" max="11" width="3.36328125" style="208" customWidth="1"/>
    <col min="12" max="14" width="3.90625" style="208" customWidth="1"/>
    <col min="15" max="16" width="3.36328125" style="208" customWidth="1"/>
    <col min="17" max="19" width="3.90625" style="208" customWidth="1"/>
    <col min="20" max="21" width="3.36328125" style="208" customWidth="1"/>
    <col min="22" max="24" width="3.90625" style="208" hidden="1" customWidth="1"/>
    <col min="25" max="26" width="3.36328125" style="208" hidden="1" customWidth="1"/>
    <col min="27" max="29" width="3.90625" style="208" customWidth="1"/>
    <col min="30" max="31" width="3.36328125" style="208" customWidth="1"/>
    <col min="32" max="34" width="3.90625" style="208" hidden="1" customWidth="1"/>
    <col min="35" max="36" width="3.36328125" style="208" hidden="1" customWidth="1"/>
    <col min="37" max="39" width="3.90625" style="208" customWidth="1"/>
    <col min="40" max="41" width="3.36328125" style="208" customWidth="1"/>
    <col min="42" max="44" width="3.90625" style="208" hidden="1" customWidth="1"/>
    <col min="45" max="46" width="3.36328125" style="208" hidden="1" customWidth="1"/>
    <col min="47" max="49" width="3.90625" style="208" customWidth="1"/>
    <col min="50" max="51" width="3.36328125" style="208" customWidth="1"/>
    <col min="52" max="54" width="3.90625" style="208" customWidth="1"/>
    <col min="55" max="55" width="10.1796875" style="284" customWidth="1"/>
    <col min="56" max="56" width="11.90625" style="247" bestFit="1" customWidth="1"/>
    <col min="57" max="57" width="11.90625" style="284" bestFit="1" customWidth="1"/>
    <col min="58" max="58" width="13.08984375" style="284" customWidth="1"/>
    <col min="59" max="59" width="6.08984375" style="284" bestFit="1" customWidth="1"/>
    <col min="60" max="88" width="3.90625" style="208" customWidth="1"/>
    <col min="89" max="16384" width="9" style="208"/>
  </cols>
  <sheetData>
    <row r="1" spans="3:59" ht="18.75" customHeight="1" x14ac:dyDescent="0.2">
      <c r="C1" s="209"/>
    </row>
    <row r="2" spans="3:59" ht="18.75" customHeight="1" x14ac:dyDescent="0.2">
      <c r="C2" s="209"/>
      <c r="BD2" s="332" t="s">
        <v>594</v>
      </c>
      <c r="BE2" s="333" t="s">
        <v>553</v>
      </c>
      <c r="BF2" s="336" t="s">
        <v>595</v>
      </c>
      <c r="BG2" s="333"/>
    </row>
    <row r="3" spans="3:59" ht="18.75" customHeight="1" x14ac:dyDescent="0.2">
      <c r="C3" s="209"/>
      <c r="BC3" s="284" t="s">
        <v>1031</v>
      </c>
      <c r="BD3" s="334">
        <v>133682198</v>
      </c>
      <c r="BE3" s="334">
        <v>355784283</v>
      </c>
      <c r="BF3" s="284">
        <v>489466481</v>
      </c>
      <c r="BG3" s="335">
        <f t="shared" ref="BG3:BG6" si="0">BD3/BF3</f>
        <v>0.27311818722884112</v>
      </c>
    </row>
    <row r="4" spans="3:59" ht="18.75" customHeight="1" x14ac:dyDescent="0.2">
      <c r="C4" s="209"/>
      <c r="BC4" s="284" t="s">
        <v>1032</v>
      </c>
      <c r="BD4" s="334">
        <v>132094399</v>
      </c>
      <c r="BE4" s="334">
        <v>316954591</v>
      </c>
      <c r="BF4" s="284">
        <v>449048990</v>
      </c>
      <c r="BG4" s="335">
        <f t="shared" si="0"/>
        <v>0.29416478366870397</v>
      </c>
    </row>
    <row r="5" spans="3:59" ht="18.75" customHeight="1" x14ac:dyDescent="0.2">
      <c r="C5" s="209"/>
      <c r="BC5" s="284" t="s">
        <v>1033</v>
      </c>
      <c r="BD5" s="334">
        <v>134987795</v>
      </c>
      <c r="BE5" s="334">
        <v>299897761</v>
      </c>
      <c r="BF5" s="284">
        <v>434885556</v>
      </c>
      <c r="BG5" s="335">
        <f t="shared" si="0"/>
        <v>0.31039843273157591</v>
      </c>
    </row>
    <row r="6" spans="3:59" ht="18.75" customHeight="1" x14ac:dyDescent="0.2">
      <c r="C6" s="209"/>
      <c r="BC6" s="284" t="s">
        <v>1034</v>
      </c>
      <c r="BD6" s="334">
        <v>135601082</v>
      </c>
      <c r="BE6" s="334">
        <v>303097003</v>
      </c>
      <c r="BF6" s="284">
        <v>438698085</v>
      </c>
      <c r="BG6" s="335">
        <f t="shared" si="0"/>
        <v>0.3090988692143482</v>
      </c>
    </row>
    <row r="7" spans="3:59" ht="18.75" customHeight="1" x14ac:dyDescent="0.2">
      <c r="C7" s="209"/>
      <c r="BC7" s="284" t="s">
        <v>1035</v>
      </c>
      <c r="BD7" s="334">
        <v>133999625</v>
      </c>
      <c r="BE7" s="334">
        <v>329544927</v>
      </c>
      <c r="BF7" s="284">
        <v>463544552</v>
      </c>
      <c r="BG7" s="335">
        <f t="shared" ref="BG7" si="1">BD7/BF7</f>
        <v>0.28907604333142933</v>
      </c>
    </row>
    <row r="8" spans="3:59" ht="18.75" customHeight="1" x14ac:dyDescent="0.2">
      <c r="C8" s="209"/>
    </row>
    <row r="9" spans="3:59" ht="18.75" customHeight="1" x14ac:dyDescent="0.2">
      <c r="C9" s="209"/>
      <c r="BC9" s="740"/>
    </row>
    <row r="10" spans="3:59" ht="18.75" customHeight="1" x14ac:dyDescent="0.2">
      <c r="C10" s="209"/>
    </row>
    <row r="11" spans="3:59" ht="18.75" customHeight="1" x14ac:dyDescent="0.2">
      <c r="C11" s="209"/>
    </row>
    <row r="12" spans="3:59" ht="18.75" customHeight="1" x14ac:dyDescent="0.2">
      <c r="C12" s="209"/>
    </row>
    <row r="13" spans="3:59" ht="18.75" customHeight="1" x14ac:dyDescent="0.2">
      <c r="C13" s="209"/>
    </row>
    <row r="14" spans="3:59" ht="18.75" customHeight="1" x14ac:dyDescent="0.2">
      <c r="C14" s="209"/>
    </row>
    <row r="15" spans="3:59" ht="18.75" customHeight="1" x14ac:dyDescent="0.2">
      <c r="C15" s="209"/>
    </row>
    <row r="16" spans="3:59" ht="18.75" customHeight="1" x14ac:dyDescent="0.2">
      <c r="C16" s="209"/>
    </row>
    <row r="17" spans="3:3" ht="18.75" customHeight="1" x14ac:dyDescent="0.2">
      <c r="C17" s="209"/>
    </row>
    <row r="18" spans="3:3" ht="18.75" customHeight="1" x14ac:dyDescent="0.2">
      <c r="C18" s="209"/>
    </row>
    <row r="19" spans="3:3" ht="18.75" customHeight="1" x14ac:dyDescent="0.2">
      <c r="C19" s="209"/>
    </row>
    <row r="20" spans="3:3" ht="18.75" customHeight="1" x14ac:dyDescent="0.2">
      <c r="C20" s="209"/>
    </row>
    <row r="21" spans="3:3" ht="18.75" customHeight="1" x14ac:dyDescent="0.2">
      <c r="C21" s="209"/>
    </row>
    <row r="22" spans="3:3" ht="18.75" customHeight="1" x14ac:dyDescent="0.2">
      <c r="C22" s="209"/>
    </row>
    <row r="23" spans="3:3" ht="18.75" customHeight="1" x14ac:dyDescent="0.2">
      <c r="C23" s="209"/>
    </row>
    <row r="24" spans="3:3" ht="18.75" customHeight="1" x14ac:dyDescent="0.2">
      <c r="C24" s="1467"/>
    </row>
    <row r="25" spans="3:3" ht="18.75" customHeight="1" x14ac:dyDescent="0.2">
      <c r="C25" s="1467"/>
    </row>
    <row r="26" spans="3:3" ht="18.75" customHeight="1" x14ac:dyDescent="0.2">
      <c r="C26" s="209"/>
    </row>
    <row r="27" spans="3:3" ht="18.75" customHeight="1" x14ac:dyDescent="0.2">
      <c r="C27" s="209"/>
    </row>
    <row r="28" spans="3:3" ht="18.75" customHeight="1" x14ac:dyDescent="0.2">
      <c r="C28" s="209"/>
    </row>
    <row r="29" spans="3:3" ht="18.75" customHeight="1" x14ac:dyDescent="0.2">
      <c r="C29" s="209"/>
    </row>
    <row r="30" spans="3:3" ht="18.75" customHeight="1" x14ac:dyDescent="0.2">
      <c r="C30" s="209"/>
    </row>
    <row r="31" spans="3:3" ht="18.75" customHeight="1" x14ac:dyDescent="0.2">
      <c r="C31" s="209"/>
    </row>
    <row r="32" spans="3:3" ht="18.75" customHeight="1" x14ac:dyDescent="0.2">
      <c r="C32" s="209"/>
    </row>
    <row r="33" spans="3:3" ht="18.75" customHeight="1" x14ac:dyDescent="0.2">
      <c r="C33" s="209"/>
    </row>
    <row r="34" spans="3:3" ht="18.75" customHeight="1" x14ac:dyDescent="0.2">
      <c r="C34" s="209"/>
    </row>
    <row r="35" spans="3:3" ht="18.75" customHeight="1" x14ac:dyDescent="0.2">
      <c r="C35" s="209"/>
    </row>
    <row r="36" spans="3:3" ht="18.75" customHeight="1" x14ac:dyDescent="0.2">
      <c r="C36" s="209"/>
    </row>
    <row r="37" spans="3:3" ht="18.75" customHeight="1" x14ac:dyDescent="0.2">
      <c r="C37" s="209"/>
    </row>
    <row r="38" spans="3:3" ht="18.75" customHeight="1" x14ac:dyDescent="0.2">
      <c r="C38" s="209"/>
    </row>
    <row r="39" spans="3:3" ht="18.75" customHeight="1" x14ac:dyDescent="0.2">
      <c r="C39" s="209"/>
    </row>
    <row r="40" spans="3:3" ht="18.75" customHeight="1" x14ac:dyDescent="0.2">
      <c r="C40" s="209"/>
    </row>
    <row r="41" spans="3:3" ht="18.75" customHeight="1" x14ac:dyDescent="0.2">
      <c r="C41" s="209"/>
    </row>
    <row r="42" spans="3:3" ht="18.75" customHeight="1" x14ac:dyDescent="0.2">
      <c r="C42" s="209"/>
    </row>
    <row r="43" spans="3:3" ht="18.75" customHeight="1" x14ac:dyDescent="0.2">
      <c r="C43" s="209"/>
    </row>
    <row r="44" spans="3:3" ht="18.75" customHeight="1" x14ac:dyDescent="0.2">
      <c r="C44" s="209"/>
    </row>
    <row r="45" spans="3:3" ht="18.75" customHeight="1" x14ac:dyDescent="0.2">
      <c r="C45" s="209"/>
    </row>
    <row r="46" spans="3:3" ht="18.75" customHeight="1" x14ac:dyDescent="0.2">
      <c r="C46" s="209"/>
    </row>
    <row r="47" spans="3:3" ht="18.75" customHeight="1" x14ac:dyDescent="0.2">
      <c r="C47" s="209"/>
    </row>
    <row r="48" spans="3:3" ht="18.75" customHeight="1" x14ac:dyDescent="0.2">
      <c r="C48" s="209"/>
    </row>
    <row r="49" spans="3:3" ht="18.75" customHeight="1" x14ac:dyDescent="0.2">
      <c r="C49" s="1467"/>
    </row>
    <row r="50" spans="3:3" ht="18.75" customHeight="1" x14ac:dyDescent="0.2">
      <c r="C50" s="1467"/>
    </row>
    <row r="51" spans="3:3" ht="18.75" customHeight="1" x14ac:dyDescent="0.2">
      <c r="C51" s="209"/>
    </row>
    <row r="52" spans="3:3" ht="18.75" customHeight="1" x14ac:dyDescent="0.2">
      <c r="C52" s="209"/>
    </row>
    <row r="53" spans="3:3" ht="18.75" customHeight="1" x14ac:dyDescent="0.2">
      <c r="C53" s="209"/>
    </row>
    <row r="54" spans="3:3" ht="18.75" customHeight="1" x14ac:dyDescent="0.2">
      <c r="C54" s="209"/>
    </row>
    <row r="55" spans="3:3" ht="18.75" customHeight="1" x14ac:dyDescent="0.2">
      <c r="C55" s="209"/>
    </row>
    <row r="56" spans="3:3" ht="18.75" customHeight="1" x14ac:dyDescent="0.2">
      <c r="C56" s="209"/>
    </row>
    <row r="57" spans="3:3" ht="18.75" customHeight="1" x14ac:dyDescent="0.2">
      <c r="C57" s="209"/>
    </row>
    <row r="58" spans="3:3" ht="18.75" customHeight="1" x14ac:dyDescent="0.2">
      <c r="C58" s="209"/>
    </row>
    <row r="59" spans="3:3" ht="18.75" customHeight="1" x14ac:dyDescent="0.2">
      <c r="C59" s="209"/>
    </row>
    <row r="60" spans="3:3" ht="18.75" customHeight="1" x14ac:dyDescent="0.2">
      <c r="C60" s="209"/>
    </row>
    <row r="61" spans="3:3" ht="18.75" customHeight="1" x14ac:dyDescent="0.2">
      <c r="C61" s="209"/>
    </row>
    <row r="62" spans="3:3" ht="18.75" customHeight="1" x14ac:dyDescent="0.2">
      <c r="C62" s="209"/>
    </row>
    <row r="63" spans="3:3" ht="18.75" customHeight="1" x14ac:dyDescent="0.2">
      <c r="C63" s="209"/>
    </row>
    <row r="64" spans="3:3" ht="18.75" customHeight="1" x14ac:dyDescent="0.2">
      <c r="C64" s="209"/>
    </row>
    <row r="65" spans="3:49" ht="18.75" customHeight="1" x14ac:dyDescent="0.2">
      <c r="C65" s="209"/>
    </row>
    <row r="66" spans="3:49" ht="18.75" customHeight="1" x14ac:dyDescent="0.2">
      <c r="C66" s="209"/>
    </row>
    <row r="67" spans="3:49" ht="18.75" customHeight="1" x14ac:dyDescent="0.2">
      <c r="C67" s="209"/>
      <c r="V67" s="226"/>
      <c r="W67" s="226"/>
      <c r="X67" s="226"/>
      <c r="AF67" s="226"/>
      <c r="AG67" s="226"/>
      <c r="AH67" s="226"/>
      <c r="AP67" s="226"/>
      <c r="AQ67" s="226"/>
      <c r="AR67" s="226"/>
    </row>
    <row r="68" spans="3:49" ht="18.75" customHeight="1" x14ac:dyDescent="0.2">
      <c r="C68" s="209"/>
      <c r="F68" s="1465"/>
      <c r="G68" s="1466"/>
      <c r="H68" s="1466"/>
      <c r="L68" s="1466"/>
      <c r="M68" s="1466"/>
      <c r="N68" s="1466"/>
      <c r="Q68" s="1465"/>
      <c r="R68" s="1465"/>
      <c r="S68" s="1465"/>
      <c r="V68" s="1465"/>
      <c r="W68" s="1465"/>
      <c r="X68" s="1465"/>
      <c r="AA68" s="1465"/>
      <c r="AB68" s="1465"/>
      <c r="AC68" s="1465"/>
      <c r="AF68" s="1465"/>
      <c r="AG68" s="1465"/>
      <c r="AH68" s="1465"/>
      <c r="AK68" s="1465"/>
      <c r="AL68" s="1466"/>
      <c r="AM68" s="1466"/>
      <c r="AP68" s="1465"/>
      <c r="AQ68" s="1465"/>
      <c r="AR68" s="1465"/>
      <c r="AU68" s="1465"/>
      <c r="AV68" s="1466"/>
      <c r="AW68" s="1466"/>
    </row>
    <row r="69" spans="3:49" ht="18.75" customHeight="1" x14ac:dyDescent="0.2">
      <c r="C69" s="209"/>
      <c r="F69" s="1466"/>
      <c r="G69" s="1466"/>
      <c r="H69" s="1466"/>
      <c r="L69" s="1466"/>
      <c r="M69" s="1466"/>
      <c r="N69" s="1466"/>
      <c r="Q69" s="1465"/>
      <c r="R69" s="1465"/>
      <c r="S69" s="1465"/>
      <c r="V69" s="1465"/>
      <c r="W69" s="1465"/>
      <c r="X69" s="1465"/>
      <c r="AA69" s="1465"/>
      <c r="AB69" s="1465"/>
      <c r="AC69" s="1465"/>
      <c r="AF69" s="1465"/>
      <c r="AG69" s="1465"/>
      <c r="AH69" s="1465"/>
      <c r="AK69" s="1466"/>
      <c r="AL69" s="1466"/>
      <c r="AM69" s="1466"/>
      <c r="AP69" s="1465"/>
      <c r="AQ69" s="1465"/>
      <c r="AR69" s="1465"/>
      <c r="AU69" s="1466"/>
      <c r="AV69" s="1466"/>
      <c r="AW69" s="1466"/>
    </row>
    <row r="70" spans="3:49" ht="18.75" customHeight="1" x14ac:dyDescent="0.2">
      <c r="C70" s="209"/>
      <c r="F70" s="1466"/>
      <c r="G70" s="1466"/>
      <c r="H70" s="1466"/>
      <c r="L70" s="1466"/>
      <c r="M70" s="1466"/>
      <c r="N70" s="1466"/>
      <c r="Q70" s="1465"/>
      <c r="R70" s="1465"/>
      <c r="S70" s="1465"/>
      <c r="V70" s="1465"/>
      <c r="W70" s="1465"/>
      <c r="X70" s="1465"/>
      <c r="AA70" s="1465"/>
      <c r="AB70" s="1465"/>
      <c r="AC70" s="1465"/>
      <c r="AF70" s="1465"/>
      <c r="AG70" s="1465"/>
      <c r="AH70" s="1465"/>
      <c r="AK70" s="1466"/>
      <c r="AL70" s="1466"/>
      <c r="AM70" s="1466"/>
      <c r="AP70" s="1465"/>
      <c r="AQ70" s="1465"/>
      <c r="AR70" s="1465"/>
      <c r="AU70" s="1466"/>
      <c r="AV70" s="1466"/>
      <c r="AW70" s="1466"/>
    </row>
    <row r="71" spans="3:49" ht="18.75" customHeight="1" x14ac:dyDescent="0.2">
      <c r="C71" s="209"/>
      <c r="H71" s="1468"/>
      <c r="N71" s="1468"/>
      <c r="S71" s="1468"/>
      <c r="V71" s="325"/>
      <c r="W71" s="325"/>
      <c r="X71" s="1468"/>
      <c r="AC71" s="1468"/>
      <c r="AF71" s="325"/>
      <c r="AG71" s="325"/>
      <c r="AH71" s="1468"/>
      <c r="AM71" s="1468"/>
      <c r="AP71" s="325"/>
      <c r="AQ71" s="325"/>
      <c r="AR71" s="1468"/>
      <c r="AW71" s="1468"/>
    </row>
    <row r="72" spans="3:49" ht="18.75" customHeight="1" x14ac:dyDescent="0.2">
      <c r="C72" s="209"/>
      <c r="H72" s="1468"/>
      <c r="N72" s="1468"/>
      <c r="S72" s="1468"/>
      <c r="V72" s="325"/>
      <c r="W72" s="325"/>
      <c r="X72" s="1468"/>
      <c r="AC72" s="1468"/>
      <c r="AF72" s="325"/>
      <c r="AG72" s="325"/>
      <c r="AH72" s="1468"/>
      <c r="AM72" s="1468"/>
      <c r="AP72" s="325"/>
      <c r="AQ72" s="325"/>
      <c r="AR72" s="1468"/>
      <c r="AW72" s="1468"/>
    </row>
    <row r="73" spans="3:49" ht="18.75" customHeight="1" x14ac:dyDescent="0.2">
      <c r="C73" s="209"/>
      <c r="H73" s="1468"/>
      <c r="N73" s="1468"/>
      <c r="S73" s="1468"/>
      <c r="V73" s="325"/>
      <c r="W73" s="325"/>
      <c r="X73" s="1468"/>
      <c r="AC73" s="1468"/>
      <c r="AF73" s="325"/>
      <c r="AG73" s="325"/>
      <c r="AH73" s="1468"/>
      <c r="AM73" s="1468"/>
      <c r="AP73" s="325"/>
      <c r="AQ73" s="325"/>
      <c r="AR73" s="1468"/>
      <c r="AW73" s="1468"/>
    </row>
    <row r="74" spans="3:49" ht="18.75" customHeight="1" x14ac:dyDescent="0.2">
      <c r="C74" s="1467"/>
    </row>
    <row r="75" spans="3:49" ht="18.75" customHeight="1" x14ac:dyDescent="0.2">
      <c r="C75" s="1467"/>
    </row>
    <row r="76" spans="3:49" ht="18.75" customHeight="1" x14ac:dyDescent="0.2">
      <c r="C76" s="209"/>
    </row>
    <row r="77" spans="3:49" ht="18.75" customHeight="1" x14ac:dyDescent="0.2">
      <c r="C77" s="209"/>
      <c r="V77" s="226"/>
      <c r="W77" s="226"/>
      <c r="X77" s="226"/>
      <c r="AF77" s="226"/>
      <c r="AG77" s="226"/>
      <c r="AH77" s="226"/>
      <c r="AP77" s="226"/>
      <c r="AQ77" s="226"/>
      <c r="AR77" s="226"/>
    </row>
    <row r="78" spans="3:49" ht="18.75" customHeight="1" x14ac:dyDescent="0.2">
      <c r="C78" s="209"/>
      <c r="F78" s="1465"/>
      <c r="G78" s="1466"/>
      <c r="H78" s="1466"/>
      <c r="L78" s="1465"/>
      <c r="M78" s="1465"/>
      <c r="N78" s="1465"/>
      <c r="Q78" s="1465"/>
      <c r="R78" s="1465"/>
      <c r="S78" s="1465"/>
      <c r="V78" s="1465"/>
      <c r="W78" s="1465"/>
      <c r="X78" s="1465"/>
      <c r="AA78" s="1465"/>
      <c r="AB78" s="1465"/>
      <c r="AC78" s="1465"/>
      <c r="AF78" s="1465"/>
      <c r="AG78" s="1465"/>
      <c r="AH78" s="1465"/>
      <c r="AK78" s="1465"/>
      <c r="AL78" s="1466"/>
      <c r="AM78" s="1466"/>
      <c r="AP78" s="1465"/>
      <c r="AQ78" s="1465"/>
      <c r="AR78" s="1465"/>
      <c r="AU78" s="1465"/>
      <c r="AV78" s="1466"/>
      <c r="AW78" s="1466"/>
    </row>
    <row r="79" spans="3:49" ht="18.75" customHeight="1" x14ac:dyDescent="0.2">
      <c r="C79" s="209"/>
      <c r="F79" s="1466"/>
      <c r="G79" s="1466"/>
      <c r="H79" s="1466"/>
      <c r="L79" s="1465"/>
      <c r="M79" s="1465"/>
      <c r="N79" s="1465"/>
      <c r="Q79" s="1465"/>
      <c r="R79" s="1465"/>
      <c r="S79" s="1465"/>
      <c r="V79" s="1465"/>
      <c r="W79" s="1465"/>
      <c r="X79" s="1465"/>
      <c r="AA79" s="1465"/>
      <c r="AB79" s="1465"/>
      <c r="AC79" s="1465"/>
      <c r="AF79" s="1465"/>
      <c r="AG79" s="1465"/>
      <c r="AH79" s="1465"/>
      <c r="AK79" s="1466"/>
      <c r="AL79" s="1466"/>
      <c r="AM79" s="1466"/>
      <c r="AP79" s="1465"/>
      <c r="AQ79" s="1465"/>
      <c r="AR79" s="1465"/>
      <c r="AU79" s="1466"/>
      <c r="AV79" s="1466"/>
      <c r="AW79" s="1466"/>
    </row>
    <row r="80" spans="3:49" ht="18.75" customHeight="1" x14ac:dyDescent="0.2">
      <c r="C80" s="209"/>
      <c r="F80" s="1466"/>
      <c r="G80" s="1466"/>
      <c r="H80" s="1466"/>
      <c r="L80" s="1465"/>
      <c r="M80" s="1465"/>
      <c r="N80" s="1465"/>
      <c r="Q80" s="1465"/>
      <c r="R80" s="1465"/>
      <c r="S80" s="1465"/>
      <c r="V80" s="1465"/>
      <c r="W80" s="1465"/>
      <c r="X80" s="1465"/>
      <c r="AA80" s="1465"/>
      <c r="AB80" s="1465"/>
      <c r="AC80" s="1465"/>
      <c r="AF80" s="1465"/>
      <c r="AG80" s="1465"/>
      <c r="AH80" s="1465"/>
      <c r="AK80" s="1466"/>
      <c r="AL80" s="1466"/>
      <c r="AM80" s="1466"/>
      <c r="AP80" s="1465"/>
      <c r="AQ80" s="1465"/>
      <c r="AR80" s="1465"/>
      <c r="AU80" s="1466"/>
      <c r="AV80" s="1466"/>
      <c r="AW80" s="1466"/>
    </row>
    <row r="81" spans="3:3" ht="18.75" customHeight="1" x14ac:dyDescent="0.2">
      <c r="C81" s="209"/>
    </row>
    <row r="82" spans="3:3" ht="18.75" customHeight="1" x14ac:dyDescent="0.2">
      <c r="C82" s="209"/>
    </row>
    <row r="83" spans="3:3" ht="18.75" customHeight="1" x14ac:dyDescent="0.2">
      <c r="C83" s="209"/>
    </row>
    <row r="84" spans="3:3" ht="18.75" customHeight="1" x14ac:dyDescent="0.2">
      <c r="C84" s="209"/>
    </row>
    <row r="85" spans="3:3" ht="18.75" customHeight="1" x14ac:dyDescent="0.2">
      <c r="C85" s="209"/>
    </row>
    <row r="86" spans="3:3" ht="18.75" customHeight="1" x14ac:dyDescent="0.2">
      <c r="C86" s="209"/>
    </row>
    <row r="87" spans="3:3" ht="18.75" customHeight="1" x14ac:dyDescent="0.2">
      <c r="C87" s="209"/>
    </row>
    <row r="88" spans="3:3" ht="18.75" customHeight="1" x14ac:dyDescent="0.2">
      <c r="C88" s="209"/>
    </row>
    <row r="89" spans="3:3" ht="18.75" customHeight="1" x14ac:dyDescent="0.2">
      <c r="C89" s="209"/>
    </row>
    <row r="90" spans="3:3" ht="18.75" customHeight="1" x14ac:dyDescent="0.2">
      <c r="C90" s="209"/>
    </row>
    <row r="91" spans="3:3" ht="18.75" customHeight="1" x14ac:dyDescent="0.2">
      <c r="C91" s="209"/>
    </row>
    <row r="92" spans="3:3" ht="18.75" customHeight="1" x14ac:dyDescent="0.2">
      <c r="C92" s="209"/>
    </row>
    <row r="93" spans="3:3" ht="18.75" customHeight="1" x14ac:dyDescent="0.2">
      <c r="C93" s="209"/>
    </row>
    <row r="94" spans="3:3" ht="18.75" customHeight="1" x14ac:dyDescent="0.2">
      <c r="C94" s="209"/>
    </row>
    <row r="95" spans="3:3" ht="18.75" customHeight="1" x14ac:dyDescent="0.2">
      <c r="C95" s="209"/>
    </row>
    <row r="96" spans="3:3" ht="18.75" customHeight="1" x14ac:dyDescent="0.2">
      <c r="C96" s="209"/>
    </row>
    <row r="97" spans="3:48" ht="18.75" customHeight="1" x14ac:dyDescent="0.2">
      <c r="C97" s="209"/>
    </row>
    <row r="98" spans="3:48" ht="18.75" customHeight="1" x14ac:dyDescent="0.2">
      <c r="C98" s="209"/>
    </row>
    <row r="99" spans="3:48" ht="18.75" customHeight="1" x14ac:dyDescent="0.2">
      <c r="C99" s="284"/>
    </row>
    <row r="100" spans="3:48" ht="18.75" customHeight="1" x14ac:dyDescent="0.2">
      <c r="C100" s="329"/>
    </row>
    <row r="101" spans="3:48" ht="18.75" customHeight="1" x14ac:dyDescent="0.2">
      <c r="C101" s="330"/>
      <c r="M101" s="331"/>
      <c r="R101" s="331"/>
      <c r="AB101" s="331"/>
      <c r="AL101" s="331"/>
      <c r="AV101" s="331"/>
    </row>
    <row r="102" spans="3:48" ht="18.75" customHeight="1" x14ac:dyDescent="0.2">
      <c r="C102" s="1467"/>
    </row>
    <row r="103" spans="3:48" ht="18.75" customHeight="1" x14ac:dyDescent="0.2">
      <c r="C103" s="1467"/>
    </row>
    <row r="104" spans="3:48" ht="18.75" customHeight="1" x14ac:dyDescent="0.2">
      <c r="C104" s="284"/>
    </row>
  </sheetData>
  <mergeCells count="31">
    <mergeCell ref="AK68:AM70"/>
    <mergeCell ref="AP68:AR70"/>
    <mergeCell ref="AU68:AW70"/>
    <mergeCell ref="AF68:AH70"/>
    <mergeCell ref="F68:H70"/>
    <mergeCell ref="L68:N70"/>
    <mergeCell ref="Q68:S70"/>
    <mergeCell ref="V68:X70"/>
    <mergeCell ref="AA68:AC70"/>
    <mergeCell ref="N71:N73"/>
    <mergeCell ref="S71:S73"/>
    <mergeCell ref="X71:X73"/>
    <mergeCell ref="AC71:AC73"/>
    <mergeCell ref="C24:C25"/>
    <mergeCell ref="C49:C50"/>
    <mergeCell ref="AP78:AR80"/>
    <mergeCell ref="AU78:AW80"/>
    <mergeCell ref="C102:C103"/>
    <mergeCell ref="AR71:AR73"/>
    <mergeCell ref="AW71:AW73"/>
    <mergeCell ref="C74:C75"/>
    <mergeCell ref="F78:H80"/>
    <mergeCell ref="L78:N80"/>
    <mergeCell ref="Q78:S80"/>
    <mergeCell ref="V78:X80"/>
    <mergeCell ref="AA78:AC80"/>
    <mergeCell ref="AF78:AH80"/>
    <mergeCell ref="AK78:AM80"/>
    <mergeCell ref="AH71:AH73"/>
    <mergeCell ref="AM71:AM73"/>
    <mergeCell ref="H71:H73"/>
  </mergeCells>
  <phoneticPr fontId="2"/>
  <pageMargins left="0.78740157480314965" right="0.78740157480314965" top="0.98425196850393704" bottom="0.98425196850393704" header="0.51181102362204722" footer="0.51181102362204722"/>
  <pageSetup paperSize="9" scale="72" firstPageNumber="8" orientation="portrait" useFirstPageNumber="1" r:id="rId1"/>
  <headerFooter alignWithMargins="0">
    <oddFooter>&amp;C&amp;"ＭＳ Ｐ明朝,標準"－&amp;P－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中扉</vt:lpstr>
      <vt:lpstr>P1</vt:lpstr>
      <vt:lpstr>P2</vt:lpstr>
      <vt:lpstr>P3</vt:lpstr>
      <vt:lpstr>P4</vt:lpstr>
      <vt:lpstr>P5</vt:lpstr>
      <vt:lpstr>P6</vt:lpstr>
      <vt:lpstr>P7</vt:lpstr>
      <vt:lpstr>P8</vt:lpstr>
      <vt:lpstr>P9</vt:lpstr>
      <vt:lpstr>P10</vt:lpstr>
      <vt:lpstr>P11 </vt:lpstr>
      <vt:lpstr>P12 </vt:lpstr>
      <vt:lpstr>P13</vt:lpstr>
      <vt:lpstr>P14 </vt:lpstr>
      <vt:lpstr>P15</vt:lpstr>
      <vt:lpstr>P16</vt:lpstr>
      <vt:lpstr>P17</vt:lpstr>
      <vt:lpstr>P18</vt:lpstr>
      <vt:lpstr>P19</vt:lpstr>
      <vt:lpstr>'P18'!GHI</vt:lpstr>
      <vt:lpstr>'P1'!Print_Area</vt:lpstr>
      <vt:lpstr>'P10'!Print_Area</vt:lpstr>
      <vt:lpstr>'P11 '!Print_Area</vt:lpstr>
      <vt:lpstr>'P12 '!Print_Area</vt:lpstr>
      <vt:lpstr>'P13'!Print_Area</vt:lpstr>
      <vt:lpstr>'P14 '!Print_Area</vt:lpstr>
      <vt:lpstr>'P15'!Print_Area</vt:lpstr>
      <vt:lpstr>'P16'!Print_Area</vt:lpstr>
      <vt:lpstr>'P17'!Print_Area</vt:lpstr>
      <vt:lpstr>'P19'!Print_Area</vt:lpstr>
      <vt:lpstr>'P2'!Print_Area</vt:lpstr>
      <vt:lpstr>'P3'!Print_Area</vt:lpstr>
      <vt:lpstr>'P5'!Print_Area</vt:lpstr>
      <vt:lpstr>'P6'!Print_Area</vt:lpstr>
      <vt:lpstr>'P7'!Print_Area</vt:lpstr>
      <vt:lpstr>'P8'!Print_Area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2024-02-19T03:03:07Z</dcterms:created>
  <dcterms:modified xsi:type="dcterms:W3CDTF">2025-10-03T08:19:01Z</dcterms:modified>
</cp:coreProperties>
</file>