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2C0FB68E-CC41-46E2-BB39-394D4456B1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太陽光" sheetId="7" r:id="rId1"/>
    <sheet name="太陽光（記載例）" sheetId="2" r:id="rId2"/>
    <sheet name="蓄電池" sheetId="8" r:id="rId3"/>
    <sheet name="蓄電池（記載例）" sheetId="5" r:id="rId4"/>
  </sheets>
  <definedNames>
    <definedName name="_xlnm.Print_Area" localSheetId="0">太陽光!$A$2:$H$26</definedName>
    <definedName name="_xlnm.Print_Area" localSheetId="1">'太陽光（記載例）'!$A$2:$H$26</definedName>
    <definedName name="_xlnm.Print_Area" localSheetId="2">蓄電池!$A$2:$H$30</definedName>
    <definedName name="_xlnm.Print_Area" localSheetId="3">'蓄電池（記載例）'!$A$2:$H$30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8" l="1"/>
  <c r="D23" i="8" s="1"/>
  <c r="E15" i="8"/>
  <c r="F11" i="7"/>
  <c r="F20" i="7" s="1"/>
  <c r="F23" i="7" s="1"/>
  <c r="D20" i="7"/>
  <c r="D26" i="5"/>
  <c r="D24" i="5"/>
  <c r="D22" i="5"/>
  <c r="D23" i="5" s="1"/>
  <c r="E18" i="5"/>
  <c r="E15" i="5"/>
  <c r="D15" i="5"/>
  <c r="D16" i="5" s="1"/>
  <c r="D17" i="5" s="1"/>
  <c r="D10" i="5"/>
  <c r="F20" i="2"/>
  <c r="E20" i="2"/>
  <c r="D21" i="2"/>
  <c r="D20" i="2"/>
  <c r="D10" i="2"/>
  <c r="F11" i="2"/>
  <c r="F23" i="2" s="1"/>
  <c r="E11" i="5"/>
  <c r="E13" i="2"/>
  <c r="E18" i="8" l="1"/>
  <c r="D24" i="8"/>
  <c r="D25" i="8" s="1"/>
  <c r="D26" i="8" s="1"/>
  <c r="D27" i="8" s="1"/>
  <c r="D15" i="8"/>
  <c r="D21" i="7"/>
  <c r="D22" i="7" s="1"/>
  <c r="E20" i="7"/>
  <c r="E10" i="5"/>
  <c r="D22" i="2"/>
  <c r="D16" i="8" l="1"/>
  <c r="D17" i="8"/>
  <c r="D25" i="5"/>
  <c r="D27" i="5" s="1"/>
  <c r="E10" i="2"/>
</calcChain>
</file>

<file path=xl/sharedStrings.xml><?xml version="1.0" encoding="utf-8"?>
<sst xmlns="http://schemas.openxmlformats.org/spreadsheetml/2006/main" count="120" uniqueCount="52">
  <si>
    <t>費目</t>
  </si>
  <si>
    <t>事業費</t>
  </si>
  <si>
    <t>備考</t>
  </si>
  <si>
    <t>合計</t>
    <phoneticPr fontId="1"/>
  </si>
  <si>
    <t>-</t>
    <phoneticPr fontId="1"/>
  </si>
  <si>
    <t>A</t>
    <phoneticPr fontId="1"/>
  </si>
  <si>
    <t>補助対象経費</t>
    <phoneticPr fontId="1"/>
  </si>
  <si>
    <t>B</t>
    <phoneticPr fontId="1"/>
  </si>
  <si>
    <t>補助金</t>
    <phoneticPr fontId="1"/>
  </si>
  <si>
    <t>補助申請額（千円未満切捨）</t>
    <rPh sb="0" eb="2">
      <t>ホジョ</t>
    </rPh>
    <rPh sb="2" eb="4">
      <t>シンセイ</t>
    </rPh>
    <rPh sb="4" eb="5">
      <t>ガク</t>
    </rPh>
    <rPh sb="6" eb="8">
      <t>センエン</t>
    </rPh>
    <rPh sb="8" eb="10">
      <t>ミマン</t>
    </rPh>
    <rPh sb="10" eb="12">
      <t>キリス</t>
    </rPh>
    <phoneticPr fontId="1"/>
  </si>
  <si>
    <t>補助対象経費計算書</t>
    <rPh sb="0" eb="4">
      <t>ホジョタイショウ</t>
    </rPh>
    <rPh sb="4" eb="6">
      <t>ケイヒ</t>
    </rPh>
    <rPh sb="6" eb="9">
      <t>ケイサンショ</t>
    </rPh>
    <phoneticPr fontId="1"/>
  </si>
  <si>
    <t>太陽</t>
    <rPh sb="0" eb="2">
      <t>タイヨウ</t>
    </rPh>
    <phoneticPr fontId="1"/>
  </si>
  <si>
    <t>蓄電</t>
    <rPh sb="0" eb="2">
      <t>チクデン</t>
    </rPh>
    <phoneticPr fontId="1"/>
  </si>
  <si>
    <t>パネル容量</t>
    <rPh sb="3" eb="5">
      <t>ヨウリョウ</t>
    </rPh>
    <phoneticPr fontId="1"/>
  </si>
  <si>
    <t>パワコン容量</t>
    <rPh sb="4" eb="6">
      <t>ヨウリョウ</t>
    </rPh>
    <phoneticPr fontId="1"/>
  </si>
  <si>
    <t>①設備費＋工事費（太陽光）</t>
    <rPh sb="1" eb="4">
      <t>セツビヒ</t>
    </rPh>
    <rPh sb="5" eb="8">
      <t>コウジヒ</t>
    </rPh>
    <rPh sb="9" eb="12">
      <t>タイヨウコウ</t>
    </rPh>
    <phoneticPr fontId="1"/>
  </si>
  <si>
    <t>②接続申請費</t>
    <rPh sb="1" eb="3">
      <t>セツゾク</t>
    </rPh>
    <rPh sb="3" eb="5">
      <t>シンセイ</t>
    </rPh>
    <rPh sb="5" eb="6">
      <t>ヒ</t>
    </rPh>
    <phoneticPr fontId="1"/>
  </si>
  <si>
    <t>④経費（太陽光）</t>
    <rPh sb="1" eb="3">
      <t>ケイヒ</t>
    </rPh>
    <rPh sb="4" eb="7">
      <t>タイヨウコウ</t>
    </rPh>
    <phoneticPr fontId="1"/>
  </si>
  <si>
    <t>③アンテナ移設費</t>
    <rPh sb="5" eb="7">
      <t>イセツ</t>
    </rPh>
    <rPh sb="7" eb="8">
      <t>ヒ</t>
    </rPh>
    <phoneticPr fontId="1"/>
  </si>
  <si>
    <t>合計（税抜き）</t>
    <rPh sb="3" eb="4">
      <t>ゼイ</t>
    </rPh>
    <rPh sb="4" eb="5">
      <t>ヌ</t>
    </rPh>
    <phoneticPr fontId="1"/>
  </si>
  <si>
    <t>（蓄電池）</t>
    <rPh sb="1" eb="4">
      <t>チクデンチ</t>
    </rPh>
    <phoneticPr fontId="1"/>
  </si>
  <si>
    <t>補助対象経費の上限</t>
    <rPh sb="0" eb="2">
      <t>ホジョ</t>
    </rPh>
    <rPh sb="2" eb="4">
      <t>タイショウ</t>
    </rPh>
    <rPh sb="4" eb="6">
      <t>ケイヒ</t>
    </rPh>
    <rPh sb="7" eb="9">
      <t>ジョウゲン</t>
    </rPh>
    <phoneticPr fontId="1"/>
  </si>
  <si>
    <t>補助対象経費（＝Ａ）</t>
    <rPh sb="0" eb="2">
      <t>ホジョ</t>
    </rPh>
    <rPh sb="2" eb="4">
      <t>タイショウ</t>
    </rPh>
    <rPh sb="4" eb="6">
      <t>ケイヒ</t>
    </rPh>
    <phoneticPr fontId="1"/>
  </si>
  <si>
    <t>Ａ×1/3（小数点未満切捨て）</t>
    <rPh sb="6" eb="9">
      <t>ショウスウテン</t>
    </rPh>
    <rPh sb="9" eb="11">
      <t>ミマン</t>
    </rPh>
    <rPh sb="11" eb="13">
      <t>キリス</t>
    </rPh>
    <phoneticPr fontId="1"/>
  </si>
  <si>
    <t>補助対象経費の上限の1/3</t>
    <rPh sb="0" eb="2">
      <t>ホジョ</t>
    </rPh>
    <rPh sb="2" eb="4">
      <t>タイショウ</t>
    </rPh>
    <rPh sb="4" eb="6">
      <t>ケイヒ</t>
    </rPh>
    <rPh sb="7" eb="9">
      <t>ジョウゲン</t>
    </rPh>
    <phoneticPr fontId="1"/>
  </si>
  <si>
    <t>①</t>
    <phoneticPr fontId="1"/>
  </si>
  <si>
    <t>②×1/3</t>
    <phoneticPr fontId="1"/>
  </si>
  <si>
    <t>④×1/3</t>
    <phoneticPr fontId="1"/>
  </si>
  <si>
    <t>②と④の小さい方</t>
    <rPh sb="4" eb="5">
      <t>チイ</t>
    </rPh>
    <rPh sb="7" eb="8">
      <t>ホウ</t>
    </rPh>
    <phoneticPr fontId="1"/>
  </si>
  <si>
    <t>⑥の千円未満切捨て</t>
    <rPh sb="2" eb="4">
      <t>センエン</t>
    </rPh>
    <rPh sb="4" eb="6">
      <t>ミマン</t>
    </rPh>
    <rPh sb="6" eb="8">
      <t>キリス</t>
    </rPh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</si>
  <si>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</si>
  <si>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</si>
  <si>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</si>
  <si>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</si>
  <si>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</si>
  <si>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</si>
  <si>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設備費＋工事費（蓄電池）</t>
    <rPh sb="0" eb="3">
      <t>セツビヒ</t>
    </rPh>
    <rPh sb="4" eb="7">
      <t>コウジヒ</t>
    </rPh>
    <phoneticPr fontId="1"/>
  </si>
  <si>
    <t>経費（蓄電池）</t>
    <phoneticPr fontId="1"/>
  </si>
  <si>
    <t>容量・補助対象経費の計算表（青地に初期実行容量を入力）</t>
    <rPh sb="0" eb="2">
      <t>ヨウリョウ</t>
    </rPh>
    <rPh sb="3" eb="5">
      <t>ホジョ</t>
    </rPh>
    <rPh sb="5" eb="7">
      <t>タイショウ</t>
    </rPh>
    <rPh sb="7" eb="9">
      <t>ケイヒ</t>
    </rPh>
    <rPh sb="10" eb="12">
      <t>ケイサン</t>
    </rPh>
    <rPh sb="12" eb="13">
      <t>ヒョウ</t>
    </rPh>
    <rPh sb="14" eb="16">
      <t>アオジ</t>
    </rPh>
    <rPh sb="17" eb="19">
      <t>ショキ</t>
    </rPh>
    <rPh sb="19" eb="21">
      <t>ジッコウ</t>
    </rPh>
    <rPh sb="21" eb="23">
      <t>ヨウリョウ</t>
    </rPh>
    <rPh sb="24" eb="26">
      <t>ニュウリョク</t>
    </rPh>
    <phoneticPr fontId="1"/>
  </si>
  <si>
    <t>税抜きkWhあたりの補助対象経費</t>
    <rPh sb="0" eb="1">
      <t>ゼイ</t>
    </rPh>
    <rPh sb="1" eb="2">
      <t>ヌ</t>
    </rPh>
    <rPh sb="10" eb="12">
      <t>ホジョ</t>
    </rPh>
    <rPh sb="12" eb="14">
      <t>タイショウ</t>
    </rPh>
    <rPh sb="14" eb="16">
      <t>ケイヒ</t>
    </rPh>
    <phoneticPr fontId="1"/>
  </si>
  <si>
    <t>（自家消費型太陽光）</t>
    <rPh sb="1" eb="3">
      <t>ジカ</t>
    </rPh>
    <rPh sb="3" eb="6">
      <t>ショウヒガタ</t>
    </rPh>
    <phoneticPr fontId="1"/>
  </si>
  <si>
    <t>補助申請額はAの合計金額を超えないこと↑</t>
    <rPh sb="0" eb="2">
      <t>ホジョ</t>
    </rPh>
    <rPh sb="2" eb="4">
      <t>シンセイ</t>
    </rPh>
    <rPh sb="4" eb="5">
      <t>ガク</t>
    </rPh>
    <rPh sb="8" eb="10">
      <t>ゴウケイ</t>
    </rPh>
    <rPh sb="10" eb="12">
      <t>キンガク</t>
    </rPh>
    <rPh sb="11" eb="12">
      <t>ガク</t>
    </rPh>
    <rPh sb="13" eb="14">
      <t>コ</t>
    </rPh>
    <phoneticPr fontId="1"/>
  </si>
  <si>
    <t>補助申請金額（千円未満切捨）</t>
    <rPh sb="0" eb="2">
      <t>ホジョ</t>
    </rPh>
    <rPh sb="2" eb="4">
      <t>シンセイ</t>
    </rPh>
    <rPh sb="4" eb="6">
      <t>キンガク</t>
    </rPh>
    <rPh sb="5" eb="6">
      <t>ガク</t>
    </rPh>
    <rPh sb="7" eb="9">
      <t>センエン</t>
    </rPh>
    <rPh sb="9" eb="11">
      <t>ミマン</t>
    </rPh>
    <rPh sb="11" eb="13">
      <t>キリス</t>
    </rPh>
    <phoneticPr fontId="1"/>
  </si>
  <si>
    <t>補助申請金額（切捨前）</t>
    <rPh sb="0" eb="2">
      <t>ホジョ</t>
    </rPh>
    <rPh sb="2" eb="4">
      <t>シンセイ</t>
    </rPh>
    <rPh sb="4" eb="6">
      <t>キンガク</t>
    </rPh>
    <rPh sb="5" eb="6">
      <t>ガク</t>
    </rPh>
    <rPh sb="7" eb="9">
      <t>キリス</t>
    </rPh>
    <rPh sb="9" eb="10">
      <t>マエ</t>
    </rPh>
    <phoneticPr fontId="1"/>
  </si>
  <si>
    <t>5万円×</t>
    <rPh sb="2" eb="3">
      <t>エン</t>
    </rPh>
    <phoneticPr fontId="1"/>
  </si>
  <si>
    <t>　廃棄物処分費</t>
    <rPh sb="1" eb="4">
      <t>ハイキブツ</t>
    </rPh>
    <rPh sb="4" eb="6">
      <t>ショブン</t>
    </rPh>
    <rPh sb="6" eb="7">
      <t>ヒ</t>
    </rPh>
    <phoneticPr fontId="1"/>
  </si>
  <si>
    <t>　安心サポート費</t>
    <rPh sb="1" eb="3">
      <t>アンシン</t>
    </rPh>
    <rPh sb="7" eb="8">
      <t>ヒ</t>
    </rPh>
    <phoneticPr fontId="1"/>
  </si>
  <si>
    <t>⑤その他</t>
    <rPh sb="3" eb="4">
      <t>タ</t>
    </rPh>
    <phoneticPr fontId="1"/>
  </si>
  <si>
    <t>消費税（太陽光分）</t>
    <rPh sb="7" eb="8">
      <t>ブン</t>
    </rPh>
    <phoneticPr fontId="1"/>
  </si>
  <si>
    <t>消費税（蓄電池分）</t>
    <rPh sb="4" eb="7">
      <t>チクデンチ</t>
    </rPh>
    <rPh sb="7" eb="8">
      <t>ブン</t>
    </rPh>
    <phoneticPr fontId="1"/>
  </si>
  <si>
    <t>①×16万</t>
    <rPh sb="4" eb="5">
      <t>マン</t>
    </rPh>
    <phoneticPr fontId="1"/>
  </si>
  <si>
    <t>初期実効容量（小数点未満切捨て）</t>
    <rPh sb="0" eb="2">
      <t>ショキ</t>
    </rPh>
    <rPh sb="2" eb="4">
      <t>ジッコウ</t>
    </rPh>
    <rPh sb="4" eb="6">
      <t>ヨウリョウ</t>
    </rPh>
    <rPh sb="7" eb="10">
      <t>ショウスウテン</t>
    </rPh>
    <rPh sb="10" eb="12">
      <t>ミマン</t>
    </rPh>
    <rPh sb="12" eb="13">
      <t>キ</t>
    </rPh>
    <rPh sb="13" eb="14">
      <t>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</si>
</sst>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0&quot;kW&quot;"/>
    <numFmt numFmtId="178" formatCode="#,##0_);[Red]\(#,##0\)"/>
    <numFmt numFmtId="179" formatCode="0.0&quot;kWh&quot;"/>
  </numFmts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hair">
        <color indexed="64"/>
      </left>
      <right/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0" fillId="0" borderId="4" xfId="0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/>
    <xf numFmtId="0" fontId="0" fillId="0" borderId="14" xfId="0" applyBorder="1"/>
    <xf numFmtId="3" fontId="5" fillId="0" borderId="1" xfId="0" applyNumberFormat="1" applyFont="1" applyBorder="1" applyAlignment="1">
      <alignment vertical="center"/>
    </xf>
    <xf numFmtId="3" fontId="5" fillId="0" borderId="3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vertical="center"/>
    </xf>
    <xf numFmtId="3" fontId="5" fillId="0" borderId="4" xfId="0" applyNumberFormat="1" applyFont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3" fontId="5" fillId="0" borderId="11" xfId="0" applyNumberFormat="1" applyFont="1" applyBorder="1" applyAlignment="1">
      <alignment vertical="center"/>
    </xf>
    <xf numFmtId="0" fontId="5" fillId="0" borderId="11" xfId="0" applyFont="1" applyBorder="1" applyAlignment="1">
      <alignment horizontal="right" vertical="center"/>
    </xf>
    <xf numFmtId="0" fontId="5" fillId="0" borderId="4" xfId="0" applyFont="1" applyBorder="1"/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3" fontId="5" fillId="0" borderId="4" xfId="0" applyNumberFormat="1" applyFont="1" applyBorder="1" applyAlignment="1">
      <alignment horizontal="right" vertical="center"/>
    </xf>
    <xf numFmtId="0" fontId="0" fillId="0" borderId="5" xfId="0" applyBorder="1"/>
    <xf numFmtId="0" fontId="0" fillId="0" borderId="16" xfId="0" applyBorder="1"/>
    <xf numFmtId="0" fontId="0" fillId="0" borderId="13" xfId="0" applyBorder="1"/>
    <xf numFmtId="0" fontId="0" fillId="0" borderId="15" xfId="0" applyBorder="1"/>
    <xf numFmtId="0" fontId="2" fillId="0" borderId="13" xfId="0" applyFont="1" applyBorder="1" applyAlignment="1">
      <alignment horizontal="right"/>
    </xf>
    <xf numFmtId="178" fontId="0" fillId="0" borderId="2" xfId="0" applyNumberFormat="1" applyBorder="1"/>
    <xf numFmtId="178" fontId="0" fillId="0" borderId="1" xfId="0" applyNumberFormat="1" applyBorder="1"/>
    <xf numFmtId="0" fontId="0" fillId="0" borderId="1" xfId="0" applyBorder="1" applyAlignment="1">
      <alignment horizontal="center"/>
    </xf>
    <xf numFmtId="179" fontId="2" fillId="3" borderId="2" xfId="0" applyNumberFormat="1" applyFont="1" applyFill="1" applyBorder="1"/>
    <xf numFmtId="0" fontId="0" fillId="0" borderId="17" xfId="0" applyBorder="1" applyAlignment="1">
      <alignment horizontal="center"/>
    </xf>
    <xf numFmtId="178" fontId="6" fillId="2" borderId="19" xfId="0" applyNumberFormat="1" applyFont="1" applyFill="1" applyBorder="1" applyAlignment="1">
      <alignment vertical="center"/>
    </xf>
    <xf numFmtId="0" fontId="2" fillId="0" borderId="18" xfId="0" applyFont="1" applyBorder="1"/>
    <xf numFmtId="0" fontId="5" fillId="0" borderId="15" xfId="0" applyFont="1" applyBorder="1"/>
    <xf numFmtId="0" fontId="0" fillId="0" borderId="7" xfId="0" applyBorder="1"/>
    <xf numFmtId="0" fontId="5" fillId="0" borderId="21" xfId="0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vertical="center"/>
    </xf>
    <xf numFmtId="0" fontId="2" fillId="0" borderId="20" xfId="0" applyFont="1" applyBorder="1"/>
    <xf numFmtId="3" fontId="7" fillId="0" borderId="2" xfId="0" applyNumberFormat="1" applyFont="1" applyBorder="1" applyAlignment="1">
      <alignment vertical="center" wrapText="1"/>
    </xf>
    <xf numFmtId="177" fontId="5" fillId="3" borderId="3" xfId="0" applyNumberFormat="1" applyFont="1" applyFill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7" fillId="0" borderId="4" xfId="0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AE9A8-8B9D-453A-BC98-123D3B68D3A5}">
  <dimension ref="A3:G25"/>
  <sheetViews>
    <sheetView showGridLines="0" tabSelected="1" view="pageBreakPreview" zoomScale="85" zoomScaleNormal="100" zoomScaleSheetLayoutView="85" workbookViewId="0">
      <selection activeCell="F25" sqref="F25"/>
    </sheetView>
  </sheetViews>
  <sheetFormatPr defaultRowHeight="23.25" customHeight="1" x14ac:dyDescent="0.55000000000000004"/>
  <cols>
    <col min="1" max="1" width="2" customWidth="1"/>
    <col min="2" max="2" width="5" bestFit="1" customWidth="1"/>
    <col min="3" max="3" width="31.75" customWidth="1"/>
    <col min="4" max="6" width="15.75" customWidth="1"/>
    <col min="7" max="7" width="13.75" customWidth="1"/>
    <col min="8" max="8" width="2.08203125" customWidth="1"/>
  </cols>
  <sheetData>
    <row r="3" spans="1:7" ht="29" x14ac:dyDescent="0.85">
      <c r="C3" s="16" t="s">
        <v>10</v>
      </c>
    </row>
    <row r="6" spans="1:7" ht="23.25" customHeight="1" x14ac:dyDescent="0.65">
      <c r="C6" s="15" t="s">
        <v>40</v>
      </c>
    </row>
    <row r="7" spans="1:7" ht="23.25" customHeight="1" x14ac:dyDescent="0.55000000000000004">
      <c r="A7" s="18"/>
      <c r="B7" s="7"/>
      <c r="C7" s="3"/>
      <c r="D7" s="6"/>
      <c r="E7" s="3" t="s">
        <v>5</v>
      </c>
      <c r="F7" s="3" t="s">
        <v>7</v>
      </c>
      <c r="G7" s="7"/>
    </row>
    <row r="8" spans="1:7" ht="23.25" customHeight="1" x14ac:dyDescent="0.55000000000000004">
      <c r="A8" s="18"/>
      <c r="B8" s="2"/>
      <c r="C8" s="4" t="s">
        <v>0</v>
      </c>
      <c r="D8" s="8" t="s">
        <v>1</v>
      </c>
      <c r="E8" s="4" t="s">
        <v>6</v>
      </c>
      <c r="F8" s="4" t="s">
        <v>8</v>
      </c>
      <c r="G8" s="9" t="s">
        <v>2</v>
      </c>
    </row>
    <row r="9" spans="1:7" ht="23.25" customHeight="1" x14ac:dyDescent="0.55000000000000004">
      <c r="A9" s="18"/>
      <c r="C9" s="5"/>
      <c r="D9" s="10"/>
      <c r="E9" s="5"/>
      <c r="F9" s="17"/>
      <c r="G9" s="11"/>
    </row>
    <row r="10" spans="1:7" ht="23.25" customHeight="1" x14ac:dyDescent="0.55000000000000004">
      <c r="A10" s="18"/>
      <c r="B10" s="7" t="s">
        <v>11</v>
      </c>
      <c r="C10" s="1"/>
      <c r="D10" s="21"/>
      <c r="E10" s="21"/>
      <c r="F10" s="51" t="s">
        <v>44</v>
      </c>
      <c r="G10" s="31" t="s">
        <v>13</v>
      </c>
    </row>
    <row r="11" spans="1:7" ht="23.25" customHeight="1" x14ac:dyDescent="0.55000000000000004">
      <c r="A11" s="18"/>
      <c r="C11" s="1"/>
      <c r="D11" s="21"/>
      <c r="E11" s="21"/>
      <c r="F11" s="53">
        <f>ROUNDDOWN(MIN(G11,G13),0)</f>
        <v>0</v>
      </c>
      <c r="G11" s="52"/>
    </row>
    <row r="12" spans="1:7" ht="23.25" customHeight="1" x14ac:dyDescent="0.55000000000000004">
      <c r="A12" s="18"/>
      <c r="C12" s="1"/>
      <c r="D12" s="21"/>
      <c r="E12" s="21"/>
      <c r="F12" s="23"/>
      <c r="G12" s="32" t="s">
        <v>14</v>
      </c>
    </row>
    <row r="13" spans="1:7" ht="23.25" customHeight="1" x14ac:dyDescent="0.55000000000000004">
      <c r="A13" s="18"/>
      <c r="C13" s="1"/>
      <c r="D13" s="21"/>
      <c r="E13" s="21"/>
      <c r="F13" s="23"/>
      <c r="G13" s="52"/>
    </row>
    <row r="14" spans="1:7" ht="23.25" customHeight="1" x14ac:dyDescent="0.55000000000000004">
      <c r="A14" s="18"/>
      <c r="C14" s="1"/>
      <c r="D14" s="21"/>
      <c r="E14" s="54"/>
      <c r="F14" s="24"/>
      <c r="G14" s="55"/>
    </row>
    <row r="15" spans="1:7" ht="23.25" customHeight="1" x14ac:dyDescent="0.55000000000000004">
      <c r="A15" s="18"/>
      <c r="C15" s="5"/>
      <c r="D15" s="21"/>
      <c r="E15" s="24"/>
      <c r="F15" s="56"/>
      <c r="G15" s="57"/>
    </row>
    <row r="16" spans="1:7" ht="23.25" customHeight="1" x14ac:dyDescent="0.55000000000000004">
      <c r="A16" s="18"/>
      <c r="C16" s="5"/>
      <c r="D16" s="23"/>
      <c r="E16" s="24"/>
      <c r="F16" s="56"/>
      <c r="G16" s="57"/>
    </row>
    <row r="17" spans="1:7" ht="23.25" customHeight="1" x14ac:dyDescent="0.55000000000000004">
      <c r="A17" s="18"/>
      <c r="C17" s="1"/>
      <c r="D17" s="25"/>
      <c r="E17" s="27"/>
      <c r="F17" s="58"/>
      <c r="G17" s="57"/>
    </row>
    <row r="18" spans="1:7" ht="23.25" customHeight="1" x14ac:dyDescent="0.55000000000000004">
      <c r="A18" s="18"/>
      <c r="C18" s="19"/>
      <c r="D18" s="25"/>
      <c r="E18" s="26"/>
      <c r="F18" s="22"/>
      <c r="G18" s="57"/>
    </row>
    <row r="19" spans="1:7" ht="23.25" customHeight="1" thickBot="1" x14ac:dyDescent="0.6">
      <c r="B19" s="20"/>
      <c r="C19" s="12"/>
      <c r="D19" s="28"/>
      <c r="E19" s="29"/>
      <c r="F19" s="29"/>
      <c r="G19" s="29"/>
    </row>
    <row r="20" spans="1:7" ht="23.25" customHeight="1" thickTop="1" x14ac:dyDescent="0.55000000000000004">
      <c r="B20" s="5"/>
      <c r="C20" s="5" t="s">
        <v>19</v>
      </c>
      <c r="D20" s="24">
        <f>SUM(D10:D19)</f>
        <v>0</v>
      </c>
      <c r="E20" s="24">
        <f>SUM(E10:E19)</f>
        <v>0</v>
      </c>
      <c r="F20" s="24">
        <f>50000*F11</f>
        <v>0</v>
      </c>
      <c r="G20" s="24"/>
    </row>
    <row r="21" spans="1:7" ht="23.25" customHeight="1" x14ac:dyDescent="0.55000000000000004">
      <c r="B21" s="5"/>
      <c r="C21" s="10" t="s">
        <v>48</v>
      </c>
      <c r="D21" s="24">
        <f>D20*0.1</f>
        <v>0</v>
      </c>
      <c r="E21" s="33" t="s">
        <v>4</v>
      </c>
      <c r="F21" s="33" t="s">
        <v>4</v>
      </c>
      <c r="G21" s="30"/>
    </row>
    <row r="22" spans="1:7" ht="23.25" customHeight="1" thickBot="1" x14ac:dyDescent="0.6">
      <c r="B22" s="5"/>
      <c r="C22" s="47" t="s">
        <v>3</v>
      </c>
      <c r="D22" s="23">
        <f>D20+D21</f>
        <v>0</v>
      </c>
      <c r="E22" s="22" t="s">
        <v>4</v>
      </c>
      <c r="F22" s="22" t="s">
        <v>4</v>
      </c>
      <c r="G22" s="30"/>
    </row>
    <row r="23" spans="1:7" ht="23.25" customHeight="1" thickBot="1" x14ac:dyDescent="0.6">
      <c r="B23" s="13"/>
      <c r="C23" s="50" t="s">
        <v>9</v>
      </c>
      <c r="D23" s="48"/>
      <c r="E23" s="48"/>
      <c r="F23" s="49">
        <f>ROUNDDOWN(F20,-3)</f>
        <v>0</v>
      </c>
      <c r="G23" s="46"/>
    </row>
    <row r="24" spans="1:7" ht="23.25" customHeight="1" x14ac:dyDescent="0.55000000000000004">
      <c r="F24" s="14"/>
    </row>
    <row r="25" spans="1:7" ht="23.25" customHeight="1" x14ac:dyDescent="0.55000000000000004">
      <c r="F25" s="14"/>
    </row>
  </sheetData>
  <phoneticPr fontId="1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25"/>
  <sheetViews>
    <sheetView showGridLines="0" view="pageBreakPreview" zoomScale="85" zoomScaleNormal="100" zoomScaleSheetLayoutView="85" workbookViewId="0">
      <selection activeCell="G11" sqref="G11"/>
    </sheetView>
  </sheetViews>
  <sheetFormatPr defaultRowHeight="23.25" customHeight="1" x14ac:dyDescent="0.55000000000000004"/>
  <cols>
    <col min="1" max="1" width="2" customWidth="1"/>
    <col min="2" max="2" width="5" bestFit="1" customWidth="1"/>
    <col min="3" max="3" width="31.75" customWidth="1"/>
    <col min="4" max="6" width="15.75" customWidth="1"/>
    <col min="7" max="7" width="13.75" customWidth="1"/>
    <col min="8" max="8" width="2.08203125" customWidth="1"/>
  </cols>
  <sheetData>
    <row r="3" spans="1:7" ht="29" x14ac:dyDescent="0.85">
      <c r="C3" s="16" t="s">
        <v>10</v>
      </c>
    </row>
    <row r="6" spans="1:7" ht="23.25" customHeight="1" x14ac:dyDescent="0.65">
      <c r="C6" s="15" t="s">
        <v>40</v>
      </c>
    </row>
    <row r="7" spans="1:7" ht="23.25" customHeight="1" x14ac:dyDescent="0.55000000000000004">
      <c r="A7" s="18"/>
      <c r="B7" s="7"/>
      <c r="C7" s="3"/>
      <c r="D7" s="6"/>
      <c r="E7" s="3" t="s">
        <v>5</v>
      </c>
      <c r="F7" s="3" t="s">
        <v>7</v>
      </c>
      <c r="G7" s="7"/>
    </row>
    <row r="8" spans="1:7" ht="23.25" customHeight="1" x14ac:dyDescent="0.55000000000000004">
      <c r="A8" s="18"/>
      <c r="B8" s="2"/>
      <c r="C8" s="4" t="s">
        <v>0</v>
      </c>
      <c r="D8" s="8" t="s">
        <v>1</v>
      </c>
      <c r="E8" s="4" t="s">
        <v>6</v>
      </c>
      <c r="F8" s="4" t="s">
        <v>8</v>
      </c>
      <c r="G8" s="9" t="s">
        <v>2</v>
      </c>
    </row>
    <row r="9" spans="1:7" ht="23.25" customHeight="1" x14ac:dyDescent="0.55000000000000004">
      <c r="A9" s="18"/>
      <c r="C9" s="5"/>
      <c r="D9" s="10"/>
      <c r="E9" s="5"/>
      <c r="F9" s="17"/>
      <c r="G9" s="11"/>
    </row>
    <row r="10" spans="1:7" ht="23.25" customHeight="1" x14ac:dyDescent="0.55000000000000004">
      <c r="A10" s="18"/>
      <c r="B10" s="7" t="s">
        <v>11</v>
      </c>
      <c r="C10" s="1" t="s">
        <v>15</v>
      </c>
      <c r="D10" s="21">
        <f>6000000+4000000+1200000+5000000+3000000+800000</f>
        <v>20000000</v>
      </c>
      <c r="E10" s="21">
        <f>D10</f>
        <v>20000000</v>
      </c>
      <c r="F10" s="51" t="s">
        <v>44</v>
      </c>
      <c r="G10" s="31" t="s">
        <v>13</v>
      </c>
    </row>
    <row r="11" spans="1:7" ht="23.25" customHeight="1" x14ac:dyDescent="0.55000000000000004">
      <c r="A11" s="18"/>
      <c r="C11" s="1" t="s">
        <v>16</v>
      </c>
      <c r="D11" s="21">
        <v>200000</v>
      </c>
      <c r="E11" s="21">
        <v>0</v>
      </c>
      <c r="F11" s="53">
        <f>ROUNDDOWN(MIN(G11,G13),0)</f>
        <v>40</v>
      </c>
      <c r="G11" s="52">
        <v>50.8</v>
      </c>
    </row>
    <row r="12" spans="1:7" ht="23.25" customHeight="1" x14ac:dyDescent="0.55000000000000004">
      <c r="A12" s="18"/>
      <c r="C12" s="1" t="s">
        <v>18</v>
      </c>
      <c r="D12" s="21">
        <v>800000</v>
      </c>
      <c r="E12" s="21">
        <v>0</v>
      </c>
      <c r="F12" s="23"/>
      <c r="G12" s="32" t="s">
        <v>14</v>
      </c>
    </row>
    <row r="13" spans="1:7" ht="23.25" customHeight="1" x14ac:dyDescent="0.55000000000000004">
      <c r="A13" s="18"/>
      <c r="C13" s="1" t="s">
        <v>17</v>
      </c>
      <c r="D13" s="21">
        <v>2000000</v>
      </c>
      <c r="E13" s="21">
        <f>D13</f>
        <v>2000000</v>
      </c>
      <c r="F13" s="23"/>
      <c r="G13" s="52">
        <v>40.5</v>
      </c>
    </row>
    <row r="14" spans="1:7" ht="23.25" customHeight="1" x14ac:dyDescent="0.55000000000000004">
      <c r="A14" s="18"/>
      <c r="C14" s="1"/>
      <c r="D14" s="21"/>
      <c r="E14" s="54"/>
      <c r="F14" s="24"/>
      <c r="G14" s="55"/>
    </row>
    <row r="15" spans="1:7" ht="23.25" customHeight="1" x14ac:dyDescent="0.55000000000000004">
      <c r="A15" s="18"/>
      <c r="C15" s="5" t="s">
        <v>47</v>
      </c>
      <c r="D15" s="21"/>
      <c r="E15" s="24"/>
      <c r="F15" s="56"/>
      <c r="G15" s="57"/>
    </row>
    <row r="16" spans="1:7" ht="23.25" customHeight="1" x14ac:dyDescent="0.55000000000000004">
      <c r="A16" s="18"/>
      <c r="C16" s="5" t="s">
        <v>45</v>
      </c>
      <c r="D16" s="23">
        <v>100000</v>
      </c>
      <c r="E16" s="24">
        <v>0</v>
      </c>
      <c r="F16" s="56"/>
      <c r="G16" s="57"/>
    </row>
    <row r="17" spans="1:7" ht="23.25" customHeight="1" x14ac:dyDescent="0.55000000000000004">
      <c r="A17" s="18"/>
      <c r="C17" s="1" t="s">
        <v>46</v>
      </c>
      <c r="D17" s="25">
        <v>1900000</v>
      </c>
      <c r="E17" s="27">
        <v>0</v>
      </c>
      <c r="F17" s="58"/>
      <c r="G17" s="57"/>
    </row>
    <row r="18" spans="1:7" ht="23.25" customHeight="1" x14ac:dyDescent="0.55000000000000004">
      <c r="A18" s="18"/>
      <c r="C18" s="19"/>
      <c r="D18" s="25"/>
      <c r="E18" s="26"/>
      <c r="F18" s="22"/>
      <c r="G18" s="57"/>
    </row>
    <row r="19" spans="1:7" ht="23.25" customHeight="1" thickBot="1" x14ac:dyDescent="0.6">
      <c r="B19" s="20"/>
      <c r="C19" s="12"/>
      <c r="D19" s="28"/>
      <c r="E19" s="29"/>
      <c r="F19" s="29"/>
      <c r="G19" s="29"/>
    </row>
    <row r="20" spans="1:7" ht="23.25" customHeight="1" thickTop="1" x14ac:dyDescent="0.55000000000000004">
      <c r="B20" s="5"/>
      <c r="C20" s="5" t="s">
        <v>19</v>
      </c>
      <c r="D20" s="24">
        <f>SUM(D10:D19)</f>
        <v>25000000</v>
      </c>
      <c r="E20" s="24">
        <f>SUM(E10:E19)</f>
        <v>22000000</v>
      </c>
      <c r="F20" s="24">
        <f>50000*F11</f>
        <v>2000000</v>
      </c>
      <c r="G20" s="24"/>
    </row>
    <row r="21" spans="1:7" ht="23.25" customHeight="1" x14ac:dyDescent="0.55000000000000004">
      <c r="B21" s="5"/>
      <c r="C21" s="10" t="s">
        <v>48</v>
      </c>
      <c r="D21" s="24">
        <f>D20*0.1</f>
        <v>2500000</v>
      </c>
      <c r="E21" s="33" t="s">
        <v>4</v>
      </c>
      <c r="F21" s="33" t="s">
        <v>4</v>
      </c>
      <c r="G21" s="30"/>
    </row>
    <row r="22" spans="1:7" ht="23.25" customHeight="1" thickBot="1" x14ac:dyDescent="0.6">
      <c r="B22" s="5"/>
      <c r="C22" s="47" t="s">
        <v>3</v>
      </c>
      <c r="D22" s="23">
        <f>D20+D21</f>
        <v>27500000</v>
      </c>
      <c r="E22" s="22" t="s">
        <v>4</v>
      </c>
      <c r="F22" s="22" t="s">
        <v>4</v>
      </c>
      <c r="G22" s="30"/>
    </row>
    <row r="23" spans="1:7" ht="23.25" customHeight="1" thickBot="1" x14ac:dyDescent="0.6">
      <c r="B23" s="13"/>
      <c r="C23" s="50" t="s">
        <v>9</v>
      </c>
      <c r="D23" s="48"/>
      <c r="E23" s="48"/>
      <c r="F23" s="49">
        <f>ROUNDDOWN(F20,-3)</f>
        <v>2000000</v>
      </c>
      <c r="G23" s="46"/>
    </row>
    <row r="24" spans="1:7" ht="23.25" customHeight="1" x14ac:dyDescent="0.55000000000000004">
      <c r="F24" s="14" t="s">
        <v>41</v>
      </c>
    </row>
    <row r="25" spans="1:7" ht="23.25" customHeight="1" x14ac:dyDescent="0.55000000000000004">
      <c r="F25" s="14"/>
    </row>
  </sheetData>
  <phoneticPr fontId="1"/>
  <pageMargins left="0.7" right="0.7" top="0.75" bottom="0.75" header="0.3" footer="0.3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E56F0-AA82-4BB7-8B05-D2CA2AF7ADBB}">
  <dimension ref="A3:G28"/>
  <sheetViews>
    <sheetView showGridLines="0" view="pageBreakPreview" zoomScale="85" zoomScaleNormal="100" zoomScaleSheetLayoutView="85" workbookViewId="0">
      <selection activeCell="D21" sqref="D21"/>
    </sheetView>
  </sheetViews>
  <sheetFormatPr defaultRowHeight="23.25" customHeight="1" x14ac:dyDescent="0.55000000000000004"/>
  <cols>
    <col min="1" max="1" width="2" customWidth="1"/>
    <col min="2" max="2" width="5" bestFit="1" customWidth="1"/>
    <col min="3" max="3" width="33.25" customWidth="1"/>
    <col min="4" max="6" width="15.75" customWidth="1"/>
    <col min="7" max="7" width="13.75" customWidth="1"/>
    <col min="8" max="8" width="2.08203125" customWidth="1"/>
  </cols>
  <sheetData>
    <row r="3" spans="1:5" ht="29" x14ac:dyDescent="0.85">
      <c r="C3" s="16" t="s">
        <v>10</v>
      </c>
    </row>
    <row r="6" spans="1:5" ht="23.25" customHeight="1" x14ac:dyDescent="0.65">
      <c r="C6" s="15" t="s">
        <v>20</v>
      </c>
    </row>
    <row r="7" spans="1:5" ht="23.25" customHeight="1" x14ac:dyDescent="0.55000000000000004">
      <c r="A7" s="18"/>
      <c r="B7" s="7"/>
      <c r="C7" s="3"/>
      <c r="D7" s="6"/>
      <c r="E7" s="3" t="s">
        <v>5</v>
      </c>
    </row>
    <row r="8" spans="1:5" ht="23.25" customHeight="1" x14ac:dyDescent="0.55000000000000004">
      <c r="A8" s="18"/>
      <c r="B8" s="2"/>
      <c r="C8" s="4" t="s">
        <v>0</v>
      </c>
      <c r="D8" s="8" t="s">
        <v>1</v>
      </c>
      <c r="E8" s="4" t="s">
        <v>6</v>
      </c>
    </row>
    <row r="9" spans="1:5" ht="23.25" customHeight="1" x14ac:dyDescent="0.55000000000000004">
      <c r="A9" s="18"/>
      <c r="B9" s="5"/>
      <c r="C9" s="5"/>
      <c r="D9" s="10"/>
      <c r="E9" s="5"/>
    </row>
    <row r="10" spans="1:5" ht="23.25" customHeight="1" x14ac:dyDescent="0.55000000000000004">
      <c r="A10" s="18"/>
      <c r="B10" t="s">
        <v>12</v>
      </c>
      <c r="C10" s="5"/>
      <c r="D10" s="23"/>
      <c r="E10" s="24"/>
    </row>
    <row r="11" spans="1:5" ht="23.25" customHeight="1" x14ac:dyDescent="0.55000000000000004">
      <c r="A11" s="18"/>
      <c r="C11" s="1"/>
      <c r="D11" s="25"/>
      <c r="E11" s="21"/>
    </row>
    <row r="12" spans="1:5" ht="23.25" customHeight="1" x14ac:dyDescent="0.55000000000000004">
      <c r="A12" s="18"/>
      <c r="C12" s="1"/>
      <c r="D12" s="25"/>
      <c r="E12" s="27"/>
    </row>
    <row r="13" spans="1:5" ht="23.25" customHeight="1" x14ac:dyDescent="0.55000000000000004">
      <c r="A13" s="18"/>
      <c r="C13" s="19"/>
      <c r="D13" s="25"/>
      <c r="E13" s="26"/>
    </row>
    <row r="14" spans="1:5" ht="23.25" customHeight="1" thickBot="1" x14ac:dyDescent="0.6">
      <c r="B14" s="20"/>
      <c r="C14" s="12"/>
      <c r="D14" s="28"/>
      <c r="E14" s="29"/>
    </row>
    <row r="15" spans="1:5" ht="23.25" customHeight="1" thickTop="1" x14ac:dyDescent="0.55000000000000004">
      <c r="B15" s="5"/>
      <c r="C15" s="5" t="s">
        <v>19</v>
      </c>
      <c r="D15" s="24">
        <f>SUM(D10:D14)</f>
        <v>0</v>
      </c>
      <c r="E15" s="24">
        <f>SUM(E10:E14)</f>
        <v>0</v>
      </c>
    </row>
    <row r="16" spans="1:5" ht="23.25" customHeight="1" x14ac:dyDescent="0.55000000000000004">
      <c r="B16" s="5"/>
      <c r="C16" s="10" t="s">
        <v>49</v>
      </c>
      <c r="D16" s="24">
        <f>D15*0.1</f>
        <v>0</v>
      </c>
      <c r="E16" s="33" t="s">
        <v>4</v>
      </c>
    </row>
    <row r="17" spans="2:7" ht="23.25" customHeight="1" x14ac:dyDescent="0.55000000000000004">
      <c r="B17" s="5"/>
      <c r="C17" s="10" t="s">
        <v>3</v>
      </c>
      <c r="D17" s="24">
        <f>D15+D16</f>
        <v>0</v>
      </c>
      <c r="E17" s="33" t="s">
        <v>4</v>
      </c>
    </row>
    <row r="18" spans="2:7" ht="23.25" customHeight="1" x14ac:dyDescent="0.55000000000000004">
      <c r="B18" s="13"/>
      <c r="C18" s="13" t="s">
        <v>39</v>
      </c>
      <c r="D18" s="21" t="s">
        <v>4</v>
      </c>
      <c r="E18" s="21" t="e">
        <f>E15/D21</f>
        <v>#DIV/0!</v>
      </c>
    </row>
    <row r="19" spans="2:7" ht="23.25" customHeight="1" x14ac:dyDescent="0.55000000000000004">
      <c r="F19" s="14"/>
    </row>
    <row r="20" spans="2:7" ht="23.25" customHeight="1" x14ac:dyDescent="0.55000000000000004">
      <c r="B20" t="s">
        <v>38</v>
      </c>
      <c r="F20" s="14"/>
    </row>
    <row r="21" spans="2:7" ht="23.25" customHeight="1" x14ac:dyDescent="0.55000000000000004">
      <c r="B21" s="3" t="s">
        <v>25</v>
      </c>
      <c r="C21" s="19" t="s">
        <v>51</v>
      </c>
      <c r="D21" s="42"/>
      <c r="E21" s="35"/>
      <c r="F21" s="36"/>
      <c r="G21" s="37"/>
    </row>
    <row r="22" spans="2:7" ht="23.25" customHeight="1" x14ac:dyDescent="0.55000000000000004">
      <c r="B22" s="41" t="s">
        <v>30</v>
      </c>
      <c r="C22" s="1" t="s">
        <v>21</v>
      </c>
      <c r="D22" s="40">
        <f>D21*160000</f>
        <v>0</v>
      </c>
      <c r="E22" s="36" t="s">
        <v>50</v>
      </c>
      <c r="F22" s="38"/>
      <c r="G22" s="37"/>
    </row>
    <row r="23" spans="2:7" ht="23.25" customHeight="1" x14ac:dyDescent="0.55000000000000004">
      <c r="B23" s="6" t="s">
        <v>31</v>
      </c>
      <c r="C23" s="34" t="s">
        <v>24</v>
      </c>
      <c r="D23" s="40">
        <f>ROUNDDOWN(D22*1/3,0)</f>
        <v>0</v>
      </c>
      <c r="E23" s="13" t="s">
        <v>26</v>
      </c>
      <c r="F23" s="38"/>
      <c r="G23" s="37"/>
    </row>
    <row r="24" spans="2:7" ht="23.25" customHeight="1" x14ac:dyDescent="0.55000000000000004">
      <c r="B24" s="41" t="s">
        <v>32</v>
      </c>
      <c r="C24" s="1" t="s">
        <v>22</v>
      </c>
      <c r="D24" s="40">
        <f>E15</f>
        <v>0</v>
      </c>
      <c r="E24" s="13"/>
      <c r="F24" s="38"/>
      <c r="G24" s="37"/>
    </row>
    <row r="25" spans="2:7" ht="23.25" customHeight="1" x14ac:dyDescent="0.55000000000000004">
      <c r="B25" s="41" t="s">
        <v>33</v>
      </c>
      <c r="C25" s="1" t="s">
        <v>23</v>
      </c>
      <c r="D25" s="40">
        <f>ROUNDDOWN(D24*1/3,0)</f>
        <v>0</v>
      </c>
      <c r="E25" s="13" t="s">
        <v>27</v>
      </c>
      <c r="F25" s="38"/>
      <c r="G25" s="37"/>
    </row>
    <row r="26" spans="2:7" ht="23.25" customHeight="1" thickBot="1" x14ac:dyDescent="0.6">
      <c r="B26" s="3" t="s">
        <v>34</v>
      </c>
      <c r="C26" s="19" t="s">
        <v>43</v>
      </c>
      <c r="D26" s="39">
        <f>MIN(D23,D25)</f>
        <v>0</v>
      </c>
      <c r="E26" s="13" t="s">
        <v>28</v>
      </c>
      <c r="F26" s="38"/>
      <c r="G26" s="37"/>
    </row>
    <row r="27" spans="2:7" ht="23.25" customHeight="1" thickTop="1" thickBot="1" x14ac:dyDescent="0.6">
      <c r="B27" s="43" t="s">
        <v>35</v>
      </c>
      <c r="C27" s="45" t="s">
        <v>42</v>
      </c>
      <c r="D27" s="44">
        <f>ROUNDDOWN(D26,-3)</f>
        <v>0</v>
      </c>
      <c r="E27" s="36" t="s">
        <v>29</v>
      </c>
      <c r="F27" s="38"/>
      <c r="G27" s="37"/>
    </row>
    <row r="28" spans="2:7" ht="23.25" customHeight="1" thickTop="1" x14ac:dyDescent="0.55000000000000004"/>
  </sheetData>
  <phoneticPr fontId="1"/>
  <pageMargins left="0.7" right="0.7" top="0.75" bottom="0.75" header="0.3" footer="0.3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DD56A-1FF3-43D4-AC13-53F0789A8A92}">
  <dimension ref="A3:G28"/>
  <sheetViews>
    <sheetView showGridLines="0" view="pageBreakPreview" zoomScale="85" zoomScaleNormal="100" zoomScaleSheetLayoutView="85" workbookViewId="0">
      <selection activeCell="F18" sqref="F18"/>
    </sheetView>
  </sheetViews>
  <sheetFormatPr defaultRowHeight="23.25" customHeight="1" x14ac:dyDescent="0.55000000000000004"/>
  <cols>
    <col min="1" max="1" width="2" customWidth="1"/>
    <col min="2" max="2" width="5" bestFit="1" customWidth="1"/>
    <col min="3" max="3" width="33.25" customWidth="1"/>
    <col min="4" max="6" width="15.75" customWidth="1"/>
    <col min="7" max="7" width="13.75" customWidth="1"/>
    <col min="8" max="8" width="2.08203125" customWidth="1"/>
  </cols>
  <sheetData>
    <row r="3" spans="1:5" ht="29" x14ac:dyDescent="0.85">
      <c r="C3" s="16" t="s">
        <v>10</v>
      </c>
    </row>
    <row r="6" spans="1:5" ht="23.25" customHeight="1" x14ac:dyDescent="0.65">
      <c r="C6" s="15" t="s">
        <v>20</v>
      </c>
    </row>
    <row r="7" spans="1:5" ht="23.25" customHeight="1" x14ac:dyDescent="0.55000000000000004">
      <c r="A7" s="18"/>
      <c r="B7" s="7"/>
      <c r="C7" s="3"/>
      <c r="D7" s="6"/>
      <c r="E7" s="3" t="s">
        <v>5</v>
      </c>
    </row>
    <row r="8" spans="1:5" ht="23.25" customHeight="1" x14ac:dyDescent="0.55000000000000004">
      <c r="A8" s="18"/>
      <c r="B8" s="2"/>
      <c r="C8" s="4" t="s">
        <v>0</v>
      </c>
      <c r="D8" s="8" t="s">
        <v>1</v>
      </c>
      <c r="E8" s="4" t="s">
        <v>6</v>
      </c>
    </row>
    <row r="9" spans="1:5" ht="23.25" customHeight="1" x14ac:dyDescent="0.55000000000000004">
      <c r="A9" s="18"/>
      <c r="B9" s="5"/>
      <c r="C9" s="5"/>
      <c r="D9" s="10"/>
      <c r="E9" s="5"/>
    </row>
    <row r="10" spans="1:5" ht="23.25" customHeight="1" x14ac:dyDescent="0.55000000000000004">
      <c r="A10" s="18"/>
      <c r="B10" t="s">
        <v>12</v>
      </c>
      <c r="C10" s="5" t="s">
        <v>36</v>
      </c>
      <c r="D10" s="23">
        <f>6000000+500000+2000000+1500000</f>
        <v>10000000</v>
      </c>
      <c r="E10" s="24">
        <f>D10</f>
        <v>10000000</v>
      </c>
    </row>
    <row r="11" spans="1:5" ht="23.25" customHeight="1" x14ac:dyDescent="0.55000000000000004">
      <c r="A11" s="18"/>
      <c r="C11" s="1" t="s">
        <v>37</v>
      </c>
      <c r="D11" s="25">
        <v>1000000</v>
      </c>
      <c r="E11" s="21">
        <f>D11</f>
        <v>1000000</v>
      </c>
    </row>
    <row r="12" spans="1:5" ht="23.25" customHeight="1" x14ac:dyDescent="0.55000000000000004">
      <c r="A12" s="18"/>
      <c r="C12" s="1"/>
      <c r="D12" s="25"/>
      <c r="E12" s="27"/>
    </row>
    <row r="13" spans="1:5" ht="23.25" customHeight="1" x14ac:dyDescent="0.55000000000000004">
      <c r="A13" s="18"/>
      <c r="C13" s="19"/>
      <c r="D13" s="25"/>
      <c r="E13" s="26"/>
    </row>
    <row r="14" spans="1:5" ht="23.25" customHeight="1" thickBot="1" x14ac:dyDescent="0.6">
      <c r="B14" s="20"/>
      <c r="C14" s="12"/>
      <c r="D14" s="28"/>
      <c r="E14" s="29"/>
    </row>
    <row r="15" spans="1:5" ht="23.25" customHeight="1" thickTop="1" x14ac:dyDescent="0.55000000000000004">
      <c r="B15" s="5"/>
      <c r="C15" s="5" t="s">
        <v>19</v>
      </c>
      <c r="D15" s="24">
        <f>SUM(D10:D14)</f>
        <v>11000000</v>
      </c>
      <c r="E15" s="24">
        <f>SUM(E10:E14)</f>
        <v>11000000</v>
      </c>
    </row>
    <row r="16" spans="1:5" ht="23.25" customHeight="1" x14ac:dyDescent="0.55000000000000004">
      <c r="B16" s="5"/>
      <c r="C16" s="10" t="s">
        <v>49</v>
      </c>
      <c r="D16" s="24">
        <f>D15*0.1</f>
        <v>1100000</v>
      </c>
      <c r="E16" s="33" t="s">
        <v>4</v>
      </c>
    </row>
    <row r="17" spans="2:7" ht="23.25" customHeight="1" x14ac:dyDescent="0.55000000000000004">
      <c r="B17" s="5"/>
      <c r="C17" s="10" t="s">
        <v>3</v>
      </c>
      <c r="D17" s="24">
        <f>D15+D16</f>
        <v>12100000</v>
      </c>
      <c r="E17" s="33" t="s">
        <v>4</v>
      </c>
    </row>
    <row r="18" spans="2:7" ht="23.25" customHeight="1" x14ac:dyDescent="0.55000000000000004">
      <c r="B18" s="13"/>
      <c r="C18" s="13" t="s">
        <v>39</v>
      </c>
      <c r="D18" s="21" t="s">
        <v>4</v>
      </c>
      <c r="E18" s="21">
        <f>E15/D21</f>
        <v>275000</v>
      </c>
    </row>
    <row r="19" spans="2:7" ht="23.25" customHeight="1" x14ac:dyDescent="0.55000000000000004">
      <c r="F19" s="14"/>
    </row>
    <row r="20" spans="2:7" ht="23.25" customHeight="1" x14ac:dyDescent="0.55000000000000004">
      <c r="B20" t="s">
        <v>38</v>
      </c>
      <c r="F20" s="14"/>
    </row>
    <row r="21" spans="2:7" ht="23.25" customHeight="1" x14ac:dyDescent="0.55000000000000004">
      <c r="B21" s="3" t="s">
        <v>25</v>
      </c>
      <c r="C21" s="19" t="s">
        <v>51</v>
      </c>
      <c r="D21" s="42">
        <v>40</v>
      </c>
      <c r="E21" s="35"/>
      <c r="F21" s="36"/>
      <c r="G21" s="37"/>
    </row>
    <row r="22" spans="2:7" ht="23.25" customHeight="1" x14ac:dyDescent="0.55000000000000004">
      <c r="B22" s="41" t="s">
        <v>30</v>
      </c>
      <c r="C22" s="1" t="s">
        <v>21</v>
      </c>
      <c r="D22" s="40">
        <f>D21*160000</f>
        <v>6400000</v>
      </c>
      <c r="E22" s="36" t="s">
        <v>50</v>
      </c>
      <c r="F22" s="38"/>
      <c r="G22" s="37"/>
    </row>
    <row r="23" spans="2:7" ht="23.25" customHeight="1" x14ac:dyDescent="0.55000000000000004">
      <c r="B23" s="6" t="s">
        <v>31</v>
      </c>
      <c r="C23" s="34" t="s">
        <v>24</v>
      </c>
      <c r="D23" s="40">
        <f>ROUNDDOWN(D22*1/3,0)</f>
        <v>2133333</v>
      </c>
      <c r="E23" s="13" t="s">
        <v>26</v>
      </c>
      <c r="F23" s="38"/>
      <c r="G23" s="37"/>
    </row>
    <row r="24" spans="2:7" ht="23.25" customHeight="1" x14ac:dyDescent="0.55000000000000004">
      <c r="B24" s="41" t="s">
        <v>32</v>
      </c>
      <c r="C24" s="1" t="s">
        <v>22</v>
      </c>
      <c r="D24" s="40">
        <f>E15</f>
        <v>11000000</v>
      </c>
      <c r="E24" s="13"/>
      <c r="F24" s="38"/>
      <c r="G24" s="37"/>
    </row>
    <row r="25" spans="2:7" ht="23.25" customHeight="1" x14ac:dyDescent="0.55000000000000004">
      <c r="B25" s="41" t="s">
        <v>33</v>
      </c>
      <c r="C25" s="1" t="s">
        <v>23</v>
      </c>
      <c r="D25" s="40">
        <f>ROUNDDOWN(D24*1/3,0)</f>
        <v>3666666</v>
      </c>
      <c r="E25" s="13" t="s">
        <v>27</v>
      </c>
      <c r="F25" s="38"/>
      <c r="G25" s="37"/>
    </row>
    <row r="26" spans="2:7" ht="23.25" customHeight="1" thickBot="1" x14ac:dyDescent="0.6">
      <c r="B26" s="3" t="s">
        <v>34</v>
      </c>
      <c r="C26" s="19" t="s">
        <v>43</v>
      </c>
      <c r="D26" s="39">
        <f>MIN(D23,D25)</f>
        <v>2133333</v>
      </c>
      <c r="E26" s="13" t="s">
        <v>28</v>
      </c>
      <c r="F26" s="38"/>
      <c r="G26" s="37"/>
    </row>
    <row r="27" spans="2:7" ht="23.25" customHeight="1" thickTop="1" thickBot="1" x14ac:dyDescent="0.6">
      <c r="B27" s="43" t="s">
        <v>35</v>
      </c>
      <c r="C27" s="45" t="s">
        <v>42</v>
      </c>
      <c r="D27" s="44">
        <f>ROUNDDOWN(D26,-3)</f>
        <v>2133000</v>
      </c>
      <c r="E27" s="36" t="s">
        <v>29</v>
      </c>
      <c r="F27" s="38"/>
      <c r="G27" s="37"/>
    </row>
    <row r="28" spans="2:7" ht="23.25" customHeight="1" thickTop="1" x14ac:dyDescent="0.55000000000000004"/>
  </sheetData>
  <phoneticPr fontId="1"/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太陽光</vt:lpstr>
      <vt:lpstr>太陽光（記載例）</vt:lpstr>
      <vt:lpstr>蓄電池</vt:lpstr>
      <vt:lpstr>蓄電池（記載例）</vt:lpstr>
      <vt:lpstr>太陽光!Print_Area</vt:lpstr>
      <vt:lpstr>'太陽光（記載例）'!Print_Area</vt:lpstr>
      <vt:lpstr>蓄電池!Print_Area</vt:lpstr>
      <vt:lpstr>'蓄電池（記載例）'!Print_Area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2026-10-06T10:14:33Z</dcterms:modified>
</cp:coreProperties>
</file>