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72.22.1.34\jukankyo02\住環境政策課\01全体\995住環境整備室\231健幸すまいリフォーム助成事業\R7年度\01 要綱・様式・チラシ等\"/>
    </mc:Choice>
  </mc:AlternateContent>
  <xr:revisionPtr revIDLastSave="0" documentId="13_ncr:1_{58AB4408-3350-432D-9E16-BC215786DFF2}" xr6:coauthVersionLast="47" xr6:coauthVersionMax="47" xr10:uidLastSave="{00000000-0000-0000-0000-000000000000}"/>
  <bookViews>
    <workbookView xWindow="6465" yWindow="0" windowWidth="21870" windowHeight="15525" tabRatio="599" xr2:uid="{00000000-000D-0000-FFFF-FFFF00000000}"/>
  </bookViews>
  <sheets>
    <sheet name="申請書" sheetId="3" r:id="rId1"/>
    <sheet name="実績報告書" sheetId="7" r:id="rId2"/>
    <sheet name="工事内訳証明書" sheetId="8" r:id="rId3"/>
    <sheet name="申請書 (記入例)" sheetId="12" r:id="rId4"/>
    <sheet name="実績報告書 (記入例)" sheetId="13" r:id="rId5"/>
    <sheet name="工事内訳証明書 (記入例)" sheetId="14" r:id="rId6"/>
  </sheets>
  <definedNames>
    <definedName name="_xlnm.Print_Area" localSheetId="2">工事内訳証明書!$A$1:$X$116</definedName>
    <definedName name="_xlnm.Print_Area" localSheetId="5">'工事内訳証明書 (記入例)'!$A$1:$X$116</definedName>
    <definedName name="_xlnm.Print_Area" localSheetId="1">実績報告書!$A$1:$W$54</definedName>
    <definedName name="_xlnm.Print_Area" localSheetId="4">'実績報告書 (記入例)'!$A$1:$W$54</definedName>
    <definedName name="_xlnm.Print_Area" localSheetId="0">申請書!$A$1:$W$172</definedName>
    <definedName name="_xlnm.Print_Area" localSheetId="3">'申請書 (記入例)'!$A$1:$W$172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2" i="14" l="1"/>
  <c r="O111" i="14"/>
  <c r="O109" i="14"/>
  <c r="O107" i="14"/>
  <c r="O106" i="14"/>
  <c r="O105" i="14"/>
  <c r="O104" i="14"/>
  <c r="O103" i="14"/>
  <c r="O102" i="14"/>
  <c r="O100" i="14"/>
  <c r="O99" i="14"/>
  <c r="O98" i="14"/>
  <c r="O97" i="14"/>
  <c r="O96" i="14"/>
  <c r="O95" i="14"/>
  <c r="O93" i="14"/>
  <c r="O92" i="14"/>
  <c r="O91" i="14"/>
  <c r="O90" i="14"/>
  <c r="O89" i="14"/>
  <c r="O88" i="14"/>
  <c r="O87" i="14"/>
  <c r="O86" i="14"/>
  <c r="O85" i="14"/>
  <c r="O84" i="14"/>
  <c r="O83" i="14"/>
  <c r="U76" i="14"/>
  <c r="O75" i="14"/>
  <c r="O74" i="14"/>
  <c r="O73" i="14"/>
  <c r="O72" i="14"/>
  <c r="O70" i="14"/>
  <c r="O69" i="14"/>
  <c r="O63" i="14"/>
  <c r="A63" i="14"/>
  <c r="O60" i="14"/>
  <c r="A60" i="14"/>
  <c r="O56" i="14"/>
  <c r="A56" i="14"/>
  <c r="O54" i="14"/>
  <c r="A54" i="14"/>
  <c r="O51" i="14"/>
  <c r="A51" i="14"/>
  <c r="O46" i="14"/>
  <c r="A46" i="14"/>
  <c r="O45" i="14"/>
  <c r="U36" i="14"/>
  <c r="O35" i="14"/>
  <c r="O34" i="14"/>
  <c r="O33" i="14"/>
  <c r="O32" i="14"/>
  <c r="O31" i="14"/>
  <c r="O30" i="14"/>
  <c r="O29" i="14"/>
  <c r="O28" i="14"/>
  <c r="O27" i="14"/>
  <c r="A26" i="14"/>
  <c r="A115" i="14" s="1"/>
  <c r="AA21" i="13"/>
  <c r="O21" i="13" s="1"/>
  <c r="AA20" i="13"/>
  <c r="AA19" i="13"/>
  <c r="O20" i="13" s="1"/>
  <c r="S165" i="12"/>
  <c r="S164" i="12"/>
  <c r="S163" i="12"/>
  <c r="S162" i="12"/>
  <c r="S161" i="12"/>
  <c r="S160" i="12"/>
  <c r="S165" i="3"/>
  <c r="S164" i="3"/>
  <c r="S163" i="3"/>
  <c r="S162" i="3"/>
  <c r="S161" i="3"/>
  <c r="S160" i="3"/>
  <c r="S169" i="12"/>
  <c r="K168" i="12"/>
  <c r="S167" i="12"/>
  <c r="K166" i="12"/>
  <c r="S158" i="12"/>
  <c r="S157" i="12"/>
  <c r="S156" i="12"/>
  <c r="S155" i="12"/>
  <c r="S154" i="12"/>
  <c r="S153" i="12"/>
  <c r="S151" i="12"/>
  <c r="S150" i="12"/>
  <c r="S149" i="12"/>
  <c r="S148" i="12"/>
  <c r="S147" i="12"/>
  <c r="S146" i="12"/>
  <c r="S145" i="12"/>
  <c r="S144" i="12"/>
  <c r="S143" i="12"/>
  <c r="S142" i="12"/>
  <c r="S141" i="12"/>
  <c r="K140" i="12"/>
  <c r="S132" i="12"/>
  <c r="S131" i="12"/>
  <c r="S130" i="12"/>
  <c r="S129" i="12"/>
  <c r="S127" i="12"/>
  <c r="S126" i="12"/>
  <c r="S120" i="12"/>
  <c r="A120" i="12"/>
  <c r="S117" i="12"/>
  <c r="A117" i="12"/>
  <c r="S113" i="12"/>
  <c r="A113" i="12"/>
  <c r="S111" i="12"/>
  <c r="A111" i="12"/>
  <c r="S108" i="12"/>
  <c r="A108" i="12"/>
  <c r="AA103" i="12"/>
  <c r="S103" i="12"/>
  <c r="A103" i="12"/>
  <c r="S102" i="12"/>
  <c r="S91" i="12"/>
  <c r="S90" i="12"/>
  <c r="S89" i="12"/>
  <c r="S88" i="12"/>
  <c r="S87" i="12"/>
  <c r="S86" i="12"/>
  <c r="S85" i="12"/>
  <c r="S84" i="12"/>
  <c r="S83" i="12"/>
  <c r="A82" i="12"/>
  <c r="A172" i="12" s="1"/>
  <c r="H52" i="12"/>
  <c r="H51" i="12"/>
  <c r="AA30" i="12"/>
  <c r="O30" i="12" s="1"/>
  <c r="O29" i="12"/>
  <c r="K140" i="3"/>
  <c r="U112" i="8"/>
  <c r="O111" i="8"/>
  <c r="O109" i="8"/>
  <c r="O93" i="8"/>
  <c r="O107" i="8"/>
  <c r="O106" i="8"/>
  <c r="O105" i="8"/>
  <c r="O104" i="8"/>
  <c r="O103" i="8"/>
  <c r="O102" i="8"/>
  <c r="O100" i="8"/>
  <c r="O99" i="8"/>
  <c r="O98" i="8"/>
  <c r="O97" i="8"/>
  <c r="O96" i="8"/>
  <c r="O95" i="8"/>
  <c r="O74" i="8"/>
  <c r="S153" i="3"/>
  <c r="O92" i="8"/>
  <c r="O91" i="8"/>
  <c r="O90" i="8"/>
  <c r="O89" i="8"/>
  <c r="O88" i="8"/>
  <c r="O87" i="8"/>
  <c r="O86" i="8"/>
  <c r="O85" i="8"/>
  <c r="O84" i="8"/>
  <c r="O83" i="8"/>
  <c r="U76" i="8"/>
  <c r="O75" i="8"/>
  <c r="O73" i="8"/>
  <c r="O72" i="8"/>
  <c r="O69" i="8"/>
  <c r="O70" i="8"/>
  <c r="O54" i="8"/>
  <c r="O63" i="8"/>
  <c r="O56" i="8"/>
  <c r="A63" i="8"/>
  <c r="A56" i="8"/>
  <c r="O60" i="8"/>
  <c r="O51" i="8"/>
  <c r="A60" i="8"/>
  <c r="A51" i="8"/>
  <c r="O46" i="8"/>
  <c r="A46" i="8"/>
  <c r="A54" i="8"/>
  <c r="O45" i="8"/>
  <c r="P112" i="14" l="1"/>
  <c r="P76" i="14"/>
  <c r="F20" i="14"/>
  <c r="P36" i="14"/>
  <c r="A39" i="14"/>
  <c r="S133" i="12"/>
  <c r="K64" i="12" s="1"/>
  <c r="S92" i="12"/>
  <c r="K63" i="12" s="1"/>
  <c r="S170" i="12"/>
  <c r="K65" i="12" s="1"/>
  <c r="A94" i="12"/>
  <c r="P112" i="8"/>
  <c r="N34" i="13" s="1"/>
  <c r="P76" i="8"/>
  <c r="N30" i="13" s="1"/>
  <c r="U36" i="8"/>
  <c r="F20" i="8" s="1"/>
  <c r="O34" i="8"/>
  <c r="O35" i="8"/>
  <c r="O33" i="8"/>
  <c r="O32" i="8"/>
  <c r="O31" i="8"/>
  <c r="O30" i="8"/>
  <c r="S86" i="3"/>
  <c r="O29" i="8"/>
  <c r="S85" i="3"/>
  <c r="O28" i="8"/>
  <c r="O27" i="8"/>
  <c r="S83" i="3"/>
  <c r="A26" i="8"/>
  <c r="N13" i="8"/>
  <c r="N12" i="8"/>
  <c r="N11" i="8"/>
  <c r="N9" i="8"/>
  <c r="N7" i="8"/>
  <c r="O6" i="8"/>
  <c r="AA21" i="7"/>
  <c r="O21" i="7" s="1"/>
  <c r="AA20" i="7"/>
  <c r="AA19" i="7"/>
  <c r="O20" i="7" s="1"/>
  <c r="N7" i="7"/>
  <c r="O6" i="7"/>
  <c r="N34" i="7" l="1"/>
  <c r="N30" i="7"/>
  <c r="A115" i="8"/>
  <c r="A39" i="8"/>
  <c r="Q64" i="12"/>
  <c r="Q74" i="12" s="1"/>
  <c r="G27" i="12" s="1"/>
  <c r="P36" i="8"/>
  <c r="S158" i="3"/>
  <c r="S157" i="3"/>
  <c r="S155" i="3"/>
  <c r="S156" i="3"/>
  <c r="S154" i="3"/>
  <c r="K168" i="3"/>
  <c r="K166" i="3"/>
  <c r="S169" i="3"/>
  <c r="S167" i="3"/>
  <c r="S151" i="3"/>
  <c r="S150" i="3"/>
  <c r="S149" i="3"/>
  <c r="S148" i="3"/>
  <c r="S147" i="3"/>
  <c r="S146" i="3"/>
  <c r="S145" i="3"/>
  <c r="S144" i="3"/>
  <c r="S143" i="3"/>
  <c r="S142" i="3"/>
  <c r="S141" i="3"/>
  <c r="S132" i="3"/>
  <c r="S131" i="3"/>
  <c r="S130" i="3"/>
  <c r="S129" i="3"/>
  <c r="S127" i="3"/>
  <c r="S102" i="3"/>
  <c r="S126" i="3"/>
  <c r="S111" i="3"/>
  <c r="S120" i="3"/>
  <c r="S113" i="3"/>
  <c r="A120" i="3"/>
  <c r="A113" i="3"/>
  <c r="S117" i="3"/>
  <c r="S108" i="3"/>
  <c r="A117" i="3"/>
  <c r="A108" i="3"/>
  <c r="A103" i="3"/>
  <c r="N26" i="7" l="1"/>
  <c r="N37" i="7" s="1"/>
  <c r="N26" i="13"/>
  <c r="N37" i="13" s="1"/>
  <c r="S170" i="3"/>
  <c r="A111" i="3" l="1"/>
  <c r="AA103" i="3"/>
  <c r="S103" i="3" s="1"/>
  <c r="A82" i="3"/>
  <c r="S91" i="3"/>
  <c r="S90" i="3"/>
  <c r="S89" i="3"/>
  <c r="S88" i="3"/>
  <c r="S87" i="3"/>
  <c r="S84" i="3"/>
  <c r="K65" i="3"/>
  <c r="H52" i="3"/>
  <c r="H51" i="3"/>
  <c r="AA30" i="3"/>
  <c r="O30" i="3" s="1"/>
  <c r="O29" i="3"/>
  <c r="A94" i="3" l="1"/>
  <c r="A172" i="3"/>
  <c r="S133" i="3"/>
  <c r="K64" i="3" s="1"/>
  <c r="S92" i="3"/>
  <c r="K63" i="3" s="1"/>
  <c r="Q64" i="3" l="1"/>
  <c r="Q74" i="3" s="1"/>
  <c r="G27" i="3" s="1"/>
  <c r="N40" i="13" s="1"/>
  <c r="N43" i="13" s="1"/>
  <c r="N40" i="7" l="1"/>
  <c r="N43" i="7" s="1"/>
  <c r="N11" i="7"/>
  <c r="N10" i="7"/>
  <c r="N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Niigata-city</author>
  </authors>
  <commentList>
    <comment ref="P7" authorId="0" shapeId="0" xr:uid="{9857190B-3AB9-4B49-97DB-2D95298BAED8}">
      <text>
        <r>
          <rPr>
            <sz val="9"/>
            <color indexed="81"/>
            <rFont val="BIZ UDゴシック"/>
            <family val="3"/>
            <charset val="128"/>
          </rPr>
          <t>現住所を記入してください。</t>
        </r>
      </text>
    </comment>
    <comment ref="P12" authorId="0" shapeId="0" xr:uid="{7C7FCA2E-AED9-457B-BDCF-8E52E59E1801}">
      <text>
        <r>
          <rPr>
            <sz val="9"/>
            <color indexed="81"/>
            <rFont val="BIZ UDゴシック"/>
            <family val="3"/>
            <charset val="128"/>
          </rPr>
          <t>日中連絡の取れる電話番号を記入してください。</t>
        </r>
      </text>
    </comment>
    <comment ref="A20" authorId="0" shapeId="0" xr:uid="{C2BD9549-D14D-4CC2-94F2-7FE861A24160}">
      <text>
        <r>
          <rPr>
            <sz val="9"/>
            <color indexed="81"/>
            <rFont val="BIZ UDゴシック"/>
            <family val="3"/>
            <charset val="128"/>
          </rPr>
          <t>いずれかに✓してください。</t>
        </r>
      </text>
    </comment>
    <comment ref="P21" authorId="0" shapeId="0" xr:uid="{B6B7E311-E10F-4F91-A9D8-32100D40F95A}">
      <text>
        <r>
          <rPr>
            <sz val="9"/>
            <color indexed="81"/>
            <rFont val="BIZ UDゴシック"/>
            <family val="3"/>
            <charset val="128"/>
          </rPr>
          <t>工事場所が現住所と異なる場合、工事場所を記入してください。</t>
        </r>
      </text>
    </comment>
    <comment ref="A22" authorId="0" shapeId="0" xr:uid="{38375A80-44DB-43AD-838B-2AA395F6C305}">
      <text>
        <r>
          <rPr>
            <sz val="9"/>
            <color indexed="81"/>
            <rFont val="BIZ UDゴシック"/>
            <family val="3"/>
            <charset val="128"/>
          </rPr>
          <t>いずれかに✓してください。</t>
        </r>
      </text>
    </comment>
    <comment ref="O23" authorId="0" shapeId="0" xr:uid="{75F1D234-12F4-4B96-BE5E-BD3DE0AA6864}">
      <text>
        <r>
          <rPr>
            <sz val="9"/>
            <color indexed="81"/>
            <rFont val="BIZ UDゴシック"/>
            <family val="3"/>
            <charset val="128"/>
          </rPr>
          <t>併用住宅・併用住戸の場合、✓してください。</t>
        </r>
      </text>
    </comment>
    <comment ref="A24" authorId="0" shapeId="0" xr:uid="{95A1AB32-BCB8-4919-9063-D9072522C5C9}">
      <text>
        <r>
          <rPr>
            <sz val="9"/>
            <color indexed="81"/>
            <rFont val="BIZ UDゴシック"/>
            <family val="3"/>
            <charset val="128"/>
          </rPr>
          <t>いずれかに✓してください。</t>
        </r>
      </text>
    </comment>
    <comment ref="A25" authorId="0" shapeId="0" xr:uid="{C747C446-4FD0-4026-B2B7-B9EFD02B4351}">
      <text>
        <r>
          <rPr>
            <sz val="9"/>
            <color indexed="81"/>
            <rFont val="BIZ UDゴシック"/>
            <family val="3"/>
            <charset val="128"/>
          </rPr>
          <t>該当する世帯に✓してください。</t>
        </r>
      </text>
    </comment>
    <comment ref="G27" authorId="0" shapeId="0" xr:uid="{82CFEF94-1D1C-4363-BA15-0202E9139663}">
      <text>
        <r>
          <rPr>
            <sz val="9"/>
            <color indexed="81"/>
            <rFont val="BIZ UDゴシック"/>
            <family val="3"/>
            <charset val="128"/>
          </rPr>
          <t>こちらは入力不要です。
自動計算されます。</t>
        </r>
      </text>
    </comment>
    <comment ref="N29" authorId="0" shapeId="0" xr:uid="{B4BD5AE0-1F48-4A64-AE06-2CF62BEEC71E}">
      <text>
        <r>
          <rPr>
            <sz val="9"/>
            <color indexed="81"/>
            <rFont val="BIZ UDゴシック"/>
            <family val="3"/>
            <charset val="128"/>
          </rPr>
          <t>申請受付から交付決定までは2週間程度かかります。余裕を持った予定としてください。</t>
        </r>
      </text>
    </comment>
    <comment ref="N30" authorId="0" shapeId="0" xr:uid="{A61FB0A2-4BBA-4337-B0D1-4890111F9EFA}">
      <text>
        <r>
          <rPr>
            <sz val="9"/>
            <color indexed="81"/>
            <rFont val="BIZ UDゴシック"/>
            <family val="3"/>
            <charset val="128"/>
          </rPr>
          <t>2026年3月13日以前の日付を記入してください。</t>
        </r>
      </text>
    </comment>
    <comment ref="G31" authorId="0" shapeId="0" xr:uid="{E7497CD7-2949-4540-9EAB-FBCBC26084AD}">
      <text>
        <r>
          <rPr>
            <sz val="9"/>
            <color indexed="81"/>
            <rFont val="BIZ UDゴシック"/>
            <family val="3"/>
            <charset val="128"/>
          </rPr>
          <t>✓してください。</t>
        </r>
        <r>
          <rPr>
            <sz val="9"/>
            <color indexed="81"/>
            <rFont val="MS P ゴシック"/>
            <family val="3"/>
            <charset val="128"/>
          </rPr>
          <t xml:space="preserve">
</t>
        </r>
      </text>
    </comment>
    <comment ref="G33" authorId="0" shapeId="0" xr:uid="{B5C942D9-9625-4F57-94E6-0B3A5161D2AB}">
      <text>
        <r>
          <rPr>
            <b/>
            <sz val="9"/>
            <color indexed="81"/>
            <rFont val="BIZ UDゴシック"/>
            <family val="3"/>
            <charset val="128"/>
          </rPr>
          <t>✓してください。</t>
        </r>
        <r>
          <rPr>
            <sz val="9"/>
            <color indexed="81"/>
            <rFont val="BIZ UDゴシック"/>
            <family val="3"/>
            <charset val="128"/>
          </rPr>
          <t xml:space="preserve">
</t>
        </r>
      </text>
    </comment>
    <comment ref="P41" authorId="0" shapeId="0" xr:uid="{7CA2D7FF-A2D5-45D3-A1D9-A4E687BFCE5B}">
      <text>
        <r>
          <rPr>
            <sz val="9"/>
            <color indexed="81"/>
            <rFont val="BIZ UDゴシック"/>
            <family val="3"/>
            <charset val="128"/>
          </rPr>
          <t>日中連絡の取れる電話番号を記入してください。</t>
        </r>
      </text>
    </comment>
    <comment ref="E53" authorId="0" shapeId="0" xr:uid="{525FC7A3-D022-40BB-B6F4-F0A6F3A08F84}">
      <text>
        <r>
          <rPr>
            <sz val="9"/>
            <color indexed="81"/>
            <rFont val="BIZ UDゴシック"/>
            <family val="3"/>
            <charset val="128"/>
          </rPr>
          <t>それぞれの工事業者が実施する工事に✓してください。</t>
        </r>
      </text>
    </comment>
    <comment ref="A61" authorId="0" shapeId="0" xr:uid="{C766404F-296E-4A97-8C19-8F8172C63DD2}">
      <text>
        <r>
          <rPr>
            <sz val="9"/>
            <color indexed="81"/>
            <rFont val="BIZ UDゴシック"/>
            <family val="3"/>
            <charset val="128"/>
          </rPr>
          <t>こちらは入力不要です。
第三面から第五面のデータより自動入力されます。</t>
        </r>
      </text>
    </comment>
    <comment ref="W140" authorId="0" shapeId="0" xr:uid="{7FB0B147-FFA3-4A68-A4F6-766A2EE3D662}">
      <text>
        <r>
          <rPr>
            <sz val="9"/>
            <color indexed="81"/>
            <rFont val="BIZ UDゴシック"/>
            <family val="3"/>
            <charset val="128"/>
          </rPr>
          <t>開口部の断熱改修を選択した場合、対象工事に☑と工事か所数を入力してください。</t>
        </r>
      </text>
    </comment>
    <comment ref="W166" authorId="0" shapeId="0" xr:uid="{D7551D9B-D42A-4A48-8909-1C7A752ED30C}">
      <text>
        <r>
          <rPr>
            <sz val="9"/>
            <color indexed="81"/>
            <rFont val="BIZ UDゴシック"/>
            <family val="3"/>
            <charset val="128"/>
          </rPr>
          <t>高効率給湯器の設置を選択した場合、対象工事に☑と工事か所数を入力してください。</t>
        </r>
      </text>
    </comment>
    <comment ref="W168" authorId="0" shapeId="0" xr:uid="{BBB72614-5CE2-406F-B323-59A828DF1031}">
      <text>
        <r>
          <rPr>
            <sz val="9"/>
            <color indexed="81"/>
            <rFont val="BIZ UDゴシック"/>
            <family val="3"/>
            <charset val="128"/>
          </rPr>
          <t>節水型トイレへの交換を選択した場合、対象工事に☑と工事か所数を入力してください。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Niigata-city</author>
  </authors>
  <commentList>
    <comment ref="O6" authorId="0" shapeId="0" xr:uid="{2EEC0045-2AA5-4E9F-92C4-71873B30B1C7}">
      <text>
        <r>
          <rPr>
            <sz val="9"/>
            <color indexed="81"/>
            <rFont val="BIZ UDゴシック"/>
            <family val="3"/>
            <charset val="128"/>
          </rPr>
          <t>居住予定で申請した場合は、転居先の住所（＝工事場所）に修正してください。</t>
        </r>
      </text>
    </comment>
    <comment ref="R19" authorId="0" shapeId="0" xr:uid="{AF76D62E-2D8B-4E84-8F20-2BB82DA09BF7}">
      <text>
        <r>
          <rPr>
            <sz val="9"/>
            <color indexed="81"/>
            <rFont val="BIZ UDゴシック"/>
            <family val="3"/>
            <charset val="128"/>
          </rPr>
          <t>交付決定通知に記載の交付決定日と番号を記入してください。</t>
        </r>
      </text>
    </comment>
    <comment ref="W24" authorId="0" shapeId="0" xr:uid="{4629175B-10FD-4895-AC88-0F0230161F4D}">
      <text>
        <r>
          <rPr>
            <sz val="9"/>
            <color indexed="81"/>
            <rFont val="BIZ UDゴシック"/>
            <family val="3"/>
            <charset val="128"/>
          </rPr>
          <t>&lt;代行者が作成する場合＞
工事内訳証明書もこのエクセルファイルで作成する場合、自動入力となります。
＜申請者が作成する場合＞
工事業者に作成してもらった工事内訳証明書から金額を転記してください。</t>
        </r>
      </text>
    </comment>
    <comment ref="M46" authorId="0" shapeId="0" xr:uid="{0F20CC82-FD98-43A9-A679-2826E9E5B1FF}">
      <text>
        <r>
          <rPr>
            <sz val="9"/>
            <color indexed="81"/>
            <rFont val="BIZ UDゴシック"/>
            <family val="3"/>
            <charset val="128"/>
          </rPr>
          <t>リストから選択</t>
        </r>
      </text>
    </comment>
    <comment ref="U46" authorId="0" shapeId="0" xr:uid="{09B59D1A-334D-405C-9DD9-4B724DA2EFDC}">
      <text>
        <r>
          <rPr>
            <sz val="9"/>
            <color indexed="81"/>
            <rFont val="BIZ UDゴシック"/>
            <family val="3"/>
            <charset val="128"/>
          </rPr>
          <t>リストから選択</t>
        </r>
      </text>
    </comment>
    <comment ref="G53" authorId="0" shapeId="0" xr:uid="{12DAF397-95F6-49A1-A2D9-6AA225AB5717}">
      <text>
        <r>
          <rPr>
            <sz val="9"/>
            <color indexed="81"/>
            <rFont val="BIZ UDゴシック"/>
            <family val="3"/>
            <charset val="128"/>
          </rPr>
          <t>名義人は原則申請者と同一としてください。
※申請者の同居家族の場合に限り、別途委任状を提出することで申請者名以外の口座に振り込むことができます。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Niigata-city</author>
  </authors>
  <commentList>
    <comment ref="F20" authorId="0" shapeId="0" xr:uid="{FD2DCAE0-E14A-4D4D-B6E5-098F96E0617D}">
      <text>
        <r>
          <rPr>
            <sz val="9"/>
            <color indexed="81"/>
            <rFont val="BIZ UDゴシック"/>
            <family val="3"/>
            <charset val="128"/>
          </rPr>
          <t>こちらは入力不要です。
自動計算されます。</t>
        </r>
      </text>
    </comment>
    <comment ref="T25" authorId="0" shapeId="0" xr:uid="{63BD952D-7712-4DF7-8C07-AB8488AA47CD}">
      <text>
        <r>
          <rPr>
            <sz val="9"/>
            <color indexed="81"/>
            <rFont val="BIZ UDゴシック"/>
            <family val="3"/>
            <charset val="128"/>
          </rPr>
          <t>各対象工事にかかった工事費（税抜）の金額を記入してください</t>
        </r>
        <r>
          <rPr>
            <b/>
            <sz val="9"/>
            <color indexed="81"/>
            <rFont val="MS P ゴシック"/>
            <family val="3"/>
            <charset val="128"/>
          </rPr>
          <t>。</t>
        </r>
      </text>
    </comment>
    <comment ref="T44" authorId="0" shapeId="0" xr:uid="{0D594B58-4552-4735-AB5F-2B5920EB7B7C}">
      <text>
        <r>
          <rPr>
            <sz val="9"/>
            <color indexed="81"/>
            <rFont val="BIZ UDゴシック"/>
            <family val="3"/>
            <charset val="128"/>
          </rPr>
          <t>各対象工事にかかった工事費（税抜）の金額を記入してください。</t>
        </r>
      </text>
    </comment>
    <comment ref="T81" authorId="0" shapeId="0" xr:uid="{06EF2496-6DA7-42EC-89B7-1B654E6BBE69}">
      <text>
        <r>
          <rPr>
            <sz val="9"/>
            <color indexed="81"/>
            <rFont val="BIZ UDゴシック"/>
            <family val="3"/>
            <charset val="128"/>
          </rPr>
          <t>各対象工事にかかった工事費（税抜）の金額を記入してください。</t>
        </r>
      </text>
    </comment>
    <comment ref="A82" authorId="0" shapeId="0" xr:uid="{CE7A389A-6D24-40D0-96AA-FBEEC2853539}">
      <text>
        <r>
          <rPr>
            <sz val="9"/>
            <color indexed="81"/>
            <rFont val="BIZ UDゴシック"/>
            <family val="3"/>
            <charset val="128"/>
          </rPr>
          <t>開口部の断熱改修を選択した場合、対象工事に☑と工事か所数を入力してください。</t>
        </r>
      </text>
    </comment>
    <comment ref="A108" authorId="0" shapeId="0" xr:uid="{D2A6892B-DD36-4273-87C3-8C25FD397724}">
      <text>
        <r>
          <rPr>
            <sz val="9"/>
            <color indexed="81"/>
            <rFont val="BIZ UDゴシック"/>
            <family val="3"/>
            <charset val="128"/>
          </rPr>
          <t>高効率給湯器の設置を選択した場合、対象工事に☑と工事か所数を入力してください。</t>
        </r>
      </text>
    </comment>
    <comment ref="A110" authorId="0" shapeId="0" xr:uid="{34C573F5-078A-4425-8F2D-8C4AB3F6FF45}">
      <text>
        <r>
          <rPr>
            <sz val="9"/>
            <color indexed="81"/>
            <rFont val="BIZ UDゴシック"/>
            <family val="3"/>
            <charset val="128"/>
          </rPr>
          <t>節水型トイレへの交換を選択した場合、対象工事に☑と工事か所数を入力してください。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Niigata-city</author>
  </authors>
  <commentList>
    <comment ref="P7" authorId="0" shapeId="0" xr:uid="{953CF024-C3E9-4058-829A-1ADACD1A3428}">
      <text>
        <r>
          <rPr>
            <sz val="9"/>
            <color indexed="81"/>
            <rFont val="BIZ UDゴシック"/>
            <family val="3"/>
            <charset val="128"/>
          </rPr>
          <t>現住所を記入してください。</t>
        </r>
      </text>
    </comment>
    <comment ref="P12" authorId="0" shapeId="0" xr:uid="{73A83423-7680-4256-96E9-8ED6E2344065}">
      <text>
        <r>
          <rPr>
            <sz val="9"/>
            <color indexed="81"/>
            <rFont val="BIZ UDゴシック"/>
            <family val="3"/>
            <charset val="128"/>
          </rPr>
          <t>日中連絡の取れる電話番号を記入してください。</t>
        </r>
      </text>
    </comment>
    <comment ref="A20" authorId="0" shapeId="0" xr:uid="{9E5F5868-6C5D-4B96-AE51-99BAE4B91426}">
      <text>
        <r>
          <rPr>
            <sz val="9"/>
            <color indexed="81"/>
            <rFont val="BIZ UDゴシック"/>
            <family val="3"/>
            <charset val="128"/>
          </rPr>
          <t>いずれかに✓してください。</t>
        </r>
      </text>
    </comment>
    <comment ref="P21" authorId="0" shapeId="0" xr:uid="{CDB65362-5666-4894-808E-B5AF880F9365}">
      <text>
        <r>
          <rPr>
            <sz val="9"/>
            <color indexed="81"/>
            <rFont val="BIZ UDゴシック"/>
            <family val="3"/>
            <charset val="128"/>
          </rPr>
          <t>工事場所が現住所と異なる場合、工事場所を記入してください。</t>
        </r>
      </text>
    </comment>
    <comment ref="A22" authorId="0" shapeId="0" xr:uid="{F923DF20-D2EA-4176-B3AB-45262533C4C0}">
      <text>
        <r>
          <rPr>
            <sz val="9"/>
            <color indexed="81"/>
            <rFont val="BIZ UDゴシック"/>
            <family val="3"/>
            <charset val="128"/>
          </rPr>
          <t>いずれかに✓してください。</t>
        </r>
      </text>
    </comment>
    <comment ref="O23" authorId="0" shapeId="0" xr:uid="{5EF60CE7-665E-48D3-9FC6-CBFB60643A1D}">
      <text>
        <r>
          <rPr>
            <sz val="9"/>
            <color indexed="81"/>
            <rFont val="BIZ UDゴシック"/>
            <family val="3"/>
            <charset val="128"/>
          </rPr>
          <t>併用住宅・併用住戸の場合、✓してください。</t>
        </r>
      </text>
    </comment>
    <comment ref="A24" authorId="0" shapeId="0" xr:uid="{9D9D0B6E-7B0E-41AC-A464-2A302ADE9469}">
      <text>
        <r>
          <rPr>
            <sz val="9"/>
            <color indexed="81"/>
            <rFont val="BIZ UDゴシック"/>
            <family val="3"/>
            <charset val="128"/>
          </rPr>
          <t>いずれかに✓してください。</t>
        </r>
      </text>
    </comment>
    <comment ref="A25" authorId="0" shapeId="0" xr:uid="{BB886B46-4810-41CA-B3FC-76C3FE89845A}">
      <text>
        <r>
          <rPr>
            <sz val="9"/>
            <color indexed="81"/>
            <rFont val="BIZ UDゴシック"/>
            <family val="3"/>
            <charset val="128"/>
          </rPr>
          <t>該当する世帯に✓してください。</t>
        </r>
      </text>
    </comment>
    <comment ref="G27" authorId="0" shapeId="0" xr:uid="{19872515-23BE-4A9F-8E57-EEFF47B44AB1}">
      <text>
        <r>
          <rPr>
            <sz val="9"/>
            <color indexed="81"/>
            <rFont val="BIZ UDゴシック"/>
            <family val="3"/>
            <charset val="128"/>
          </rPr>
          <t>こちらは入力不要です。
自動計算されます。</t>
        </r>
      </text>
    </comment>
    <comment ref="N29" authorId="0" shapeId="0" xr:uid="{34EEB76B-CC49-46B4-BB8C-83310E7E7C26}">
      <text>
        <r>
          <rPr>
            <sz val="9"/>
            <color indexed="81"/>
            <rFont val="BIZ UDゴシック"/>
            <family val="3"/>
            <charset val="128"/>
          </rPr>
          <t>申請受付から交付決定までは2週間程度かかります。余裕を持った予定としてください。</t>
        </r>
      </text>
    </comment>
    <comment ref="N30" authorId="0" shapeId="0" xr:uid="{98BD93C1-5049-4625-B5FF-42322B6838DD}">
      <text>
        <r>
          <rPr>
            <sz val="9"/>
            <color indexed="81"/>
            <rFont val="BIZ UDゴシック"/>
            <family val="3"/>
            <charset val="128"/>
          </rPr>
          <t>2026年3月13日以前の日付を記入してください。</t>
        </r>
      </text>
    </comment>
    <comment ref="G31" authorId="0" shapeId="0" xr:uid="{87A64FA4-57AB-468A-891B-AD30E50AB6F4}">
      <text>
        <r>
          <rPr>
            <sz val="9"/>
            <color indexed="81"/>
            <rFont val="BIZ UDゴシック"/>
            <family val="3"/>
            <charset val="128"/>
          </rPr>
          <t>✓してください。</t>
        </r>
        <r>
          <rPr>
            <sz val="9"/>
            <color indexed="81"/>
            <rFont val="MS P ゴシック"/>
            <family val="3"/>
            <charset val="128"/>
          </rPr>
          <t xml:space="preserve">
</t>
        </r>
      </text>
    </comment>
    <comment ref="G33" authorId="0" shapeId="0" xr:uid="{0FA1B9B3-0E0D-4267-89FC-17CE13E6EBB8}">
      <text>
        <r>
          <rPr>
            <b/>
            <sz val="9"/>
            <color indexed="81"/>
            <rFont val="BIZ UDゴシック"/>
            <family val="3"/>
            <charset val="128"/>
          </rPr>
          <t>✓してください。</t>
        </r>
        <r>
          <rPr>
            <sz val="9"/>
            <color indexed="81"/>
            <rFont val="BIZ UDゴシック"/>
            <family val="3"/>
            <charset val="128"/>
          </rPr>
          <t xml:space="preserve">
</t>
        </r>
      </text>
    </comment>
    <comment ref="P41" authorId="0" shapeId="0" xr:uid="{06A46F98-50FA-4B46-8D32-5EA446E98458}">
      <text>
        <r>
          <rPr>
            <sz val="9"/>
            <color indexed="81"/>
            <rFont val="BIZ UDゴシック"/>
            <family val="3"/>
            <charset val="128"/>
          </rPr>
          <t>日中連絡の取れる電話番号を記入してください。</t>
        </r>
      </text>
    </comment>
    <comment ref="E53" authorId="0" shapeId="0" xr:uid="{FFAFB859-38DA-42A7-9A44-AED5982D405E}">
      <text>
        <r>
          <rPr>
            <sz val="9"/>
            <color indexed="81"/>
            <rFont val="BIZ UDゴシック"/>
            <family val="3"/>
            <charset val="128"/>
          </rPr>
          <t>それぞれの工事業者が実施する工事に✓してください。</t>
        </r>
      </text>
    </comment>
    <comment ref="A61" authorId="0" shapeId="0" xr:uid="{83DDA4BD-E184-4AD0-BB9F-42DF06550E6A}">
      <text>
        <r>
          <rPr>
            <sz val="9"/>
            <color indexed="81"/>
            <rFont val="BIZ UDゴシック"/>
            <family val="3"/>
            <charset val="128"/>
          </rPr>
          <t>こちらは入力不要です。
第三面から第五面のデータより自動入力されます。</t>
        </r>
      </text>
    </comment>
    <comment ref="W140" authorId="0" shapeId="0" xr:uid="{7CBF8D0E-B5BA-4AB9-97E2-958A8CD6BBC1}">
      <text>
        <r>
          <rPr>
            <sz val="9"/>
            <color indexed="81"/>
            <rFont val="BIZ UDゴシック"/>
            <family val="3"/>
            <charset val="128"/>
          </rPr>
          <t>開口部の断熱改修を選択した場合、対象工事に☑と工事か所数を入力してください。</t>
        </r>
      </text>
    </comment>
    <comment ref="W166" authorId="0" shapeId="0" xr:uid="{E917C44B-0933-4CB6-A89B-87179BA8CD7F}">
      <text>
        <r>
          <rPr>
            <sz val="9"/>
            <color indexed="81"/>
            <rFont val="BIZ UDゴシック"/>
            <family val="3"/>
            <charset val="128"/>
          </rPr>
          <t>高効率給湯器の設置を選択した場合、対象工事に☑と工事か所数を入力してください。</t>
        </r>
      </text>
    </comment>
    <comment ref="W168" authorId="0" shapeId="0" xr:uid="{FCB41AA3-1A86-46F5-8080-D8C473F50D0E}">
      <text>
        <r>
          <rPr>
            <sz val="9"/>
            <color indexed="81"/>
            <rFont val="BIZ UDゴシック"/>
            <family val="3"/>
            <charset val="128"/>
          </rPr>
          <t>節水型トイレへの交換を選択した場合、対象工事に☑と工事か所数を入力してください。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Niigata-city</author>
  </authors>
  <commentList>
    <comment ref="O6" authorId="0" shapeId="0" xr:uid="{85112CCA-66ED-4611-9F4C-C6C69E9C8F6C}">
      <text>
        <r>
          <rPr>
            <sz val="9"/>
            <color indexed="81"/>
            <rFont val="BIZ UDゴシック"/>
            <family val="3"/>
            <charset val="128"/>
          </rPr>
          <t>居住予定で申請した場合は、転居先の住所（＝工事場所）に修正してください。</t>
        </r>
      </text>
    </comment>
    <comment ref="R19" authorId="0" shapeId="0" xr:uid="{92178D55-FD22-4825-82FB-24BC8E8F8970}">
      <text>
        <r>
          <rPr>
            <sz val="9"/>
            <color indexed="81"/>
            <rFont val="BIZ UDゴシック"/>
            <family val="3"/>
            <charset val="128"/>
          </rPr>
          <t>交付決定通知に記載の交付決定日と番号を記入してください。</t>
        </r>
      </text>
    </comment>
    <comment ref="W24" authorId="0" shapeId="0" xr:uid="{55171A99-14A3-47FA-8DDE-36EC10F70B4A}">
      <text>
        <r>
          <rPr>
            <sz val="9"/>
            <color indexed="81"/>
            <rFont val="BIZ UDゴシック"/>
            <family val="3"/>
            <charset val="128"/>
          </rPr>
          <t>&lt;代行者が作成する場合＞
工事内訳証明書もこのエクセルファイルで作成する場合、自動入力となります。
＜申請者が作成する場合＞
工事業者に作成してもらった工事内訳証明書から金額を転記してください。</t>
        </r>
      </text>
    </comment>
    <comment ref="M46" authorId="0" shapeId="0" xr:uid="{C4CD31E2-88F3-4CEF-8F91-2676E3CDF344}">
      <text>
        <r>
          <rPr>
            <sz val="9"/>
            <color indexed="81"/>
            <rFont val="BIZ UDゴシック"/>
            <family val="3"/>
            <charset val="128"/>
          </rPr>
          <t>リストから選択</t>
        </r>
      </text>
    </comment>
    <comment ref="U46" authorId="0" shapeId="0" xr:uid="{2F340872-059B-4561-B48D-8990AAD765E5}">
      <text>
        <r>
          <rPr>
            <sz val="9"/>
            <color indexed="81"/>
            <rFont val="BIZ UDゴシック"/>
            <family val="3"/>
            <charset val="128"/>
          </rPr>
          <t>リストから選択</t>
        </r>
      </text>
    </comment>
    <comment ref="G53" authorId="0" shapeId="0" xr:uid="{9C0538D9-E6C4-4B93-A4DD-161C358B0143}">
      <text>
        <r>
          <rPr>
            <sz val="9"/>
            <color indexed="81"/>
            <rFont val="BIZ UDゴシック"/>
            <family val="3"/>
            <charset val="128"/>
          </rPr>
          <t>名義人は原則申請者と同一としてください。
※申請者の同居家族の場合に限り、別途委任状を提出することで申請者名以外の口座に振り込むことができます。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Niigata-city</author>
  </authors>
  <commentList>
    <comment ref="F20" authorId="0" shapeId="0" xr:uid="{DBE1D0BB-DC46-405A-A62E-A47FF5CC4C86}">
      <text>
        <r>
          <rPr>
            <sz val="9"/>
            <color indexed="81"/>
            <rFont val="BIZ UDゴシック"/>
            <family val="3"/>
            <charset val="128"/>
          </rPr>
          <t>こちらは入力不要です。
自動計算されます。</t>
        </r>
      </text>
    </comment>
    <comment ref="T25" authorId="0" shapeId="0" xr:uid="{F39B01D9-9064-4940-B080-BA28C4EC15A9}">
      <text>
        <r>
          <rPr>
            <sz val="9"/>
            <color indexed="81"/>
            <rFont val="BIZ UDゴシック"/>
            <family val="3"/>
            <charset val="128"/>
          </rPr>
          <t>各対象工事にかかった工事費（税抜）の金額を記入してください</t>
        </r>
        <r>
          <rPr>
            <b/>
            <sz val="9"/>
            <color indexed="81"/>
            <rFont val="MS P ゴシック"/>
            <family val="3"/>
            <charset val="128"/>
          </rPr>
          <t>。</t>
        </r>
      </text>
    </comment>
    <comment ref="T44" authorId="0" shapeId="0" xr:uid="{95C1D72B-0438-4BBE-A2F4-D370472C7CBF}">
      <text>
        <r>
          <rPr>
            <sz val="9"/>
            <color indexed="81"/>
            <rFont val="BIZ UDゴシック"/>
            <family val="3"/>
            <charset val="128"/>
          </rPr>
          <t>各対象工事にかかった工事費（税抜）の金額を記入してください。</t>
        </r>
      </text>
    </comment>
    <comment ref="T81" authorId="0" shapeId="0" xr:uid="{1CCD4F49-9D00-4EEA-8472-40A189C0EF2E}">
      <text>
        <r>
          <rPr>
            <sz val="9"/>
            <color indexed="81"/>
            <rFont val="BIZ UDゴシック"/>
            <family val="3"/>
            <charset val="128"/>
          </rPr>
          <t>各対象工事にかかった工事費（税抜）の金額を記入してください。</t>
        </r>
      </text>
    </comment>
    <comment ref="A82" authorId="0" shapeId="0" xr:uid="{6325E1B5-77FB-4EC5-BB37-3733C732FDB6}">
      <text>
        <r>
          <rPr>
            <sz val="9"/>
            <color indexed="81"/>
            <rFont val="BIZ UDゴシック"/>
            <family val="3"/>
            <charset val="128"/>
          </rPr>
          <t>開口部の断熱改修を選択した場合、対象工事に☑と工事か所数を入力してください。</t>
        </r>
      </text>
    </comment>
    <comment ref="A108" authorId="0" shapeId="0" xr:uid="{2E163871-E530-4F6E-B866-D75D8E41D647}">
      <text>
        <r>
          <rPr>
            <sz val="9"/>
            <color indexed="81"/>
            <rFont val="BIZ UDゴシック"/>
            <family val="3"/>
            <charset val="128"/>
          </rPr>
          <t>高効率給湯器の設置を選択した場合、対象工事に☑と工事か所数を入力してください。</t>
        </r>
      </text>
    </comment>
    <comment ref="A110" authorId="0" shapeId="0" xr:uid="{CD132AE6-63DE-4461-8C80-E97BBD2F64CE}">
      <text>
        <r>
          <rPr>
            <sz val="9"/>
            <color indexed="81"/>
            <rFont val="BIZ UDゴシック"/>
            <family val="3"/>
            <charset val="128"/>
          </rPr>
          <t>節水型トイレへの交換を選択した場合、対象工事に☑と工事か所数を入力してください。</t>
        </r>
      </text>
    </comment>
  </commentList>
</comments>
</file>

<file path=xl/sharedStrings.xml><?xml version="1.0" encoding="utf-8"?>
<sst xmlns="http://schemas.openxmlformats.org/spreadsheetml/2006/main" count="1499" uniqueCount="285">
  <si>
    <t>年</t>
    <rPh sb="0" eb="1">
      <t>ネン</t>
    </rPh>
    <phoneticPr fontId="2"/>
  </si>
  <si>
    <t>月</t>
    <rPh sb="0" eb="1">
      <t>ツキ</t>
    </rPh>
    <phoneticPr fontId="2"/>
  </si>
  <si>
    <t>日</t>
    <rPh sb="0" eb="1">
      <t>ヒ</t>
    </rPh>
    <phoneticPr fontId="2"/>
  </si>
  <si>
    <t>（宛先）新潟市長</t>
    <rPh sb="1" eb="3">
      <t>アテサキ</t>
    </rPh>
    <rPh sb="4" eb="8">
      <t>ニイガタシチョウ</t>
    </rPh>
    <phoneticPr fontId="2"/>
  </si>
  <si>
    <t>（申請者）</t>
    <rPh sb="1" eb="4">
      <t>シンセイシャ</t>
    </rPh>
    <phoneticPr fontId="2"/>
  </si>
  <si>
    <t>住所</t>
    <rPh sb="0" eb="2">
      <t>ジュウショ</t>
    </rPh>
    <phoneticPr fontId="2"/>
  </si>
  <si>
    <t>〒</t>
    <phoneticPr fontId="2"/>
  </si>
  <si>
    <t>ふりがな</t>
    <phoneticPr fontId="2"/>
  </si>
  <si>
    <t>氏名</t>
    <rPh sb="0" eb="2">
      <t>シメイ</t>
    </rPh>
    <phoneticPr fontId="2"/>
  </si>
  <si>
    <t>電話番号</t>
    <rPh sb="0" eb="4">
      <t>デンワバンゴウ</t>
    </rPh>
    <phoneticPr fontId="2"/>
  </si>
  <si>
    <t>生年月日</t>
    <rPh sb="0" eb="4">
      <t>セイネンガッピ</t>
    </rPh>
    <phoneticPr fontId="2"/>
  </si>
  <si>
    <t>新潟市健幸すまいリフォーム助成事業　補助金交付申請書</t>
    <rPh sb="0" eb="3">
      <t>ニイガタシ</t>
    </rPh>
    <rPh sb="3" eb="5">
      <t>ケンコウ</t>
    </rPh>
    <rPh sb="13" eb="17">
      <t>ジョセイジギョウ</t>
    </rPh>
    <rPh sb="18" eb="26">
      <t>ホジョキンコウフシンセイショ</t>
    </rPh>
    <phoneticPr fontId="2"/>
  </si>
  <si>
    <t>工事場所</t>
    <rPh sb="0" eb="2">
      <t>コウジ</t>
    </rPh>
    <rPh sb="2" eb="4">
      <t>バショ</t>
    </rPh>
    <phoneticPr fontId="2"/>
  </si>
  <si>
    <t>住宅の種別</t>
    <rPh sb="0" eb="2">
      <t>ジュウタク</t>
    </rPh>
    <rPh sb="3" eb="5">
      <t>シュベツ</t>
    </rPh>
    <phoneticPr fontId="2"/>
  </si>
  <si>
    <t>住宅の建て方</t>
    <rPh sb="0" eb="2">
      <t>ジュウタク</t>
    </rPh>
    <rPh sb="3" eb="4">
      <t>タ</t>
    </rPh>
    <rPh sb="5" eb="6">
      <t>カタ</t>
    </rPh>
    <phoneticPr fontId="2"/>
  </si>
  <si>
    <t>補助金申請額</t>
    <rPh sb="0" eb="3">
      <t>ホジョキン</t>
    </rPh>
    <rPh sb="3" eb="5">
      <t>シンセイ</t>
    </rPh>
    <rPh sb="5" eb="6">
      <t>ガク</t>
    </rPh>
    <phoneticPr fontId="2"/>
  </si>
  <si>
    <t>確認事項</t>
    <rPh sb="0" eb="2">
      <t>カクニン</t>
    </rPh>
    <rPh sb="2" eb="4">
      <t>ジコウ</t>
    </rPh>
    <phoneticPr fontId="2"/>
  </si>
  <si>
    <t>手続代行者</t>
    <rPh sb="0" eb="2">
      <t>テツヅ</t>
    </rPh>
    <rPh sb="2" eb="5">
      <t>ダイコウシャ</t>
    </rPh>
    <phoneticPr fontId="2"/>
  </si>
  <si>
    <t>会社名</t>
    <rPh sb="0" eb="2">
      <t>カイシャ</t>
    </rPh>
    <rPh sb="2" eb="3">
      <t>メイ</t>
    </rPh>
    <phoneticPr fontId="2"/>
  </si>
  <si>
    <t>担当者名</t>
    <rPh sb="0" eb="3">
      <t>タントウシャ</t>
    </rPh>
    <rPh sb="3" eb="4">
      <t>メイ</t>
    </rPh>
    <phoneticPr fontId="2"/>
  </si>
  <si>
    <t>Email</t>
    <phoneticPr fontId="2"/>
  </si>
  <si>
    <t>　健幸すまいリフォーム助成事業補助金の交付を受けたいので、次のとおり申請します。
なお、本申請書及び添付書類に記載の事項は事実に相違ありません。</t>
    <rPh sb="1" eb="3">
      <t>ケンコウ</t>
    </rPh>
    <rPh sb="11" eb="15">
      <t>ジョセイジギョウ</t>
    </rPh>
    <rPh sb="15" eb="18">
      <t>ホジョキン</t>
    </rPh>
    <rPh sb="19" eb="21">
      <t>コウフ</t>
    </rPh>
    <rPh sb="22" eb="23">
      <t>ウ</t>
    </rPh>
    <rPh sb="29" eb="30">
      <t>ツギ</t>
    </rPh>
    <rPh sb="34" eb="36">
      <t>シンセイ</t>
    </rPh>
    <rPh sb="44" eb="45">
      <t>ホン</t>
    </rPh>
    <rPh sb="45" eb="47">
      <t>シンセイ</t>
    </rPh>
    <rPh sb="47" eb="48">
      <t>ショ</t>
    </rPh>
    <rPh sb="48" eb="49">
      <t>オヨ</t>
    </rPh>
    <rPh sb="50" eb="52">
      <t>テンプ</t>
    </rPh>
    <rPh sb="52" eb="54">
      <t>ショルイ</t>
    </rPh>
    <rPh sb="55" eb="57">
      <t>キサイ</t>
    </rPh>
    <rPh sb="58" eb="60">
      <t>ジコウ</t>
    </rPh>
    <rPh sb="61" eb="63">
      <t>ジジツ</t>
    </rPh>
    <rPh sb="64" eb="66">
      <t>ソウイ</t>
    </rPh>
    <phoneticPr fontId="2"/>
  </si>
  <si>
    <t>補助対象要件
に関する確認</t>
    <rPh sb="0" eb="2">
      <t>ホジョ</t>
    </rPh>
    <rPh sb="2" eb="4">
      <t>タイショウ</t>
    </rPh>
    <rPh sb="4" eb="6">
      <t>ヨウケン</t>
    </rPh>
    <rPh sb="8" eb="9">
      <t>カン</t>
    </rPh>
    <rPh sb="11" eb="13">
      <t>カクニン</t>
    </rPh>
    <phoneticPr fontId="2"/>
  </si>
  <si>
    <t>月</t>
    <rPh sb="0" eb="1">
      <t>ガツ</t>
    </rPh>
    <phoneticPr fontId="2"/>
  </si>
  <si>
    <t>日</t>
    <rPh sb="0" eb="1">
      <t>ニチ</t>
    </rPh>
    <phoneticPr fontId="2"/>
  </si>
  <si>
    <t>区</t>
    <rPh sb="0" eb="1">
      <t>ク</t>
    </rPh>
    <phoneticPr fontId="2"/>
  </si>
  <si>
    <t>専用住宅</t>
    <rPh sb="0" eb="2">
      <t>センヨウ</t>
    </rPh>
    <rPh sb="2" eb="4">
      <t>ジュウタク</t>
    </rPh>
    <phoneticPr fontId="2"/>
  </si>
  <si>
    <t>併用住宅・併用住戸</t>
    <rPh sb="0" eb="2">
      <t>ヘイヨウ</t>
    </rPh>
    <rPh sb="2" eb="4">
      <t>ジュウタク</t>
    </rPh>
    <rPh sb="5" eb="7">
      <t>ヘイヨウ</t>
    </rPh>
    <rPh sb="7" eb="9">
      <t>ジュウコ</t>
    </rPh>
    <phoneticPr fontId="2"/>
  </si>
  <si>
    <t>共同住宅・長屋等</t>
    <rPh sb="0" eb="2">
      <t>キョウドウ</t>
    </rPh>
    <rPh sb="2" eb="4">
      <t>ジュウタク</t>
    </rPh>
    <rPh sb="5" eb="7">
      <t>ナガヤ</t>
    </rPh>
    <rPh sb="7" eb="8">
      <t>ナド</t>
    </rPh>
    <phoneticPr fontId="2"/>
  </si>
  <si>
    <t>申請内容は要綱に定める各条項に適合します。</t>
    <phoneticPr fontId="2"/>
  </si>
  <si>
    <t>建物名,号室</t>
    <rPh sb="0" eb="2">
      <t>タテモノ</t>
    </rPh>
    <rPh sb="2" eb="3">
      <t>メイ</t>
    </rPh>
    <rPh sb="4" eb="5">
      <t>ゴウ</t>
    </rPh>
    <rPh sb="5" eb="6">
      <t>シツ</t>
    </rPh>
    <phoneticPr fontId="2"/>
  </si>
  <si>
    <t>円</t>
    <rPh sb="0" eb="1">
      <t>エン</t>
    </rPh>
    <phoneticPr fontId="2"/>
  </si>
  <si>
    <t>□</t>
  </si>
  <si>
    <t>□</t>
    <phoneticPr fontId="2"/>
  </si>
  <si>
    <t>（記入日）</t>
    <rPh sb="1" eb="3">
      <t>キニュウ</t>
    </rPh>
    <rPh sb="3" eb="4">
      <t>ビ</t>
    </rPh>
    <phoneticPr fontId="2"/>
  </si>
  <si>
    <t>現住所</t>
    <rPh sb="0" eb="1">
      <t>ゲン</t>
    </rPh>
    <rPh sb="1" eb="3">
      <t>ジュウショ</t>
    </rPh>
    <phoneticPr fontId="2"/>
  </si>
  <si>
    <t>所在地</t>
    <rPh sb="0" eb="3">
      <t>ショザイチ</t>
    </rPh>
    <phoneticPr fontId="2"/>
  </si>
  <si>
    <t>代表者名</t>
    <rPh sb="0" eb="4">
      <t>ダイヒョウシャメイ</t>
    </rPh>
    <phoneticPr fontId="2"/>
  </si>
  <si>
    <t>新潟市健幸すまいリフォーム助成事業　実績報告書</t>
    <rPh sb="0" eb="3">
      <t>ニイガタシ</t>
    </rPh>
    <rPh sb="3" eb="5">
      <t>ケンコウ</t>
    </rPh>
    <rPh sb="13" eb="17">
      <t>ジョセイジギョウ</t>
    </rPh>
    <rPh sb="18" eb="20">
      <t>ジッセキ</t>
    </rPh>
    <rPh sb="20" eb="23">
      <t>ホウコクショ</t>
    </rPh>
    <phoneticPr fontId="2"/>
  </si>
  <si>
    <t>交付決定日及び番号</t>
    <rPh sb="0" eb="2">
      <t>コウフ</t>
    </rPh>
    <rPh sb="2" eb="4">
      <t>ケッテイ</t>
    </rPh>
    <rPh sb="4" eb="5">
      <t>ビ</t>
    </rPh>
    <rPh sb="5" eb="6">
      <t>オヨ</t>
    </rPh>
    <rPh sb="7" eb="9">
      <t>バンゴウ</t>
    </rPh>
    <phoneticPr fontId="2"/>
  </si>
  <si>
    <t>号</t>
    <rPh sb="0" eb="1">
      <t>ゴウ</t>
    </rPh>
    <phoneticPr fontId="2"/>
  </si>
  <si>
    <t>補助金の振込先</t>
    <rPh sb="0" eb="3">
      <t>ホジョキン</t>
    </rPh>
    <rPh sb="4" eb="7">
      <t>フリコミサキ</t>
    </rPh>
    <phoneticPr fontId="2"/>
  </si>
  <si>
    <t>金融機関名</t>
    <rPh sb="0" eb="2">
      <t>キンユウ</t>
    </rPh>
    <rPh sb="2" eb="4">
      <t>キカン</t>
    </rPh>
    <rPh sb="4" eb="5">
      <t>メイ</t>
    </rPh>
    <phoneticPr fontId="2"/>
  </si>
  <si>
    <t>預金種類
口座番号</t>
    <rPh sb="0" eb="2">
      <t>ヨキン</t>
    </rPh>
    <rPh sb="2" eb="4">
      <t>シュルイ</t>
    </rPh>
    <rPh sb="5" eb="7">
      <t>コウザ</t>
    </rPh>
    <rPh sb="7" eb="9">
      <t>バンゴウ</t>
    </rPh>
    <phoneticPr fontId="2"/>
  </si>
  <si>
    <t>普通</t>
    <rPh sb="0" eb="2">
      <t>フツウ</t>
    </rPh>
    <phoneticPr fontId="2"/>
  </si>
  <si>
    <t>当座</t>
    <rPh sb="0" eb="2">
      <t>トウザ</t>
    </rPh>
    <phoneticPr fontId="2"/>
  </si>
  <si>
    <t>口座番号</t>
    <rPh sb="0" eb="4">
      <t>コウザバンゴウ</t>
    </rPh>
    <phoneticPr fontId="2"/>
  </si>
  <si>
    <t>信用組合</t>
    <rPh sb="0" eb="2">
      <t>シンヨウ</t>
    </rPh>
    <rPh sb="2" eb="4">
      <t>クミアイ</t>
    </rPh>
    <phoneticPr fontId="2"/>
  </si>
  <si>
    <t>信用金庫</t>
    <rPh sb="0" eb="2">
      <t>シンヨウ</t>
    </rPh>
    <rPh sb="2" eb="4">
      <t>キンコ</t>
    </rPh>
    <phoneticPr fontId="2"/>
  </si>
  <si>
    <t>農業協同組合</t>
    <rPh sb="0" eb="2">
      <t>ノウギョウ</t>
    </rPh>
    <rPh sb="2" eb="4">
      <t>キョウドウ</t>
    </rPh>
    <rPh sb="4" eb="6">
      <t>クミアイ</t>
    </rPh>
    <phoneticPr fontId="2"/>
  </si>
  <si>
    <t>労働金庫</t>
    <rPh sb="0" eb="2">
      <t>ロウドウ</t>
    </rPh>
    <rPh sb="2" eb="4">
      <t>キンコ</t>
    </rPh>
    <phoneticPr fontId="2"/>
  </si>
  <si>
    <t>支店</t>
    <rPh sb="0" eb="2">
      <t>シテン</t>
    </rPh>
    <phoneticPr fontId="2"/>
  </si>
  <si>
    <t>本店</t>
    <rPh sb="0" eb="2">
      <t>ホンテン</t>
    </rPh>
    <phoneticPr fontId="2"/>
  </si>
  <si>
    <t>フリガナ</t>
    <phoneticPr fontId="2"/>
  </si>
  <si>
    <t>名義人</t>
    <rPh sb="0" eb="3">
      <t>メイギニン</t>
    </rPh>
    <phoneticPr fontId="2"/>
  </si>
  <si>
    <t>着手年月日</t>
    <rPh sb="0" eb="2">
      <t>チャクシュ</t>
    </rPh>
    <rPh sb="2" eb="5">
      <t>ネンガッピ</t>
    </rPh>
    <phoneticPr fontId="2"/>
  </si>
  <si>
    <t>完了年月日</t>
    <rPh sb="0" eb="2">
      <t>カンリョウ</t>
    </rPh>
    <rPh sb="2" eb="5">
      <t>ネンガッピ</t>
    </rPh>
    <phoneticPr fontId="2"/>
  </si>
  <si>
    <t>健幸すまいリフォーム助成事業補助金について、補助事業が完了したので次のとおり報告します。
なお、本報告書及び添付書類に記載の事項は事実に相違ありません。</t>
    <phoneticPr fontId="2"/>
  </si>
  <si>
    <t>※振込先の名義人は原則として、申請者と同一としてください。</t>
  </si>
  <si>
    <t>〒</t>
    <phoneticPr fontId="2"/>
  </si>
  <si>
    <t>本人及びその世帯員に暴力団員又は暴力団等と関係を有する者はいません。また、必要に応じて市が警察に照会する場合は、別途必要な書類の提出を行います。</t>
    <phoneticPr fontId="2"/>
  </si>
  <si>
    <t>本補助事業に係る申請等事務手続きの一切について、下記の者を代行者として委任します。</t>
    <phoneticPr fontId="2"/>
  </si>
  <si>
    <t>着手予定年月日</t>
    <rPh sb="0" eb="2">
      <t>チャクシュ</t>
    </rPh>
    <rPh sb="2" eb="4">
      <t>ヨテイ</t>
    </rPh>
    <rPh sb="4" eb="6">
      <t>ネンゲツ</t>
    </rPh>
    <rPh sb="6" eb="7">
      <t>ビ</t>
    </rPh>
    <phoneticPr fontId="2"/>
  </si>
  <si>
    <t>完了予定年月日</t>
    <rPh sb="0" eb="2">
      <t>カンリョウ</t>
    </rPh>
    <rPh sb="2" eb="4">
      <t>ヨテイ</t>
    </rPh>
    <rPh sb="4" eb="6">
      <t>ネンゲツ</t>
    </rPh>
    <rPh sb="6" eb="7">
      <t>ビ</t>
    </rPh>
    <phoneticPr fontId="2"/>
  </si>
  <si>
    <t>☑</t>
    <phoneticPr fontId="2"/>
  </si>
  <si>
    <t>銀行</t>
    <rPh sb="0" eb="2">
      <t>ギンコウ</t>
    </rPh>
    <phoneticPr fontId="2"/>
  </si>
  <si>
    <t>第</t>
    <rPh sb="0" eb="1">
      <t>ダイ</t>
    </rPh>
    <phoneticPr fontId="2"/>
  </si>
  <si>
    <t>現住所と同じ</t>
    <rPh sb="0" eb="3">
      <t>ゲンジュウショ</t>
    </rPh>
    <rPh sb="4" eb="5">
      <t>オナ</t>
    </rPh>
    <phoneticPr fontId="2"/>
  </si>
  <si>
    <t>現住所と異なる</t>
    <rPh sb="0" eb="3">
      <t>ゲンジュウショ</t>
    </rPh>
    <rPh sb="4" eb="5">
      <t>コト</t>
    </rPh>
    <phoneticPr fontId="2"/>
  </si>
  <si>
    <t>：</t>
    <phoneticPr fontId="2"/>
  </si>
  <si>
    <t>補助対象世帯</t>
    <rPh sb="0" eb="4">
      <t>ホジョタイショウ</t>
    </rPh>
    <rPh sb="4" eb="6">
      <t>セタイ</t>
    </rPh>
    <phoneticPr fontId="2"/>
  </si>
  <si>
    <t>子育て世帯</t>
    <rPh sb="0" eb="2">
      <t>コソダ</t>
    </rPh>
    <rPh sb="3" eb="5">
      <t>セタイ</t>
    </rPh>
    <phoneticPr fontId="2"/>
  </si>
  <si>
    <t>高齢者世帯</t>
    <rPh sb="0" eb="3">
      <t>コウレイシャ</t>
    </rPh>
    <rPh sb="3" eb="5">
      <t>セタイ</t>
    </rPh>
    <phoneticPr fontId="2"/>
  </si>
  <si>
    <t>工事仕様書・補助金額計算シート</t>
    <rPh sb="0" eb="2">
      <t>コウジ</t>
    </rPh>
    <rPh sb="2" eb="5">
      <t>シヨウショ</t>
    </rPh>
    <rPh sb="6" eb="10">
      <t>ホジョキンガク</t>
    </rPh>
    <rPh sb="10" eb="12">
      <t>ケイサン</t>
    </rPh>
    <phoneticPr fontId="2"/>
  </si>
  <si>
    <t>改修内容</t>
    <rPh sb="0" eb="4">
      <t>カイシュウナイヨウ</t>
    </rPh>
    <phoneticPr fontId="2"/>
  </si>
  <si>
    <t>補助単価</t>
    <rPh sb="0" eb="4">
      <t>ホジョタンカ</t>
    </rPh>
    <phoneticPr fontId="2"/>
  </si>
  <si>
    <t>補助金額</t>
    <rPh sb="0" eb="4">
      <t>ホジョキンガク</t>
    </rPh>
    <phoneticPr fontId="2"/>
  </si>
  <si>
    <t>か所</t>
    <rPh sb="1" eb="2">
      <t>ショ</t>
    </rPh>
    <phoneticPr fontId="2"/>
  </si>
  <si>
    <t>工事か所数</t>
    <rPh sb="0" eb="2">
      <t>コウジ</t>
    </rPh>
    <rPh sb="3" eb="5">
      <t>ショスウ</t>
    </rPh>
    <phoneticPr fontId="2"/>
  </si>
  <si>
    <t>枚</t>
    <rPh sb="0" eb="1">
      <t>マイ</t>
    </rPh>
    <phoneticPr fontId="2"/>
  </si>
  <si>
    <t>台</t>
    <rPh sb="0" eb="1">
      <t>ダイ</t>
    </rPh>
    <phoneticPr fontId="2"/>
  </si>
  <si>
    <t>会社名</t>
    <rPh sb="0" eb="3">
      <t>カイシャメイ</t>
    </rPh>
    <phoneticPr fontId="2"/>
  </si>
  <si>
    <t>実施工事</t>
    <rPh sb="0" eb="4">
      <t>ジッシコウジ</t>
    </rPh>
    <phoneticPr fontId="2"/>
  </si>
  <si>
    <t>子育て対応工事</t>
    <rPh sb="0" eb="2">
      <t>コソダ</t>
    </rPh>
    <rPh sb="3" eb="5">
      <t>タイオウ</t>
    </rPh>
    <rPh sb="5" eb="7">
      <t>コウジ</t>
    </rPh>
    <phoneticPr fontId="2"/>
  </si>
  <si>
    <t>省エネ化工事</t>
    <rPh sb="0" eb="1">
      <t>ショウ</t>
    </rPh>
    <rPh sb="3" eb="4">
      <t>カ</t>
    </rPh>
    <rPh sb="4" eb="6">
      <t>コウジ</t>
    </rPh>
    <phoneticPr fontId="2"/>
  </si>
  <si>
    <t>工事業者①</t>
    <rPh sb="0" eb="2">
      <t>コウジ</t>
    </rPh>
    <rPh sb="2" eb="4">
      <t>ギョウシャ</t>
    </rPh>
    <phoneticPr fontId="2"/>
  </si>
  <si>
    <t>工事業者②</t>
    <rPh sb="0" eb="2">
      <t>コウジ</t>
    </rPh>
    <rPh sb="2" eb="4">
      <t>ギョウシャ</t>
    </rPh>
    <phoneticPr fontId="2"/>
  </si>
  <si>
    <t>工事業者③</t>
    <rPh sb="0" eb="2">
      <t>コウジ</t>
    </rPh>
    <rPh sb="2" eb="4">
      <t>ギョウシャ</t>
    </rPh>
    <phoneticPr fontId="2"/>
  </si>
  <si>
    <t>工事の種類</t>
    <rPh sb="0" eb="2">
      <t>コウジ</t>
    </rPh>
    <rPh sb="3" eb="5">
      <t>シュルイ</t>
    </rPh>
    <phoneticPr fontId="2"/>
  </si>
  <si>
    <t>＜補助金申請額の算定＞</t>
    <rPh sb="1" eb="4">
      <t>ホジョキン</t>
    </rPh>
    <rPh sb="4" eb="6">
      <t>シンセイ</t>
    </rPh>
    <rPh sb="6" eb="7">
      <t>ガク</t>
    </rPh>
    <rPh sb="8" eb="10">
      <t>サンテイ</t>
    </rPh>
    <phoneticPr fontId="2"/>
  </si>
  <si>
    <t>＜工事業者＞</t>
    <rPh sb="1" eb="5">
      <t>コウジギョウシャ</t>
    </rPh>
    <phoneticPr fontId="2"/>
  </si>
  <si>
    <t>補助金額計</t>
  </si>
  <si>
    <t>補助金額合計</t>
    <rPh sb="0" eb="4">
      <t>ホジョキンガク</t>
    </rPh>
    <rPh sb="4" eb="6">
      <t>ゴウケイ</t>
    </rPh>
    <phoneticPr fontId="2"/>
  </si>
  <si>
    <t>①</t>
    <phoneticPr fontId="2"/>
  </si>
  <si>
    <t>②</t>
    <phoneticPr fontId="2"/>
  </si>
  <si>
    <t>③</t>
    <phoneticPr fontId="2"/>
  </si>
  <si>
    <t>(①＋②＋③）</t>
    <phoneticPr fontId="2"/>
  </si>
  <si>
    <t>↓</t>
    <phoneticPr fontId="2"/>
  </si>
  <si>
    <t>④</t>
    <phoneticPr fontId="2"/>
  </si>
  <si>
    <t>⑤</t>
    <phoneticPr fontId="2"/>
  </si>
  <si>
    <t>補助金申請額</t>
    <rPh sb="0" eb="6">
      <t>ホジョキンシンセイガク</t>
    </rPh>
    <phoneticPr fontId="2"/>
  </si>
  <si>
    <t>（工事業者）</t>
    <rPh sb="1" eb="3">
      <t>コウジ</t>
    </rPh>
    <rPh sb="3" eb="5">
      <t>ギョウシャ</t>
    </rPh>
    <phoneticPr fontId="2"/>
  </si>
  <si>
    <t>⇒</t>
    <phoneticPr fontId="2"/>
  </si>
  <si>
    <t>居住部分で行う工事です。</t>
    <rPh sb="0" eb="4">
      <t>キョジュウブブン</t>
    </rPh>
    <rPh sb="5" eb="6">
      <t>オコナ</t>
    </rPh>
    <rPh sb="7" eb="9">
      <t>コウジ</t>
    </rPh>
    <phoneticPr fontId="2"/>
  </si>
  <si>
    <t>(10,000円以上で申請可）</t>
    <rPh sb="7" eb="8">
      <t>エン</t>
    </rPh>
    <rPh sb="8" eb="10">
      <t>イジョウ</t>
    </rPh>
    <rPh sb="11" eb="13">
      <t>シンセイ</t>
    </rPh>
    <rPh sb="13" eb="14">
      <t>カ</t>
    </rPh>
    <phoneticPr fontId="2"/>
  </si>
  <si>
    <t>工事か所数</t>
    <phoneticPr fontId="2"/>
  </si>
  <si>
    <t>補助単価</t>
    <phoneticPr fontId="2"/>
  </si>
  <si>
    <t>補助金額</t>
    <phoneticPr fontId="2"/>
  </si>
  <si>
    <t>戸建て住宅</t>
    <rPh sb="0" eb="2">
      <t>コダテ</t>
    </rPh>
    <rPh sb="3" eb="5">
      <t>ジュウタク</t>
    </rPh>
    <phoneticPr fontId="2"/>
  </si>
  <si>
    <t>別記様式第１号（第一面）（第６条関係）</t>
    <rPh sb="0" eb="4">
      <t>ベッキヨウシキ</t>
    </rPh>
    <rPh sb="4" eb="5">
      <t>ダイ</t>
    </rPh>
    <rPh sb="6" eb="7">
      <t>ゴウ</t>
    </rPh>
    <rPh sb="8" eb="9">
      <t>ダイ</t>
    </rPh>
    <rPh sb="9" eb="10">
      <t>イチ</t>
    </rPh>
    <rPh sb="10" eb="11">
      <t>メン</t>
    </rPh>
    <rPh sb="13" eb="14">
      <t>ダイ</t>
    </rPh>
    <rPh sb="15" eb="16">
      <t>ジョウ</t>
    </rPh>
    <rPh sb="16" eb="18">
      <t>カンケイ</t>
    </rPh>
    <phoneticPr fontId="2"/>
  </si>
  <si>
    <t>別記様式第１号（第二面）（第６条関係）</t>
    <rPh sb="0" eb="4">
      <t>ベッキヨウシキ</t>
    </rPh>
    <rPh sb="4" eb="5">
      <t>ダイ</t>
    </rPh>
    <rPh sb="6" eb="7">
      <t>ゴウ</t>
    </rPh>
    <rPh sb="8" eb="9">
      <t>ダイ</t>
    </rPh>
    <rPh sb="9" eb="10">
      <t>２</t>
    </rPh>
    <rPh sb="10" eb="11">
      <t>メン</t>
    </rPh>
    <rPh sb="13" eb="14">
      <t>ダイ</t>
    </rPh>
    <rPh sb="15" eb="16">
      <t>ジョウ</t>
    </rPh>
    <rPh sb="16" eb="18">
      <t>カンケイ</t>
    </rPh>
    <phoneticPr fontId="2"/>
  </si>
  <si>
    <t>別記様式第１号（第三面）（第６条関係）</t>
    <rPh sb="0" eb="4">
      <t>ベッキヨウシキ</t>
    </rPh>
    <rPh sb="4" eb="5">
      <t>ダイ</t>
    </rPh>
    <rPh sb="6" eb="7">
      <t>ゴウ</t>
    </rPh>
    <rPh sb="8" eb="9">
      <t>ダイ</t>
    </rPh>
    <rPh sb="9" eb="10">
      <t>サン</t>
    </rPh>
    <rPh sb="10" eb="11">
      <t>メン</t>
    </rPh>
    <rPh sb="13" eb="14">
      <t>ダイ</t>
    </rPh>
    <rPh sb="15" eb="16">
      <t>ジョウ</t>
    </rPh>
    <rPh sb="16" eb="18">
      <t>カンケイ</t>
    </rPh>
    <phoneticPr fontId="2"/>
  </si>
  <si>
    <t>別記様式第１号（第四面）（第６条関係）</t>
    <rPh sb="0" eb="4">
      <t>ベッキヨウシキ</t>
    </rPh>
    <rPh sb="4" eb="5">
      <t>ダイ</t>
    </rPh>
    <rPh sb="6" eb="7">
      <t>ゴウ</t>
    </rPh>
    <rPh sb="8" eb="9">
      <t>ダイ</t>
    </rPh>
    <rPh sb="9" eb="10">
      <t>ヨン</t>
    </rPh>
    <rPh sb="10" eb="11">
      <t>メン</t>
    </rPh>
    <rPh sb="13" eb="14">
      <t>ダイ</t>
    </rPh>
    <rPh sb="15" eb="16">
      <t>ジョウ</t>
    </rPh>
    <rPh sb="16" eb="18">
      <t>カンケイ</t>
    </rPh>
    <phoneticPr fontId="2"/>
  </si>
  <si>
    <t>工事費(税抜)</t>
    <rPh sb="0" eb="3">
      <t>コウジヒ</t>
    </rPh>
    <rPh sb="4" eb="6">
      <t>ゼイヌ</t>
    </rPh>
    <phoneticPr fontId="2"/>
  </si>
  <si>
    <t>別記様式第１号（第五面）（第６条関係）</t>
    <rPh sb="0" eb="4">
      <t>ベッキヨウシキ</t>
    </rPh>
    <rPh sb="4" eb="5">
      <t>ダイ</t>
    </rPh>
    <rPh sb="6" eb="7">
      <t>ゴウ</t>
    </rPh>
    <rPh sb="8" eb="9">
      <t>ダイ</t>
    </rPh>
    <rPh sb="9" eb="10">
      <t>ゴ</t>
    </rPh>
    <rPh sb="10" eb="11">
      <t>メン</t>
    </rPh>
    <rPh sb="13" eb="14">
      <t>ダイ</t>
    </rPh>
    <rPh sb="15" eb="16">
      <t>ジョウ</t>
    </rPh>
    <rPh sb="16" eb="18">
      <t>カンケイ</t>
    </rPh>
    <phoneticPr fontId="2"/>
  </si>
  <si>
    <t>ドアストッパー/ドアクローザー</t>
    <phoneticPr fontId="2"/>
  </si>
  <si>
    <t>建物名、号室</t>
    <rPh sb="0" eb="2">
      <t>タテモノ</t>
    </rPh>
    <rPh sb="2" eb="3">
      <t>メイ</t>
    </rPh>
    <rPh sb="4" eb="5">
      <t>ゴウ</t>
    </rPh>
    <rPh sb="5" eb="6">
      <t>シツ</t>
    </rPh>
    <phoneticPr fontId="2"/>
  </si>
  <si>
    <t>補助金申請額内訳</t>
    <rPh sb="0" eb="6">
      <t>ホジョキンシンセイガク</t>
    </rPh>
    <rPh sb="6" eb="8">
      <t>ウチワケ</t>
    </rPh>
    <phoneticPr fontId="2"/>
  </si>
  <si>
    <t>別記様式第１号（第二面）から（第五面）「工事仕様書・補助金額計算シート」のとおり</t>
    <rPh sb="0" eb="4">
      <t>ベッキヨウシキ</t>
    </rPh>
    <rPh sb="4" eb="5">
      <t>ダイ</t>
    </rPh>
    <rPh sb="6" eb="7">
      <t>ゴウ</t>
    </rPh>
    <rPh sb="8" eb="9">
      <t>ダイ</t>
    </rPh>
    <rPh sb="9" eb="11">
      <t>ニメン</t>
    </rPh>
    <rPh sb="15" eb="18">
      <t>ダイゴメン</t>
    </rPh>
    <rPh sb="20" eb="25">
      <t>コウジシヨウショ</t>
    </rPh>
    <rPh sb="26" eb="30">
      <t>ホジョキンガク</t>
    </rPh>
    <rPh sb="30" eb="32">
      <t>ケイサン</t>
    </rPh>
    <phoneticPr fontId="2"/>
  </si>
  <si>
    <t xml:space="preserve"> 手すり設置</t>
    <rPh sb="1" eb="2">
      <t>テ</t>
    </rPh>
    <rPh sb="4" eb="6">
      <t>セッチ</t>
    </rPh>
    <phoneticPr fontId="2"/>
  </si>
  <si>
    <t xml:space="preserve"> 段差解消/スロープ設置</t>
    <rPh sb="1" eb="5">
      <t>ダンサカイショウ</t>
    </rPh>
    <rPh sb="10" eb="12">
      <t>セッチ</t>
    </rPh>
    <phoneticPr fontId="2"/>
  </si>
  <si>
    <t xml:space="preserve"> 転倒事故防止</t>
    <rPh sb="1" eb="3">
      <t>テントウ</t>
    </rPh>
    <rPh sb="3" eb="5">
      <t>ジコ</t>
    </rPh>
    <rPh sb="5" eb="7">
      <t>ボウシ</t>
    </rPh>
    <phoneticPr fontId="2"/>
  </si>
  <si>
    <t xml:space="preserve"> 通路・開口部拡幅/建具改修</t>
    <rPh sb="1" eb="3">
      <t>ツウロ</t>
    </rPh>
    <rPh sb="4" eb="7">
      <t>カイコウブ</t>
    </rPh>
    <rPh sb="7" eb="9">
      <t>カクフク</t>
    </rPh>
    <rPh sb="10" eb="14">
      <t>タテグカイシュウ</t>
    </rPh>
    <phoneticPr fontId="2"/>
  </si>
  <si>
    <t xml:space="preserve"> エレベーター/階段昇降機設置</t>
    <phoneticPr fontId="2"/>
  </si>
  <si>
    <t xml:space="preserve"> 浴室/脱衣室の暖房設置</t>
    <rPh sb="1" eb="3">
      <t>ヨクシツ</t>
    </rPh>
    <rPh sb="4" eb="7">
      <t>ダツイシツ</t>
    </rPh>
    <rPh sb="8" eb="10">
      <t>ダンボウ</t>
    </rPh>
    <rPh sb="10" eb="12">
      <t>セッチ</t>
    </rPh>
    <phoneticPr fontId="2"/>
  </si>
  <si>
    <t xml:space="preserve"> 洋便器化</t>
    <rPh sb="1" eb="5">
      <t>ヨウベンキカ</t>
    </rPh>
    <phoneticPr fontId="2"/>
  </si>
  <si>
    <t xml:space="preserve"> 衝突事故防止</t>
    <rPh sb="1" eb="3">
      <t>ショウトツ</t>
    </rPh>
    <rPh sb="3" eb="5">
      <t>ジコ</t>
    </rPh>
    <rPh sb="5" eb="7">
      <t>ボウシ</t>
    </rPh>
    <phoneticPr fontId="2"/>
  </si>
  <si>
    <t xml:space="preserve"> 造付家具の出隅面取</t>
    <phoneticPr fontId="2"/>
  </si>
  <si>
    <t xml:space="preserve"> 落下防止</t>
    <rPh sb="1" eb="5">
      <t>ラッカボウシ</t>
    </rPh>
    <phoneticPr fontId="2"/>
  </si>
  <si>
    <t xml:space="preserve"> 落下防止手すりの設置</t>
    <rPh sb="1" eb="5">
      <t>ラッカボウシ</t>
    </rPh>
    <rPh sb="5" eb="6">
      <t>テ</t>
    </rPh>
    <rPh sb="9" eb="11">
      <t>セッチ</t>
    </rPh>
    <phoneticPr fontId="2"/>
  </si>
  <si>
    <t xml:space="preserve"> 指はさみ防止</t>
    <rPh sb="1" eb="2">
      <t>ユビ</t>
    </rPh>
    <rPh sb="5" eb="7">
      <t>ボウシ</t>
    </rPh>
    <phoneticPr fontId="2"/>
  </si>
  <si>
    <t xml:space="preserve"> 建具の設置</t>
    <rPh sb="1" eb="3">
      <t>タテグ</t>
    </rPh>
    <rPh sb="4" eb="6">
      <t>セッチ</t>
    </rPh>
    <phoneticPr fontId="2"/>
  </si>
  <si>
    <t xml:space="preserve"> ストッパーの設置</t>
    <rPh sb="7" eb="9">
      <t>セッチ</t>
    </rPh>
    <phoneticPr fontId="2"/>
  </si>
  <si>
    <t xml:space="preserve"> 吊元カバーの設置</t>
    <rPh sb="1" eb="3">
      <t>ツリモト</t>
    </rPh>
    <rPh sb="7" eb="9">
      <t>セッチ</t>
    </rPh>
    <phoneticPr fontId="2"/>
  </si>
  <si>
    <t xml:space="preserve"> 進入・閉込防止</t>
    <rPh sb="1" eb="3">
      <t>シンニュウ</t>
    </rPh>
    <rPh sb="4" eb="5">
      <t>ト</t>
    </rPh>
    <rPh sb="5" eb="6">
      <t>コ</t>
    </rPh>
    <rPh sb="6" eb="8">
      <t>ボウシ</t>
    </rPh>
    <phoneticPr fontId="2"/>
  </si>
  <si>
    <t xml:space="preserve"> 進入・閉込防止鍵</t>
    <rPh sb="1" eb="3">
      <t>シンニュウ</t>
    </rPh>
    <rPh sb="4" eb="5">
      <t>ト</t>
    </rPh>
    <rPh sb="5" eb="6">
      <t>コ</t>
    </rPh>
    <rPh sb="6" eb="8">
      <t>ボウシ</t>
    </rPh>
    <rPh sb="8" eb="9">
      <t>カギ</t>
    </rPh>
    <phoneticPr fontId="2"/>
  </si>
  <si>
    <t xml:space="preserve"> チャイルドフェンスの設置</t>
    <rPh sb="11" eb="13">
      <t>セッチ</t>
    </rPh>
    <phoneticPr fontId="2"/>
  </si>
  <si>
    <t xml:space="preserve"> 感電・火傷防止</t>
    <rPh sb="1" eb="3">
      <t>カンデン</t>
    </rPh>
    <rPh sb="4" eb="6">
      <t>ヤケド</t>
    </rPh>
    <rPh sb="6" eb="8">
      <t>ボウシ</t>
    </rPh>
    <phoneticPr fontId="2"/>
  </si>
  <si>
    <t xml:space="preserve"> シャッター付きコンセント</t>
    <rPh sb="6" eb="7">
      <t>ツキ</t>
    </rPh>
    <phoneticPr fontId="2"/>
  </si>
  <si>
    <t xml:space="preserve"> 火傷防止カバー付水栓</t>
    <rPh sb="1" eb="3">
      <t>ヤケド</t>
    </rPh>
    <rPh sb="3" eb="5">
      <t>ボウシ</t>
    </rPh>
    <rPh sb="8" eb="9">
      <t>ツ</t>
    </rPh>
    <rPh sb="9" eb="11">
      <t>スイセン</t>
    </rPh>
    <phoneticPr fontId="2"/>
  </si>
  <si>
    <t xml:space="preserve"> サーモスタット式水栓</t>
    <rPh sb="8" eb="9">
      <t>シキ</t>
    </rPh>
    <rPh sb="9" eb="11">
      <t>スイセン</t>
    </rPh>
    <phoneticPr fontId="2"/>
  </si>
  <si>
    <t xml:space="preserve"> 安全装置付調理器</t>
    <rPh sb="1" eb="5">
      <t>アンゼンソウチ</t>
    </rPh>
    <rPh sb="5" eb="6">
      <t>ツ</t>
    </rPh>
    <rPh sb="6" eb="9">
      <t>チョウリキ</t>
    </rPh>
    <phoneticPr fontId="2"/>
  </si>
  <si>
    <t xml:space="preserve"> 対面式キッチンへの変更</t>
    <rPh sb="1" eb="4">
      <t>タイメンシキ</t>
    </rPh>
    <rPh sb="10" eb="12">
      <t>ヘンコウ</t>
    </rPh>
    <phoneticPr fontId="2"/>
  </si>
  <si>
    <t xml:space="preserve"> キッチンに面したリビングへの変更</t>
    <rPh sb="6" eb="7">
      <t>メン</t>
    </rPh>
    <rPh sb="15" eb="17">
      <t>ヘンコウ</t>
    </rPh>
    <phoneticPr fontId="2"/>
  </si>
  <si>
    <t xml:space="preserve"> 家事負担の軽減に係る改修工事</t>
    <phoneticPr fontId="2"/>
  </si>
  <si>
    <t xml:space="preserve"> ビルトイン食器洗機設置</t>
    <rPh sb="6" eb="8">
      <t>ショッキ</t>
    </rPh>
    <rPh sb="8" eb="10">
      <t>センキ</t>
    </rPh>
    <rPh sb="10" eb="12">
      <t>セッチ</t>
    </rPh>
    <phoneticPr fontId="2"/>
  </si>
  <si>
    <t xml:space="preserve"> ビルトイン自動調理対応コンロ設置</t>
    <rPh sb="6" eb="8">
      <t>ジドウ</t>
    </rPh>
    <rPh sb="8" eb="10">
      <t>チョウリ</t>
    </rPh>
    <rPh sb="10" eb="12">
      <t>タイオウ</t>
    </rPh>
    <rPh sb="15" eb="17">
      <t>セッチ</t>
    </rPh>
    <phoneticPr fontId="2"/>
  </si>
  <si>
    <t xml:space="preserve"> 掃除しやすいレンジフード設置</t>
    <rPh sb="1" eb="3">
      <t>ソウジ</t>
    </rPh>
    <rPh sb="13" eb="15">
      <t>セッチ</t>
    </rPh>
    <phoneticPr fontId="2"/>
  </si>
  <si>
    <t xml:space="preserve"> 宅配ボックス設置</t>
    <rPh sb="1" eb="3">
      <t>タクハイ</t>
    </rPh>
    <rPh sb="7" eb="9">
      <t>セッチ</t>
    </rPh>
    <phoneticPr fontId="2"/>
  </si>
  <si>
    <t xml:space="preserve"> 開口部の断熱改修</t>
    <phoneticPr fontId="2"/>
  </si>
  <si>
    <t xml:space="preserve"> 内窓設置（大）</t>
    <rPh sb="1" eb="3">
      <t>ウチマド</t>
    </rPh>
    <rPh sb="3" eb="5">
      <t>セッチ</t>
    </rPh>
    <rPh sb="6" eb="7">
      <t>ダイ</t>
    </rPh>
    <phoneticPr fontId="2"/>
  </si>
  <si>
    <t xml:space="preserve"> 内窓設置（中）</t>
    <rPh sb="1" eb="3">
      <t>ウチマド</t>
    </rPh>
    <rPh sb="3" eb="5">
      <t>セッチ</t>
    </rPh>
    <rPh sb="6" eb="7">
      <t>チュウ</t>
    </rPh>
    <phoneticPr fontId="2"/>
  </si>
  <si>
    <t xml:space="preserve"> 内窓設置（小）</t>
    <rPh sb="1" eb="3">
      <t>ウチマド</t>
    </rPh>
    <rPh sb="3" eb="5">
      <t>セッチ</t>
    </rPh>
    <rPh sb="6" eb="7">
      <t>ショウ</t>
    </rPh>
    <phoneticPr fontId="2"/>
  </si>
  <si>
    <t xml:space="preserve"> 外窓交換（大）</t>
    <rPh sb="1" eb="2">
      <t>ソト</t>
    </rPh>
    <rPh sb="2" eb="3">
      <t>マド</t>
    </rPh>
    <rPh sb="3" eb="5">
      <t>コウカン</t>
    </rPh>
    <rPh sb="6" eb="7">
      <t>ダイ</t>
    </rPh>
    <phoneticPr fontId="2"/>
  </si>
  <si>
    <t xml:space="preserve"> 外窓交換（中）</t>
    <rPh sb="1" eb="2">
      <t>ソト</t>
    </rPh>
    <rPh sb="2" eb="3">
      <t>マド</t>
    </rPh>
    <rPh sb="3" eb="5">
      <t>コウカン</t>
    </rPh>
    <rPh sb="6" eb="7">
      <t>チュウ</t>
    </rPh>
    <phoneticPr fontId="2"/>
  </si>
  <si>
    <t xml:space="preserve"> 外窓交換（小）</t>
    <rPh sb="1" eb="2">
      <t>ソト</t>
    </rPh>
    <rPh sb="2" eb="3">
      <t>マド</t>
    </rPh>
    <rPh sb="3" eb="5">
      <t>コウカン</t>
    </rPh>
    <rPh sb="6" eb="7">
      <t>ショウ</t>
    </rPh>
    <phoneticPr fontId="2"/>
  </si>
  <si>
    <t xml:space="preserve"> ガラス交換（大）</t>
    <rPh sb="4" eb="6">
      <t>コウカン</t>
    </rPh>
    <rPh sb="7" eb="8">
      <t>ダイ</t>
    </rPh>
    <phoneticPr fontId="2"/>
  </si>
  <si>
    <t xml:space="preserve"> ガラス交換（中）</t>
    <rPh sb="4" eb="6">
      <t>コウカン</t>
    </rPh>
    <rPh sb="7" eb="8">
      <t>チュウ</t>
    </rPh>
    <phoneticPr fontId="2"/>
  </si>
  <si>
    <t xml:space="preserve"> ガラス交換（小）</t>
    <rPh sb="4" eb="6">
      <t>コウカン</t>
    </rPh>
    <rPh sb="7" eb="8">
      <t>ショウ</t>
    </rPh>
    <phoneticPr fontId="2"/>
  </si>
  <si>
    <t xml:space="preserve"> ドア交換（大）</t>
    <rPh sb="3" eb="5">
      <t>コウカン</t>
    </rPh>
    <rPh sb="6" eb="7">
      <t>ダイ</t>
    </rPh>
    <phoneticPr fontId="2"/>
  </si>
  <si>
    <t xml:space="preserve"> ドア交換（小）</t>
    <rPh sb="3" eb="5">
      <t>コウカン</t>
    </rPh>
    <rPh sb="6" eb="7">
      <t>ショウ</t>
    </rPh>
    <phoneticPr fontId="2"/>
  </si>
  <si>
    <t xml:space="preserve"> 外壁（全体断熱）</t>
    <rPh sb="1" eb="3">
      <t>ガイヘキ</t>
    </rPh>
    <rPh sb="4" eb="6">
      <t>ゼンタイ</t>
    </rPh>
    <rPh sb="6" eb="8">
      <t>ダンネツ</t>
    </rPh>
    <phoneticPr fontId="2"/>
  </si>
  <si>
    <t xml:space="preserve"> 外壁（部分断熱）</t>
    <rPh sb="1" eb="3">
      <t>ガイヘキ</t>
    </rPh>
    <rPh sb="4" eb="6">
      <t>ブブン</t>
    </rPh>
    <rPh sb="6" eb="8">
      <t>ダンネツ</t>
    </rPh>
    <phoneticPr fontId="2"/>
  </si>
  <si>
    <t xml:space="preserve"> 屋根・天井（全体断熱）</t>
    <rPh sb="1" eb="3">
      <t>ヤネ</t>
    </rPh>
    <rPh sb="4" eb="6">
      <t>テンジョウ</t>
    </rPh>
    <rPh sb="7" eb="9">
      <t>ゼンタイ</t>
    </rPh>
    <rPh sb="9" eb="11">
      <t>ダンネツ</t>
    </rPh>
    <phoneticPr fontId="2"/>
  </si>
  <si>
    <t xml:space="preserve"> 屋根・天井（部分断熱）</t>
    <rPh sb="1" eb="3">
      <t>ヤネ</t>
    </rPh>
    <rPh sb="4" eb="6">
      <t>テンジョウ</t>
    </rPh>
    <rPh sb="7" eb="9">
      <t>ブブン</t>
    </rPh>
    <rPh sb="9" eb="11">
      <t>ダンネツ</t>
    </rPh>
    <phoneticPr fontId="2"/>
  </si>
  <si>
    <t xml:space="preserve"> 床（全体断熱）</t>
    <rPh sb="1" eb="2">
      <t>ユカ</t>
    </rPh>
    <rPh sb="3" eb="5">
      <t>ゼンタイ</t>
    </rPh>
    <rPh sb="5" eb="7">
      <t>ダンネツ</t>
    </rPh>
    <phoneticPr fontId="2"/>
  </si>
  <si>
    <t xml:space="preserve"> 床（部分断熱）</t>
    <rPh sb="1" eb="2">
      <t>ユカ</t>
    </rPh>
    <rPh sb="3" eb="5">
      <t>ブブン</t>
    </rPh>
    <rPh sb="5" eb="7">
      <t>ダンネツ</t>
    </rPh>
    <phoneticPr fontId="2"/>
  </si>
  <si>
    <t xml:space="preserve"> 高効率給湯器の設置</t>
    <rPh sb="1" eb="4">
      <t>コウコウリツ</t>
    </rPh>
    <rPh sb="4" eb="7">
      <t>キュウトウキ</t>
    </rPh>
    <rPh sb="8" eb="10">
      <t>セッチ</t>
    </rPh>
    <phoneticPr fontId="2"/>
  </si>
  <si>
    <t xml:space="preserve"> エレベーター/階段昇降機設置</t>
    <rPh sb="8" eb="10">
      <t>カイダン</t>
    </rPh>
    <rPh sb="10" eb="13">
      <t>ショウコウキ</t>
    </rPh>
    <rPh sb="13" eb="15">
      <t>セッチ</t>
    </rPh>
    <phoneticPr fontId="2"/>
  </si>
  <si>
    <t xml:space="preserve"> ﾄﾞｱｽﾄｯﾊﾟｰ/ﾄﾞｱｸﾛｰｻﾞｰ</t>
    <phoneticPr fontId="2"/>
  </si>
  <si>
    <t xml:space="preserve"> 造付家具の出隅面取</t>
    <rPh sb="1" eb="2">
      <t>ツク</t>
    </rPh>
    <rPh sb="2" eb="3">
      <t>ツケ</t>
    </rPh>
    <rPh sb="3" eb="5">
      <t>カグ</t>
    </rPh>
    <rPh sb="6" eb="8">
      <t>デスミ</t>
    </rPh>
    <rPh sb="8" eb="10">
      <t>メント</t>
    </rPh>
    <phoneticPr fontId="2"/>
  </si>
  <si>
    <t xml:space="preserve"> 高効率給湯器の設置</t>
    <rPh sb="1" eb="2">
      <t>コウ</t>
    </rPh>
    <rPh sb="2" eb="4">
      <t>コウリツ</t>
    </rPh>
    <rPh sb="4" eb="7">
      <t>キュウトウキ</t>
    </rPh>
    <rPh sb="8" eb="10">
      <t>セッチ</t>
    </rPh>
    <phoneticPr fontId="2"/>
  </si>
  <si>
    <t xml:space="preserve"> 外壁、屋根、天井又は床の断熱改修（専用住宅の場合）</t>
    <phoneticPr fontId="2"/>
  </si>
  <si>
    <t xml:space="preserve"> 外壁、屋根、天井又は床の断熱改修（併用住宅の場合）</t>
    <phoneticPr fontId="2"/>
  </si>
  <si>
    <t>ﾊﾞﾘｱﾌﾘｰ・省ｴﾈ化の両方を満たす</t>
    <phoneticPr fontId="2"/>
  </si>
  <si>
    <t xml:space="preserve"> ﾊﾞﾘｱﾌﾘｰ・省ｴﾈ化のいずれかを満たす</t>
    <phoneticPr fontId="2"/>
  </si>
  <si>
    <t>ﾊﾞﾘｱﾌﾘｰ・省ｴﾈ化のいずれかを満たす</t>
    <phoneticPr fontId="2"/>
  </si>
  <si>
    <t>円（税抜）
（A)＋（B)＋（C)</t>
    <rPh sb="0" eb="1">
      <t>エン</t>
    </rPh>
    <rPh sb="2" eb="4">
      <t>ゼイヌ</t>
    </rPh>
    <phoneticPr fontId="2"/>
  </si>
  <si>
    <t>浴室全体改修</t>
    <rPh sb="0" eb="6">
      <t>ヨクシツゼンタイカイシュウ</t>
    </rPh>
    <phoneticPr fontId="2"/>
  </si>
  <si>
    <t>工事仕様書・補助金額計算シート（子育て対応工事）</t>
    <rPh sb="0" eb="2">
      <t>コウジ</t>
    </rPh>
    <rPh sb="2" eb="5">
      <t>シヨウショ</t>
    </rPh>
    <rPh sb="6" eb="10">
      <t>ホジョキンガク</t>
    </rPh>
    <rPh sb="10" eb="12">
      <t>ケイサン</t>
    </rPh>
    <rPh sb="16" eb="18">
      <t>コソダ</t>
    </rPh>
    <rPh sb="19" eb="21">
      <t>タイオウ</t>
    </rPh>
    <rPh sb="21" eb="23">
      <t>コウジ</t>
    </rPh>
    <phoneticPr fontId="2"/>
  </si>
  <si>
    <t>２．子育て対応工事</t>
    <rPh sb="2" eb="4">
      <t>コソダ</t>
    </rPh>
    <rPh sb="5" eb="7">
      <t>タイオウ</t>
    </rPh>
    <rPh sb="7" eb="9">
      <t>コウジ</t>
    </rPh>
    <phoneticPr fontId="2"/>
  </si>
  <si>
    <t>２．子育て対応工事</t>
    <phoneticPr fontId="2"/>
  </si>
  <si>
    <t>３．省エネルギー化工事</t>
    <phoneticPr fontId="2"/>
  </si>
  <si>
    <t>②子育て対応工事　補助金額計</t>
    <rPh sb="1" eb="3">
      <t>コソダ</t>
    </rPh>
    <rPh sb="4" eb="6">
      <t>タイオウ</t>
    </rPh>
    <rPh sb="6" eb="8">
      <t>コウジ</t>
    </rPh>
    <rPh sb="9" eb="13">
      <t>ホジョキンガク</t>
    </rPh>
    <rPh sb="13" eb="14">
      <t>ケイ</t>
    </rPh>
    <phoneticPr fontId="2"/>
  </si>
  <si>
    <t>工事仕様書・補助金額計算シート（省エネ化工事）</t>
    <rPh sb="0" eb="2">
      <t>コウジ</t>
    </rPh>
    <rPh sb="2" eb="5">
      <t>シヨウショ</t>
    </rPh>
    <rPh sb="6" eb="10">
      <t>ホジョキンガク</t>
    </rPh>
    <rPh sb="10" eb="12">
      <t>ケイサン</t>
    </rPh>
    <rPh sb="16" eb="17">
      <t>ショウ</t>
    </rPh>
    <rPh sb="19" eb="20">
      <t>カ</t>
    </rPh>
    <rPh sb="20" eb="22">
      <t>コウジ</t>
    </rPh>
    <phoneticPr fontId="2"/>
  </si>
  <si>
    <t>高効率給湯器</t>
    <rPh sb="0" eb="3">
      <t>コウコウリツ</t>
    </rPh>
    <rPh sb="3" eb="6">
      <t>キュウトウキ</t>
    </rPh>
    <phoneticPr fontId="2"/>
  </si>
  <si>
    <t>節水型トイレ</t>
    <rPh sb="0" eb="2">
      <t>セッスイ</t>
    </rPh>
    <rPh sb="2" eb="3">
      <t>ガタ</t>
    </rPh>
    <phoneticPr fontId="2"/>
  </si>
  <si>
    <t>節水型トイレへの交換</t>
    <rPh sb="0" eb="3">
      <t>セッスイガタ</t>
    </rPh>
    <rPh sb="8" eb="10">
      <t>コウカン</t>
    </rPh>
    <phoneticPr fontId="2"/>
  </si>
  <si>
    <t xml:space="preserve"> 高効率給湯器</t>
    <rPh sb="1" eb="4">
      <t>コウコウリツ</t>
    </rPh>
    <rPh sb="4" eb="7">
      <t>キュウトウキ</t>
    </rPh>
    <phoneticPr fontId="2"/>
  </si>
  <si>
    <t xml:space="preserve"> 節水型トイレ</t>
    <rPh sb="1" eb="4">
      <t>セッスイガタ</t>
    </rPh>
    <phoneticPr fontId="2"/>
  </si>
  <si>
    <t xml:space="preserve"> 節水型トイレへの交換</t>
    <rPh sb="1" eb="3">
      <t>セッスイ</t>
    </rPh>
    <rPh sb="3" eb="4">
      <t>ガタ</t>
    </rPh>
    <rPh sb="9" eb="11">
      <t>コウカン</t>
    </rPh>
    <phoneticPr fontId="2"/>
  </si>
  <si>
    <t>内部改修</t>
    <rPh sb="0" eb="2">
      <t>ナイブ</t>
    </rPh>
    <rPh sb="2" eb="4">
      <t>カイシュウ</t>
    </rPh>
    <phoneticPr fontId="2"/>
  </si>
  <si>
    <t>こども部屋の壁造作</t>
    <rPh sb="3" eb="5">
      <t>ヘヤ</t>
    </rPh>
    <rPh sb="6" eb="9">
      <t>カベゾウサク</t>
    </rPh>
    <phoneticPr fontId="2"/>
  </si>
  <si>
    <t>床・壁・天井の張替</t>
    <rPh sb="0" eb="1">
      <t>ユカ</t>
    </rPh>
    <rPh sb="2" eb="3">
      <t>カベ</t>
    </rPh>
    <rPh sb="4" eb="6">
      <t>テンジョウ</t>
    </rPh>
    <rPh sb="7" eb="9">
      <t>ハリカ</t>
    </rPh>
    <phoneticPr fontId="2"/>
  </si>
  <si>
    <t>キッズスペース他リフォーム</t>
    <rPh sb="7" eb="8">
      <t>ホカ</t>
    </rPh>
    <phoneticPr fontId="2"/>
  </si>
  <si>
    <t>合計（①＋②＋③）</t>
    <rPh sb="0" eb="2">
      <t>ゴウケイ</t>
    </rPh>
    <phoneticPr fontId="2"/>
  </si>
  <si>
    <t>交付決定額</t>
    <rPh sb="0" eb="5">
      <t>コウフケッテイガク</t>
    </rPh>
    <phoneticPr fontId="2"/>
  </si>
  <si>
    <t>様式第3号の2（第三面から転記）</t>
    <rPh sb="9" eb="10">
      <t>サン</t>
    </rPh>
    <phoneticPr fontId="2"/>
  </si>
  <si>
    <t>＜補助金の額の算定＞</t>
    <rPh sb="1" eb="4">
      <t>ホジョキン</t>
    </rPh>
    <rPh sb="5" eb="6">
      <t>ガク</t>
    </rPh>
    <rPh sb="7" eb="9">
      <t>サンテイ</t>
    </rPh>
    <phoneticPr fontId="2"/>
  </si>
  <si>
    <t>バリアフリー化工事にかかる補助金額小計</t>
    <rPh sb="6" eb="7">
      <t>カ</t>
    </rPh>
    <rPh sb="7" eb="9">
      <t>コウジ</t>
    </rPh>
    <rPh sb="13" eb="16">
      <t>ホジョキン</t>
    </rPh>
    <rPh sb="16" eb="17">
      <t>ガク</t>
    </rPh>
    <rPh sb="17" eb="19">
      <t>ショウケイ</t>
    </rPh>
    <phoneticPr fontId="2"/>
  </si>
  <si>
    <t>子育て対応工事にかかる補助金額小計</t>
    <rPh sb="0" eb="2">
      <t>コソダ</t>
    </rPh>
    <rPh sb="3" eb="5">
      <t>タイオウ</t>
    </rPh>
    <rPh sb="5" eb="7">
      <t>コウジ</t>
    </rPh>
    <rPh sb="11" eb="14">
      <t>ホジョキン</t>
    </rPh>
    <rPh sb="14" eb="15">
      <t>ガク</t>
    </rPh>
    <rPh sb="15" eb="17">
      <t>ショウケイ</t>
    </rPh>
    <phoneticPr fontId="2"/>
  </si>
  <si>
    <t>省エネ化工事にかかる補助金額小計</t>
    <rPh sb="0" eb="1">
      <t>ショウ</t>
    </rPh>
    <rPh sb="3" eb="4">
      <t>カ</t>
    </rPh>
    <rPh sb="4" eb="6">
      <t>コウジ</t>
    </rPh>
    <rPh sb="10" eb="13">
      <t>ホジョキン</t>
    </rPh>
    <rPh sb="13" eb="14">
      <t>ガク</t>
    </rPh>
    <rPh sb="14" eb="16">
      <t>ショウケイ</t>
    </rPh>
    <phoneticPr fontId="2"/>
  </si>
  <si>
    <t>→別記様式第3号 実績報告書へ転記</t>
    <phoneticPr fontId="2"/>
  </si>
  <si>
    <t>(A)</t>
    <phoneticPr fontId="2"/>
  </si>
  <si>
    <t>補助金の額
（④か⑤のいずれか小さい額）</t>
    <rPh sb="0" eb="3">
      <t>ホジョキン</t>
    </rPh>
    <rPh sb="4" eb="5">
      <t>ガク</t>
    </rPh>
    <rPh sb="15" eb="16">
      <t>チイ</t>
    </rPh>
    <rPh sb="18" eb="19">
      <t>ガク</t>
    </rPh>
    <phoneticPr fontId="2"/>
  </si>
  <si>
    <t>(B)</t>
    <phoneticPr fontId="2"/>
  </si>
  <si>
    <t>(C)</t>
    <phoneticPr fontId="2"/>
  </si>
  <si>
    <t>（高校3年生相当年齢までのこども又は妊娠している方が同居する世帯）</t>
    <rPh sb="1" eb="3">
      <t>コウコウ</t>
    </rPh>
    <rPh sb="4" eb="6">
      <t>ネンセイ</t>
    </rPh>
    <rPh sb="6" eb="8">
      <t>ソウトウ</t>
    </rPh>
    <rPh sb="8" eb="10">
      <t>ネンレイ</t>
    </rPh>
    <rPh sb="16" eb="17">
      <t>マタ</t>
    </rPh>
    <rPh sb="26" eb="28">
      <t>ドウキョ</t>
    </rPh>
    <phoneticPr fontId="2"/>
  </si>
  <si>
    <t>（65歳以上の方が同居する世帯）</t>
    <rPh sb="9" eb="11">
      <t>ドウキョ</t>
    </rPh>
    <phoneticPr fontId="2"/>
  </si>
  <si>
    <t>１．バリアフリー化工事</t>
    <rPh sb="8" eb="9">
      <t>カ</t>
    </rPh>
    <rPh sb="9" eb="11">
      <t>コウジ</t>
    </rPh>
    <phoneticPr fontId="2"/>
  </si>
  <si>
    <t>工事仕様書・補助金額計算シート（バリアフリー化工事）</t>
    <rPh sb="0" eb="2">
      <t>コウジ</t>
    </rPh>
    <rPh sb="2" eb="5">
      <t>シヨウショ</t>
    </rPh>
    <rPh sb="6" eb="10">
      <t>ホジョキンガク</t>
    </rPh>
    <rPh sb="10" eb="12">
      <t>ケイサン</t>
    </rPh>
    <rPh sb="22" eb="23">
      <t>カ</t>
    </rPh>
    <rPh sb="23" eb="25">
      <t>コウジ</t>
    </rPh>
    <phoneticPr fontId="2"/>
  </si>
  <si>
    <t>①バリアフリー化工事　補助金額計</t>
    <rPh sb="7" eb="8">
      <t>カ</t>
    </rPh>
    <rPh sb="8" eb="10">
      <t>コウジ</t>
    </rPh>
    <rPh sb="11" eb="15">
      <t>ホジョキンガク</t>
    </rPh>
    <rPh sb="15" eb="16">
      <t>ケイ</t>
    </rPh>
    <phoneticPr fontId="2"/>
  </si>
  <si>
    <t>３．省エネ化工事</t>
    <rPh sb="2" eb="3">
      <t>ショウ</t>
    </rPh>
    <rPh sb="5" eb="6">
      <t>カ</t>
    </rPh>
    <rPh sb="6" eb="8">
      <t>コウジ</t>
    </rPh>
    <phoneticPr fontId="2"/>
  </si>
  <si>
    <r>
      <t xml:space="preserve"> 外壁、屋根、天井又は床の断熱改修（</t>
    </r>
    <r>
      <rPr>
        <u/>
        <sz val="10"/>
        <rFont val="ＭＳ ゴシック"/>
        <family val="3"/>
        <charset val="128"/>
      </rPr>
      <t>専用住宅の場合</t>
    </r>
    <r>
      <rPr>
        <sz val="10"/>
        <rFont val="ＭＳ ゴシック"/>
        <family val="3"/>
        <charset val="128"/>
      </rPr>
      <t>）</t>
    </r>
    <phoneticPr fontId="2"/>
  </si>
  <si>
    <r>
      <t xml:space="preserve"> 外壁、屋根、天井又は床の断熱改修（</t>
    </r>
    <r>
      <rPr>
        <u/>
        <sz val="10"/>
        <rFont val="ＭＳ ゴシック"/>
        <family val="3"/>
        <charset val="128"/>
      </rPr>
      <t>併用住宅の場合</t>
    </r>
    <r>
      <rPr>
        <sz val="10"/>
        <rFont val="ＭＳ ゴシック"/>
        <family val="3"/>
        <charset val="128"/>
      </rPr>
      <t>）</t>
    </r>
    <phoneticPr fontId="2"/>
  </si>
  <si>
    <t>③省エネ化工事　補助金額計</t>
    <rPh sb="1" eb="2">
      <t>ショウ</t>
    </rPh>
    <rPh sb="4" eb="5">
      <t>カ</t>
    </rPh>
    <rPh sb="5" eb="7">
      <t>コウジ</t>
    </rPh>
    <rPh sb="8" eb="12">
      <t>ホジョキンガク</t>
    </rPh>
    <rPh sb="12" eb="13">
      <t>ケイ</t>
    </rPh>
    <phoneticPr fontId="2"/>
  </si>
  <si>
    <t>バリアフリー化工事　小計</t>
    <rPh sb="6" eb="7">
      <t>カ</t>
    </rPh>
    <rPh sb="7" eb="9">
      <t>コウジ</t>
    </rPh>
    <rPh sb="10" eb="12">
      <t>ショウケイ</t>
    </rPh>
    <phoneticPr fontId="2"/>
  </si>
  <si>
    <t>②子育て対応工事　小計</t>
    <rPh sb="1" eb="3">
      <t>コソダ</t>
    </rPh>
    <rPh sb="4" eb="6">
      <t>タイオウ</t>
    </rPh>
    <rPh sb="6" eb="8">
      <t>コウジ</t>
    </rPh>
    <rPh sb="9" eb="11">
      <t>ショウケイ</t>
    </rPh>
    <phoneticPr fontId="2"/>
  </si>
  <si>
    <t>③省エネ化工事　小計</t>
    <rPh sb="1" eb="2">
      <t>ショウ</t>
    </rPh>
    <rPh sb="4" eb="5">
      <t>カ</t>
    </rPh>
    <rPh sb="5" eb="7">
      <t>コウジ</t>
    </rPh>
    <rPh sb="8" eb="10">
      <t>ショウケイ</t>
    </rPh>
    <phoneticPr fontId="2"/>
  </si>
  <si>
    <t>（証明日）</t>
    <phoneticPr fontId="2"/>
  </si>
  <si>
    <t>対象工事にかかる
工事費総額</t>
    <rPh sb="0" eb="2">
      <t>タイショウ</t>
    </rPh>
    <rPh sb="2" eb="4">
      <t>コウジ</t>
    </rPh>
    <rPh sb="9" eb="12">
      <t>コウジヒ</t>
    </rPh>
    <rPh sb="12" eb="14">
      <t>ソウガク</t>
    </rPh>
    <phoneticPr fontId="2"/>
  </si>
  <si>
    <t>工事の内容及び内訳明細表</t>
    <rPh sb="0" eb="2">
      <t>コウジ</t>
    </rPh>
    <rPh sb="3" eb="5">
      <t>ナイヨウ</t>
    </rPh>
    <rPh sb="5" eb="6">
      <t>オヨ</t>
    </rPh>
    <rPh sb="7" eb="9">
      <t>ウチワケ</t>
    </rPh>
    <rPh sb="9" eb="12">
      <t>メイサイヒョウ</t>
    </rPh>
    <phoneticPr fontId="2"/>
  </si>
  <si>
    <t>別記様式第３号（第１１条関係）</t>
    <rPh sb="0" eb="4">
      <t>ベッキヨウシキ</t>
    </rPh>
    <rPh sb="4" eb="5">
      <t>ダイ</t>
    </rPh>
    <rPh sb="6" eb="7">
      <t>ゴウ</t>
    </rPh>
    <rPh sb="8" eb="9">
      <t>ダイ</t>
    </rPh>
    <rPh sb="11" eb="12">
      <t>ジョウ</t>
    </rPh>
    <rPh sb="12" eb="14">
      <t>カンケイ</t>
    </rPh>
    <phoneticPr fontId="2"/>
  </si>
  <si>
    <t>別記様式第３号の２（第一面）（第１１条関係）</t>
    <rPh sb="0" eb="4">
      <t>ベッキヨウシキ</t>
    </rPh>
    <rPh sb="4" eb="5">
      <t>ダイ</t>
    </rPh>
    <rPh sb="6" eb="7">
      <t>ゴウ</t>
    </rPh>
    <rPh sb="10" eb="11">
      <t>ダイ</t>
    </rPh>
    <rPh sb="11" eb="12">
      <t>イチ</t>
    </rPh>
    <rPh sb="12" eb="13">
      <t>メン</t>
    </rPh>
    <rPh sb="15" eb="16">
      <t>ダイ</t>
    </rPh>
    <rPh sb="18" eb="19">
      <t>ジョウ</t>
    </rPh>
    <rPh sb="19" eb="21">
      <t>カンケイ</t>
    </rPh>
    <phoneticPr fontId="2"/>
  </si>
  <si>
    <t>別記様式第３号の２（第二面）（第１１条関係）</t>
    <rPh sb="0" eb="4">
      <t>ベッキヨウシキ</t>
    </rPh>
    <rPh sb="4" eb="5">
      <t>ダイ</t>
    </rPh>
    <rPh sb="6" eb="7">
      <t>ゴウ</t>
    </rPh>
    <rPh sb="10" eb="11">
      <t>ダイ</t>
    </rPh>
    <rPh sb="11" eb="12">
      <t>ニ</t>
    </rPh>
    <rPh sb="12" eb="13">
      <t>メン</t>
    </rPh>
    <rPh sb="15" eb="16">
      <t>ダイ</t>
    </rPh>
    <rPh sb="18" eb="19">
      <t>ジョウ</t>
    </rPh>
    <rPh sb="19" eb="21">
      <t>カンケイ</t>
    </rPh>
    <phoneticPr fontId="2"/>
  </si>
  <si>
    <t>別記様式第３号の２（第三面）（第１１条関係）</t>
    <rPh sb="0" eb="4">
      <t>ベッキヨウシキ</t>
    </rPh>
    <rPh sb="4" eb="5">
      <t>ダイ</t>
    </rPh>
    <rPh sb="6" eb="7">
      <t>ゴウ</t>
    </rPh>
    <rPh sb="10" eb="11">
      <t>ダイ</t>
    </rPh>
    <rPh sb="11" eb="12">
      <t>サン</t>
    </rPh>
    <rPh sb="12" eb="13">
      <t>メン</t>
    </rPh>
    <rPh sb="15" eb="16">
      <t>ダイ</t>
    </rPh>
    <rPh sb="18" eb="19">
      <t>ジョウ</t>
    </rPh>
    <rPh sb="19" eb="21">
      <t>カンケイ</t>
    </rPh>
    <phoneticPr fontId="2"/>
  </si>
  <si>
    <t>バリアフリー工事</t>
    <rPh sb="6" eb="8">
      <t>コウジ</t>
    </rPh>
    <phoneticPr fontId="2"/>
  </si>
  <si>
    <t>補助上限額</t>
    <rPh sb="0" eb="2">
      <t>ホジョ</t>
    </rPh>
    <rPh sb="2" eb="5">
      <t>ジョウゲンガク</t>
    </rPh>
    <phoneticPr fontId="2"/>
  </si>
  <si>
    <t>④と⑤のいずれか小さい額</t>
    <rPh sb="8" eb="9">
      <t>チイ</t>
    </rPh>
    <rPh sb="11" eb="12">
      <t>ガク</t>
    </rPh>
    <phoneticPr fontId="2"/>
  </si>
  <si>
    <t>工事内訳証明書</t>
    <rPh sb="0" eb="2">
      <t>コウジ</t>
    </rPh>
    <rPh sb="2" eb="4">
      <t>ウチワケ</t>
    </rPh>
    <rPh sb="4" eb="7">
      <t>ショウメイショ</t>
    </rPh>
    <phoneticPr fontId="2"/>
  </si>
  <si>
    <t>　健幸すまいリフォーム助成事業の申請に係る工事の内容及び工事費の内訳は工事の内容及び内訳明細表のとおりであること、また、実績報告書に添付した領収書には本証明書の内容を含むことを証明します。</t>
    <rPh sb="1" eb="2">
      <t>ケン</t>
    </rPh>
    <rPh sb="2" eb="3">
      <t>サイワイ</t>
    </rPh>
    <rPh sb="11" eb="13">
      <t>ジョセイ</t>
    </rPh>
    <rPh sb="13" eb="15">
      <t>ジギョウ</t>
    </rPh>
    <rPh sb="16" eb="18">
      <t>シンセイ</t>
    </rPh>
    <rPh sb="19" eb="20">
      <t>カカ</t>
    </rPh>
    <rPh sb="21" eb="23">
      <t>コウジ</t>
    </rPh>
    <rPh sb="24" eb="26">
      <t>ナイヨウ</t>
    </rPh>
    <rPh sb="26" eb="27">
      <t>オヨ</t>
    </rPh>
    <rPh sb="28" eb="31">
      <t>コウジヒ</t>
    </rPh>
    <rPh sb="32" eb="34">
      <t>ウチワケ</t>
    </rPh>
    <rPh sb="35" eb="37">
      <t>コウジ</t>
    </rPh>
    <rPh sb="38" eb="40">
      <t>ナイヨウ</t>
    </rPh>
    <rPh sb="40" eb="41">
      <t>オヨ</t>
    </rPh>
    <rPh sb="42" eb="44">
      <t>ウチワケ</t>
    </rPh>
    <rPh sb="44" eb="47">
      <t>メイサイヒョウ</t>
    </rPh>
    <rPh sb="60" eb="64">
      <t>ジッセキホウコク</t>
    </rPh>
    <rPh sb="64" eb="65">
      <t>ショ</t>
    </rPh>
    <rPh sb="66" eb="68">
      <t>テンプ</t>
    </rPh>
    <rPh sb="70" eb="73">
      <t>リョウシュウショ</t>
    </rPh>
    <rPh sb="75" eb="79">
      <t>ホンショウメイショ</t>
    </rPh>
    <rPh sb="80" eb="82">
      <t>ナイヨウ</t>
    </rPh>
    <rPh sb="83" eb="84">
      <t>フク</t>
    </rPh>
    <rPh sb="88" eb="90">
      <t>ショウメイ</t>
    </rPh>
    <phoneticPr fontId="2"/>
  </si>
  <si>
    <t>様式第3号の2（第一面から転記）</t>
    <rPh sb="9" eb="10">
      <t>イチ</t>
    </rPh>
    <phoneticPr fontId="2"/>
  </si>
  <si>
    <t>様式第3号の2（第二面から転記）</t>
    <rPh sb="9" eb="10">
      <t>ニ</t>
    </rPh>
    <phoneticPr fontId="2"/>
  </si>
  <si>
    <t xml:space="preserve"> こども部屋の増築</t>
    <rPh sb="4" eb="6">
      <t>ヘヤ</t>
    </rPh>
    <rPh sb="7" eb="9">
      <t>ゾウチク</t>
    </rPh>
    <phoneticPr fontId="2"/>
  </si>
  <si>
    <t xml:space="preserve"> 内部改修</t>
    <rPh sb="1" eb="3">
      <t>ナイブ</t>
    </rPh>
    <rPh sb="3" eb="5">
      <t>カイシュウ</t>
    </rPh>
    <phoneticPr fontId="2"/>
  </si>
  <si>
    <t xml:space="preserve"> こどもの事故防止工事</t>
    <phoneticPr fontId="2"/>
  </si>
  <si>
    <t xml:space="preserve"> こどもを見守りやすい間取りへ変更</t>
    <phoneticPr fontId="2"/>
  </si>
  <si>
    <t>☑</t>
  </si>
  <si>
    <t>補助金額が1万円未満です</t>
    <rPh sb="0" eb="4">
      <t>ホジョキンガク</t>
    </rPh>
    <rPh sb="6" eb="7">
      <t>マン</t>
    </rPh>
    <rPh sb="7" eb="8">
      <t>エン</t>
    </rPh>
    <rPh sb="8" eb="10">
      <t>ミマン</t>
    </rPh>
    <phoneticPr fontId="2"/>
  </si>
  <si>
    <t>＜ご注意ください！＞浴室全体改修を行う場合、浴室内で行う「手すりの設置」「段差解消/スロープの設置」「転倒事故防止（床ノンスリップ化・クッション床敷き）」「通路・開口部拡幅/建具改修」「浴室の暖房設置」は併用できません。チェックした各項目は浴室内で行う工事でないことを確認してください。</t>
    <rPh sb="2" eb="4">
      <t>チュウイ</t>
    </rPh>
    <rPh sb="10" eb="16">
      <t>ヨクシツゼンタイカイシュウ</t>
    </rPh>
    <rPh sb="17" eb="18">
      <t>オコナ</t>
    </rPh>
    <rPh sb="19" eb="21">
      <t>バアイ</t>
    </rPh>
    <rPh sb="22" eb="25">
      <t>ヨクシツナイ</t>
    </rPh>
    <rPh sb="26" eb="27">
      <t>オコナ</t>
    </rPh>
    <rPh sb="29" eb="30">
      <t>テ</t>
    </rPh>
    <rPh sb="33" eb="35">
      <t>セッチ</t>
    </rPh>
    <rPh sb="37" eb="41">
      <t>ダンサカイショウ</t>
    </rPh>
    <rPh sb="47" eb="49">
      <t>セッチ</t>
    </rPh>
    <rPh sb="51" eb="55">
      <t>テントウジコ</t>
    </rPh>
    <rPh sb="55" eb="57">
      <t>ボウシ</t>
    </rPh>
    <rPh sb="58" eb="59">
      <t>ユカ</t>
    </rPh>
    <rPh sb="65" eb="66">
      <t>カ</t>
    </rPh>
    <rPh sb="72" eb="74">
      <t>ユカジ</t>
    </rPh>
    <rPh sb="78" eb="80">
      <t>ツウロ</t>
    </rPh>
    <rPh sb="81" eb="83">
      <t>カイコウ</t>
    </rPh>
    <rPh sb="83" eb="84">
      <t>ブ</t>
    </rPh>
    <rPh sb="84" eb="86">
      <t>カクフク</t>
    </rPh>
    <rPh sb="87" eb="89">
      <t>タテグ</t>
    </rPh>
    <rPh sb="89" eb="91">
      <t>カイシュウ</t>
    </rPh>
    <rPh sb="93" eb="95">
      <t>ヨクシツ</t>
    </rPh>
    <rPh sb="96" eb="98">
      <t>ダンボウ</t>
    </rPh>
    <rPh sb="98" eb="100">
      <t>セッチ</t>
    </rPh>
    <rPh sb="102" eb="104">
      <t>ヘイヨウ</t>
    </rPh>
    <rPh sb="116" eb="119">
      <t>カクコウモク</t>
    </rPh>
    <rPh sb="120" eb="123">
      <t>ヨクシツナイ</t>
    </rPh>
    <rPh sb="124" eb="125">
      <t>オコナ</t>
    </rPh>
    <rPh sb="126" eb="128">
      <t>コウジ</t>
    </rPh>
    <rPh sb="134" eb="136">
      <t>カクニン</t>
    </rPh>
    <phoneticPr fontId="2"/>
  </si>
  <si>
    <t>子育て世帯のみ申請可</t>
    <rPh sb="0" eb="2">
      <t>コソダ</t>
    </rPh>
    <rPh sb="3" eb="5">
      <t>セタイ</t>
    </rPh>
    <rPh sb="7" eb="10">
      <t>シンセイカ</t>
    </rPh>
    <phoneticPr fontId="2"/>
  </si>
  <si>
    <t>併用できません。</t>
    <rPh sb="0" eb="2">
      <t>ヘイヨウ</t>
    </rPh>
    <phoneticPr fontId="2"/>
  </si>
  <si>
    <t>併用できません</t>
    <rPh sb="0" eb="2">
      <t>ヘイヨウ</t>
    </rPh>
    <phoneticPr fontId="2"/>
  </si>
  <si>
    <t>併用住宅は選択できません</t>
    <rPh sb="0" eb="2">
      <t>ヘイヨウ</t>
    </rPh>
    <rPh sb="2" eb="4">
      <t>ジュウタク</t>
    </rPh>
    <rPh sb="5" eb="7">
      <t>センタク</t>
    </rPh>
    <phoneticPr fontId="2"/>
  </si>
  <si>
    <t>専用住宅は選択できません</t>
    <rPh sb="0" eb="2">
      <t>センヨウ</t>
    </rPh>
    <rPh sb="2" eb="4">
      <t>ジュウタク</t>
    </rPh>
    <rPh sb="5" eb="7">
      <t>センタク</t>
    </rPh>
    <phoneticPr fontId="2"/>
  </si>
  <si>
    <t xml:space="preserve"> 開口部の断熱改修  </t>
    <phoneticPr fontId="2"/>
  </si>
  <si>
    <t>↓数を入力してください</t>
    <rPh sb="1" eb="2">
      <t>カズ</t>
    </rPh>
    <rPh sb="3" eb="5">
      <t>ニュウリョク</t>
    </rPh>
    <phoneticPr fontId="2"/>
  </si>
  <si>
    <t>全体か部分を選択してください</t>
    <rPh sb="0" eb="2">
      <t>ゼンタイ</t>
    </rPh>
    <rPh sb="3" eb="5">
      <t>ブブン</t>
    </rPh>
    <rPh sb="6" eb="8">
      <t>センタク</t>
    </rPh>
    <phoneticPr fontId="2"/>
  </si>
  <si>
    <t>＜ご注意ください！＞浴室全体改修を行う場合、浴室内で行う開口部の断熱改修、外壁・屋根・天井・床の部分断熱は併用できません。チェックした各項目は浴室内で行う工事でないことを確認してください。</t>
    <rPh sb="28" eb="31">
      <t>カイコウブ</t>
    </rPh>
    <rPh sb="32" eb="36">
      <t>ダンネツカイシュウ</t>
    </rPh>
    <rPh sb="37" eb="39">
      <t>ガイヘキ</t>
    </rPh>
    <rPh sb="40" eb="42">
      <t>ヤネ</t>
    </rPh>
    <rPh sb="43" eb="45">
      <t>テンジョウ</t>
    </rPh>
    <rPh sb="46" eb="47">
      <t>ユカ</t>
    </rPh>
    <rPh sb="48" eb="52">
      <t>ブブンダンネツ</t>
    </rPh>
    <phoneticPr fontId="2"/>
  </si>
  <si>
    <t>入力してください</t>
    <rPh sb="0" eb="2">
      <t>ニュウリョク</t>
    </rPh>
    <phoneticPr fontId="2"/>
  </si>
  <si>
    <t>交付決定前の着手は補助対象外です</t>
    <rPh sb="0" eb="5">
      <t>コウフケッテイマエ</t>
    </rPh>
    <rPh sb="6" eb="8">
      <t>チャクシュ</t>
    </rPh>
    <rPh sb="9" eb="11">
      <t>ホジョ</t>
    </rPh>
    <rPh sb="11" eb="14">
      <t>タイショウガイ</t>
    </rPh>
    <phoneticPr fontId="2"/>
  </si>
  <si>
    <t>2026年3月13日以降の完了は補助対象外です</t>
    <rPh sb="4" eb="5">
      <t>ネン</t>
    </rPh>
    <rPh sb="6" eb="7">
      <t>ガツ</t>
    </rPh>
    <rPh sb="9" eb="10">
      <t>ニチ</t>
    </rPh>
    <rPh sb="10" eb="12">
      <t>イコウ</t>
    </rPh>
    <rPh sb="13" eb="15">
      <t>カンリョウ</t>
    </rPh>
    <rPh sb="16" eb="21">
      <t>ホジョタイショウガイ</t>
    </rPh>
    <phoneticPr fontId="2"/>
  </si>
  <si>
    <t>併用できません</t>
    <phoneticPr fontId="2"/>
  </si>
  <si>
    <t>＜ご注意ください！＞浴室全体改修を行う場合、浴室内で行う「手すりの設置」「段差解消/スロープの設置」「転倒事故防止（床ノンスリップ化・クッション床敷き）」「通路・開口部拡幅/建具改修」「浴室の暖房設置」は併用できません。チェックした各項目は浴室内で行う工事でないことを確認してください。</t>
    <phoneticPr fontId="2"/>
  </si>
  <si>
    <t>＜ご注意ください！＞浴室全体改修を行う場合、浴室内で行う開口部の断熱改修、外壁・屋根・天井・床の部分断熱は併用できません。チェックした各項目は浴室内で行う工事でないことを確認してください。</t>
    <phoneticPr fontId="2"/>
  </si>
  <si>
    <t>951-1234</t>
    <phoneticPr fontId="2"/>
  </si>
  <si>
    <t>新潟市中央区新島町通１２３－４５６</t>
    <phoneticPr fontId="2"/>
  </si>
  <si>
    <t>はなの　こまち</t>
    <phoneticPr fontId="2"/>
  </si>
  <si>
    <t>花野　古町</t>
    <phoneticPr fontId="2"/>
  </si>
  <si>
    <t>123 - 2345 - 3456</t>
    <phoneticPr fontId="2"/>
  </si>
  <si>
    <t>abc@def.com</t>
    <phoneticPr fontId="2"/>
  </si>
  <si>
    <t>951-8554</t>
    <phoneticPr fontId="2"/>
  </si>
  <si>
    <t>新潟市中央区古町通7-1010</t>
    <phoneticPr fontId="2"/>
  </si>
  <si>
    <t>㈱健幸すまい</t>
    <phoneticPr fontId="2"/>
  </si>
  <si>
    <t>ささの　だんご</t>
    <phoneticPr fontId="2"/>
  </si>
  <si>
    <t>笹野　団五</t>
    <phoneticPr fontId="2"/>
  </si>
  <si>
    <t>025-226-2815</t>
    <phoneticPr fontId="2"/>
  </si>
  <si>
    <t>jukankyo@city.niigata.lg.jp</t>
    <phoneticPr fontId="2"/>
  </si>
  <si>
    <t>950-0123</t>
    <phoneticPr fontId="2"/>
  </si>
  <si>
    <t>新潟市中央区新島町通１２３－４５６</t>
    <rPh sb="0" eb="3">
      <t>ニイガタシ</t>
    </rPh>
    <rPh sb="3" eb="6">
      <t>チュウオウク</t>
    </rPh>
    <rPh sb="6" eb="10">
      <t>ニイジマチョウドオ</t>
    </rPh>
    <phoneticPr fontId="2"/>
  </si>
  <si>
    <t>花野　古町</t>
    <rPh sb="0" eb="2">
      <t>ハナノ</t>
    </rPh>
    <rPh sb="3" eb="5">
      <t>コマチ</t>
    </rPh>
    <phoneticPr fontId="2"/>
  </si>
  <si>
    <t>○×△</t>
    <phoneticPr fontId="2"/>
  </si>
  <si>
    <t>新潟</t>
    <rPh sb="0" eb="2">
      <t>ニイガタ</t>
    </rPh>
    <phoneticPr fontId="2"/>
  </si>
  <si>
    <t>0</t>
    <phoneticPr fontId="2"/>
  </si>
  <si>
    <t>1</t>
    <phoneticPr fontId="2"/>
  </si>
  <si>
    <t>2</t>
    <phoneticPr fontId="2"/>
  </si>
  <si>
    <t>3</t>
    <phoneticPr fontId="2"/>
  </si>
  <si>
    <t>4</t>
    <phoneticPr fontId="2"/>
  </si>
  <si>
    <t>5</t>
    <phoneticPr fontId="2"/>
  </si>
  <si>
    <t>6</t>
    <phoneticPr fontId="2"/>
  </si>
  <si>
    <t>ハナノ　コマチ</t>
    <phoneticPr fontId="2"/>
  </si>
  <si>
    <t>新潟市中央区古町通7-1010</t>
    <rPh sb="0" eb="3">
      <t>ニイガタシ</t>
    </rPh>
    <rPh sb="3" eb="6">
      <t>チュウオウク</t>
    </rPh>
    <rPh sb="6" eb="9">
      <t>フルマチドオリ</t>
    </rPh>
    <phoneticPr fontId="2"/>
  </si>
  <si>
    <t>㈱健幸すまい</t>
    <rPh sb="1" eb="2">
      <t>ケン</t>
    </rPh>
    <rPh sb="2" eb="3">
      <t>サイワイ</t>
    </rPh>
    <phoneticPr fontId="2"/>
  </si>
  <si>
    <t>代表取締役　新潟　太郎</t>
    <rPh sb="0" eb="5">
      <t>ダイヒョウトリシマリヤク</t>
    </rPh>
    <rPh sb="6" eb="8">
      <t>ニイガタ</t>
    </rPh>
    <rPh sb="9" eb="11">
      <t>タロウ</t>
    </rPh>
    <phoneticPr fontId="2"/>
  </si>
  <si>
    <t>笹野　団五</t>
    <rPh sb="0" eb="2">
      <t>ササノ</t>
    </rPh>
    <rPh sb="3" eb="4">
      <t>ダン</t>
    </rPh>
    <rPh sb="4" eb="5">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</si>
</sst>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円/戸&quot;"/>
    <numFmt numFmtId="177" formatCode="#,###&quot;円/か所&quot;"/>
    <numFmt numFmtId="178" formatCode="#,###&quot;円/枚&quot;"/>
    <numFmt numFmtId="179" formatCode="#,###&quot;円/台&quot;"/>
    <numFmt numFmtId="180" formatCode="#,##0_);[Red]\(#,##0\)"/>
    <numFmt numFmtId="181" formatCode="#,##0_ "/>
    <numFmt numFmtId="185" formatCode="0_ "/>
  </numFmts>
  <fonts count="4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4"/>
      <color theme="1"/>
      <name val="ＭＳ ゴシック"/>
      <family val="3"/>
      <charset val="128"/>
    </font>
    <font>
      <sz val="10"/>
      <color theme="1"/>
      <name val="ＭＳ ゴシック"/>
      <family val="3"/>
      <charset val="128"/>
    </font>
    <font>
      <sz val="12"/>
      <color theme="1"/>
      <name val="ＭＳ ゴシック"/>
      <family val="3"/>
      <charset val="128"/>
    </font>
    <font>
      <sz val="12"/>
      <color theme="1"/>
      <name val="ＭＳ 明朝"/>
      <family val="1"/>
      <charset val="128"/>
    </font>
    <font>
      <b/>
      <sz val="12"/>
      <color theme="0"/>
      <name val="ＭＳ ゴシック"/>
      <family val="3"/>
      <charset val="128"/>
    </font>
    <font>
      <b/>
      <sz val="12"/>
      <name val="ＭＳ ゴシック"/>
      <family val="3"/>
      <charset val="128"/>
    </font>
    <font>
      <sz val="10"/>
      <name val="ＭＳ 明朝"/>
      <family val="1"/>
      <charset val="128"/>
    </font>
    <font>
      <sz val="14"/>
      <name val="ＭＳ ゴシック"/>
      <family val="3"/>
      <charset val="128"/>
    </font>
    <font>
      <sz val="10"/>
      <name val="ＭＳ 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8"/>
      <name val="ＭＳ ゴシック"/>
      <family val="3"/>
      <charset val="128"/>
    </font>
    <font>
      <sz val="11"/>
      <name val="ＭＳ Ｐゴシック"/>
      <family val="2"/>
      <charset val="128"/>
      <scheme val="minor"/>
    </font>
    <font>
      <u/>
      <sz val="10"/>
      <name val="ＭＳ ゴシック"/>
      <family val="3"/>
      <charset val="128"/>
    </font>
    <font>
      <b/>
      <sz val="12"/>
      <name val="ＭＳ 明朝"/>
      <family val="1"/>
      <charset val="128"/>
    </font>
    <font>
      <sz val="10.5"/>
      <name val="ＭＳ 明朝"/>
      <family val="1"/>
      <charset val="128"/>
    </font>
    <font>
      <b/>
      <sz val="12"/>
      <color theme="1"/>
      <name val="ＭＳ ゴシック"/>
      <family val="3"/>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0"/>
      <color theme="1"/>
      <name val="ＭＳ Ｐ明朝"/>
      <family val="1"/>
      <charset val="128"/>
    </font>
    <font>
      <sz val="9"/>
      <color indexed="81"/>
      <name val="MS P ゴシック"/>
      <family val="3"/>
      <charset val="128"/>
    </font>
    <font>
      <sz val="9"/>
      <color indexed="81"/>
      <name val="BIZ UDゴシック"/>
      <family val="3"/>
      <charset val="128"/>
    </font>
    <font>
      <b/>
      <sz val="9"/>
      <color indexed="81"/>
      <name val="BIZ UDゴシック"/>
      <family val="3"/>
      <charset val="128"/>
    </font>
    <font>
      <b/>
      <sz val="10"/>
      <color rgb="FFFF0000"/>
      <name val="BIZ UDゴシック"/>
      <family val="3"/>
      <charset val="128"/>
    </font>
    <font>
      <sz val="10"/>
      <color theme="1"/>
      <name val="BIZ UDゴシック"/>
      <family val="3"/>
      <charset val="128"/>
    </font>
    <font>
      <sz val="10"/>
      <color rgb="FFFF0000"/>
      <name val="ＭＳ ゴシック"/>
      <family val="3"/>
      <charset val="128"/>
    </font>
    <font>
      <b/>
      <sz val="9"/>
      <color indexed="81"/>
      <name val="MS P ゴシック"/>
      <family val="3"/>
      <charset val="128"/>
    </font>
    <font>
      <sz val="10"/>
      <color rgb="FFFF0000"/>
      <name val="ＭＳ 明朝"/>
      <family val="1"/>
      <charset val="128"/>
    </font>
    <font>
      <sz val="8"/>
      <color rgb="FFFF0000"/>
      <name val="BIZ UDゴシック"/>
      <family val="3"/>
      <charset val="128"/>
    </font>
    <font>
      <sz val="22"/>
      <color theme="1"/>
      <name val="ＭＳ 明朝"/>
      <family val="1"/>
      <charset val="128"/>
    </font>
    <font>
      <sz val="10"/>
      <color rgb="FFFF0000"/>
      <name val="BIZ UDゴシック"/>
      <family val="3"/>
      <charset val="128"/>
    </font>
    <font>
      <sz val="8"/>
      <color rgb="FFFF0000"/>
      <name val="ＭＳ 明朝"/>
      <family val="1"/>
      <charset val="128"/>
    </font>
    <font>
      <sz val="11"/>
      <color rgb="FFFF0000"/>
      <name val="ＭＳ 明朝"/>
      <family val="1"/>
      <charset val="128"/>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F9FCD0"/>
        <bgColor indexed="64"/>
      </patternFill>
    </fill>
    <fill>
      <patternFill patternType="solid">
        <fgColor rgb="FFFFFFCC"/>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hair">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thin">
        <color indexed="64"/>
      </right>
      <top style="hair">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77">
    <xf numFmtId="0" fontId="0" fillId="0" borderId="0" xfId="0">
      <alignment vertical="center"/>
    </xf>
    <xf numFmtId="0" fontId="3" fillId="0" borderId="0" xfId="0" applyFont="1">
      <alignment vertical="center"/>
    </xf>
    <xf numFmtId="0" fontId="6" fillId="0" borderId="0" xfId="0" applyFont="1">
      <alignment vertical="center"/>
    </xf>
    <xf numFmtId="0" fontId="3" fillId="0" borderId="0" xfId="0" applyFont="1" applyAlignment="1">
      <alignment horizontal="right" vertical="center"/>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12" xfId="0" applyFont="1" applyBorder="1" applyAlignment="1">
      <alignment horizontal="center" vertical="center"/>
    </xf>
    <xf numFmtId="0" fontId="6" fillId="4" borderId="3"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10" fillId="0" borderId="0" xfId="0" applyFont="1" applyAlignment="1">
      <alignment horizontal="center" vertical="center"/>
    </xf>
    <xf numFmtId="0" fontId="11" fillId="4" borderId="6" xfId="0" applyFont="1" applyFill="1" applyBorder="1">
      <alignment vertical="center"/>
    </xf>
    <xf numFmtId="0" fontId="11" fillId="4" borderId="6" xfId="0" applyFont="1" applyFill="1" applyBorder="1" applyProtection="1">
      <alignment vertical="center"/>
      <protection locked="0"/>
    </xf>
    <xf numFmtId="0" fontId="11" fillId="4" borderId="6" xfId="0" applyFont="1" applyFill="1" applyBorder="1" applyAlignment="1">
      <alignment horizontal="center" vertical="center"/>
    </xf>
    <xf numFmtId="0" fontId="11" fillId="4" borderId="4" xfId="0" applyFont="1" applyFill="1" applyBorder="1" applyProtection="1">
      <alignment vertical="center"/>
      <protection locked="0"/>
    </xf>
    <xf numFmtId="0" fontId="11" fillId="4" borderId="6" xfId="0" applyFont="1" applyFill="1" applyBorder="1" applyAlignment="1">
      <alignment horizontal="left" vertical="center"/>
    </xf>
    <xf numFmtId="0" fontId="11" fillId="4" borderId="6" xfId="0" applyFont="1" applyFill="1" applyBorder="1" applyAlignment="1" applyProtection="1">
      <alignment horizontal="center" vertical="center"/>
      <protection locked="0"/>
    </xf>
    <xf numFmtId="0" fontId="11" fillId="4" borderId="6" xfId="0" applyFont="1" applyFill="1" applyBorder="1" applyAlignment="1" applyProtection="1">
      <alignment horizontal="left" vertical="center"/>
      <protection locked="0"/>
    </xf>
    <xf numFmtId="0" fontId="11" fillId="4" borderId="27"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10" fillId="0" borderId="4" xfId="0" applyFont="1" applyBorder="1" applyAlignment="1">
      <alignment horizontal="center" vertical="center"/>
    </xf>
    <xf numFmtId="0" fontId="13" fillId="0" borderId="0" xfId="0" applyFont="1">
      <alignment vertical="center"/>
    </xf>
    <xf numFmtId="0" fontId="11"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12" xfId="0" applyFont="1" applyBorder="1">
      <alignment vertical="center"/>
    </xf>
    <xf numFmtId="0" fontId="14" fillId="0" borderId="12" xfId="0" applyFont="1" applyBorder="1" applyAlignment="1">
      <alignment horizontal="center" vertical="center"/>
    </xf>
    <xf numFmtId="0" fontId="11" fillId="4" borderId="10" xfId="0" applyFont="1" applyFill="1" applyBorder="1" applyAlignment="1">
      <alignment horizontal="center" vertical="center"/>
    </xf>
    <xf numFmtId="0" fontId="11" fillId="4" borderId="4" xfId="0" applyFont="1" applyFill="1" applyBorder="1">
      <alignment vertical="center"/>
    </xf>
    <xf numFmtId="0" fontId="18" fillId="4" borderId="6" xfId="0" applyFont="1" applyFill="1" applyBorder="1">
      <alignment vertical="center"/>
    </xf>
    <xf numFmtId="14" fontId="11" fillId="0" borderId="0" xfId="0" applyNumberFormat="1" applyFont="1">
      <alignment vertical="center"/>
    </xf>
    <xf numFmtId="0" fontId="17" fillId="0" borderId="0" xfId="0" applyFont="1">
      <alignment vertical="center"/>
    </xf>
    <xf numFmtId="0" fontId="11"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1" fillId="0" borderId="10" xfId="0" applyFont="1" applyBorder="1" applyAlignment="1">
      <alignment horizontal="center" vertical="center"/>
    </xf>
    <xf numFmtId="0" fontId="14" fillId="0" borderId="2" xfId="0" applyFont="1" applyBorder="1" applyAlignment="1">
      <alignment horizontal="center" vertical="center"/>
    </xf>
    <xf numFmtId="0" fontId="13" fillId="4" borderId="15" xfId="0" applyFont="1" applyFill="1" applyBorder="1" applyAlignment="1" applyProtection="1">
      <alignment horizontal="center" vertical="center"/>
      <protection locked="0"/>
    </xf>
    <xf numFmtId="0" fontId="13" fillId="0" borderId="8" xfId="0" applyFont="1" applyBorder="1" applyAlignment="1">
      <alignment horizontal="center" vertical="center"/>
    </xf>
    <xf numFmtId="0" fontId="13" fillId="4" borderId="3" xfId="0" applyFont="1" applyFill="1" applyBorder="1" applyAlignment="1" applyProtection="1">
      <alignment horizontal="center" vertical="center"/>
      <protection locked="0"/>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shrinkToFit="1"/>
    </xf>
    <xf numFmtId="0" fontId="13" fillId="0" borderId="7" xfId="0" applyFont="1" applyBorder="1" applyAlignment="1">
      <alignment horizontal="center" vertical="center"/>
    </xf>
    <xf numFmtId="0" fontId="13" fillId="4" borderId="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0" borderId="31" xfId="0" applyFont="1" applyBorder="1" applyAlignment="1">
      <alignment horizontal="center" vertical="center"/>
    </xf>
    <xf numFmtId="0" fontId="13" fillId="0" borderId="30" xfId="0" applyFont="1" applyBorder="1" applyAlignment="1">
      <alignment horizontal="center" vertical="center"/>
    </xf>
    <xf numFmtId="0" fontId="13" fillId="0" borderId="73" xfId="0" applyFont="1" applyBorder="1" applyAlignment="1">
      <alignment horizontal="center" vertical="center"/>
    </xf>
    <xf numFmtId="0" fontId="11" fillId="0" borderId="14" xfId="0" applyFont="1" applyBorder="1" applyAlignment="1">
      <alignment horizontal="right" vertical="center"/>
    </xf>
    <xf numFmtId="0" fontId="11" fillId="4" borderId="0" xfId="0" applyFont="1" applyFill="1" applyAlignment="1">
      <alignment horizontal="center" vertical="center" wrapText="1"/>
    </xf>
    <xf numFmtId="0" fontId="11" fillId="0" borderId="14" xfId="0" applyFont="1" applyBorder="1">
      <alignment vertical="center"/>
    </xf>
    <xf numFmtId="0" fontId="11" fillId="3" borderId="9" xfId="0" applyFont="1" applyFill="1" applyBorder="1" applyAlignment="1">
      <alignment horizontal="left"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3" borderId="13" xfId="0" applyFont="1" applyFill="1" applyBorder="1" applyAlignment="1">
      <alignment horizontal="left" vertical="center"/>
    </xf>
    <xf numFmtId="0" fontId="11" fillId="3" borderId="0" xfId="0" applyFont="1" applyFill="1" applyAlignment="1">
      <alignment horizontal="left" vertical="center"/>
    </xf>
    <xf numFmtId="0" fontId="11" fillId="0" borderId="14" xfId="0" applyFont="1" applyBorder="1" applyAlignment="1">
      <alignment horizontal="left" vertical="center"/>
    </xf>
    <xf numFmtId="0" fontId="11" fillId="3" borderId="42" xfId="0" applyFont="1" applyFill="1" applyBorder="1" applyAlignment="1">
      <alignment horizontal="left" vertical="center"/>
    </xf>
    <xf numFmtId="0" fontId="11" fillId="3" borderId="49" xfId="0" applyFont="1" applyFill="1" applyBorder="1" applyAlignment="1">
      <alignment horizontal="left" vertical="center"/>
    </xf>
    <xf numFmtId="0" fontId="11" fillId="0" borderId="49" xfId="0" applyFont="1" applyBorder="1" applyAlignment="1">
      <alignment horizontal="center" vertical="center"/>
    </xf>
    <xf numFmtId="0" fontId="11" fillId="0" borderId="49" xfId="0" applyFont="1" applyBorder="1" applyAlignment="1">
      <alignment horizontal="left" vertical="center"/>
    </xf>
    <xf numFmtId="0" fontId="11" fillId="0" borderId="79" xfId="0" applyFont="1" applyBorder="1" applyAlignment="1">
      <alignment horizontal="left" vertical="center"/>
    </xf>
    <xf numFmtId="0" fontId="11" fillId="3" borderId="11" xfId="0" applyFont="1" applyFill="1" applyBorder="1" applyAlignment="1">
      <alignment horizontal="left" vertical="center"/>
    </xf>
    <xf numFmtId="0" fontId="21" fillId="3" borderId="12" xfId="0" applyFont="1" applyFill="1" applyBorder="1" applyAlignment="1">
      <alignment horizontal="left" vertical="center"/>
    </xf>
    <xf numFmtId="0" fontId="11" fillId="0" borderId="12" xfId="0" applyFont="1" applyBorder="1" applyAlignment="1">
      <alignment horizontal="left" vertical="center"/>
    </xf>
    <xf numFmtId="0" fontId="11" fillId="0" borderId="7" xfId="0" applyFont="1" applyBorder="1" applyAlignment="1">
      <alignment horizontal="left" vertical="center"/>
    </xf>
    <xf numFmtId="0" fontId="11" fillId="4" borderId="0" xfId="0" applyFont="1" applyFill="1">
      <alignment vertical="center"/>
    </xf>
    <xf numFmtId="0" fontId="11" fillId="4" borderId="14" xfId="0" applyFont="1" applyFill="1" applyBorder="1">
      <alignment vertical="center"/>
    </xf>
    <xf numFmtId="0" fontId="23" fillId="5" borderId="6" xfId="0" applyFont="1" applyFill="1" applyBorder="1" applyAlignment="1">
      <alignment horizontal="center" vertical="center"/>
    </xf>
    <xf numFmtId="0" fontId="7" fillId="0" borderId="5" xfId="0" applyFont="1" applyBorder="1" applyAlignment="1">
      <alignment horizontal="center" vertical="center"/>
    </xf>
    <xf numFmtId="0" fontId="23" fillId="0" borderId="4" xfId="0" applyFont="1" applyBorder="1">
      <alignment vertical="center"/>
    </xf>
    <xf numFmtId="0" fontId="7" fillId="0" borderId="5" xfId="0" applyFont="1" applyBorder="1" applyAlignment="1">
      <alignment horizontal="center" vertical="center" shrinkToFit="1"/>
    </xf>
    <xf numFmtId="0" fontId="23" fillId="0" borderId="4"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7" fillId="0" borderId="0" xfId="0" applyFont="1" applyAlignment="1">
      <alignment horizontal="left" vertical="center"/>
    </xf>
    <xf numFmtId="0" fontId="25" fillId="0" borderId="0" xfId="0" applyFont="1" applyAlignment="1">
      <alignment horizontal="left" vertical="center"/>
    </xf>
    <xf numFmtId="0" fontId="23" fillId="0" borderId="0" xfId="0"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7" fillId="0" borderId="5" xfId="0" applyFont="1" applyBorder="1">
      <alignment vertical="center"/>
    </xf>
    <xf numFmtId="0" fontId="7" fillId="0" borderId="5" xfId="0" applyFont="1" applyBorder="1" applyAlignment="1">
      <alignment vertical="center" shrinkToFit="1"/>
    </xf>
    <xf numFmtId="0" fontId="3" fillId="0" borderId="9" xfId="0" applyFont="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11" fillId="6" borderId="0" xfId="0" applyFont="1" applyFill="1" applyAlignment="1" applyProtection="1">
      <alignment horizontal="center" vertical="center"/>
      <protection locked="0"/>
    </xf>
    <xf numFmtId="0" fontId="11" fillId="6" borderId="6" xfId="0" applyFont="1" applyFill="1" applyBorder="1" applyAlignment="1" applyProtection="1">
      <alignment horizontal="center" vertical="center"/>
      <protection locked="0"/>
    </xf>
    <xf numFmtId="0" fontId="11" fillId="6" borderId="19" xfId="0" applyFont="1" applyFill="1" applyBorder="1" applyAlignment="1" applyProtection="1">
      <alignment horizontal="center" vertical="center"/>
      <protection locked="0"/>
    </xf>
    <xf numFmtId="0" fontId="11" fillId="6" borderId="36" xfId="0" applyFont="1" applyFill="1" applyBorder="1" applyAlignment="1" applyProtection="1">
      <alignment horizontal="center" vertical="center"/>
      <protection locked="0"/>
    </xf>
    <xf numFmtId="0" fontId="11" fillId="6" borderId="5"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32" fillId="0" borderId="0" xfId="0" applyFont="1">
      <alignment vertical="center"/>
    </xf>
    <xf numFmtId="0" fontId="13" fillId="6" borderId="1" xfId="0"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0" fontId="13" fillId="6" borderId="15"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3" fillId="6" borderId="18" xfId="0" applyFont="1" applyFill="1" applyBorder="1" applyAlignment="1" applyProtection="1">
      <alignment horizontal="center" vertical="center"/>
      <protection locked="0"/>
    </xf>
    <xf numFmtId="0" fontId="13" fillId="6" borderId="38" xfId="0" applyFont="1" applyFill="1" applyBorder="1" applyAlignment="1" applyProtection="1">
      <alignment horizontal="center" vertical="center"/>
      <protection locked="0"/>
    </xf>
    <xf numFmtId="0" fontId="13" fillId="6" borderId="41" xfId="0" applyFont="1" applyFill="1" applyBorder="1" applyAlignment="1" applyProtection="1">
      <alignment horizontal="center" vertical="center"/>
      <protection locked="0"/>
    </xf>
    <xf numFmtId="0" fontId="13" fillId="6" borderId="40" xfId="0" applyFont="1" applyFill="1" applyBorder="1" applyAlignment="1" applyProtection="1">
      <alignment horizontal="center" vertical="center"/>
      <protection locked="0"/>
    </xf>
    <xf numFmtId="0" fontId="13" fillId="3" borderId="11" xfId="0" applyFont="1" applyFill="1" applyBorder="1" applyProtection="1">
      <alignment vertical="center"/>
      <protection locked="0"/>
    </xf>
    <xf numFmtId="0" fontId="13" fillId="3" borderId="12" xfId="0" applyFont="1" applyFill="1" applyBorder="1" applyProtection="1">
      <alignment vertical="center"/>
      <protection locked="0"/>
    </xf>
    <xf numFmtId="0" fontId="13" fillId="3" borderId="7" xfId="0" applyFont="1" applyFill="1" applyBorder="1" applyProtection="1">
      <alignment vertical="center"/>
      <protection locked="0"/>
    </xf>
    <xf numFmtId="0" fontId="13" fillId="3" borderId="5" xfId="0" applyFont="1" applyFill="1" applyBorder="1" applyProtection="1">
      <alignment vertical="center"/>
      <protection locked="0"/>
    </xf>
    <xf numFmtId="0" fontId="13" fillId="3" borderId="6" xfId="0" applyFont="1" applyFill="1" applyBorder="1" applyProtection="1">
      <alignment vertical="center"/>
      <protection locked="0"/>
    </xf>
    <xf numFmtId="0" fontId="13" fillId="3" borderId="4" xfId="0" applyFont="1" applyFill="1" applyBorder="1" applyProtection="1">
      <alignment vertical="center"/>
      <protection locked="0"/>
    </xf>
    <xf numFmtId="0" fontId="11" fillId="6" borderId="10" xfId="0" applyFont="1" applyFill="1" applyBorder="1" applyAlignment="1" applyProtection="1">
      <alignment horizontal="center" vertical="center"/>
      <protection locked="0"/>
    </xf>
    <xf numFmtId="0" fontId="11" fillId="7" borderId="0" xfId="0" applyFont="1" applyFill="1" applyAlignment="1" applyProtection="1">
      <alignment horizontal="center" vertical="center"/>
      <protection locked="0"/>
    </xf>
    <xf numFmtId="0" fontId="6" fillId="7" borderId="1" xfId="0" applyFont="1" applyFill="1" applyBorder="1" applyAlignment="1" applyProtection="1">
      <alignment horizontal="center" vertical="center"/>
      <protection locked="0"/>
    </xf>
    <xf numFmtId="0" fontId="6" fillId="7" borderId="4" xfId="0" applyFont="1" applyFill="1" applyBorder="1" applyAlignment="1" applyProtection="1">
      <alignment horizontal="center" vertical="center"/>
      <protection locked="0"/>
    </xf>
    <xf numFmtId="176" fontId="13" fillId="0" borderId="9" xfId="0" applyNumberFormat="1" applyFont="1" applyBorder="1" applyAlignment="1">
      <alignment horizontal="right" vertical="center"/>
    </xf>
    <xf numFmtId="176" fontId="13" fillId="0" borderId="10" xfId="0" applyNumberFormat="1" applyFont="1" applyBorder="1" applyAlignment="1">
      <alignment horizontal="right" vertical="center"/>
    </xf>
    <xf numFmtId="176" fontId="13" fillId="0" borderId="8" xfId="0" applyNumberFormat="1" applyFont="1" applyBorder="1" applyAlignment="1">
      <alignment horizontal="right" vertical="center"/>
    </xf>
    <xf numFmtId="176" fontId="13" fillId="0" borderId="11" xfId="0" applyNumberFormat="1" applyFont="1" applyBorder="1" applyAlignment="1">
      <alignment horizontal="right" vertical="center"/>
    </xf>
    <xf numFmtId="176" fontId="13" fillId="0" borderId="12" xfId="0" applyNumberFormat="1" applyFont="1" applyBorder="1" applyAlignment="1">
      <alignment horizontal="right" vertical="center"/>
    </xf>
    <xf numFmtId="176" fontId="13" fillId="0" borderId="7" xfId="0" applyNumberFormat="1" applyFont="1" applyBorder="1" applyAlignment="1">
      <alignment horizontal="right" vertical="center"/>
    </xf>
    <xf numFmtId="3" fontId="13" fillId="0" borderId="9" xfId="0" applyNumberFormat="1" applyFont="1" applyBorder="1" applyAlignment="1">
      <alignment horizontal="right" vertical="center" shrinkToFit="1"/>
    </xf>
    <xf numFmtId="3" fontId="13" fillId="0" borderId="10" xfId="0" applyNumberFormat="1" applyFont="1" applyBorder="1" applyAlignment="1">
      <alignment horizontal="right" vertical="center" shrinkToFit="1"/>
    </xf>
    <xf numFmtId="3" fontId="13" fillId="0" borderId="11" xfId="0" applyNumberFormat="1" applyFont="1" applyBorder="1" applyAlignment="1">
      <alignment horizontal="right" vertical="center" shrinkToFit="1"/>
    </xf>
    <xf numFmtId="3" fontId="13" fillId="0" borderId="12" xfId="0" applyNumberFormat="1" applyFont="1" applyBorder="1" applyAlignment="1">
      <alignment horizontal="right" vertical="center" shrinkToFi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3" borderId="5" xfId="0" applyFont="1" applyFill="1" applyBorder="1" applyAlignment="1">
      <alignment horizontal="left" vertical="center" shrinkToFit="1"/>
    </xf>
    <xf numFmtId="0" fontId="13" fillId="3" borderId="6" xfId="0" applyFont="1" applyFill="1" applyBorder="1" applyAlignment="1">
      <alignment horizontal="left" vertical="center" shrinkToFit="1"/>
    </xf>
    <xf numFmtId="0" fontId="13" fillId="3" borderId="4" xfId="0" applyFont="1" applyFill="1" applyBorder="1" applyAlignment="1">
      <alignment horizontal="left" vertical="center" shrinkToFit="1"/>
    </xf>
    <xf numFmtId="0" fontId="13" fillId="3" borderId="67" xfId="0" applyFont="1" applyFill="1" applyBorder="1">
      <alignment vertical="center"/>
    </xf>
    <xf numFmtId="0" fontId="13" fillId="3" borderId="68" xfId="0" applyFont="1" applyFill="1" applyBorder="1">
      <alignment vertical="center"/>
    </xf>
    <xf numFmtId="0" fontId="13" fillId="3" borderId="69" xfId="0" applyFont="1" applyFill="1" applyBorder="1">
      <alignment vertical="center"/>
    </xf>
    <xf numFmtId="0" fontId="3" fillId="3" borderId="3" xfId="0" applyFont="1" applyFill="1" applyBorder="1" applyAlignment="1">
      <alignment horizontal="right" vertical="top"/>
    </xf>
    <xf numFmtId="0" fontId="3" fillId="0" borderId="4" xfId="0" applyFont="1" applyBorder="1" applyAlignment="1">
      <alignment horizontal="center" vertical="center"/>
    </xf>
    <xf numFmtId="176" fontId="13" fillId="0" borderId="5" xfId="0" applyNumberFormat="1" applyFont="1" applyBorder="1">
      <alignment vertical="center"/>
    </xf>
    <xf numFmtId="176" fontId="13" fillId="0" borderId="6" xfId="0" applyNumberFormat="1" applyFont="1" applyBorder="1">
      <alignment vertical="center"/>
    </xf>
    <xf numFmtId="176" fontId="13" fillId="0" borderId="4" xfId="0" applyNumberFormat="1" applyFont="1" applyBorder="1">
      <alignment vertical="center"/>
    </xf>
    <xf numFmtId="3" fontId="13" fillId="0" borderId="6" xfId="0" applyNumberFormat="1" applyFont="1" applyBorder="1" applyAlignment="1">
      <alignment horizontal="right" vertical="center" shrinkToFit="1"/>
    </xf>
    <xf numFmtId="0" fontId="6" fillId="0" borderId="12" xfId="0" applyFont="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180" fontId="6" fillId="0" borderId="1" xfId="0" applyNumberFormat="1" applyFont="1" applyBorder="1" applyAlignment="1">
      <alignment horizontal="right" vertical="center"/>
    </xf>
    <xf numFmtId="180" fontId="6" fillId="0" borderId="5" xfId="0" applyNumberFormat="1" applyFont="1" applyBorder="1" applyAlignment="1">
      <alignment horizontal="right" vertical="center"/>
    </xf>
    <xf numFmtId="0" fontId="27" fillId="0" borderId="0" xfId="0" applyFont="1" applyAlignment="1">
      <alignment horizontal="center" vertical="center"/>
    </xf>
    <xf numFmtId="0" fontId="3" fillId="0" borderId="0" xfId="0" applyFont="1" applyAlignment="1">
      <alignment horizontal="center" vertical="center"/>
    </xf>
    <xf numFmtId="0" fontId="13" fillId="0" borderId="14" xfId="0" applyFont="1" applyBorder="1" applyAlignment="1">
      <alignment horizontal="center" vertical="center"/>
    </xf>
    <xf numFmtId="0" fontId="13" fillId="3" borderId="13" xfId="0" applyFont="1" applyFill="1" applyBorder="1" applyAlignment="1">
      <alignment horizontal="left" vertical="center" shrinkToFit="1"/>
    </xf>
    <xf numFmtId="0" fontId="13" fillId="3" borderId="0" xfId="0" applyFont="1" applyFill="1" applyAlignment="1">
      <alignment horizontal="left" vertical="center" shrinkToFit="1"/>
    </xf>
    <xf numFmtId="0" fontId="13" fillId="3" borderId="14" xfId="0" applyFont="1" applyFill="1" applyBorder="1" applyAlignment="1">
      <alignment horizontal="left" vertical="center" shrinkToFit="1"/>
    </xf>
    <xf numFmtId="0" fontId="13" fillId="0" borderId="0" xfId="0" applyFont="1" applyAlignment="1">
      <alignment horizontal="center" vertical="center"/>
    </xf>
    <xf numFmtId="177" fontId="13" fillId="0" borderId="13" xfId="0" applyNumberFormat="1" applyFont="1" applyBorder="1">
      <alignment vertical="center"/>
    </xf>
    <xf numFmtId="177" fontId="13" fillId="0" borderId="0" xfId="0" applyNumberFormat="1" applyFont="1">
      <alignment vertical="center"/>
    </xf>
    <xf numFmtId="177" fontId="13" fillId="0" borderId="14" xfId="0" applyNumberFormat="1" applyFont="1" applyBorder="1">
      <alignment vertical="center"/>
    </xf>
    <xf numFmtId="180" fontId="13" fillId="0" borderId="13" xfId="0" applyNumberFormat="1" applyFont="1" applyBorder="1" applyAlignment="1">
      <alignment horizontal="right" vertical="center"/>
    </xf>
    <xf numFmtId="180" fontId="13" fillId="0" borderId="0" xfId="0" applyNumberFormat="1" applyFont="1" applyAlignment="1">
      <alignment horizontal="right" vertical="center"/>
    </xf>
    <xf numFmtId="176" fontId="13" fillId="0" borderId="13" xfId="0" applyNumberFormat="1" applyFont="1" applyBorder="1" applyAlignment="1">
      <alignment horizontal="right" vertical="center"/>
    </xf>
    <xf numFmtId="176" fontId="13" fillId="0" borderId="0" xfId="0" applyNumberFormat="1" applyFont="1" applyAlignment="1">
      <alignment horizontal="right" vertical="center"/>
    </xf>
    <xf numFmtId="176" fontId="13" fillId="0" borderId="14" xfId="0" applyNumberFormat="1" applyFont="1" applyBorder="1" applyAlignment="1">
      <alignment horizontal="right" vertical="center"/>
    </xf>
    <xf numFmtId="3" fontId="13" fillId="0" borderId="13" xfId="0" applyNumberFormat="1" applyFont="1" applyBorder="1" applyAlignment="1">
      <alignment horizontal="right" vertical="center" shrinkToFit="1"/>
    </xf>
    <xf numFmtId="3" fontId="13" fillId="0" borderId="0" xfId="0" applyNumberFormat="1" applyFont="1" applyAlignment="1">
      <alignment horizontal="right" vertical="center" shrinkToFit="1"/>
    </xf>
    <xf numFmtId="0" fontId="13" fillId="3" borderId="5"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5" fillId="0" borderId="0" xfId="0" applyFont="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0" borderId="30"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55" xfId="0" applyFont="1" applyBorder="1" applyAlignment="1">
      <alignment horizontal="left" vertical="center" shrinkToFit="1"/>
    </xf>
    <xf numFmtId="0" fontId="3" fillId="0" borderId="30" xfId="0" applyFont="1" applyBorder="1" applyAlignment="1">
      <alignment horizontal="left" vertical="center"/>
    </xf>
    <xf numFmtId="0" fontId="3" fillId="0" borderId="40" xfId="0" applyFont="1" applyBorder="1" applyAlignment="1">
      <alignment horizontal="left" vertical="center"/>
    </xf>
    <xf numFmtId="0" fontId="3" fillId="0" borderId="55" xfId="0" applyFont="1" applyBorder="1" applyAlignment="1">
      <alignment horizontal="left" vertical="center"/>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11" fillId="3" borderId="21"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2" xfId="0" applyFont="1" applyFill="1" applyBorder="1" applyAlignment="1">
      <alignment horizontal="center" vertical="center"/>
    </xf>
    <xf numFmtId="0" fontId="11" fillId="6" borderId="0" xfId="0" applyFont="1" applyFill="1" applyAlignment="1" applyProtection="1">
      <alignment horizontal="center" vertical="center" shrinkToFit="1"/>
      <protection locked="0"/>
    </xf>
    <xf numFmtId="0" fontId="11" fillId="6" borderId="14" xfId="0" applyFont="1" applyFill="1" applyBorder="1" applyAlignment="1" applyProtection="1">
      <alignment horizontal="center" vertical="center" shrinkToFit="1"/>
      <protection locked="0"/>
    </xf>
    <xf numFmtId="0" fontId="11" fillId="6" borderId="12" xfId="0" applyFont="1" applyFill="1" applyBorder="1" applyAlignment="1" applyProtection="1">
      <alignment horizontal="center" vertical="center" shrinkToFit="1"/>
      <protection locked="0"/>
    </xf>
    <xf numFmtId="0" fontId="11" fillId="6" borderId="7" xfId="0" applyFont="1" applyFill="1" applyBorder="1" applyAlignment="1" applyProtection="1">
      <alignment horizontal="center" vertical="center" shrinkToFit="1"/>
      <protection locked="0"/>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5" fillId="6" borderId="9" xfId="0" applyFont="1" applyFill="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15" fillId="6" borderId="8" xfId="0" applyFont="1" applyFill="1" applyBorder="1" applyAlignment="1" applyProtection="1">
      <alignment horizontal="center" vertical="center" wrapText="1"/>
      <protection locked="0"/>
    </xf>
    <xf numFmtId="0" fontId="15" fillId="6" borderId="11"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7" xfId="0" applyFont="1" applyFill="1" applyBorder="1" applyAlignment="1" applyProtection="1">
      <alignment horizontal="center" vertical="center" wrapText="1"/>
      <protection locked="0"/>
    </xf>
    <xf numFmtId="0" fontId="3" fillId="3" borderId="3"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38" xfId="0" applyFont="1" applyFill="1" applyBorder="1" applyAlignment="1">
      <alignment horizontal="center" vertical="center"/>
    </xf>
    <xf numFmtId="0" fontId="3" fillId="3" borderId="38" xfId="0" applyFont="1" applyFill="1" applyBorder="1" applyAlignment="1">
      <alignment horizontal="center" vertical="center"/>
    </xf>
    <xf numFmtId="0" fontId="3" fillId="6" borderId="18" xfId="0" applyFont="1" applyFill="1" applyBorder="1" applyAlignment="1">
      <alignment horizontal="left" vertical="center"/>
    </xf>
    <xf numFmtId="0" fontId="3" fillId="6" borderId="38" xfId="0" applyFont="1" applyFill="1" applyBorder="1" applyAlignment="1">
      <alignment horizontal="left" vertical="center"/>
    </xf>
    <xf numFmtId="0" fontId="11" fillId="3" borderId="1" xfId="0" applyFont="1" applyFill="1" applyBorder="1" applyAlignment="1">
      <alignment horizontal="center" vertical="center"/>
    </xf>
    <xf numFmtId="38" fontId="18" fillId="4" borderId="5" xfId="0" applyNumberFormat="1" applyFont="1" applyFill="1" applyBorder="1" applyAlignment="1">
      <alignment horizontal="right" vertical="center"/>
    </xf>
    <xf numFmtId="38" fontId="18" fillId="4" borderId="6" xfId="0" applyNumberFormat="1" applyFont="1" applyFill="1" applyBorder="1" applyAlignment="1">
      <alignment horizontal="right" vertical="center"/>
    </xf>
    <xf numFmtId="0" fontId="17" fillId="4" borderId="6" xfId="0" applyFont="1" applyFill="1" applyBorder="1" applyAlignment="1">
      <alignment horizontal="right"/>
    </xf>
    <xf numFmtId="0" fontId="17" fillId="4" borderId="4" xfId="0" applyFont="1" applyFill="1" applyBorder="1" applyAlignment="1">
      <alignment horizontal="right"/>
    </xf>
    <xf numFmtId="0" fontId="11" fillId="0" borderId="0" xfId="0" applyFont="1" applyAlignment="1">
      <alignment horizontal="right" vertical="center"/>
    </xf>
    <xf numFmtId="0" fontId="11" fillId="6" borderId="1" xfId="0" applyFont="1" applyFill="1" applyBorder="1" applyAlignment="1" applyProtection="1">
      <alignment horizontal="right" vertical="center"/>
      <protection locked="0"/>
    </xf>
    <xf numFmtId="0" fontId="11" fillId="6" borderId="5" xfId="0" applyFont="1" applyFill="1" applyBorder="1" applyAlignment="1" applyProtection="1">
      <alignment horizontal="right" vertical="center"/>
      <protection locked="0"/>
    </xf>
    <xf numFmtId="0" fontId="31" fillId="4" borderId="6" xfId="0" applyFont="1" applyFill="1" applyBorder="1" applyAlignment="1">
      <alignment horizontal="center" vertical="center"/>
    </xf>
    <xf numFmtId="0" fontId="31" fillId="4" borderId="4"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23" xfId="0" applyFont="1" applyFill="1" applyBorder="1" applyAlignment="1">
      <alignment horizontal="center" vertical="center"/>
    </xf>
    <xf numFmtId="0" fontId="11" fillId="6" borderId="9" xfId="0" applyFont="1" applyFill="1" applyBorder="1" applyAlignment="1" applyProtection="1">
      <alignment horizontal="center" vertical="center" shrinkToFit="1"/>
      <protection locked="0"/>
    </xf>
    <xf numFmtId="0" fontId="11" fillId="6" borderId="10" xfId="0" applyFont="1" applyFill="1" applyBorder="1" applyAlignment="1" applyProtection="1">
      <alignment horizontal="center" vertical="center" shrinkToFit="1"/>
      <protection locked="0"/>
    </xf>
    <xf numFmtId="0" fontId="11" fillId="6" borderId="8" xfId="0" applyFont="1" applyFill="1" applyBorder="1" applyAlignment="1" applyProtection="1">
      <alignment horizontal="center" vertical="center" shrinkToFit="1"/>
      <protection locked="0"/>
    </xf>
    <xf numFmtId="0" fontId="11" fillId="6" borderId="11" xfId="0" applyFont="1" applyFill="1" applyBorder="1" applyAlignment="1" applyProtection="1">
      <alignment horizontal="center" vertical="center" shrinkToFit="1"/>
      <protection locked="0"/>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4" xfId="0" applyFont="1" applyFill="1" applyBorder="1" applyAlignment="1">
      <alignment horizontal="center" vertical="center"/>
    </xf>
    <xf numFmtId="38" fontId="11" fillId="4" borderId="5" xfId="0" applyNumberFormat="1" applyFont="1" applyFill="1" applyBorder="1" applyAlignment="1">
      <alignment horizontal="left" vertical="center" wrapText="1" indent="1"/>
    </xf>
    <xf numFmtId="38" fontId="11" fillId="4" borderId="6" xfId="0" applyNumberFormat="1" applyFont="1" applyFill="1" applyBorder="1" applyAlignment="1">
      <alignment horizontal="left" vertical="center" wrapText="1" indent="1"/>
    </xf>
    <xf numFmtId="38" fontId="11" fillId="4" borderId="4" xfId="0" applyNumberFormat="1" applyFont="1" applyFill="1" applyBorder="1" applyAlignment="1">
      <alignment horizontal="left" vertical="center" wrapText="1" indent="1"/>
    </xf>
    <xf numFmtId="38" fontId="11" fillId="0" borderId="0" xfId="1" applyFont="1" applyAlignment="1" applyProtection="1">
      <alignment horizontal="right" vertical="center"/>
    </xf>
    <xf numFmtId="0" fontId="31" fillId="4" borderId="6" xfId="0" applyFont="1" applyFill="1" applyBorder="1" applyAlignment="1">
      <alignment horizontal="center" vertical="center" shrinkToFit="1"/>
    </xf>
    <xf numFmtId="0" fontId="31" fillId="4" borderId="4" xfId="0" applyFont="1" applyFill="1" applyBorder="1" applyAlignment="1">
      <alignment horizontal="center" vertical="center" shrinkToFit="1"/>
    </xf>
    <xf numFmtId="0" fontId="11" fillId="3" borderId="1" xfId="0" applyFont="1" applyFill="1" applyBorder="1" applyAlignment="1">
      <alignment horizontal="center" vertical="center" wrapText="1"/>
    </xf>
    <xf numFmtId="0" fontId="11" fillId="0" borderId="0" xfId="0" applyFont="1" applyAlignment="1">
      <alignment horizontal="left" vertical="center"/>
    </xf>
    <xf numFmtId="0" fontId="11" fillId="3" borderId="1" xfId="0" applyFont="1" applyFill="1" applyBorder="1" applyAlignment="1">
      <alignment horizontal="center" vertical="center" textRotation="255"/>
    </xf>
    <xf numFmtId="0" fontId="11" fillId="3" borderId="19" xfId="0" applyFont="1" applyFill="1" applyBorder="1" applyAlignment="1">
      <alignment horizontal="center" vertical="center"/>
    </xf>
    <xf numFmtId="0" fontId="11" fillId="6" borderId="10" xfId="0" applyFont="1" applyFill="1" applyBorder="1" applyAlignment="1" applyProtection="1">
      <alignment horizontal="left" vertical="center"/>
      <protection locked="0"/>
    </xf>
    <xf numFmtId="0" fontId="11" fillId="6" borderId="8" xfId="0" applyFont="1" applyFill="1" applyBorder="1" applyAlignment="1" applyProtection="1">
      <alignment horizontal="left" vertical="center"/>
      <protection locked="0"/>
    </xf>
    <xf numFmtId="0" fontId="11" fillId="6" borderId="7" xfId="0" applyFont="1" applyFill="1" applyBorder="1" applyAlignment="1" applyProtection="1">
      <alignment horizontal="left" vertical="center" wrapText="1"/>
      <protection locked="0"/>
    </xf>
    <xf numFmtId="0" fontId="11" fillId="6" borderId="0" xfId="0" applyFont="1" applyFill="1" applyAlignment="1" applyProtection="1">
      <alignment horizontal="center" vertical="center"/>
      <protection locked="0"/>
    </xf>
    <xf numFmtId="0" fontId="11" fillId="3" borderId="2" xfId="0" applyFont="1" applyFill="1" applyBorder="1" applyAlignment="1">
      <alignment horizontal="center" vertical="center"/>
    </xf>
    <xf numFmtId="0" fontId="11" fillId="3" borderId="34" xfId="0" applyFont="1" applyFill="1" applyBorder="1" applyAlignment="1">
      <alignment horizontal="center" vertical="center"/>
    </xf>
    <xf numFmtId="0" fontId="11" fillId="6" borderId="0" xfId="0" applyFont="1" applyFill="1" applyAlignment="1" applyProtection="1">
      <alignment horizontal="left" vertical="center" wrapText="1"/>
      <protection locked="0"/>
    </xf>
    <xf numFmtId="0" fontId="11" fillId="6" borderId="14" xfId="0" applyFont="1" applyFill="1" applyBorder="1" applyAlignment="1" applyProtection="1">
      <alignment horizontal="left" vertical="center" wrapText="1"/>
      <protection locked="0"/>
    </xf>
    <xf numFmtId="0" fontId="11" fillId="6" borderId="12" xfId="0" applyFont="1" applyFill="1" applyBorder="1" applyAlignment="1" applyProtection="1">
      <alignment horizontal="left" vertical="center" wrapText="1"/>
      <protection locked="0"/>
    </xf>
    <xf numFmtId="0" fontId="16" fillId="3" borderId="3" xfId="0" applyFont="1" applyFill="1" applyBorder="1" applyAlignment="1">
      <alignment horizontal="center" vertical="top"/>
    </xf>
    <xf numFmtId="0" fontId="16" fillId="3" borderId="35" xfId="0" applyFont="1" applyFill="1" applyBorder="1" applyAlignment="1">
      <alignment horizontal="center" vertical="top"/>
    </xf>
    <xf numFmtId="0" fontId="11" fillId="3" borderId="3" xfId="0" applyFont="1" applyFill="1" applyBorder="1" applyAlignment="1">
      <alignment horizontal="center" vertical="center"/>
    </xf>
    <xf numFmtId="0" fontId="11" fillId="3" borderId="35" xfId="0" applyFont="1" applyFill="1" applyBorder="1" applyAlignment="1">
      <alignment horizontal="center" vertical="center"/>
    </xf>
    <xf numFmtId="0" fontId="11" fillId="6" borderId="12" xfId="0" applyFont="1" applyFill="1" applyBorder="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11" fillId="6" borderId="6"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1" fillId="6" borderId="20"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22" xfId="0" applyFont="1" applyFill="1" applyBorder="1" applyAlignment="1" applyProtection="1">
      <alignment horizontal="center" vertical="center"/>
      <protection locked="0"/>
    </xf>
    <xf numFmtId="0" fontId="11" fillId="4" borderId="4" xfId="0" applyFont="1" applyFill="1" applyBorder="1" applyAlignment="1">
      <alignment horizontal="left" vertical="center"/>
    </xf>
    <xf numFmtId="0" fontId="11" fillId="4" borderId="1" xfId="0" applyFont="1" applyFill="1" applyBorder="1" applyAlignment="1">
      <alignment horizontal="left" vertical="center"/>
    </xf>
    <xf numFmtId="0" fontId="11" fillId="6" borderId="13" xfId="0" applyFont="1" applyFill="1" applyBorder="1" applyAlignment="1" applyProtection="1">
      <alignment horizontal="center" vertical="center"/>
      <protection locked="0"/>
    </xf>
    <xf numFmtId="0" fontId="11" fillId="6" borderId="21" xfId="0" applyFont="1" applyFill="1" applyBorder="1" applyAlignment="1" applyProtection="1">
      <alignment horizontal="center" vertical="center"/>
      <protection locked="0"/>
    </xf>
    <xf numFmtId="0" fontId="11" fillId="4" borderId="4"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2" fillId="0" borderId="0" xfId="0" applyFont="1" applyAlignment="1">
      <alignment horizontal="center" vertical="center"/>
    </xf>
    <xf numFmtId="0" fontId="11" fillId="0" borderId="0" xfId="0" applyFont="1" applyAlignment="1">
      <alignment horizontal="center" vertical="center" wrapText="1"/>
    </xf>
    <xf numFmtId="0" fontId="11" fillId="4" borderId="37"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6" xfId="0" applyFont="1" applyFill="1" applyBorder="1" applyAlignment="1" applyProtection="1">
      <alignment horizontal="left" vertical="center" shrinkToFit="1"/>
      <protection locked="0"/>
    </xf>
    <xf numFmtId="0" fontId="11" fillId="4" borderId="4" xfId="0" applyFont="1" applyFill="1" applyBorder="1" applyAlignment="1" applyProtection="1">
      <alignment horizontal="left" vertical="center" shrinkToFit="1"/>
      <protection locked="0"/>
    </xf>
    <xf numFmtId="0" fontId="11" fillId="4" borderId="6" xfId="0" applyFont="1" applyFill="1" applyBorder="1" applyAlignment="1" applyProtection="1">
      <alignment horizontal="left" vertical="center"/>
      <protection locked="0"/>
    </xf>
    <xf numFmtId="0" fontId="11" fillId="4" borderId="4" xfId="0" applyFont="1" applyFill="1" applyBorder="1" applyAlignment="1" applyProtection="1">
      <alignment horizontal="left" vertical="center"/>
      <protection locked="0"/>
    </xf>
    <xf numFmtId="0" fontId="11" fillId="4" borderId="64" xfId="0" applyFont="1" applyFill="1" applyBorder="1" applyAlignment="1">
      <alignment horizontal="left" vertical="center"/>
    </xf>
    <xf numFmtId="0" fontId="11" fillId="4" borderId="6" xfId="0" applyFont="1" applyFill="1" applyBorder="1" applyAlignment="1">
      <alignment horizontal="left" vertical="center"/>
    </xf>
    <xf numFmtId="0" fontId="13" fillId="3" borderId="11"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7" xfId="0" applyFont="1" applyFill="1" applyBorder="1" applyAlignment="1" applyProtection="1">
      <alignment horizontal="left" vertical="center"/>
      <protection locked="0"/>
    </xf>
    <xf numFmtId="0" fontId="13" fillId="3" borderId="9" xfId="0" applyFont="1" applyFill="1" applyBorder="1" applyAlignment="1">
      <alignment horizontal="left" vertical="center" shrinkToFit="1"/>
    </xf>
    <xf numFmtId="0" fontId="13" fillId="3" borderId="10" xfId="0" applyFont="1" applyFill="1" applyBorder="1" applyAlignment="1">
      <alignment horizontal="left" vertical="center" shrinkToFit="1"/>
    </xf>
    <xf numFmtId="0" fontId="13" fillId="3" borderId="8" xfId="0" applyFont="1" applyFill="1" applyBorder="1" applyAlignment="1">
      <alignment horizontal="left" vertical="center" shrinkToFit="1"/>
    </xf>
    <xf numFmtId="3" fontId="10" fillId="0" borderId="6" xfId="0" applyNumberFormat="1" applyFont="1" applyBorder="1" applyAlignment="1">
      <alignment horizontal="right" vertical="center"/>
    </xf>
    <xf numFmtId="0" fontId="10" fillId="0" borderId="6" xfId="0" applyFont="1" applyBorder="1" applyAlignment="1">
      <alignment horizontal="right"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176" fontId="13" fillId="0" borderId="9" xfId="0" applyNumberFormat="1" applyFont="1" applyBorder="1">
      <alignment vertical="center"/>
    </xf>
    <xf numFmtId="176" fontId="13" fillId="0" borderId="10" xfId="0" applyNumberFormat="1" applyFont="1" applyBorder="1">
      <alignment vertical="center"/>
    </xf>
    <xf numFmtId="176" fontId="13" fillId="0" borderId="8" xfId="0" applyNumberFormat="1" applyFont="1" applyBorder="1">
      <alignment vertical="center"/>
    </xf>
    <xf numFmtId="0" fontId="13" fillId="3" borderId="74" xfId="0" applyFont="1" applyFill="1" applyBorder="1">
      <alignment vertical="center"/>
    </xf>
    <xf numFmtId="0" fontId="13" fillId="3" borderId="75" xfId="0" applyFont="1" applyFill="1" applyBorder="1">
      <alignment vertical="center"/>
    </xf>
    <xf numFmtId="0" fontId="13" fillId="5" borderId="1" xfId="0" applyFont="1" applyFill="1" applyBorder="1" applyAlignment="1">
      <alignment horizontal="center" vertical="center"/>
    </xf>
    <xf numFmtId="0" fontId="13" fillId="3" borderId="29" xfId="0" applyFont="1" applyFill="1" applyBorder="1" applyAlignment="1">
      <alignment horizontal="left" vertical="center" shrinkToFit="1"/>
    </xf>
    <xf numFmtId="0" fontId="13" fillId="3" borderId="28" xfId="0" applyFont="1" applyFill="1" applyBorder="1" applyAlignment="1">
      <alignment horizontal="left" vertical="center" shrinkToFit="1"/>
    </xf>
    <xf numFmtId="0" fontId="13" fillId="3" borderId="31" xfId="0" applyFont="1" applyFill="1" applyBorder="1" applyAlignment="1">
      <alignment horizontal="left" vertical="center" shrinkToFit="1"/>
    </xf>
    <xf numFmtId="0" fontId="13" fillId="0" borderId="28" xfId="0" applyFont="1" applyBorder="1" applyAlignment="1">
      <alignment horizontal="center" vertical="center"/>
    </xf>
    <xf numFmtId="0" fontId="13" fillId="0" borderId="31" xfId="0" applyFont="1" applyBorder="1" applyAlignment="1">
      <alignment horizontal="center" vertical="center"/>
    </xf>
    <xf numFmtId="177" fontId="13" fillId="0" borderId="24" xfId="0" applyNumberFormat="1" applyFont="1" applyBorder="1">
      <alignment vertical="center"/>
    </xf>
    <xf numFmtId="177" fontId="13" fillId="0" borderId="17" xfId="0" applyNumberFormat="1" applyFont="1" applyBorder="1">
      <alignment vertical="center"/>
    </xf>
    <xf numFmtId="177" fontId="13" fillId="0" borderId="16" xfId="0" applyNumberFormat="1" applyFont="1" applyBorder="1">
      <alignment vertical="center"/>
    </xf>
    <xf numFmtId="177" fontId="13" fillId="0" borderId="29" xfId="0" applyNumberFormat="1" applyFont="1" applyBorder="1">
      <alignment vertical="center"/>
    </xf>
    <xf numFmtId="177" fontId="13" fillId="0" borderId="28" xfId="0" applyNumberFormat="1" applyFont="1" applyBorder="1">
      <alignment vertical="center"/>
    </xf>
    <xf numFmtId="177" fontId="13" fillId="0" borderId="31" xfId="0" applyNumberFormat="1" applyFont="1" applyBorder="1">
      <alignment vertical="center"/>
    </xf>
    <xf numFmtId="177" fontId="13" fillId="0" borderId="39" xfId="0" applyNumberFormat="1" applyFont="1" applyBorder="1">
      <alignment vertical="center"/>
    </xf>
    <xf numFmtId="177" fontId="13" fillId="0" borderId="33" xfId="0" applyNumberFormat="1" applyFont="1" applyBorder="1">
      <alignment vertical="center"/>
    </xf>
    <xf numFmtId="177" fontId="13" fillId="0" borderId="30" xfId="0" applyNumberFormat="1" applyFont="1" applyBorder="1">
      <alignment vertical="center"/>
    </xf>
    <xf numFmtId="178" fontId="13" fillId="0" borderId="24" xfId="0" applyNumberFormat="1" applyFont="1" applyBorder="1">
      <alignment vertical="center"/>
    </xf>
    <xf numFmtId="178" fontId="13" fillId="0" borderId="17" xfId="0" applyNumberFormat="1" applyFont="1" applyBorder="1">
      <alignment vertical="center"/>
    </xf>
    <xf numFmtId="178" fontId="13" fillId="0" borderId="16" xfId="0" applyNumberFormat="1" applyFont="1" applyBorder="1">
      <alignment vertical="center"/>
    </xf>
    <xf numFmtId="178" fontId="13" fillId="0" borderId="29" xfId="0" applyNumberFormat="1" applyFont="1" applyBorder="1">
      <alignment vertical="center"/>
    </xf>
    <xf numFmtId="178" fontId="13" fillId="0" borderId="28" xfId="0" applyNumberFormat="1" applyFont="1" applyBorder="1">
      <alignment vertical="center"/>
    </xf>
    <xf numFmtId="178" fontId="13" fillId="0" borderId="31" xfId="0" applyNumberFormat="1" applyFont="1" applyBorder="1">
      <alignment vertical="center"/>
    </xf>
    <xf numFmtId="0" fontId="13" fillId="3" borderId="24" xfId="0" applyFont="1" applyFill="1" applyBorder="1" applyAlignment="1">
      <alignment horizontal="left" vertical="center" shrinkToFit="1"/>
    </xf>
    <xf numFmtId="0" fontId="13" fillId="3" borderId="17" xfId="0" applyFont="1" applyFill="1" applyBorder="1" applyAlignment="1">
      <alignment horizontal="left" vertical="center" shrinkToFit="1"/>
    </xf>
    <xf numFmtId="0" fontId="13" fillId="3" borderId="16" xfId="0" applyFont="1" applyFill="1" applyBorder="1" applyAlignment="1">
      <alignment horizontal="left" vertical="center" shrinkToFit="1"/>
    </xf>
    <xf numFmtId="0" fontId="13" fillId="0" borderId="33" xfId="0" applyFont="1" applyBorder="1" applyAlignment="1">
      <alignment horizontal="center" vertical="center"/>
    </xf>
    <xf numFmtId="0" fontId="13" fillId="0" borderId="30" xfId="0" applyFont="1" applyBorder="1" applyAlignment="1">
      <alignment horizontal="center" vertical="center"/>
    </xf>
    <xf numFmtId="180" fontId="13" fillId="0" borderId="9" xfId="0" applyNumberFormat="1" applyFont="1" applyBorder="1" applyAlignment="1">
      <alignment horizontal="right" vertical="center"/>
    </xf>
    <xf numFmtId="180" fontId="13" fillId="0" borderId="10" xfId="0" applyNumberFormat="1" applyFont="1" applyBorder="1" applyAlignment="1">
      <alignment horizontal="right" vertical="center"/>
    </xf>
    <xf numFmtId="180" fontId="13" fillId="0" borderId="29" xfId="0" applyNumberFormat="1" applyFont="1" applyBorder="1" applyAlignment="1">
      <alignment horizontal="right" vertical="center"/>
    </xf>
    <xf numFmtId="180" fontId="13" fillId="0" borderId="28" xfId="0" applyNumberFormat="1" applyFont="1" applyBorder="1" applyAlignment="1">
      <alignment horizontal="right"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3" fillId="3" borderId="39" xfId="0" applyFont="1" applyFill="1" applyBorder="1" applyAlignment="1">
      <alignment horizontal="left" vertical="center" shrinkToFit="1"/>
    </xf>
    <xf numFmtId="0" fontId="13" fillId="3" borderId="33" xfId="0" applyFont="1" applyFill="1" applyBorder="1" applyAlignment="1">
      <alignment horizontal="left" vertical="center" shrinkToFit="1"/>
    </xf>
    <xf numFmtId="0" fontId="13" fillId="3" borderId="30" xfId="0" applyFont="1" applyFill="1" applyBorder="1" applyAlignment="1">
      <alignment horizontal="left" vertical="center" shrinkToFit="1"/>
    </xf>
    <xf numFmtId="0" fontId="9" fillId="2" borderId="1" xfId="0" applyFont="1" applyFill="1" applyBorder="1" applyAlignment="1">
      <alignment horizontal="left" vertical="center"/>
    </xf>
    <xf numFmtId="178" fontId="13" fillId="0" borderId="39" xfId="0" applyNumberFormat="1" applyFont="1" applyBorder="1">
      <alignment vertical="center"/>
    </xf>
    <xf numFmtId="178" fontId="13" fillId="0" borderId="33" xfId="0" applyNumberFormat="1" applyFont="1" applyBorder="1">
      <alignment vertical="center"/>
    </xf>
    <xf numFmtId="178" fontId="13" fillId="0" borderId="30" xfId="0" applyNumberFormat="1" applyFont="1" applyBorder="1">
      <alignment vertical="center"/>
    </xf>
    <xf numFmtId="180" fontId="13" fillId="0" borderId="24" xfId="0" applyNumberFormat="1" applyFont="1" applyBorder="1" applyAlignment="1">
      <alignment horizontal="right" vertical="center"/>
    </xf>
    <xf numFmtId="180" fontId="13" fillId="0" borderId="17" xfId="0" applyNumberFormat="1" applyFont="1" applyBorder="1" applyAlignment="1">
      <alignment horizontal="right" vertical="center"/>
    </xf>
    <xf numFmtId="0" fontId="3" fillId="0" borderId="6" xfId="0" applyFont="1" applyBorder="1" applyAlignment="1">
      <alignment horizontal="center" vertical="center"/>
    </xf>
    <xf numFmtId="3" fontId="5" fillId="0" borderId="1" xfId="0" applyNumberFormat="1" applyFont="1" applyBorder="1" applyAlignment="1">
      <alignment horizontal="right" vertical="center"/>
    </xf>
    <xf numFmtId="3" fontId="5" fillId="0" borderId="5" xfId="0" applyNumberFormat="1" applyFont="1" applyBorder="1" applyAlignment="1">
      <alignment horizontal="right" vertical="center"/>
    </xf>
    <xf numFmtId="180" fontId="5" fillId="0" borderId="1" xfId="0" applyNumberFormat="1" applyFont="1" applyBorder="1" applyAlignment="1">
      <alignment horizontal="right" vertical="center"/>
    </xf>
    <xf numFmtId="180" fontId="5" fillId="0" borderId="5" xfId="0" applyNumberFormat="1" applyFont="1" applyBorder="1" applyAlignment="1">
      <alignment horizontal="right" vertical="center"/>
    </xf>
    <xf numFmtId="180" fontId="26" fillId="0" borderId="43" xfId="0" applyNumberFormat="1" applyFont="1" applyBorder="1" applyAlignment="1">
      <alignment horizontal="center" vertical="center" shrinkToFit="1"/>
    </xf>
    <xf numFmtId="180" fontId="26" fillId="0" borderId="1" xfId="0" applyNumberFormat="1" applyFont="1" applyBorder="1" applyAlignment="1">
      <alignment horizontal="center" vertical="center" shrinkToFit="1"/>
    </xf>
    <xf numFmtId="180" fontId="26" fillId="0" borderId="5" xfId="0" applyNumberFormat="1" applyFont="1" applyBorder="1" applyAlignment="1">
      <alignment horizontal="center" vertical="center" shrinkToFit="1"/>
    </xf>
    <xf numFmtId="180" fontId="26" fillId="0" borderId="45" xfId="0" applyNumberFormat="1" applyFont="1" applyBorder="1" applyAlignment="1">
      <alignment horizontal="center" vertical="center" shrinkToFit="1"/>
    </xf>
    <xf numFmtId="180" fontId="26" fillId="0" borderId="46" xfId="0" applyNumberFormat="1" applyFont="1" applyBorder="1" applyAlignment="1">
      <alignment horizontal="center" vertical="center" shrinkToFit="1"/>
    </xf>
    <xf numFmtId="180" fontId="26" fillId="0" borderId="47" xfId="0" applyNumberFormat="1" applyFont="1" applyBorder="1" applyAlignment="1">
      <alignment horizontal="center" vertical="center" shrinkToFit="1"/>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3" borderId="52" xfId="0" applyFont="1" applyFill="1" applyBorder="1" applyAlignment="1">
      <alignment horizontal="right" vertical="top"/>
    </xf>
    <xf numFmtId="0" fontId="3" fillId="3" borderId="15" xfId="0" applyFont="1" applyFill="1" applyBorder="1" applyAlignment="1">
      <alignment horizontal="right" vertical="top"/>
    </xf>
    <xf numFmtId="0" fontId="3" fillId="3" borderId="66" xfId="0" applyFont="1" applyFill="1" applyBorder="1" applyAlignment="1">
      <alignment horizontal="right" vertical="top"/>
    </xf>
    <xf numFmtId="0" fontId="4"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6" xfId="0" applyFont="1" applyFill="1" applyBorder="1" applyAlignment="1">
      <alignment horizontal="center" vertical="center"/>
    </xf>
    <xf numFmtId="176" fontId="13" fillId="0" borderId="11" xfId="0" applyNumberFormat="1" applyFont="1" applyBorder="1">
      <alignment vertical="center"/>
    </xf>
    <xf numFmtId="176" fontId="13" fillId="0" borderId="12" xfId="0" applyNumberFormat="1" applyFont="1" applyBorder="1">
      <alignment vertical="center"/>
    </xf>
    <xf numFmtId="176" fontId="13" fillId="0" borderId="7" xfId="0" applyNumberFormat="1" applyFont="1" applyBorder="1">
      <alignment vertical="center"/>
    </xf>
    <xf numFmtId="180" fontId="13" fillId="0" borderId="5" xfId="0" applyNumberFormat="1" applyFont="1" applyBorder="1" applyAlignment="1">
      <alignment horizontal="right" vertical="center" shrinkToFit="1"/>
    </xf>
    <xf numFmtId="180" fontId="13" fillId="0" borderId="6" xfId="0" applyNumberFormat="1" applyFont="1" applyBorder="1" applyAlignment="1">
      <alignment horizontal="right" vertical="center" shrinkToFit="1"/>
    </xf>
    <xf numFmtId="0" fontId="13" fillId="3" borderId="5" xfId="0" applyFont="1" applyFill="1" applyBorder="1" applyAlignment="1">
      <alignment vertical="center" shrinkToFit="1"/>
    </xf>
    <xf numFmtId="0" fontId="13" fillId="3" borderId="6" xfId="0" applyFont="1" applyFill="1" applyBorder="1" applyAlignment="1">
      <alignment vertical="center" shrinkToFit="1"/>
    </xf>
    <xf numFmtId="0" fontId="13" fillId="3" borderId="4" xfId="0" applyFont="1" applyFill="1" applyBorder="1" applyAlignment="1">
      <alignment vertical="center" shrinkToFit="1"/>
    </xf>
    <xf numFmtId="0" fontId="13" fillId="3" borderId="11" xfId="0" applyFont="1" applyFill="1" applyBorder="1" applyAlignment="1">
      <alignment vertical="center" shrinkToFit="1"/>
    </xf>
    <xf numFmtId="0" fontId="13" fillId="3" borderId="12" xfId="0" applyFont="1" applyFill="1" applyBorder="1" applyAlignment="1">
      <alignment vertical="center" shrinkToFit="1"/>
    </xf>
    <xf numFmtId="0" fontId="13" fillId="3" borderId="7" xfId="0" applyFont="1" applyFill="1" applyBorder="1" applyAlignment="1">
      <alignment vertical="center" shrinkToFit="1"/>
    </xf>
    <xf numFmtId="176" fontId="13" fillId="0" borderId="13" xfId="0" applyNumberFormat="1" applyFont="1" applyBorder="1">
      <alignment vertical="center"/>
    </xf>
    <xf numFmtId="176" fontId="13" fillId="0" borderId="0" xfId="0" applyNumberFormat="1" applyFont="1">
      <alignment vertical="center"/>
    </xf>
    <xf numFmtId="176" fontId="13" fillId="0" borderId="14" xfId="0" applyNumberFormat="1" applyFont="1" applyBorder="1">
      <alignment vertical="center"/>
    </xf>
    <xf numFmtId="0" fontId="13" fillId="3" borderId="59" xfId="0" applyFont="1" applyFill="1" applyBorder="1">
      <alignment vertical="center"/>
    </xf>
    <xf numFmtId="0" fontId="13" fillId="3" borderId="60" xfId="0" applyFont="1" applyFill="1" applyBorder="1">
      <alignment vertical="center"/>
    </xf>
    <xf numFmtId="0" fontId="13" fillId="3" borderId="11" xfId="0" applyFont="1" applyFill="1" applyBorder="1" applyAlignment="1">
      <alignment horizontal="left" vertical="center" shrinkToFit="1"/>
    </xf>
    <xf numFmtId="0" fontId="13" fillId="3" borderId="12" xfId="0" applyFont="1" applyFill="1" applyBorder="1" applyAlignment="1">
      <alignment horizontal="left" vertical="center" shrinkToFit="1"/>
    </xf>
    <xf numFmtId="0" fontId="13" fillId="3" borderId="7" xfId="0" applyFont="1" applyFill="1" applyBorder="1" applyAlignment="1">
      <alignment horizontal="left" vertical="center" shrinkToFit="1"/>
    </xf>
    <xf numFmtId="180" fontId="13" fillId="0" borderId="5" xfId="0" applyNumberFormat="1" applyFont="1" applyBorder="1" applyAlignment="1">
      <alignment horizontal="right" vertical="center"/>
    </xf>
    <xf numFmtId="180" fontId="13" fillId="0" borderId="6" xfId="0" applyNumberFormat="1" applyFont="1" applyBorder="1" applyAlignment="1">
      <alignment horizontal="right" vertical="center"/>
    </xf>
    <xf numFmtId="0" fontId="3" fillId="3" borderId="65" xfId="0" applyFont="1" applyFill="1" applyBorder="1" applyAlignment="1">
      <alignment horizontal="right" vertical="top"/>
    </xf>
    <xf numFmtId="0" fontId="3" fillId="3" borderId="12" xfId="0" applyFont="1" applyFill="1" applyBorder="1" applyAlignment="1">
      <alignment horizontal="right" vertical="top"/>
    </xf>
    <xf numFmtId="0" fontId="3" fillId="3" borderId="57" xfId="0" applyFont="1" applyFill="1" applyBorder="1" applyAlignment="1">
      <alignment horizontal="right" vertical="top"/>
    </xf>
    <xf numFmtId="0" fontId="6" fillId="3" borderId="1" xfId="0" applyFont="1" applyFill="1" applyBorder="1" applyAlignment="1">
      <alignment horizontal="left" vertical="center"/>
    </xf>
    <xf numFmtId="0" fontId="3" fillId="3" borderId="18" xfId="0" applyFont="1" applyFill="1" applyBorder="1" applyAlignment="1">
      <alignment horizontal="center" vertical="center"/>
    </xf>
    <xf numFmtId="0" fontId="19" fillId="0" borderId="10" xfId="0" applyFont="1" applyBorder="1">
      <alignment vertical="center"/>
    </xf>
    <xf numFmtId="0" fontId="19" fillId="0" borderId="8"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7" xfId="0" applyFont="1" applyBorder="1">
      <alignment vertical="center"/>
    </xf>
    <xf numFmtId="3" fontId="13" fillId="0" borderId="17" xfId="0" applyNumberFormat="1" applyFont="1" applyBorder="1" applyAlignment="1">
      <alignment horizontal="right" vertical="center"/>
    </xf>
    <xf numFmtId="180" fontId="13" fillId="0" borderId="42" xfId="0" applyNumberFormat="1" applyFont="1" applyBorder="1" applyAlignment="1">
      <alignment horizontal="right" vertical="center"/>
    </xf>
    <xf numFmtId="180" fontId="13" fillId="0" borderId="49" xfId="0" applyNumberFormat="1" applyFont="1" applyBorder="1" applyAlignment="1">
      <alignment horizontal="right" vertical="center"/>
    </xf>
    <xf numFmtId="0" fontId="13" fillId="3" borderId="58" xfId="0" applyFont="1" applyFill="1" applyBorder="1">
      <alignment vertical="center"/>
    </xf>
    <xf numFmtId="176" fontId="13" fillId="3" borderId="67" xfId="0" applyNumberFormat="1" applyFont="1" applyFill="1" applyBorder="1">
      <alignment vertical="center"/>
    </xf>
    <xf numFmtId="176" fontId="13" fillId="3" borderId="68" xfId="0" applyNumberFormat="1" applyFont="1" applyFill="1" applyBorder="1">
      <alignment vertical="center"/>
    </xf>
    <xf numFmtId="176" fontId="13" fillId="3" borderId="69" xfId="0" applyNumberFormat="1" applyFont="1" applyFill="1" applyBorder="1">
      <alignment vertical="center"/>
    </xf>
    <xf numFmtId="0" fontId="13" fillId="3" borderId="6" xfId="0" applyFont="1" applyFill="1" applyBorder="1" applyAlignment="1" applyProtection="1">
      <alignment horizontal="left" vertical="center"/>
      <protection locked="0"/>
    </xf>
    <xf numFmtId="0" fontId="13" fillId="3" borderId="4" xfId="0" applyFont="1" applyFill="1" applyBorder="1" applyAlignment="1" applyProtection="1">
      <alignment horizontal="left" vertical="center"/>
      <protection locked="0"/>
    </xf>
    <xf numFmtId="180" fontId="10" fillId="0" borderId="6" xfId="0" applyNumberFormat="1" applyFont="1" applyBorder="1" applyAlignment="1">
      <alignment horizontal="right" vertical="center"/>
    </xf>
    <xf numFmtId="0" fontId="13" fillId="3" borderId="70" xfId="0" applyFont="1" applyFill="1" applyBorder="1">
      <alignment vertical="center"/>
    </xf>
    <xf numFmtId="0" fontId="13" fillId="3" borderId="71" xfId="0" applyFont="1" applyFill="1" applyBorder="1">
      <alignment vertical="center"/>
    </xf>
    <xf numFmtId="0" fontId="13" fillId="3" borderId="72" xfId="0" applyFont="1" applyFill="1" applyBorder="1">
      <alignment vertical="center"/>
    </xf>
    <xf numFmtId="0" fontId="13" fillId="3" borderId="61" xfId="0" applyFont="1" applyFill="1" applyBorder="1">
      <alignment vertical="center"/>
    </xf>
    <xf numFmtId="0" fontId="13" fillId="3" borderId="62" xfId="0" applyFont="1" applyFill="1" applyBorder="1">
      <alignment vertical="center"/>
    </xf>
    <xf numFmtId="0" fontId="13" fillId="3" borderId="63" xfId="0" applyFont="1" applyFill="1" applyBorder="1">
      <alignment vertical="center"/>
    </xf>
    <xf numFmtId="0" fontId="13" fillId="3" borderId="53" xfId="0" applyFont="1" applyFill="1" applyBorder="1" applyAlignment="1">
      <alignment horizontal="left" vertical="center" shrinkToFit="1"/>
    </xf>
    <xf numFmtId="0" fontId="13" fillId="3" borderId="54" xfId="0" applyFont="1" applyFill="1" applyBorder="1" applyAlignment="1">
      <alignment horizontal="left" vertical="center" shrinkToFit="1"/>
    </xf>
    <xf numFmtId="0" fontId="13" fillId="3" borderId="73" xfId="0" applyFont="1" applyFill="1" applyBorder="1" applyAlignment="1">
      <alignment horizontal="left" vertical="center" shrinkToFit="1"/>
    </xf>
    <xf numFmtId="0" fontId="13" fillId="0" borderId="54" xfId="0" applyFont="1" applyBorder="1" applyAlignment="1">
      <alignment horizontal="center" vertical="center"/>
    </xf>
    <xf numFmtId="0" fontId="13" fillId="0" borderId="73" xfId="0" applyFont="1" applyBorder="1" applyAlignment="1">
      <alignment horizontal="center" vertical="center"/>
    </xf>
    <xf numFmtId="176" fontId="13" fillId="0" borderId="39" xfId="0" applyNumberFormat="1" applyFont="1" applyBorder="1">
      <alignment vertical="center"/>
    </xf>
    <xf numFmtId="176" fontId="13" fillId="0" borderId="33" xfId="0" applyNumberFormat="1" applyFont="1" applyBorder="1">
      <alignment vertical="center"/>
    </xf>
    <xf numFmtId="176" fontId="13" fillId="0" borderId="30" xfId="0" applyNumberFormat="1" applyFont="1" applyBorder="1">
      <alignment vertical="center"/>
    </xf>
    <xf numFmtId="176" fontId="13" fillId="0" borderId="24" xfId="0" applyNumberFormat="1" applyFont="1" applyBorder="1">
      <alignment vertical="center"/>
    </xf>
    <xf numFmtId="176" fontId="13" fillId="0" borderId="17" xfId="0" applyNumberFormat="1" applyFont="1" applyBorder="1">
      <alignment vertical="center"/>
    </xf>
    <xf numFmtId="176" fontId="13" fillId="0" borderId="16" xfId="0" applyNumberFormat="1" applyFont="1" applyBorder="1">
      <alignment vertical="center"/>
    </xf>
    <xf numFmtId="179" fontId="13" fillId="0" borderId="13" xfId="0" applyNumberFormat="1" applyFont="1" applyBorder="1">
      <alignment vertical="center"/>
    </xf>
    <xf numFmtId="179" fontId="13" fillId="0" borderId="0" xfId="0" applyNumberFormat="1" applyFont="1">
      <alignment vertical="center"/>
    </xf>
    <xf numFmtId="179" fontId="13" fillId="0" borderId="14" xfId="0" applyNumberFormat="1" applyFont="1" applyBorder="1">
      <alignment vertical="center"/>
    </xf>
    <xf numFmtId="0" fontId="13" fillId="3" borderId="67" xfId="0" applyFont="1" applyFill="1" applyBorder="1" applyAlignment="1">
      <alignment horizontal="center" vertical="center"/>
    </xf>
    <xf numFmtId="0" fontId="13" fillId="3" borderId="68" xfId="0" applyFont="1" applyFill="1" applyBorder="1" applyAlignment="1">
      <alignment horizontal="center" vertical="center"/>
    </xf>
    <xf numFmtId="0" fontId="13" fillId="3" borderId="69" xfId="0" applyFont="1" applyFill="1" applyBorder="1" applyAlignment="1">
      <alignment horizontal="center" vertical="center"/>
    </xf>
    <xf numFmtId="0" fontId="13" fillId="3" borderId="5" xfId="0" applyFont="1" applyFill="1" applyBorder="1" applyAlignment="1" applyProtection="1">
      <alignment horizontal="left" vertical="center"/>
      <protection locked="0"/>
    </xf>
    <xf numFmtId="177" fontId="13" fillId="0" borderId="53" xfId="0" applyNumberFormat="1" applyFont="1" applyBorder="1">
      <alignment vertical="center"/>
    </xf>
    <xf numFmtId="177" fontId="13" fillId="0" borderId="54" xfId="0" applyNumberFormat="1" applyFont="1" applyBorder="1">
      <alignment vertical="center"/>
    </xf>
    <xf numFmtId="177" fontId="13" fillId="0" borderId="73" xfId="0" applyNumberFormat="1" applyFont="1" applyBorder="1">
      <alignment vertical="center"/>
    </xf>
    <xf numFmtId="180" fontId="13" fillId="0" borderId="24" xfId="0" applyNumberFormat="1" applyFont="1" applyBorder="1" applyAlignment="1">
      <alignment horizontal="right" vertical="center" shrinkToFit="1"/>
    </xf>
    <xf numFmtId="180" fontId="13" fillId="0" borderId="17" xfId="0" applyNumberFormat="1" applyFont="1" applyBorder="1" applyAlignment="1">
      <alignment horizontal="right" vertical="center" shrinkToFit="1"/>
    </xf>
    <xf numFmtId="3" fontId="13" fillId="0" borderId="24" xfId="0" applyNumberFormat="1" applyFont="1" applyBorder="1" applyAlignment="1">
      <alignment horizontal="right" vertical="center" shrinkToFit="1"/>
    </xf>
    <xf numFmtId="3" fontId="13" fillId="0" borderId="17" xfId="0" applyNumberFormat="1" applyFont="1" applyBorder="1" applyAlignment="1">
      <alignment horizontal="right" vertical="center" shrinkToFit="1"/>
    </xf>
    <xf numFmtId="3" fontId="13" fillId="0" borderId="39" xfId="0" applyNumberFormat="1" applyFont="1" applyBorder="1" applyAlignment="1">
      <alignment horizontal="right" vertical="center" shrinkToFit="1"/>
    </xf>
    <xf numFmtId="3" fontId="13" fillId="0" borderId="33" xfId="0" applyNumberFormat="1" applyFont="1" applyBorder="1" applyAlignment="1">
      <alignment horizontal="right" vertical="center" shrinkToFit="1"/>
    </xf>
    <xf numFmtId="180" fontId="13" fillId="0" borderId="39" xfId="0" applyNumberFormat="1" applyFont="1" applyBorder="1" applyAlignment="1">
      <alignment horizontal="right" vertical="center" shrinkToFit="1"/>
    </xf>
    <xf numFmtId="180" fontId="13" fillId="0" borderId="33" xfId="0" applyNumberFormat="1" applyFont="1" applyBorder="1" applyAlignment="1">
      <alignment horizontal="right" vertical="center" shrinkToFit="1"/>
    </xf>
    <xf numFmtId="0" fontId="11" fillId="7" borderId="12" xfId="0" applyFont="1" applyFill="1" applyBorder="1" applyAlignment="1" applyProtection="1">
      <alignment horizontal="center" vertical="center"/>
      <protection locked="0"/>
    </xf>
    <xf numFmtId="0" fontId="11" fillId="7" borderId="7" xfId="0" applyFont="1" applyFill="1" applyBorder="1" applyAlignment="1" applyProtection="1">
      <alignment horizontal="center" vertical="center"/>
      <protection locked="0"/>
    </xf>
    <xf numFmtId="0" fontId="22" fillId="0" borderId="10" xfId="0" applyFont="1" applyBorder="1" applyAlignment="1">
      <alignment horizontal="left" vertical="center"/>
    </xf>
    <xf numFmtId="0" fontId="11" fillId="3" borderId="10" xfId="0" applyFont="1" applyFill="1" applyBorder="1" applyAlignment="1">
      <alignment horizontal="left" vertical="center"/>
    </xf>
    <xf numFmtId="0" fontId="11" fillId="3" borderId="0" xfId="0" applyFont="1" applyFill="1" applyAlignment="1">
      <alignment horizontal="left" vertical="center"/>
    </xf>
    <xf numFmtId="0" fontId="11" fillId="3" borderId="49" xfId="0" applyFont="1" applyFill="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horizontal="left" vertical="center"/>
    </xf>
    <xf numFmtId="49" fontId="11" fillId="7" borderId="1" xfId="0" applyNumberFormat="1" applyFont="1" applyFill="1" applyBorder="1" applyAlignment="1" applyProtection="1">
      <alignment horizontal="center" vertical="center"/>
      <protection locked="0"/>
    </xf>
    <xf numFmtId="0" fontId="16" fillId="4" borderId="14" xfId="0" applyFont="1" applyFill="1" applyBorder="1" applyAlignment="1">
      <alignment horizontal="left" vertical="center"/>
    </xf>
    <xf numFmtId="0" fontId="16" fillId="4" borderId="13" xfId="0" applyFont="1" applyFill="1" applyBorder="1" applyAlignment="1">
      <alignment horizontal="left" vertical="center"/>
    </xf>
    <xf numFmtId="0" fontId="11" fillId="4" borderId="12"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7" borderId="17" xfId="0" applyFont="1" applyFill="1" applyBorder="1" applyAlignment="1" applyProtection="1">
      <alignment horizontal="center" vertical="center"/>
      <protection locked="0"/>
    </xf>
    <xf numFmtId="0" fontId="11" fillId="7" borderId="16" xfId="0" applyFont="1" applyFill="1" applyBorder="1" applyAlignment="1" applyProtection="1">
      <alignment horizontal="center" vertical="center"/>
      <protection locked="0"/>
    </xf>
    <xf numFmtId="0" fontId="11" fillId="7" borderId="10"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4" borderId="10"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0" xfId="0" applyFont="1" applyFill="1" applyAlignment="1">
      <alignment horizontal="center" vertical="center"/>
    </xf>
    <xf numFmtId="0" fontId="11" fillId="4" borderId="14" xfId="0" applyFont="1" applyFill="1" applyBorder="1" applyAlignment="1">
      <alignment horizontal="center" vertical="center"/>
    </xf>
    <xf numFmtId="0" fontId="11" fillId="6" borderId="9" xfId="0" applyFont="1" applyFill="1" applyBorder="1" applyAlignment="1" applyProtection="1">
      <alignment horizontal="right" vertical="center"/>
      <protection locked="0"/>
    </xf>
    <xf numFmtId="0" fontId="11" fillId="6" borderId="10" xfId="0" applyFont="1" applyFill="1" applyBorder="1" applyAlignment="1" applyProtection="1">
      <alignment horizontal="right" vertical="center"/>
      <protection locked="0"/>
    </xf>
    <xf numFmtId="0" fontId="36" fillId="4" borderId="6" xfId="0" applyFont="1" applyFill="1" applyBorder="1" applyAlignment="1">
      <alignment horizontal="left" vertical="center"/>
    </xf>
    <xf numFmtId="0" fontId="36" fillId="4" borderId="4" xfId="0" applyFont="1" applyFill="1" applyBorder="1" applyAlignment="1">
      <alignment horizontal="left" vertical="center"/>
    </xf>
    <xf numFmtId="0" fontId="17" fillId="3" borderId="24"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25" xfId="0" applyFont="1" applyFill="1" applyBorder="1" applyAlignment="1">
      <alignment horizontal="center" vertical="center"/>
    </xf>
    <xf numFmtId="0" fontId="11" fillId="3" borderId="20" xfId="0" applyFont="1" applyFill="1" applyBorder="1" applyAlignment="1">
      <alignment horizontal="center" vertical="center"/>
    </xf>
    <xf numFmtId="0" fontId="11" fillId="6" borderId="10" xfId="0" applyFont="1" applyFill="1" applyBorder="1" applyAlignment="1" applyProtection="1">
      <alignment horizontal="left" vertical="center" wrapText="1"/>
      <protection locked="0"/>
    </xf>
    <xf numFmtId="0" fontId="11" fillId="6" borderId="8" xfId="0" applyFont="1" applyFill="1" applyBorder="1" applyAlignment="1" applyProtection="1">
      <alignment horizontal="left" vertical="center" wrapText="1"/>
      <protection locked="0"/>
    </xf>
    <xf numFmtId="0" fontId="16" fillId="3" borderId="11" xfId="0" applyFont="1" applyFill="1" applyBorder="1" applyAlignment="1">
      <alignment horizontal="center" vertical="top"/>
    </xf>
    <xf numFmtId="0" fontId="16" fillId="3" borderId="12" xfId="0" applyFont="1" applyFill="1" applyBorder="1" applyAlignment="1">
      <alignment horizontal="center" vertical="top"/>
    </xf>
    <xf numFmtId="0" fontId="16" fillId="3" borderId="22" xfId="0" applyFont="1" applyFill="1" applyBorder="1" applyAlignment="1">
      <alignment horizontal="center" vertical="top"/>
    </xf>
    <xf numFmtId="0" fontId="11" fillId="0" borderId="80" xfId="0" applyFont="1" applyBorder="1" applyAlignment="1">
      <alignment horizontal="right" vertical="center"/>
    </xf>
    <xf numFmtId="0" fontId="11" fillId="0" borderId="81" xfId="0" applyFont="1" applyBorder="1" applyAlignment="1">
      <alignment horizontal="right" vertical="center"/>
    </xf>
    <xf numFmtId="0" fontId="11" fillId="0" borderId="82" xfId="0" applyFont="1" applyBorder="1" applyAlignment="1">
      <alignment horizontal="right" vertical="center"/>
    </xf>
    <xf numFmtId="0" fontId="11" fillId="0" borderId="12" xfId="0" applyFont="1" applyBorder="1" applyAlignment="1">
      <alignment horizontal="left"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5" borderId="4" xfId="0" applyFont="1" applyFill="1" applyBorder="1" applyAlignment="1">
      <alignment horizontal="center" vertical="center" shrinkToFit="1"/>
    </xf>
    <xf numFmtId="0" fontId="6" fillId="3" borderId="5" xfId="0" applyFont="1" applyFill="1" applyBorder="1" applyAlignment="1">
      <alignment horizontal="left" vertical="center" shrinkToFit="1"/>
    </xf>
    <xf numFmtId="0" fontId="6" fillId="3" borderId="6" xfId="0" applyFont="1" applyFill="1" applyBorder="1" applyAlignment="1">
      <alignment horizontal="left" vertical="center" shrinkToFit="1"/>
    </xf>
    <xf numFmtId="0" fontId="6" fillId="3" borderId="4" xfId="0" applyFont="1" applyFill="1" applyBorder="1" applyAlignment="1">
      <alignment horizontal="left" vertical="center" shrinkToFit="1"/>
    </xf>
    <xf numFmtId="0" fontId="3" fillId="0" borderId="0" xfId="0" applyFont="1" applyAlignment="1">
      <alignment horizontal="left" vertical="center" wrapText="1"/>
    </xf>
    <xf numFmtId="0" fontId="3" fillId="3" borderId="83" xfId="0" applyFont="1" applyFill="1" applyBorder="1" applyAlignment="1">
      <alignment horizontal="center" vertical="center" wrapText="1"/>
    </xf>
    <xf numFmtId="0" fontId="3" fillId="3" borderId="84" xfId="0" applyFont="1" applyFill="1" applyBorder="1" applyAlignment="1">
      <alignment horizontal="center" vertical="center"/>
    </xf>
    <xf numFmtId="0" fontId="3" fillId="0" borderId="81" xfId="0" applyFont="1" applyBorder="1" applyAlignment="1">
      <alignment horizontal="left" vertical="center" wrapText="1"/>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9" fillId="2" borderId="4" xfId="0" applyFont="1" applyFill="1" applyBorder="1" applyAlignment="1">
      <alignment horizontal="left" vertical="center"/>
    </xf>
    <xf numFmtId="0" fontId="6" fillId="3" borderId="67"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69" xfId="0" applyFont="1" applyFill="1" applyBorder="1" applyAlignment="1">
      <alignment horizontal="center" vertical="center"/>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4" xfId="0" applyNumberFormat="1" applyFont="1" applyBorder="1" applyAlignment="1">
      <alignment horizontal="center" vertical="center"/>
    </xf>
    <xf numFmtId="181" fontId="6" fillId="0" borderId="5" xfId="0" applyNumberFormat="1" applyFont="1" applyBorder="1" applyAlignment="1">
      <alignment horizontal="right" vertical="center" shrinkToFit="1"/>
    </xf>
    <xf numFmtId="181" fontId="6" fillId="0" borderId="6" xfId="0" applyNumberFormat="1" applyFont="1" applyBorder="1" applyAlignment="1">
      <alignment horizontal="right" vertical="center" shrinkToFit="1"/>
    </xf>
    <xf numFmtId="176" fontId="6" fillId="0" borderId="11"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6" fillId="3" borderId="76"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181" fontId="23" fillId="0" borderId="6" xfId="0" applyNumberFormat="1" applyFont="1" applyBorder="1" applyAlignment="1">
      <alignment horizontal="right" vertical="center" shrinkToFit="1"/>
    </xf>
    <xf numFmtId="0" fontId="23" fillId="0" borderId="6" xfId="0" applyFont="1" applyBorder="1" applyAlignment="1">
      <alignment horizontal="right" vertical="center" shrinkToFit="1"/>
    </xf>
    <xf numFmtId="181" fontId="23" fillId="0" borderId="6" xfId="0" applyNumberFormat="1" applyFont="1" applyBorder="1" applyAlignment="1">
      <alignment horizontal="center" vertical="center" shrinkToFit="1"/>
    </xf>
    <xf numFmtId="180" fontId="6" fillId="0" borderId="5" xfId="0" applyNumberFormat="1" applyFont="1" applyBorder="1" applyAlignment="1">
      <alignment horizontal="right" vertical="center" shrinkToFit="1"/>
    </xf>
    <xf numFmtId="180" fontId="6" fillId="0" borderId="6" xfId="0" applyNumberFormat="1" applyFont="1" applyBorder="1" applyAlignment="1">
      <alignment horizontal="right" vertical="center" shrinkToFit="1"/>
    </xf>
    <xf numFmtId="0" fontId="6" fillId="3" borderId="67" xfId="0" applyFont="1" applyFill="1" applyBorder="1" applyAlignment="1">
      <alignment vertical="center" shrinkToFit="1"/>
    </xf>
    <xf numFmtId="0" fontId="6" fillId="3" borderId="68" xfId="0" applyFont="1" applyFill="1" applyBorder="1" applyAlignment="1">
      <alignment vertical="center" shrinkToFit="1"/>
    </xf>
    <xf numFmtId="0" fontId="6" fillId="3" borderId="69" xfId="0" applyFont="1" applyFill="1" applyBorder="1" applyAlignment="1">
      <alignment vertical="center" shrinkToFit="1"/>
    </xf>
    <xf numFmtId="180" fontId="6" fillId="0" borderId="9" xfId="0" applyNumberFormat="1" applyFont="1" applyBorder="1" applyAlignment="1">
      <alignment horizontal="right" vertical="center" shrinkToFit="1"/>
    </xf>
    <xf numFmtId="180" fontId="6" fillId="0" borderId="10" xfId="0" applyNumberFormat="1" applyFont="1" applyBorder="1" applyAlignment="1">
      <alignment horizontal="right" vertical="center" shrinkToFit="1"/>
    </xf>
    <xf numFmtId="180" fontId="6" fillId="0" borderId="13" xfId="0" applyNumberFormat="1" applyFont="1" applyBorder="1" applyAlignment="1">
      <alignment horizontal="right" vertical="center" shrinkToFit="1"/>
    </xf>
    <xf numFmtId="180" fontId="6" fillId="0" borderId="0" xfId="0" applyNumberFormat="1" applyFont="1" applyAlignment="1">
      <alignment horizontal="right" vertical="center" shrinkToFit="1"/>
    </xf>
    <xf numFmtId="180" fontId="6" fillId="0" borderId="11" xfId="0" applyNumberFormat="1" applyFont="1" applyBorder="1" applyAlignment="1">
      <alignment horizontal="right" vertical="center" shrinkToFit="1"/>
    </xf>
    <xf numFmtId="180" fontId="6" fillId="0" borderId="12" xfId="0" applyNumberFormat="1" applyFont="1" applyBorder="1" applyAlignment="1">
      <alignment horizontal="right" vertical="center" shrinkToFit="1"/>
    </xf>
    <xf numFmtId="3" fontId="6" fillId="0" borderId="8" xfId="0" applyNumberFormat="1" applyFont="1" applyBorder="1" applyAlignment="1">
      <alignment horizontal="center" vertical="center"/>
    </xf>
    <xf numFmtId="3" fontId="6" fillId="0" borderId="14" xfId="0" applyNumberFormat="1" applyFont="1" applyBorder="1" applyAlignment="1">
      <alignment horizontal="center" vertical="center"/>
    </xf>
    <xf numFmtId="3" fontId="6" fillId="0" borderId="7" xfId="0" applyNumberFormat="1"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8" xfId="0" applyNumberFormat="1" applyFont="1" applyBorder="1" applyAlignment="1">
      <alignment horizontal="center" vertical="center"/>
    </xf>
    <xf numFmtId="181" fontId="6" fillId="0" borderId="9" xfId="0" applyNumberFormat="1" applyFont="1" applyBorder="1" applyAlignment="1">
      <alignment horizontal="right" vertical="center" shrinkToFit="1"/>
    </xf>
    <xf numFmtId="181" fontId="6" fillId="0" borderId="10" xfId="0" applyNumberFormat="1" applyFont="1" applyBorder="1" applyAlignment="1">
      <alignment horizontal="right" vertical="center" shrinkToFit="1"/>
    </xf>
    <xf numFmtId="181" fontId="6" fillId="0" borderId="11" xfId="0" applyNumberFormat="1" applyFont="1" applyBorder="1" applyAlignment="1">
      <alignment horizontal="right" vertical="center" shrinkToFit="1"/>
    </xf>
    <xf numFmtId="181" fontId="6" fillId="0" borderId="12" xfId="0" applyNumberFormat="1" applyFont="1" applyBorder="1" applyAlignment="1">
      <alignment horizontal="right" vertical="center" shrinkToFit="1"/>
    </xf>
    <xf numFmtId="0" fontId="6" fillId="3" borderId="11" xfId="0" applyFont="1" applyFill="1" applyBorder="1" applyAlignment="1" applyProtection="1">
      <alignment horizontal="left" vertical="center"/>
      <protection locked="0"/>
    </xf>
    <xf numFmtId="0" fontId="6" fillId="3" borderId="12"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176" fontId="6" fillId="0" borderId="13"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14" xfId="0" applyNumberFormat="1" applyFont="1" applyBorder="1" applyAlignment="1">
      <alignment horizontal="center" vertical="center"/>
    </xf>
    <xf numFmtId="181" fontId="6" fillId="0" borderId="13" xfId="0" applyNumberFormat="1" applyFont="1" applyBorder="1" applyAlignment="1">
      <alignment horizontal="right" vertical="center" shrinkToFit="1"/>
    </xf>
    <xf numFmtId="181" fontId="6" fillId="0" borderId="0" xfId="0" applyNumberFormat="1" applyFont="1" applyAlignment="1">
      <alignment horizontal="right" vertical="center" shrinkToFit="1"/>
    </xf>
    <xf numFmtId="0" fontId="6" fillId="3" borderId="5"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18" xfId="0" applyFont="1" applyFill="1" applyBorder="1" applyAlignment="1">
      <alignment horizontal="left" vertical="center" shrinkToFit="1"/>
    </xf>
    <xf numFmtId="0" fontId="6" fillId="0" borderId="16" xfId="0" applyFont="1" applyBorder="1" applyAlignment="1">
      <alignment horizontal="center" vertical="center"/>
    </xf>
    <xf numFmtId="0" fontId="6" fillId="0" borderId="18" xfId="0" applyFont="1" applyBorder="1" applyAlignment="1">
      <alignment horizontal="center" vertical="center"/>
    </xf>
    <xf numFmtId="177" fontId="6" fillId="0" borderId="18" xfId="0" applyNumberFormat="1" applyFont="1" applyBorder="1" applyAlignment="1">
      <alignment horizontal="center" vertical="center"/>
    </xf>
    <xf numFmtId="0" fontId="6" fillId="3" borderId="38" xfId="0" applyFont="1" applyFill="1" applyBorder="1" applyAlignment="1">
      <alignment horizontal="left" vertical="center" shrinkToFit="1"/>
    </xf>
    <xf numFmtId="0" fontId="6" fillId="0" borderId="31" xfId="0" applyFont="1" applyBorder="1" applyAlignment="1">
      <alignment horizontal="center" vertical="center"/>
    </xf>
    <xf numFmtId="0" fontId="6" fillId="0" borderId="38" xfId="0" applyFont="1" applyBorder="1" applyAlignment="1">
      <alignment horizontal="center" vertical="center"/>
    </xf>
    <xf numFmtId="177" fontId="6" fillId="0" borderId="38" xfId="0" applyNumberFormat="1" applyFont="1" applyBorder="1" applyAlignment="1">
      <alignment horizontal="center" vertical="center"/>
    </xf>
    <xf numFmtId="0" fontId="6" fillId="3" borderId="3" xfId="0" applyFont="1" applyFill="1" applyBorder="1" applyAlignment="1">
      <alignment horizontal="left" vertical="center" shrinkToFit="1"/>
    </xf>
    <xf numFmtId="0" fontId="6" fillId="0" borderId="3" xfId="0" applyFont="1" applyBorder="1" applyAlignment="1">
      <alignment horizontal="center" vertical="center"/>
    </xf>
    <xf numFmtId="177" fontId="6" fillId="0" borderId="3" xfId="0" applyNumberFormat="1" applyFont="1" applyBorder="1" applyAlignment="1">
      <alignment horizontal="center" vertical="center"/>
    </xf>
    <xf numFmtId="178" fontId="6" fillId="0" borderId="18" xfId="0" applyNumberFormat="1" applyFont="1" applyBorder="1" applyAlignment="1">
      <alignment horizontal="center" vertical="center"/>
    </xf>
    <xf numFmtId="178" fontId="6" fillId="0" borderId="38" xfId="0" applyNumberFormat="1" applyFont="1" applyBorder="1" applyAlignment="1">
      <alignment horizontal="center" vertical="center"/>
    </xf>
    <xf numFmtId="178" fontId="6" fillId="0" borderId="3" xfId="0" applyNumberFormat="1" applyFont="1" applyBorder="1" applyAlignment="1">
      <alignment horizontal="center"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176" fontId="6" fillId="0" borderId="18" xfId="0" applyNumberFormat="1" applyFont="1" applyBorder="1" applyAlignment="1">
      <alignment horizontal="center" vertical="center"/>
    </xf>
    <xf numFmtId="0" fontId="6" fillId="3" borderId="40" xfId="0" applyFont="1" applyFill="1" applyBorder="1" applyAlignment="1">
      <alignment horizontal="left" vertical="center" shrinkToFit="1"/>
    </xf>
    <xf numFmtId="0" fontId="6" fillId="0" borderId="30" xfId="0" applyFont="1" applyBorder="1" applyAlignment="1">
      <alignment horizontal="center" vertical="center"/>
    </xf>
    <xf numFmtId="0" fontId="6" fillId="0" borderId="40" xfId="0" applyFont="1" applyBorder="1" applyAlignment="1">
      <alignment horizontal="center" vertical="center"/>
    </xf>
    <xf numFmtId="177" fontId="6" fillId="0" borderId="40" xfId="0" applyNumberFormat="1" applyFont="1" applyBorder="1" applyAlignment="1">
      <alignment horizontal="center" vertic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60" xfId="0" applyFont="1" applyFill="1" applyBorder="1" applyAlignment="1">
      <alignment horizontal="center" vertical="center"/>
    </xf>
    <xf numFmtId="176" fontId="6" fillId="0" borderId="3" xfId="0" applyNumberFormat="1" applyFont="1" applyBorder="1" applyAlignment="1">
      <alignment horizontal="center" vertical="center"/>
    </xf>
    <xf numFmtId="0" fontId="6" fillId="3" borderId="70"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76" fontId="6" fillId="0" borderId="40" xfId="0" applyNumberFormat="1" applyFont="1" applyBorder="1" applyAlignment="1">
      <alignment horizontal="center" vertical="center"/>
    </xf>
    <xf numFmtId="0" fontId="23" fillId="5" borderId="4" xfId="0" applyFont="1" applyFill="1" applyBorder="1" applyAlignment="1">
      <alignment horizontal="center" vertical="center"/>
    </xf>
    <xf numFmtId="0" fontId="6" fillId="3" borderId="1" xfId="0" applyFont="1" applyFill="1" applyBorder="1" applyAlignment="1">
      <alignment horizontal="left" vertical="center" shrinkToFit="1"/>
    </xf>
    <xf numFmtId="0" fontId="6" fillId="0" borderId="4" xfId="0" applyFont="1" applyBorder="1" applyAlignment="1">
      <alignment horizontal="center" vertical="center"/>
    </xf>
    <xf numFmtId="0" fontId="6" fillId="0" borderId="1" xfId="0" applyFont="1" applyBorder="1" applyAlignment="1">
      <alignment horizontal="center" vertical="center"/>
    </xf>
    <xf numFmtId="177" fontId="6"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181" fontId="37" fillId="0" borderId="85" xfId="0" applyNumberFormat="1" applyFont="1" applyBorder="1" applyAlignment="1">
      <alignment horizontal="right" vertical="center" indent="2"/>
    </xf>
    <xf numFmtId="181" fontId="37" fillId="0" borderId="81" xfId="0" applyNumberFormat="1" applyFont="1" applyBorder="1" applyAlignment="1">
      <alignment horizontal="right" vertical="center" indent="2"/>
    </xf>
    <xf numFmtId="0" fontId="6" fillId="7" borderId="18" xfId="0" applyFont="1" applyFill="1" applyBorder="1" applyAlignment="1" applyProtection="1">
      <alignment horizontal="center" vertical="center"/>
      <protection locked="0"/>
    </xf>
    <xf numFmtId="0" fontId="6" fillId="7" borderId="38"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7" borderId="40" xfId="0" applyFont="1" applyFill="1" applyBorder="1" applyAlignment="1" applyProtection="1">
      <alignment horizontal="center" vertical="center"/>
      <protection locked="0"/>
    </xf>
    <xf numFmtId="181" fontId="6" fillId="0" borderId="18" xfId="0" applyNumberFormat="1" applyFont="1" applyBorder="1" applyAlignment="1">
      <alignment horizontal="right" vertical="center" shrinkToFit="1"/>
    </xf>
    <xf numFmtId="181" fontId="6" fillId="0" borderId="24" xfId="0" applyNumberFormat="1" applyFont="1" applyBorder="1" applyAlignment="1">
      <alignment horizontal="right" vertical="center" shrinkToFit="1"/>
    </xf>
    <xf numFmtId="181" fontId="6" fillId="0" borderId="38" xfId="0" applyNumberFormat="1" applyFont="1" applyBorder="1" applyAlignment="1">
      <alignment horizontal="right" vertical="center" shrinkToFit="1"/>
    </xf>
    <xf numFmtId="181" fontId="6" fillId="0" borderId="29" xfId="0" applyNumberFormat="1" applyFont="1" applyBorder="1" applyAlignment="1">
      <alignment horizontal="right" vertical="center" shrinkToFit="1"/>
    </xf>
    <xf numFmtId="181" fontId="6" fillId="0" borderId="3" xfId="0" applyNumberFormat="1" applyFont="1" applyBorder="1" applyAlignment="1">
      <alignment horizontal="right" vertical="center" shrinkToFit="1"/>
    </xf>
    <xf numFmtId="181" fontId="6" fillId="0" borderId="40" xfId="0" applyNumberFormat="1" applyFont="1" applyBorder="1" applyAlignment="1">
      <alignment horizontal="right" vertical="center" shrinkToFit="1"/>
    </xf>
    <xf numFmtId="181" fontId="6" fillId="0" borderId="39" xfId="0" applyNumberFormat="1" applyFont="1" applyBorder="1" applyAlignment="1">
      <alignment horizontal="right" vertical="center" shrinkToFit="1"/>
    </xf>
    <xf numFmtId="181" fontId="6" fillId="0" borderId="18" xfId="0" applyNumberFormat="1" applyFont="1" applyBorder="1" applyAlignment="1">
      <alignment horizontal="right" vertical="center"/>
    </xf>
    <xf numFmtId="181" fontId="6" fillId="0" borderId="24" xfId="0" applyNumberFormat="1" applyFont="1" applyBorder="1" applyAlignment="1">
      <alignment horizontal="right" vertical="center"/>
    </xf>
    <xf numFmtId="181" fontId="6" fillId="0" borderId="3" xfId="0" applyNumberFormat="1" applyFont="1" applyBorder="1" applyAlignment="1">
      <alignment horizontal="right" vertical="center"/>
    </xf>
    <xf numFmtId="181" fontId="6" fillId="0" borderId="11" xfId="0" applyNumberFormat="1" applyFont="1" applyBorder="1" applyAlignment="1">
      <alignment horizontal="right" vertical="center"/>
    </xf>
    <xf numFmtId="181" fontId="6" fillId="0" borderId="40" xfId="0" applyNumberFormat="1" applyFont="1" applyBorder="1" applyAlignment="1">
      <alignment horizontal="right" vertical="center"/>
    </xf>
    <xf numFmtId="181" fontId="6" fillId="0" borderId="39" xfId="0" applyNumberFormat="1" applyFont="1" applyBorder="1" applyAlignment="1">
      <alignment horizontal="right" vertical="center"/>
    </xf>
    <xf numFmtId="181" fontId="6" fillId="0" borderId="1" xfId="0" applyNumberFormat="1" applyFont="1" applyBorder="1" applyAlignment="1">
      <alignment horizontal="right" vertical="center"/>
    </xf>
    <xf numFmtId="181" fontId="6" fillId="0" borderId="5" xfId="0" applyNumberFormat="1" applyFont="1" applyBorder="1" applyAlignment="1">
      <alignment horizontal="right" vertical="center"/>
    </xf>
    <xf numFmtId="0" fontId="38" fillId="0" borderId="0" xfId="0" applyFont="1" applyAlignment="1">
      <alignment horizontal="left" vertical="center" wrapText="1"/>
    </xf>
    <xf numFmtId="0" fontId="38" fillId="3" borderId="12" xfId="0" applyFont="1" applyFill="1" applyBorder="1" applyProtection="1">
      <alignment vertical="center"/>
      <protection locked="0"/>
    </xf>
    <xf numFmtId="0" fontId="38" fillId="3" borderId="6" xfId="0" applyFont="1" applyFill="1" applyBorder="1" applyProtection="1">
      <alignment vertical="center"/>
      <protection locked="0"/>
    </xf>
    <xf numFmtId="0" fontId="35" fillId="6" borderId="0" xfId="0" applyFont="1" applyFill="1" applyAlignment="1" applyProtection="1">
      <alignment horizontal="center" vertical="center"/>
      <protection locked="0"/>
    </xf>
    <xf numFmtId="0" fontId="35" fillId="6" borderId="0" xfId="0" applyFont="1" applyFill="1" applyAlignment="1" applyProtection="1">
      <alignment horizontal="center" vertical="center"/>
      <protection locked="0"/>
    </xf>
    <xf numFmtId="0" fontId="35" fillId="6" borderId="10" xfId="0" applyFont="1" applyFill="1" applyBorder="1" applyAlignment="1" applyProtection="1">
      <alignment horizontal="left" vertical="center"/>
      <protection locked="0"/>
    </xf>
    <xf numFmtId="0" fontId="35" fillId="6" borderId="8" xfId="0" applyFont="1" applyFill="1" applyBorder="1" applyAlignment="1" applyProtection="1">
      <alignment horizontal="left" vertical="center"/>
      <protection locked="0"/>
    </xf>
    <xf numFmtId="0" fontId="35" fillId="6" borderId="0" xfId="0" applyFont="1" applyFill="1" applyAlignment="1" applyProtection="1">
      <alignment horizontal="left" vertical="center" wrapText="1"/>
      <protection locked="0"/>
    </xf>
    <xf numFmtId="0" fontId="35" fillId="6" borderId="14" xfId="0" applyFont="1" applyFill="1" applyBorder="1" applyAlignment="1" applyProtection="1">
      <alignment horizontal="left" vertical="center" wrapText="1"/>
      <protection locked="0"/>
    </xf>
    <xf numFmtId="0" fontId="35" fillId="6" borderId="12" xfId="0" applyFont="1" applyFill="1" applyBorder="1" applyAlignment="1" applyProtection="1">
      <alignment horizontal="left" vertical="center" wrapText="1"/>
      <protection locked="0"/>
    </xf>
    <xf numFmtId="0" fontId="35" fillId="6" borderId="7" xfId="0" applyFont="1" applyFill="1" applyBorder="1" applyAlignment="1" applyProtection="1">
      <alignment horizontal="left" vertical="center" wrapText="1"/>
      <protection locked="0"/>
    </xf>
    <xf numFmtId="0" fontId="35" fillId="6" borderId="12" xfId="0" applyFont="1" applyFill="1" applyBorder="1" applyAlignment="1" applyProtection="1">
      <alignment horizontal="center" vertical="center"/>
      <protection locked="0"/>
    </xf>
    <xf numFmtId="0" fontId="35" fillId="6" borderId="7" xfId="0" applyFont="1" applyFill="1" applyBorder="1" applyAlignment="1" applyProtection="1">
      <alignment horizontal="center" vertical="center"/>
      <protection locked="0"/>
    </xf>
    <xf numFmtId="0" fontId="35" fillId="6" borderId="6" xfId="0" applyFont="1" applyFill="1" applyBorder="1" applyAlignment="1" applyProtection="1">
      <alignment horizontal="center" vertical="center"/>
      <protection locked="0"/>
    </xf>
    <xf numFmtId="0" fontId="35" fillId="6" borderId="6" xfId="0" applyFont="1" applyFill="1" applyBorder="1" applyAlignment="1" applyProtection="1">
      <alignment horizontal="center" vertical="center"/>
      <protection locked="0"/>
    </xf>
    <xf numFmtId="0" fontId="35" fillId="6" borderId="4" xfId="0" applyFont="1" applyFill="1" applyBorder="1" applyAlignment="1" applyProtection="1">
      <alignment horizontal="center" vertical="center"/>
      <protection locked="0"/>
    </xf>
    <xf numFmtId="0" fontId="11" fillId="6" borderId="37"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35" fillId="6" borderId="37" xfId="0" applyFont="1" applyFill="1" applyBorder="1" applyAlignment="1" applyProtection="1">
      <alignment horizontal="center" vertical="center"/>
      <protection locked="0"/>
    </xf>
    <xf numFmtId="0" fontId="35" fillId="6" borderId="1" xfId="0" applyFont="1" applyFill="1" applyBorder="1" applyAlignment="1" applyProtection="1">
      <alignment horizontal="center" vertical="center"/>
      <protection locked="0"/>
    </xf>
    <xf numFmtId="0" fontId="35" fillId="6" borderId="1" xfId="0" applyFont="1" applyFill="1" applyBorder="1" applyAlignment="1" applyProtection="1">
      <alignment horizontal="right" vertical="center"/>
      <protection locked="0"/>
    </xf>
    <xf numFmtId="0" fontId="35" fillId="6" borderId="5" xfId="0" applyFont="1" applyFill="1" applyBorder="1" applyAlignment="1" applyProtection="1">
      <alignment horizontal="right" vertical="center"/>
      <protection locked="0"/>
    </xf>
    <xf numFmtId="0" fontId="11" fillId="6" borderId="7" xfId="0" applyFont="1" applyFill="1" applyBorder="1" applyAlignment="1" applyProtection="1">
      <alignment horizontal="left" vertical="center" wrapText="1" indent="1"/>
      <protection locked="0"/>
    </xf>
    <xf numFmtId="0" fontId="11" fillId="6" borderId="3" xfId="0" applyFont="1" applyFill="1" applyBorder="1" applyAlignment="1" applyProtection="1">
      <alignment horizontal="left" vertical="center" wrapText="1" indent="1"/>
      <protection locked="0"/>
    </xf>
    <xf numFmtId="0" fontId="11" fillId="6" borderId="4" xfId="0" applyFont="1" applyFill="1" applyBorder="1" applyAlignment="1" applyProtection="1">
      <alignment horizontal="left" vertical="center" indent="1" shrinkToFit="1"/>
      <protection locked="0"/>
    </xf>
    <xf numFmtId="0" fontId="11" fillId="6" borderId="1" xfId="0" applyFont="1" applyFill="1" applyBorder="1" applyAlignment="1" applyProtection="1">
      <alignment horizontal="left" vertical="center" indent="1" shrinkToFit="1"/>
      <protection locked="0"/>
    </xf>
    <xf numFmtId="0" fontId="35" fillId="6" borderId="7" xfId="0" applyFont="1" applyFill="1" applyBorder="1" applyAlignment="1" applyProtection="1">
      <alignment horizontal="left" vertical="center" wrapText="1" indent="1"/>
      <protection locked="0"/>
    </xf>
    <xf numFmtId="0" fontId="35" fillId="6" borderId="3" xfId="0" applyFont="1" applyFill="1" applyBorder="1" applyAlignment="1" applyProtection="1">
      <alignment horizontal="left" vertical="center" wrapText="1" indent="1"/>
      <protection locked="0"/>
    </xf>
    <xf numFmtId="0" fontId="35" fillId="6" borderId="4" xfId="0" applyFont="1" applyFill="1" applyBorder="1" applyAlignment="1" applyProtection="1">
      <alignment horizontal="left" vertical="center" indent="1" shrinkToFit="1"/>
      <protection locked="0"/>
    </xf>
    <xf numFmtId="0" fontId="35" fillId="6" borderId="1" xfId="0" applyFont="1" applyFill="1" applyBorder="1" applyAlignment="1" applyProtection="1">
      <alignment horizontal="left" vertical="center" indent="1" shrinkToFit="1"/>
      <protection locked="0"/>
    </xf>
    <xf numFmtId="0" fontId="17" fillId="6" borderId="16" xfId="0" applyFont="1" applyFill="1" applyBorder="1" applyAlignment="1" applyProtection="1">
      <alignment horizontal="center" vertical="center" shrinkToFit="1"/>
      <protection locked="0"/>
    </xf>
    <xf numFmtId="0" fontId="17" fillId="6" borderId="18" xfId="0" applyFont="1" applyFill="1" applyBorder="1" applyAlignment="1" applyProtection="1">
      <alignment horizontal="center" vertical="center" shrinkToFit="1"/>
      <protection locked="0"/>
    </xf>
    <xf numFmtId="0" fontId="39" fillId="6" borderId="17" xfId="0" applyFont="1" applyFill="1" applyBorder="1" applyAlignment="1" applyProtection="1">
      <alignment horizontal="center" vertical="center"/>
      <protection locked="0"/>
    </xf>
    <xf numFmtId="0" fontId="39" fillId="6" borderId="16" xfId="0" applyFont="1" applyFill="1" applyBorder="1" applyAlignment="1" applyProtection="1">
      <alignment horizontal="center" vertical="center"/>
      <protection locked="0"/>
    </xf>
    <xf numFmtId="0" fontId="17" fillId="6" borderId="17" xfId="0" applyFont="1" applyFill="1" applyBorder="1" applyAlignment="1" applyProtection="1">
      <alignment horizontal="center" vertical="center"/>
      <protection locked="0"/>
    </xf>
    <xf numFmtId="0" fontId="17" fillId="6" borderId="16" xfId="0" applyFont="1" applyFill="1" applyBorder="1" applyAlignment="1" applyProtection="1">
      <alignment horizontal="center" vertical="center"/>
      <protection locked="0"/>
    </xf>
    <xf numFmtId="0" fontId="39" fillId="6" borderId="16" xfId="0" applyFont="1" applyFill="1" applyBorder="1" applyAlignment="1" applyProtection="1">
      <alignment horizontal="center" vertical="center" shrinkToFit="1"/>
      <protection locked="0"/>
    </xf>
    <xf numFmtId="0" fontId="39" fillId="6" borderId="18" xfId="0" applyFont="1" applyFill="1" applyBorder="1" applyAlignment="1" applyProtection="1">
      <alignment horizontal="center" vertical="center" shrinkToFit="1"/>
      <protection locked="0"/>
    </xf>
    <xf numFmtId="0" fontId="35" fillId="6" borderId="0" xfId="0" applyFont="1" applyFill="1" applyAlignment="1" applyProtection="1">
      <alignment horizontal="center" vertical="center" shrinkToFit="1"/>
      <protection locked="0"/>
    </xf>
    <xf numFmtId="0" fontId="35" fillId="6" borderId="14" xfId="0" applyFont="1" applyFill="1" applyBorder="1" applyAlignment="1" applyProtection="1">
      <alignment horizontal="center" vertical="center" shrinkToFit="1"/>
      <protection locked="0"/>
    </xf>
    <xf numFmtId="0" fontId="35" fillId="6" borderId="12" xfId="0" applyFont="1" applyFill="1" applyBorder="1" applyAlignment="1" applyProtection="1">
      <alignment horizontal="center" vertical="center" shrinkToFit="1"/>
      <protection locked="0"/>
    </xf>
    <xf numFmtId="0" fontId="35" fillId="6" borderId="7" xfId="0" applyFont="1" applyFill="1" applyBorder="1" applyAlignment="1" applyProtection="1">
      <alignment horizontal="center" vertical="center" shrinkToFit="1"/>
      <protection locked="0"/>
    </xf>
    <xf numFmtId="0" fontId="35" fillId="6" borderId="9" xfId="0" applyFont="1" applyFill="1" applyBorder="1" applyAlignment="1" applyProtection="1">
      <alignment horizontal="center" vertical="center" shrinkToFit="1"/>
      <protection locked="0"/>
    </xf>
    <xf numFmtId="0" fontId="35" fillId="6" borderId="10" xfId="0" applyFont="1" applyFill="1" applyBorder="1" applyAlignment="1" applyProtection="1">
      <alignment horizontal="center" vertical="center" shrinkToFit="1"/>
      <protection locked="0"/>
    </xf>
    <xf numFmtId="0" fontId="35" fillId="6" borderId="8" xfId="0" applyFont="1" applyFill="1" applyBorder="1" applyAlignment="1" applyProtection="1">
      <alignment horizontal="center" vertical="center" shrinkToFit="1"/>
      <protection locked="0"/>
    </xf>
    <xf numFmtId="0" fontId="35" fillId="6" borderId="11" xfId="0" applyFont="1" applyFill="1" applyBorder="1" applyAlignment="1" applyProtection="1">
      <alignment horizontal="center" vertical="center" shrinkToFit="1"/>
      <protection locked="0"/>
    </xf>
    <xf numFmtId="0" fontId="40" fillId="6" borderId="9" xfId="0" applyFont="1" applyFill="1" applyBorder="1" applyAlignment="1" applyProtection="1">
      <alignment horizontal="center" vertical="center" wrapText="1"/>
      <protection locked="0"/>
    </xf>
    <xf numFmtId="0" fontId="40" fillId="6" borderId="10" xfId="0" applyFont="1" applyFill="1" applyBorder="1" applyAlignment="1" applyProtection="1">
      <alignment horizontal="center" vertical="center" wrapText="1"/>
      <protection locked="0"/>
    </xf>
    <xf numFmtId="0" fontId="40" fillId="6" borderId="8" xfId="0" applyFont="1" applyFill="1" applyBorder="1" applyAlignment="1" applyProtection="1">
      <alignment horizontal="center" vertical="center" wrapText="1"/>
      <protection locked="0"/>
    </xf>
    <xf numFmtId="0" fontId="40" fillId="6" borderId="11" xfId="0" applyFont="1" applyFill="1" applyBorder="1" applyAlignment="1" applyProtection="1">
      <alignment horizontal="center" vertical="center" wrapText="1"/>
      <protection locked="0"/>
    </xf>
    <xf numFmtId="0" fontId="40" fillId="6" borderId="12" xfId="0" applyFont="1" applyFill="1" applyBorder="1" applyAlignment="1" applyProtection="1">
      <alignment horizontal="center" vertical="center" wrapText="1"/>
      <protection locked="0"/>
    </xf>
    <xf numFmtId="0" fontId="40" fillId="6" borderId="7" xfId="0" applyFont="1" applyFill="1" applyBorder="1" applyAlignment="1" applyProtection="1">
      <alignment horizontal="center" vertical="center" wrapText="1"/>
      <protection locked="0"/>
    </xf>
    <xf numFmtId="0" fontId="35" fillId="6" borderId="2" xfId="0" applyFont="1" applyFill="1" applyBorder="1" applyAlignment="1">
      <alignment horizontal="left" vertical="center" wrapText="1" indent="1"/>
    </xf>
    <xf numFmtId="0" fontId="35" fillId="6" borderId="38" xfId="0" applyFont="1" applyFill="1" applyBorder="1" applyAlignment="1">
      <alignment horizontal="left" vertical="center" indent="1" shrinkToFit="1"/>
    </xf>
    <xf numFmtId="0" fontId="3" fillId="6" borderId="2" xfId="0" applyFont="1" applyFill="1" applyBorder="1" applyAlignment="1">
      <alignment horizontal="left" vertical="center" wrapText="1" indent="1"/>
    </xf>
    <xf numFmtId="0" fontId="3" fillId="6" borderId="38" xfId="0" applyFont="1" applyFill="1" applyBorder="1" applyAlignment="1">
      <alignment horizontal="left" vertical="center" indent="1" shrinkToFit="1"/>
    </xf>
    <xf numFmtId="0" fontId="13" fillId="6" borderId="24" xfId="0" applyFont="1" applyFill="1" applyBorder="1" applyProtection="1">
      <alignment vertical="center"/>
      <protection locked="0"/>
    </xf>
    <xf numFmtId="0" fontId="13" fillId="6" borderId="17" xfId="0" applyFont="1" applyFill="1" applyBorder="1" applyProtection="1">
      <alignment vertical="center"/>
      <protection locked="0"/>
    </xf>
    <xf numFmtId="0" fontId="13" fillId="6" borderId="29" xfId="0" applyFont="1" applyFill="1" applyBorder="1" applyProtection="1">
      <alignment vertical="center"/>
      <protection locked="0"/>
    </xf>
    <xf numFmtId="0" fontId="13" fillId="6" borderId="28" xfId="0" applyFont="1" applyFill="1" applyBorder="1" applyProtection="1">
      <alignment vertical="center"/>
      <protection locked="0"/>
    </xf>
    <xf numFmtId="0" fontId="13" fillId="6" borderId="39" xfId="0" applyFont="1" applyFill="1" applyBorder="1" applyProtection="1">
      <alignment vertical="center"/>
      <protection locked="0"/>
    </xf>
    <xf numFmtId="0" fontId="13" fillId="6" borderId="33" xfId="0" applyFont="1" applyFill="1" applyBorder="1" applyProtection="1">
      <alignment vertical="center"/>
      <protection locked="0"/>
    </xf>
    <xf numFmtId="0" fontId="13" fillId="6" borderId="53" xfId="0" applyFont="1" applyFill="1" applyBorder="1" applyProtection="1">
      <alignment vertical="center"/>
      <protection locked="0"/>
    </xf>
    <xf numFmtId="0" fontId="13" fillId="6" borderId="54" xfId="0" applyFont="1" applyFill="1" applyBorder="1" applyProtection="1">
      <alignment vertical="center"/>
      <protection locked="0"/>
    </xf>
    <xf numFmtId="0" fontId="13" fillId="6" borderId="13" xfId="0" applyFont="1" applyFill="1" applyBorder="1" applyAlignment="1" applyProtection="1">
      <alignment horizontal="right" vertical="center"/>
      <protection locked="0"/>
    </xf>
    <xf numFmtId="0" fontId="13" fillId="6" borderId="0" xfId="0" applyFont="1" applyFill="1" applyAlignment="1" applyProtection="1">
      <alignment horizontal="right" vertical="center"/>
      <protection locked="0"/>
    </xf>
    <xf numFmtId="38" fontId="18" fillId="4" borderId="5" xfId="0" applyNumberFormat="1" applyFont="1" applyFill="1" applyBorder="1" applyAlignment="1">
      <alignment horizontal="right" vertical="center" shrinkToFit="1"/>
    </xf>
    <xf numFmtId="38" fontId="18" fillId="4" borderId="6" xfId="0" applyNumberFormat="1" applyFont="1" applyFill="1" applyBorder="1" applyAlignment="1">
      <alignment horizontal="right" vertical="center" shrinkToFit="1"/>
    </xf>
    <xf numFmtId="0" fontId="11" fillId="6" borderId="86" xfId="0" applyFont="1" applyFill="1" applyBorder="1" applyAlignment="1" applyProtection="1">
      <alignment horizontal="left" vertical="center" wrapText="1"/>
      <protection locked="0"/>
    </xf>
    <xf numFmtId="0" fontId="11" fillId="6" borderId="87" xfId="0" applyFont="1" applyFill="1" applyBorder="1" applyAlignment="1" applyProtection="1">
      <alignment horizontal="left" vertical="center" wrapText="1"/>
      <protection locked="0"/>
    </xf>
    <xf numFmtId="0" fontId="14" fillId="7" borderId="5" xfId="0" applyFont="1" applyFill="1" applyBorder="1" applyAlignment="1" applyProtection="1">
      <alignment horizontal="right" vertical="center"/>
      <protection locked="0"/>
    </xf>
    <xf numFmtId="0" fontId="14" fillId="7" borderId="6" xfId="0" applyFont="1" applyFill="1" applyBorder="1" applyAlignment="1" applyProtection="1">
      <alignment horizontal="right" vertical="center"/>
      <protection locked="0"/>
    </xf>
    <xf numFmtId="0" fontId="14" fillId="7" borderId="4" xfId="0" applyFont="1" applyFill="1" applyBorder="1" applyAlignment="1" applyProtection="1">
      <alignment horizontal="right" vertical="center"/>
      <protection locked="0"/>
    </xf>
    <xf numFmtId="38" fontId="14" fillId="7" borderId="5" xfId="0" applyNumberFormat="1" applyFont="1" applyFill="1" applyBorder="1" applyAlignment="1" applyProtection="1">
      <alignment horizontal="right" vertical="center"/>
      <protection locked="0"/>
    </xf>
    <xf numFmtId="0" fontId="11" fillId="6" borderId="32" xfId="0" applyFont="1" applyFill="1" applyBorder="1" applyAlignment="1" applyProtection="1">
      <alignment horizontal="center" vertical="center"/>
      <protection locked="0"/>
    </xf>
    <xf numFmtId="0" fontId="11" fillId="6" borderId="33"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64" xfId="0" applyFont="1" applyFill="1" applyBorder="1" applyAlignment="1" applyProtection="1">
      <alignment horizontal="left" vertical="center"/>
      <protection locked="0"/>
    </xf>
    <xf numFmtId="0" fontId="11" fillId="6" borderId="6"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35" fillId="6" borderId="10" xfId="0" applyFont="1" applyFill="1" applyBorder="1" applyAlignment="1" applyProtection="1">
      <alignment horizontal="left" vertical="center" wrapText="1"/>
      <protection locked="0"/>
    </xf>
    <xf numFmtId="0" fontId="35" fillId="6" borderId="8" xfId="0" applyFont="1" applyFill="1" applyBorder="1" applyAlignment="1" applyProtection="1">
      <alignment horizontal="left" vertical="center" wrapText="1"/>
      <protection locked="0"/>
    </xf>
    <xf numFmtId="0" fontId="35" fillId="6" borderId="86" xfId="0" applyFont="1" applyFill="1" applyBorder="1" applyAlignment="1" applyProtection="1">
      <alignment horizontal="left" vertical="center" wrapText="1"/>
      <protection locked="0"/>
    </xf>
    <xf numFmtId="0" fontId="35" fillId="6" borderId="87" xfId="0" applyFont="1" applyFill="1" applyBorder="1" applyAlignment="1" applyProtection="1">
      <alignment horizontal="left" vertical="center" wrapText="1"/>
      <protection locked="0"/>
    </xf>
    <xf numFmtId="0" fontId="17" fillId="6" borderId="26" xfId="0" applyFont="1" applyFill="1" applyBorder="1" applyAlignment="1" applyProtection="1">
      <alignment horizontal="center" vertical="center" wrapText="1"/>
      <protection locked="0"/>
    </xf>
    <xf numFmtId="0" fontId="17" fillId="6" borderId="17" xfId="0" applyFont="1" applyFill="1" applyBorder="1" applyAlignment="1" applyProtection="1">
      <alignment horizontal="center" vertical="center" wrapText="1"/>
      <protection locked="0"/>
    </xf>
    <xf numFmtId="0" fontId="17" fillId="6" borderId="16" xfId="0" applyFont="1" applyFill="1" applyBorder="1" applyAlignment="1" applyProtection="1">
      <alignment horizontal="center" vertical="center" wrapText="1"/>
      <protection locked="0"/>
    </xf>
    <xf numFmtId="0" fontId="39" fillId="6" borderId="26" xfId="0" applyFont="1" applyFill="1" applyBorder="1" applyAlignment="1" applyProtection="1">
      <alignment horizontal="center" vertical="center" wrapText="1"/>
      <protection locked="0"/>
    </xf>
    <xf numFmtId="0" fontId="39" fillId="6" borderId="17" xfId="0" applyFont="1" applyFill="1" applyBorder="1" applyAlignment="1" applyProtection="1">
      <alignment horizontal="center" vertical="center" wrapText="1"/>
      <protection locked="0"/>
    </xf>
    <xf numFmtId="0" fontId="39" fillId="6" borderId="16" xfId="0" applyFont="1" applyFill="1" applyBorder="1" applyAlignment="1" applyProtection="1">
      <alignment horizontal="center" vertical="center" wrapText="1"/>
      <protection locked="0"/>
    </xf>
    <xf numFmtId="0" fontId="35" fillId="6" borderId="32" xfId="0" applyFont="1" applyFill="1" applyBorder="1" applyAlignment="1" applyProtection="1">
      <alignment horizontal="center" vertical="center"/>
      <protection locked="0"/>
    </xf>
    <xf numFmtId="0" fontId="35" fillId="6" borderId="33" xfId="0" applyFont="1" applyFill="1" applyBorder="1" applyAlignment="1" applyProtection="1">
      <alignment horizontal="center" vertical="center"/>
      <protection locked="0"/>
    </xf>
    <xf numFmtId="0" fontId="35" fillId="6" borderId="30" xfId="0" applyFont="1" applyFill="1" applyBorder="1" applyAlignment="1" applyProtection="1">
      <alignment horizontal="center" vertical="center"/>
      <protection locked="0"/>
    </xf>
    <xf numFmtId="0" fontId="35" fillId="6" borderId="64" xfId="0" applyFont="1" applyFill="1" applyBorder="1" applyAlignment="1" applyProtection="1">
      <alignment horizontal="center" vertical="center"/>
      <protection locked="0"/>
    </xf>
    <xf numFmtId="0" fontId="35" fillId="6" borderId="9" xfId="0" applyFont="1" applyFill="1" applyBorder="1" applyAlignment="1" applyProtection="1">
      <alignment horizontal="right" vertical="center"/>
      <protection locked="0"/>
    </xf>
    <xf numFmtId="0" fontId="35" fillId="6" borderId="10" xfId="0" applyFont="1" applyFill="1" applyBorder="1" applyAlignment="1" applyProtection="1">
      <alignment horizontal="right" vertical="center"/>
      <protection locked="0"/>
    </xf>
    <xf numFmtId="0" fontId="35" fillId="6" borderId="10" xfId="0" applyFont="1" applyFill="1" applyBorder="1" applyAlignment="1" applyProtection="1">
      <alignment horizontal="center" vertical="center"/>
      <protection locked="0"/>
    </xf>
    <xf numFmtId="0" fontId="35" fillId="7" borderId="10" xfId="0" applyFont="1" applyFill="1" applyBorder="1" applyAlignment="1" applyProtection="1">
      <alignment horizontal="center" vertical="center"/>
      <protection locked="0"/>
    </xf>
    <xf numFmtId="0" fontId="35" fillId="7" borderId="12" xfId="0" applyFont="1" applyFill="1" applyBorder="1" applyAlignment="1" applyProtection="1">
      <alignment horizontal="center" vertical="center"/>
      <protection locked="0"/>
    </xf>
    <xf numFmtId="49" fontId="35" fillId="7" borderId="1" xfId="0" applyNumberFormat="1" applyFont="1" applyFill="1" applyBorder="1" applyAlignment="1" applyProtection="1">
      <alignment horizontal="center" vertical="center"/>
      <protection locked="0"/>
    </xf>
    <xf numFmtId="0" fontId="39" fillId="7" borderId="17" xfId="0" applyFont="1" applyFill="1" applyBorder="1" applyAlignment="1" applyProtection="1">
      <alignment horizontal="center" vertical="center"/>
      <protection locked="0"/>
    </xf>
    <xf numFmtId="0" fontId="39" fillId="7" borderId="16" xfId="0" applyFont="1" applyFill="1" applyBorder="1" applyAlignment="1" applyProtection="1">
      <alignment horizontal="center" vertical="center"/>
      <protection locked="0"/>
    </xf>
    <xf numFmtId="0" fontId="35" fillId="7" borderId="7" xfId="0" applyFont="1" applyFill="1" applyBorder="1" applyAlignment="1" applyProtection="1">
      <alignment horizontal="center" vertical="center"/>
      <protection locked="0"/>
    </xf>
    <xf numFmtId="0" fontId="3" fillId="7" borderId="0" xfId="0" applyFont="1" applyFill="1" applyAlignment="1" applyProtection="1">
      <alignment horizontal="center" vertical="center"/>
      <protection locked="0"/>
    </xf>
    <xf numFmtId="0" fontId="3" fillId="7" borderId="8" xfId="0" applyFont="1" applyFill="1" applyBorder="1" applyAlignment="1" applyProtection="1">
      <alignment horizontal="left" vertical="center"/>
      <protection locked="0"/>
    </xf>
    <xf numFmtId="0" fontId="3" fillId="7" borderId="2" xfId="0" applyFont="1" applyFill="1" applyBorder="1" applyAlignment="1" applyProtection="1">
      <alignment horizontal="left" vertical="center"/>
      <protection locked="0"/>
    </xf>
    <xf numFmtId="0" fontId="3" fillId="7" borderId="3" xfId="0" applyFont="1" applyFill="1" applyBorder="1" applyAlignment="1" applyProtection="1">
      <alignment horizontal="left" vertical="center"/>
      <protection locked="0"/>
    </xf>
    <xf numFmtId="0" fontId="3" fillId="7" borderId="1" xfId="0" applyFont="1" applyFill="1" applyBorder="1" applyAlignment="1" applyProtection="1">
      <alignment horizontal="left" vertical="center"/>
      <protection locked="0"/>
    </xf>
    <xf numFmtId="0" fontId="3" fillId="7" borderId="1" xfId="0" applyFont="1" applyFill="1" applyBorder="1" applyAlignment="1" applyProtection="1">
      <alignment horizontal="center" vertical="center"/>
      <protection locked="0"/>
    </xf>
    <xf numFmtId="181" fontId="6" fillId="7" borderId="5" xfId="0" applyNumberFormat="1" applyFont="1" applyFill="1" applyBorder="1" applyAlignment="1" applyProtection="1">
      <alignment horizontal="right" vertical="center" shrinkToFit="1"/>
      <protection locked="0"/>
    </xf>
    <xf numFmtId="181" fontId="6" fillId="7" borderId="6" xfId="0" applyNumberFormat="1" applyFont="1" applyFill="1" applyBorder="1" applyAlignment="1" applyProtection="1">
      <alignment horizontal="right" vertical="center" shrinkToFit="1"/>
      <protection locked="0"/>
    </xf>
    <xf numFmtId="180" fontId="6" fillId="7" borderId="5" xfId="0" applyNumberFormat="1" applyFont="1" applyFill="1" applyBorder="1" applyAlignment="1" applyProtection="1">
      <alignment horizontal="right" vertical="center" shrinkToFit="1"/>
      <protection locked="0"/>
    </xf>
    <xf numFmtId="180" fontId="6" fillId="7" borderId="6" xfId="0" applyNumberFormat="1" applyFont="1" applyFill="1" applyBorder="1" applyAlignment="1" applyProtection="1">
      <alignment horizontal="right" vertical="center" shrinkToFit="1"/>
      <protection locked="0"/>
    </xf>
    <xf numFmtId="180" fontId="6" fillId="7" borderId="10" xfId="0" applyNumberFormat="1" applyFont="1" applyFill="1" applyBorder="1" applyAlignment="1" applyProtection="1">
      <alignment horizontal="right" vertical="center" shrinkToFit="1"/>
      <protection locked="0"/>
    </xf>
    <xf numFmtId="180" fontId="6" fillId="7" borderId="0" xfId="0" applyNumberFormat="1" applyFont="1" applyFill="1" applyAlignment="1" applyProtection="1">
      <alignment horizontal="right" vertical="center" shrinkToFit="1"/>
      <protection locked="0"/>
    </xf>
    <xf numFmtId="180" fontId="6" fillId="7" borderId="12" xfId="0" applyNumberFormat="1" applyFont="1" applyFill="1" applyBorder="1" applyAlignment="1" applyProtection="1">
      <alignment horizontal="right" vertical="center" shrinkToFit="1"/>
      <protection locked="0"/>
    </xf>
    <xf numFmtId="181" fontId="6" fillId="7" borderId="9" xfId="0" applyNumberFormat="1" applyFont="1" applyFill="1" applyBorder="1" applyAlignment="1" applyProtection="1">
      <alignment horizontal="right" vertical="center" shrinkToFit="1"/>
      <protection locked="0"/>
    </xf>
    <xf numFmtId="181" fontId="6" fillId="7" borderId="10" xfId="0" applyNumberFormat="1" applyFont="1" applyFill="1" applyBorder="1" applyAlignment="1" applyProtection="1">
      <alignment horizontal="right" vertical="center" shrinkToFit="1"/>
      <protection locked="0"/>
    </xf>
    <xf numFmtId="181" fontId="6" fillId="7" borderId="13" xfId="0" applyNumberFormat="1" applyFont="1" applyFill="1" applyBorder="1" applyAlignment="1" applyProtection="1">
      <alignment horizontal="right" vertical="center" shrinkToFit="1"/>
      <protection locked="0"/>
    </xf>
    <xf numFmtId="181" fontId="6" fillId="7" borderId="0" xfId="0" applyNumberFormat="1" applyFont="1" applyFill="1" applyAlignment="1" applyProtection="1">
      <alignment horizontal="right" vertical="center" shrinkToFit="1"/>
      <protection locked="0"/>
    </xf>
    <xf numFmtId="181" fontId="6" fillId="7" borderId="11" xfId="0" applyNumberFormat="1" applyFont="1" applyFill="1" applyBorder="1" applyAlignment="1" applyProtection="1">
      <alignment horizontal="right" vertical="center" shrinkToFit="1"/>
      <protection locked="0"/>
    </xf>
    <xf numFmtId="181" fontId="6" fillId="7" borderId="12" xfId="0" applyNumberFormat="1" applyFont="1" applyFill="1" applyBorder="1" applyAlignment="1" applyProtection="1">
      <alignment horizontal="right" vertical="center" shrinkToFit="1"/>
      <protection locked="0"/>
    </xf>
    <xf numFmtId="185" fontId="6" fillId="7" borderId="24" xfId="0" applyNumberFormat="1" applyFont="1" applyFill="1" applyBorder="1" applyAlignment="1" applyProtection="1">
      <alignment horizontal="right" vertical="center" shrinkToFit="1"/>
      <protection locked="0"/>
    </xf>
    <xf numFmtId="185" fontId="6" fillId="7" borderId="29" xfId="0" applyNumberFormat="1" applyFont="1" applyFill="1" applyBorder="1" applyAlignment="1" applyProtection="1">
      <alignment horizontal="right" vertical="center" shrinkToFit="1"/>
      <protection locked="0"/>
    </xf>
    <xf numFmtId="185" fontId="6" fillId="7" borderId="39" xfId="0" applyNumberFormat="1" applyFont="1" applyFill="1" applyBorder="1" applyAlignment="1" applyProtection="1">
      <alignment horizontal="right" vertical="center" shrinkToFit="1"/>
      <protection locked="0"/>
    </xf>
    <xf numFmtId="181" fontId="6" fillId="7" borderId="18" xfId="0" applyNumberFormat="1" applyFont="1" applyFill="1" applyBorder="1" applyAlignment="1" applyProtection="1">
      <alignment horizontal="right" vertical="center" shrinkToFit="1"/>
      <protection locked="0"/>
    </xf>
    <xf numFmtId="181" fontId="6" fillId="7" borderId="24" xfId="0" applyNumberFormat="1" applyFont="1" applyFill="1" applyBorder="1" applyAlignment="1" applyProtection="1">
      <alignment horizontal="right" vertical="center" shrinkToFit="1"/>
      <protection locked="0"/>
    </xf>
    <xf numFmtId="181" fontId="6" fillId="7" borderId="38" xfId="0" applyNumberFormat="1" applyFont="1" applyFill="1" applyBorder="1" applyAlignment="1" applyProtection="1">
      <alignment horizontal="right" vertical="center" shrinkToFit="1"/>
      <protection locked="0"/>
    </xf>
    <xf numFmtId="181" fontId="6" fillId="7" borderId="29" xfId="0" applyNumberFormat="1" applyFont="1" applyFill="1" applyBorder="1" applyAlignment="1" applyProtection="1">
      <alignment horizontal="right" vertical="center" shrinkToFit="1"/>
      <protection locked="0"/>
    </xf>
    <xf numFmtId="181" fontId="6" fillId="7" borderId="3" xfId="0" applyNumberFormat="1" applyFont="1" applyFill="1" applyBorder="1" applyAlignment="1" applyProtection="1">
      <alignment horizontal="right" vertical="center" shrinkToFit="1"/>
      <protection locked="0"/>
    </xf>
    <xf numFmtId="181" fontId="6" fillId="7" borderId="40" xfId="0" applyNumberFormat="1" applyFont="1" applyFill="1" applyBorder="1" applyAlignment="1" applyProtection="1">
      <alignment horizontal="right" vertical="center" shrinkToFit="1"/>
      <protection locked="0"/>
    </xf>
    <xf numFmtId="181" fontId="6" fillId="7" borderId="39" xfId="0" applyNumberFormat="1" applyFont="1" applyFill="1" applyBorder="1" applyAlignment="1" applyProtection="1">
      <alignment horizontal="right" vertical="center" shrinkToFit="1"/>
      <protection locked="0"/>
    </xf>
    <xf numFmtId="181" fontId="6" fillId="7" borderId="18" xfId="0" applyNumberFormat="1" applyFont="1" applyFill="1" applyBorder="1" applyAlignment="1" applyProtection="1">
      <alignment horizontal="right" vertical="center"/>
      <protection locked="0"/>
    </xf>
    <xf numFmtId="181" fontId="6" fillId="7" borderId="24" xfId="0" applyNumberFormat="1" applyFont="1" applyFill="1" applyBorder="1" applyAlignment="1" applyProtection="1">
      <alignment horizontal="right" vertical="center"/>
      <protection locked="0"/>
    </xf>
    <xf numFmtId="181" fontId="6" fillId="7" borderId="3" xfId="0" applyNumberFormat="1" applyFont="1" applyFill="1" applyBorder="1" applyAlignment="1" applyProtection="1">
      <alignment horizontal="right" vertical="center"/>
      <protection locked="0"/>
    </xf>
    <xf numFmtId="181" fontId="6" fillId="7" borderId="11" xfId="0" applyNumberFormat="1" applyFont="1" applyFill="1" applyBorder="1" applyAlignment="1" applyProtection="1">
      <alignment horizontal="right" vertical="center"/>
      <protection locked="0"/>
    </xf>
    <xf numFmtId="181" fontId="6" fillId="7" borderId="40" xfId="0" applyNumberFormat="1" applyFont="1" applyFill="1" applyBorder="1" applyAlignment="1" applyProtection="1">
      <alignment horizontal="right" vertical="center"/>
      <protection locked="0"/>
    </xf>
    <xf numFmtId="181" fontId="6" fillId="7" borderId="39" xfId="0" applyNumberFormat="1" applyFont="1" applyFill="1" applyBorder="1" applyAlignment="1" applyProtection="1">
      <alignment horizontal="right" vertical="center"/>
      <protection locked="0"/>
    </xf>
    <xf numFmtId="185" fontId="6" fillId="7" borderId="5" xfId="0" applyNumberFormat="1" applyFont="1" applyFill="1" applyBorder="1" applyAlignment="1" applyProtection="1">
      <alignment horizontal="right" vertical="center" shrinkToFit="1"/>
      <protection locked="0"/>
    </xf>
    <xf numFmtId="0" fontId="6" fillId="7" borderId="5" xfId="0" applyFont="1" applyFill="1" applyBorder="1" applyAlignment="1" applyProtection="1">
      <alignment horizontal="center" vertical="center" shrinkToFit="1"/>
      <protection locked="0"/>
    </xf>
    <xf numFmtId="181" fontId="6" fillId="7" borderId="1" xfId="0" applyNumberFormat="1" applyFont="1" applyFill="1" applyBorder="1" applyAlignment="1" applyProtection="1">
      <alignment horizontal="right" vertical="center"/>
      <protection locked="0"/>
    </xf>
    <xf numFmtId="181" fontId="6" fillId="7" borderId="5" xfId="0" applyNumberFormat="1" applyFont="1" applyFill="1" applyBorder="1" applyAlignment="1" applyProtection="1">
      <alignment horizontal="right" vertical="center"/>
      <protection locked="0"/>
    </xf>
    <xf numFmtId="181" fontId="6" fillId="7" borderId="1" xfId="0" applyNumberFormat="1" applyFont="1" applyFill="1" applyBorder="1" applyAlignment="1" applyProtection="1">
      <alignment horizontal="right" vertical="center" shrinkToFit="1"/>
      <protection locked="0"/>
    </xf>
    <xf numFmtId="0" fontId="35" fillId="7" borderId="0" xfId="0" applyFont="1" applyFill="1" applyAlignment="1" applyProtection="1">
      <alignment horizontal="center" vertical="center"/>
      <protection locked="0"/>
    </xf>
    <xf numFmtId="0" fontId="35" fillId="7" borderId="8" xfId="0" applyFont="1" applyFill="1" applyBorder="1" applyAlignment="1" applyProtection="1">
      <alignment horizontal="left" vertical="center"/>
      <protection locked="0"/>
    </xf>
    <xf numFmtId="0" fontId="35" fillId="7" borderId="2" xfId="0" applyFont="1" applyFill="1" applyBorder="1" applyAlignment="1" applyProtection="1">
      <alignment horizontal="left" vertical="center"/>
      <protection locked="0"/>
    </xf>
    <xf numFmtId="0" fontId="35" fillId="7" borderId="3" xfId="0" applyFont="1" applyFill="1" applyBorder="1" applyAlignment="1" applyProtection="1">
      <alignment horizontal="left" vertical="center" indent="1"/>
      <protection locked="0"/>
    </xf>
    <xf numFmtId="0" fontId="35" fillId="7" borderId="1" xfId="0" applyFont="1" applyFill="1" applyBorder="1" applyAlignment="1" applyProtection="1">
      <alignment horizontal="left" vertical="center" indent="1"/>
      <protection locked="0"/>
    </xf>
    <xf numFmtId="180" fontId="33" fillId="7" borderId="10" xfId="0" applyNumberFormat="1" applyFont="1" applyFill="1" applyBorder="1" applyAlignment="1" applyProtection="1">
      <alignment horizontal="right" vertical="center" shrinkToFit="1"/>
      <protection locked="0"/>
    </xf>
    <xf numFmtId="180" fontId="33" fillId="7" borderId="0" xfId="0" applyNumberFormat="1" applyFont="1" applyFill="1" applyAlignment="1" applyProtection="1">
      <alignment horizontal="right" vertical="center" shrinkToFit="1"/>
      <protection locked="0"/>
    </xf>
    <xf numFmtId="180" fontId="33" fillId="7" borderId="12" xfId="0" applyNumberFormat="1" applyFont="1" applyFill="1" applyBorder="1" applyAlignment="1" applyProtection="1">
      <alignment horizontal="right" vertical="center" shrinkToFit="1"/>
      <protection locked="0"/>
    </xf>
    <xf numFmtId="181" fontId="33" fillId="7" borderId="9" xfId="0" applyNumberFormat="1" applyFont="1" applyFill="1" applyBorder="1" applyAlignment="1" applyProtection="1">
      <alignment horizontal="right" vertical="center" shrinkToFit="1"/>
      <protection locked="0"/>
    </xf>
    <xf numFmtId="181" fontId="33" fillId="7" borderId="10" xfId="0" applyNumberFormat="1" applyFont="1" applyFill="1" applyBorder="1" applyAlignment="1" applyProtection="1">
      <alignment horizontal="right" vertical="center" shrinkToFit="1"/>
      <protection locked="0"/>
    </xf>
    <xf numFmtId="181" fontId="33" fillId="7" borderId="13" xfId="0" applyNumberFormat="1" applyFont="1" applyFill="1" applyBorder="1" applyAlignment="1" applyProtection="1">
      <alignment horizontal="right" vertical="center" shrinkToFit="1"/>
      <protection locked="0"/>
    </xf>
    <xf numFmtId="181" fontId="33" fillId="7" borderId="0" xfId="0" applyNumberFormat="1" applyFont="1" applyFill="1" applyAlignment="1" applyProtection="1">
      <alignment horizontal="right" vertical="center" shrinkToFit="1"/>
      <protection locked="0"/>
    </xf>
    <xf numFmtId="181" fontId="33" fillId="7" borderId="11" xfId="0" applyNumberFormat="1" applyFont="1" applyFill="1" applyBorder="1" applyAlignment="1" applyProtection="1">
      <alignment horizontal="right" vertical="center" shrinkToFit="1"/>
      <protection locked="0"/>
    </xf>
    <xf numFmtId="181" fontId="33" fillId="7" borderId="12" xfId="0" applyNumberFormat="1" applyFont="1" applyFill="1" applyBorder="1" applyAlignment="1" applyProtection="1">
      <alignment horizontal="right" vertical="center" shrinkToFit="1"/>
      <protection locked="0"/>
    </xf>
    <xf numFmtId="181" fontId="33" fillId="7" borderId="18" xfId="0" applyNumberFormat="1" applyFont="1" applyFill="1" applyBorder="1" applyAlignment="1" applyProtection="1">
      <alignment horizontal="right" vertical="center" shrinkToFit="1"/>
      <protection locked="0"/>
    </xf>
    <xf numFmtId="181" fontId="33" fillId="7" borderId="24" xfId="0" applyNumberFormat="1" applyFont="1" applyFill="1" applyBorder="1" applyAlignment="1" applyProtection="1">
      <alignment horizontal="right" vertical="center" shrinkToFit="1"/>
      <protection locked="0"/>
    </xf>
    <xf numFmtId="181" fontId="33" fillId="7" borderId="38" xfId="0" applyNumberFormat="1" applyFont="1" applyFill="1" applyBorder="1" applyAlignment="1" applyProtection="1">
      <alignment horizontal="right" vertical="center" shrinkToFit="1"/>
      <protection locked="0"/>
    </xf>
    <xf numFmtId="181" fontId="33" fillId="7" borderId="29" xfId="0" applyNumberFormat="1" applyFont="1" applyFill="1" applyBorder="1" applyAlignment="1" applyProtection="1">
      <alignment horizontal="right" vertical="center" shrinkToFit="1"/>
      <protection locked="0"/>
    </xf>
    <xf numFmtId="185" fontId="33" fillId="7" borderId="24" xfId="0" applyNumberFormat="1" applyFont="1" applyFill="1" applyBorder="1" applyAlignment="1" applyProtection="1">
      <alignment horizontal="right" vertical="center" shrinkToFit="1"/>
      <protection locked="0"/>
    </xf>
    <xf numFmtId="185" fontId="33" fillId="7" borderId="29" xfId="0" applyNumberFormat="1" applyFont="1" applyFill="1" applyBorder="1" applyAlignment="1" applyProtection="1">
      <alignment horizontal="right"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9FCD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63501</xdr:colOff>
      <xdr:row>0</xdr:row>
      <xdr:rowOff>31750</xdr:rowOff>
    </xdr:from>
    <xdr:to>
      <xdr:col>25</xdr:col>
      <xdr:colOff>3012281</xdr:colOff>
      <xdr:row>4</xdr:row>
      <xdr:rowOff>64558</xdr:rowOff>
    </xdr:to>
    <xdr:sp macro="" textlink="">
      <xdr:nvSpPr>
        <xdr:cNvPr id="2" name="テキスト ボックス 1">
          <a:extLst>
            <a:ext uri="{FF2B5EF4-FFF2-40B4-BE49-F238E27FC236}">
              <a16:creationId xmlns:a16="http://schemas.microsoft.com/office/drawing/2014/main" id="{8B9DC870-F34A-4FE0-9CA9-66A4E567B5C5}"/>
            </a:ext>
          </a:extLst>
        </xdr:cNvPr>
        <xdr:cNvSpPr txBox="1"/>
      </xdr:nvSpPr>
      <xdr:spPr>
        <a:xfrm>
          <a:off x="6647657" y="31750"/>
          <a:ext cx="3091655" cy="8186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申請書タブの内容がコピーされています。</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必要に応じて内容を修正してください。</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2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工事業者が作成してください。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14</xdr:col>
      <xdr:colOff>38100</xdr:colOff>
      <xdr:row>4</xdr:row>
      <xdr:rowOff>184150</xdr:rowOff>
    </xdr:to>
    <xdr:sp macro="" textlink="">
      <xdr:nvSpPr>
        <xdr:cNvPr id="2" name="テキスト ボックス 1">
          <a:extLst>
            <a:ext uri="{FF2B5EF4-FFF2-40B4-BE49-F238E27FC236}">
              <a16:creationId xmlns:a16="http://schemas.microsoft.com/office/drawing/2014/main" id="{281D7EE9-7F01-4CA7-ADB0-11968D8B17B9}"/>
            </a:ext>
          </a:extLst>
        </xdr:cNvPr>
        <xdr:cNvSpPr txBox="1"/>
      </xdr:nvSpPr>
      <xdr:spPr>
        <a:xfrm>
          <a:off x="47625" y="38100"/>
          <a:ext cx="3857625" cy="7747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2000">
              <a:solidFill>
                <a:srgbClr val="FF0000"/>
              </a:solidFill>
            </a:rPr>
            <a:t>記入例</a:t>
          </a:r>
          <a:endParaRPr kumimoji="1" lang="en-US" altLang="ja-JP" sz="2000">
            <a:solidFill>
              <a:srgbClr val="FF0000"/>
            </a:solidFill>
          </a:endParaRPr>
        </a:p>
        <a:p>
          <a:r>
            <a:rPr kumimoji="1" lang="en-US" altLang="ja-JP" sz="1100">
              <a:solidFill>
                <a:srgbClr val="FF0000"/>
              </a:solidFill>
            </a:rPr>
            <a:t>※</a:t>
          </a:r>
          <a:r>
            <a:rPr kumimoji="1" lang="ja-JP" altLang="en-US" sz="1100">
              <a:solidFill>
                <a:srgbClr val="FF0000"/>
              </a:solidFill>
            </a:rPr>
            <a:t>クリーム色に着色したセルを必要に応じ入力してください。</a:t>
          </a:r>
          <a:endParaRPr kumimoji="1" lang="en-US" altLang="ja-JP" sz="1100">
            <a:solidFill>
              <a:srgbClr val="FF0000"/>
            </a:solidFill>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補助金申請の手引きも併せてご確認ください。</a:t>
          </a:r>
          <a:endParaRPr kumimoji="1" lang="ja-JP" altLang="en-US" sz="1600">
            <a:solidFill>
              <a:srgbClr val="FF0000"/>
            </a:solidFill>
          </a:endParaRPr>
        </a:p>
      </xdr:txBody>
    </xdr:sp>
    <xdr:clientData/>
  </xdr:twoCellAnchor>
  <xdr:twoCellAnchor>
    <xdr:from>
      <xdr:col>11</xdr:col>
      <xdr:colOff>19050</xdr:colOff>
      <xdr:row>75</xdr:row>
      <xdr:rowOff>38100</xdr:rowOff>
    </xdr:from>
    <xdr:to>
      <xdr:col>22</xdr:col>
      <xdr:colOff>241300</xdr:colOff>
      <xdr:row>77</xdr:row>
      <xdr:rowOff>69850</xdr:rowOff>
    </xdr:to>
    <xdr:sp macro="" textlink="">
      <xdr:nvSpPr>
        <xdr:cNvPr id="3" name="テキスト ボックス 2">
          <a:extLst>
            <a:ext uri="{FF2B5EF4-FFF2-40B4-BE49-F238E27FC236}">
              <a16:creationId xmlns:a16="http://schemas.microsoft.com/office/drawing/2014/main" id="{3530B945-64A7-4CDE-84FA-D52D5718B01D}"/>
            </a:ext>
          </a:extLst>
        </xdr:cNvPr>
        <xdr:cNvSpPr txBox="1"/>
      </xdr:nvSpPr>
      <xdr:spPr>
        <a:xfrm>
          <a:off x="3057525" y="17783175"/>
          <a:ext cx="3260725" cy="4603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第三面から第五面は、補助金申請の手引きをご確認のうえ、対象工事にチェックしてください。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47626</xdr:colOff>
      <xdr:row>0</xdr:row>
      <xdr:rowOff>47625</xdr:rowOff>
    </xdr:from>
    <xdr:to>
      <xdr:col>14</xdr:col>
      <xdr:colOff>80963</xdr:colOff>
      <xdr:row>4</xdr:row>
      <xdr:rowOff>191294</xdr:rowOff>
    </xdr:to>
    <xdr:sp macro="" textlink="">
      <xdr:nvSpPr>
        <xdr:cNvPr id="2" name="テキスト ボックス 1">
          <a:extLst>
            <a:ext uri="{FF2B5EF4-FFF2-40B4-BE49-F238E27FC236}">
              <a16:creationId xmlns:a16="http://schemas.microsoft.com/office/drawing/2014/main" id="{DB3C25EA-117E-4215-8667-A8C0D74F2041}"/>
            </a:ext>
          </a:extLst>
        </xdr:cNvPr>
        <xdr:cNvSpPr txBox="1"/>
      </xdr:nvSpPr>
      <xdr:spPr>
        <a:xfrm>
          <a:off x="47626" y="47625"/>
          <a:ext cx="3867150" cy="7747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2000">
              <a:solidFill>
                <a:srgbClr val="FF0000"/>
              </a:solidFill>
            </a:rPr>
            <a:t>記入例</a:t>
          </a:r>
          <a:endParaRPr kumimoji="1" lang="en-US" altLang="ja-JP" sz="2000">
            <a:solidFill>
              <a:srgbClr val="FF0000"/>
            </a:solidFill>
          </a:endParaRPr>
        </a:p>
        <a:p>
          <a:r>
            <a:rPr kumimoji="1" lang="en-US" altLang="ja-JP" sz="1100">
              <a:solidFill>
                <a:srgbClr val="FF0000"/>
              </a:solidFill>
            </a:rPr>
            <a:t>※</a:t>
          </a:r>
          <a:r>
            <a:rPr kumimoji="1" lang="ja-JP" altLang="en-US" sz="1100">
              <a:solidFill>
                <a:srgbClr val="FF0000"/>
              </a:solidFill>
            </a:rPr>
            <a:t>クリーム色に着色したセルを必要に応じ入力してください。</a:t>
          </a:r>
          <a:endParaRPr kumimoji="1" lang="en-US" altLang="ja-JP" sz="1100">
            <a:solidFill>
              <a:srgbClr val="FF0000"/>
            </a:solidFill>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補助金申請の手引きも併せてご確認ください。</a:t>
          </a:r>
          <a:endParaRPr kumimoji="1" lang="ja-JP" altLang="en-US" sz="1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63501</xdr:colOff>
      <xdr:row>0</xdr:row>
      <xdr:rowOff>31750</xdr:rowOff>
    </xdr:from>
    <xdr:to>
      <xdr:col>25</xdr:col>
      <xdr:colOff>3012281</xdr:colOff>
      <xdr:row>4</xdr:row>
      <xdr:rowOff>64558</xdr:rowOff>
    </xdr:to>
    <xdr:sp macro="" textlink="">
      <xdr:nvSpPr>
        <xdr:cNvPr id="2" name="テキスト ボックス 1">
          <a:extLst>
            <a:ext uri="{FF2B5EF4-FFF2-40B4-BE49-F238E27FC236}">
              <a16:creationId xmlns:a16="http://schemas.microsoft.com/office/drawing/2014/main" id="{EA4E0F76-2248-46ED-940C-17A20E36DA79}"/>
            </a:ext>
          </a:extLst>
        </xdr:cNvPr>
        <xdr:cNvSpPr txBox="1"/>
      </xdr:nvSpPr>
      <xdr:spPr>
        <a:xfrm>
          <a:off x="6692901" y="31750"/>
          <a:ext cx="3091655" cy="8138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申請書タブの内容がコピーされています。</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必要に応じて内容を修正してください。</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2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工事業者が作成してください。</a:t>
          </a:r>
        </a:p>
      </xdr:txBody>
    </xdr:sp>
    <xdr:clientData/>
  </xdr:twoCellAnchor>
  <xdr:twoCellAnchor>
    <xdr:from>
      <xdr:col>0</xdr:col>
      <xdr:colOff>33618</xdr:colOff>
      <xdr:row>0</xdr:row>
      <xdr:rowOff>44823</xdr:rowOff>
    </xdr:from>
    <xdr:to>
      <xdr:col>12</xdr:col>
      <xdr:colOff>257735</xdr:colOff>
      <xdr:row>5</xdr:row>
      <xdr:rowOff>156882</xdr:rowOff>
    </xdr:to>
    <xdr:sp macro="" textlink="">
      <xdr:nvSpPr>
        <xdr:cNvPr id="3" name="テキスト ボックス 2">
          <a:extLst>
            <a:ext uri="{FF2B5EF4-FFF2-40B4-BE49-F238E27FC236}">
              <a16:creationId xmlns:a16="http://schemas.microsoft.com/office/drawing/2014/main" id="{8211B5FD-C2E0-40BD-9F3C-47166425CF75}"/>
            </a:ext>
          </a:extLst>
        </xdr:cNvPr>
        <xdr:cNvSpPr txBox="1"/>
      </xdr:nvSpPr>
      <xdr:spPr>
        <a:xfrm>
          <a:off x="33618" y="44823"/>
          <a:ext cx="3585882" cy="110938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2000">
              <a:solidFill>
                <a:srgbClr val="FF0000"/>
              </a:solidFill>
            </a:rPr>
            <a:t>記入例</a:t>
          </a:r>
          <a:endParaRPr kumimoji="1" lang="en-US" altLang="ja-JP" sz="2000">
            <a:solidFill>
              <a:srgbClr val="FF0000"/>
            </a:solidFill>
          </a:endParaRPr>
        </a:p>
        <a:p>
          <a:r>
            <a:rPr kumimoji="1" lang="en-US" altLang="ja-JP" sz="1100">
              <a:solidFill>
                <a:srgbClr val="FF0000"/>
              </a:solidFill>
            </a:rPr>
            <a:t>※</a:t>
          </a:r>
          <a:r>
            <a:rPr kumimoji="1" lang="ja-JP" altLang="en-US" sz="1100">
              <a:solidFill>
                <a:srgbClr val="FF0000"/>
              </a:solidFill>
            </a:rPr>
            <a:t>工事業者に作成を依頼してください。</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a:t>
          </a:r>
          <a:r>
            <a:rPr kumimoji="1" lang="ja-JP" altLang="ja-JP" sz="1100">
              <a:solidFill>
                <a:srgbClr val="FF0000"/>
              </a:solidFill>
              <a:effectLst/>
              <a:latin typeface="+mn-lt"/>
              <a:ea typeface="+mn-ea"/>
              <a:cs typeface="+mn-cs"/>
            </a:rPr>
            <a:t>クリーム色に着色したセルを必要に応じ入力してください。</a:t>
          </a:r>
          <a:endParaRPr kumimoji="1" lang="en-US" altLang="ja-JP" sz="1100">
            <a:solidFill>
              <a:srgbClr val="FF0000"/>
            </a:solidFill>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補助金申請の手引きも併せてご確認ください。</a:t>
          </a: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72"/>
  <sheetViews>
    <sheetView showGridLines="0" tabSelected="1" view="pageBreakPreview" zoomScaleNormal="90" zoomScaleSheetLayoutView="100" workbookViewId="0">
      <selection activeCell="Q3" sqref="Q3:R3"/>
    </sheetView>
  </sheetViews>
  <sheetFormatPr defaultColWidth="3.625" defaultRowHeight="14.25"/>
  <cols>
    <col min="1" max="20" width="3.625" style="33"/>
    <col min="21" max="21" width="3.625" style="34"/>
    <col min="22" max="23" width="3.625" style="33"/>
    <col min="24" max="24" width="1.875" style="33" customWidth="1"/>
    <col min="25" max="25" width="12.25" style="33" customWidth="1"/>
    <col min="26" max="26" width="16" style="33" customWidth="1"/>
    <col min="27" max="27" width="11.375" style="33" hidden="1" customWidth="1"/>
    <col min="28" max="28" width="10.25" style="33" hidden="1" customWidth="1"/>
    <col min="29" max="29" width="5.125" style="33" hidden="1" customWidth="1"/>
    <col min="30" max="34" width="3.625" style="33" hidden="1" customWidth="1"/>
    <col min="35" max="42" width="3.625" style="33" customWidth="1"/>
    <col min="43" max="16384" width="3.625" style="33"/>
  </cols>
  <sheetData>
    <row r="1" spans="1:34">
      <c r="A1" s="32" t="s">
        <v>109</v>
      </c>
      <c r="AA1" s="33">
        <v>2025</v>
      </c>
      <c r="AH1" s="35" t="s">
        <v>64</v>
      </c>
    </row>
    <row r="2" spans="1:34" ht="9" customHeight="1">
      <c r="AA2" s="33">
        <v>2026</v>
      </c>
      <c r="AH2" s="33" t="s">
        <v>33</v>
      </c>
    </row>
    <row r="3" spans="1:34" ht="16.5" customHeight="1">
      <c r="P3" s="36" t="s">
        <v>34</v>
      </c>
      <c r="Q3" s="246"/>
      <c r="R3" s="246"/>
      <c r="S3" s="33" t="s">
        <v>0</v>
      </c>
      <c r="T3" s="103"/>
      <c r="U3" s="37" t="s">
        <v>1</v>
      </c>
      <c r="V3" s="103"/>
      <c r="W3" s="33" t="s">
        <v>2</v>
      </c>
    </row>
    <row r="4" spans="1:34" ht="9.75" customHeight="1"/>
    <row r="5" spans="1:34" ht="16.5" customHeight="1">
      <c r="A5" s="33" t="s">
        <v>3</v>
      </c>
      <c r="Q5" s="38"/>
      <c r="R5" s="38"/>
      <c r="S5" s="38"/>
      <c r="T5" s="38"/>
      <c r="U5" s="39"/>
      <c r="V5" s="38"/>
      <c r="W5" s="38"/>
    </row>
    <row r="6" spans="1:34" ht="16.5" customHeight="1">
      <c r="J6" s="33" t="s">
        <v>4</v>
      </c>
      <c r="M6" s="214" t="s">
        <v>35</v>
      </c>
      <c r="N6" s="214"/>
      <c r="O6" s="242"/>
      <c r="P6" s="40" t="s">
        <v>59</v>
      </c>
      <c r="Q6" s="243"/>
      <c r="R6" s="243"/>
      <c r="S6" s="243"/>
      <c r="T6" s="243"/>
      <c r="U6" s="243"/>
      <c r="V6" s="243"/>
      <c r="W6" s="244"/>
    </row>
    <row r="7" spans="1:34" ht="16.5" customHeight="1">
      <c r="M7" s="247"/>
      <c r="N7" s="247"/>
      <c r="O7" s="248"/>
      <c r="P7" s="249"/>
      <c r="Q7" s="249"/>
      <c r="R7" s="249"/>
      <c r="S7" s="249"/>
      <c r="T7" s="249"/>
      <c r="U7" s="249"/>
      <c r="V7" s="249"/>
      <c r="W7" s="250"/>
    </row>
    <row r="8" spans="1:34" ht="16.5" customHeight="1">
      <c r="M8" s="252" t="s">
        <v>116</v>
      </c>
      <c r="N8" s="252"/>
      <c r="O8" s="253"/>
      <c r="P8" s="251"/>
      <c r="Q8" s="251"/>
      <c r="R8" s="251"/>
      <c r="S8" s="251"/>
      <c r="T8" s="251"/>
      <c r="U8" s="251"/>
      <c r="V8" s="251"/>
      <c r="W8" s="245"/>
    </row>
    <row r="9" spans="1:34" ht="12.75" customHeight="1">
      <c r="M9" s="224" t="s">
        <v>7</v>
      </c>
      <c r="N9" s="224"/>
      <c r="O9" s="225"/>
      <c r="P9" s="648"/>
      <c r="Q9" s="648"/>
      <c r="R9" s="648"/>
      <c r="S9" s="648"/>
      <c r="T9" s="648"/>
      <c r="U9" s="648"/>
      <c r="V9" s="648"/>
      <c r="W9" s="649"/>
    </row>
    <row r="10" spans="1:34" ht="24" customHeight="1">
      <c r="M10" s="254" t="s">
        <v>8</v>
      </c>
      <c r="N10" s="254"/>
      <c r="O10" s="255"/>
      <c r="P10" s="256"/>
      <c r="Q10" s="256"/>
      <c r="R10" s="256"/>
      <c r="S10" s="256"/>
      <c r="T10" s="256"/>
      <c r="U10" s="256"/>
      <c r="V10" s="256"/>
      <c r="W10" s="257"/>
    </row>
    <row r="11" spans="1:34" ht="15.75" customHeight="1">
      <c r="M11" s="214" t="s">
        <v>10</v>
      </c>
      <c r="N11" s="214"/>
      <c r="O11" s="242"/>
      <c r="P11" s="258"/>
      <c r="Q11" s="258"/>
      <c r="R11" s="22" t="s">
        <v>0</v>
      </c>
      <c r="S11" s="104"/>
      <c r="T11" s="24" t="s">
        <v>1</v>
      </c>
      <c r="U11" s="104"/>
      <c r="V11" s="22" t="s">
        <v>2</v>
      </c>
      <c r="W11" s="41"/>
    </row>
    <row r="12" spans="1:34" ht="15.75" customHeight="1">
      <c r="M12" s="214" t="s">
        <v>9</v>
      </c>
      <c r="N12" s="214"/>
      <c r="O12" s="242"/>
      <c r="P12" s="258"/>
      <c r="Q12" s="258"/>
      <c r="R12" s="258"/>
      <c r="S12" s="258"/>
      <c r="T12" s="258"/>
      <c r="U12" s="258"/>
      <c r="V12" s="258"/>
      <c r="W12" s="259"/>
    </row>
    <row r="13" spans="1:34" ht="15" customHeight="1">
      <c r="M13" s="214" t="s">
        <v>20</v>
      </c>
      <c r="N13" s="214"/>
      <c r="O13" s="230"/>
      <c r="P13" s="630"/>
      <c r="Q13" s="631"/>
      <c r="R13" s="631"/>
      <c r="S13" s="631"/>
      <c r="T13" s="631"/>
      <c r="U13" s="631"/>
      <c r="V13" s="631"/>
      <c r="W13" s="631"/>
    </row>
    <row r="15" spans="1:34" ht="17.25">
      <c r="A15" s="270" t="s">
        <v>11</v>
      </c>
      <c r="B15" s="270"/>
      <c r="C15" s="270"/>
      <c r="D15" s="270"/>
      <c r="E15" s="270"/>
      <c r="F15" s="270"/>
      <c r="G15" s="270"/>
      <c r="H15" s="270"/>
      <c r="I15" s="270"/>
      <c r="J15" s="270"/>
      <c r="K15" s="270"/>
      <c r="L15" s="270"/>
      <c r="M15" s="270"/>
      <c r="N15" s="270"/>
      <c r="O15" s="270"/>
      <c r="P15" s="270"/>
      <c r="Q15" s="270"/>
      <c r="R15" s="270"/>
      <c r="S15" s="270"/>
      <c r="T15" s="270"/>
      <c r="U15" s="270"/>
      <c r="V15" s="270"/>
      <c r="W15" s="270"/>
    </row>
    <row r="16" spans="1:34" ht="15.75" customHeight="1"/>
    <row r="17" spans="1:31" ht="13.5" customHeight="1">
      <c r="A17" s="271" t="s">
        <v>21</v>
      </c>
      <c r="B17" s="271"/>
      <c r="C17" s="271"/>
      <c r="D17" s="271"/>
      <c r="E17" s="271"/>
      <c r="F17" s="271"/>
      <c r="G17" s="271"/>
      <c r="H17" s="271"/>
      <c r="I17" s="271"/>
      <c r="J17" s="271"/>
      <c r="K17" s="271"/>
      <c r="L17" s="271"/>
      <c r="M17" s="271"/>
      <c r="N17" s="271"/>
      <c r="O17" s="271"/>
      <c r="P17" s="271"/>
      <c r="Q17" s="271"/>
      <c r="R17" s="271"/>
      <c r="S17" s="271"/>
      <c r="T17" s="271"/>
      <c r="U17" s="271"/>
      <c r="V17" s="271"/>
      <c r="W17" s="271"/>
    </row>
    <row r="18" spans="1:31" ht="12">
      <c r="A18" s="271"/>
      <c r="B18" s="271"/>
      <c r="C18" s="271"/>
      <c r="D18" s="271"/>
      <c r="E18" s="271"/>
      <c r="F18" s="271"/>
      <c r="G18" s="271"/>
      <c r="H18" s="271"/>
      <c r="I18" s="271"/>
      <c r="J18" s="271"/>
      <c r="K18" s="271"/>
      <c r="L18" s="271"/>
      <c r="M18" s="271"/>
      <c r="N18" s="271"/>
      <c r="O18" s="271"/>
      <c r="P18" s="271"/>
      <c r="Q18" s="271"/>
      <c r="R18" s="271"/>
      <c r="S18" s="271"/>
      <c r="T18" s="271"/>
      <c r="U18" s="271"/>
      <c r="V18" s="271"/>
      <c r="W18" s="271"/>
    </row>
    <row r="19" spans="1:31" ht="16.5" customHeight="1">
      <c r="K19" s="38"/>
    </row>
    <row r="20" spans="1:31" ht="18" customHeight="1">
      <c r="A20" s="198" t="s">
        <v>12</v>
      </c>
      <c r="B20" s="199"/>
      <c r="C20" s="199"/>
      <c r="D20" s="199"/>
      <c r="E20" s="199"/>
      <c r="F20" s="200"/>
      <c r="G20" s="105" t="s">
        <v>32</v>
      </c>
      <c r="H20" s="22" t="s">
        <v>67</v>
      </c>
      <c r="I20" s="23"/>
      <c r="J20" s="23"/>
      <c r="K20" s="24"/>
      <c r="L20" s="23"/>
      <c r="M20" s="23"/>
      <c r="N20" s="23"/>
      <c r="O20" s="23"/>
      <c r="P20" s="23"/>
      <c r="Q20" s="23"/>
      <c r="R20" s="23"/>
      <c r="S20" s="23"/>
      <c r="T20" s="23"/>
      <c r="U20" s="23"/>
      <c r="V20" s="23"/>
      <c r="W20" s="25"/>
    </row>
    <row r="21" spans="1:31" ht="18" customHeight="1">
      <c r="A21" s="191"/>
      <c r="B21" s="192"/>
      <c r="C21" s="192"/>
      <c r="D21" s="192"/>
      <c r="E21" s="192"/>
      <c r="F21" s="201"/>
      <c r="G21" s="105" t="s">
        <v>32</v>
      </c>
      <c r="H21" s="26" t="s">
        <v>68</v>
      </c>
      <c r="I21" s="27"/>
      <c r="J21" s="27"/>
      <c r="K21" s="24"/>
      <c r="L21" s="28" t="s">
        <v>69</v>
      </c>
      <c r="M21" s="258"/>
      <c r="N21" s="258"/>
      <c r="O21" s="28" t="s">
        <v>25</v>
      </c>
      <c r="P21" s="258"/>
      <c r="Q21" s="258"/>
      <c r="R21" s="258"/>
      <c r="S21" s="258"/>
      <c r="T21" s="258"/>
      <c r="U21" s="258"/>
      <c r="V21" s="258"/>
      <c r="W21" s="259"/>
    </row>
    <row r="22" spans="1:31" ht="18" customHeight="1">
      <c r="A22" s="198" t="s">
        <v>13</v>
      </c>
      <c r="B22" s="199"/>
      <c r="C22" s="199"/>
      <c r="D22" s="199"/>
      <c r="E22" s="199"/>
      <c r="F22" s="200"/>
      <c r="G22" s="105" t="s">
        <v>32</v>
      </c>
      <c r="H22" s="278" t="s">
        <v>26</v>
      </c>
      <c r="I22" s="279"/>
      <c r="J22" s="279"/>
      <c r="K22" s="279"/>
      <c r="L22" s="279"/>
      <c r="M22" s="279"/>
      <c r="N22" s="279"/>
      <c r="O22" s="279"/>
      <c r="P22" s="279"/>
      <c r="Q22" s="279"/>
      <c r="R22" s="279"/>
      <c r="S22" s="279"/>
      <c r="T22" s="279"/>
      <c r="U22" s="279"/>
      <c r="V22" s="279"/>
      <c r="W22" s="264"/>
    </row>
    <row r="23" spans="1:31" ht="18" customHeight="1">
      <c r="A23" s="191"/>
      <c r="B23" s="192"/>
      <c r="C23" s="192"/>
      <c r="D23" s="192"/>
      <c r="E23" s="192"/>
      <c r="F23" s="201"/>
      <c r="G23" s="105" t="s">
        <v>32</v>
      </c>
      <c r="H23" s="278" t="s">
        <v>27</v>
      </c>
      <c r="I23" s="279"/>
      <c r="J23" s="279"/>
      <c r="K23" s="279"/>
      <c r="L23" s="279"/>
      <c r="M23" s="279"/>
      <c r="N23" s="29" t="s">
        <v>102</v>
      </c>
      <c r="O23" s="104" t="s">
        <v>32</v>
      </c>
      <c r="P23" s="278" t="s">
        <v>103</v>
      </c>
      <c r="Q23" s="279"/>
      <c r="R23" s="279"/>
      <c r="S23" s="279"/>
      <c r="T23" s="279"/>
      <c r="U23" s="279"/>
      <c r="V23" s="279"/>
      <c r="W23" s="264"/>
    </row>
    <row r="24" spans="1:31" ht="18" customHeight="1">
      <c r="A24" s="214" t="s">
        <v>14</v>
      </c>
      <c r="B24" s="214"/>
      <c r="C24" s="214"/>
      <c r="D24" s="214"/>
      <c r="E24" s="214"/>
      <c r="F24" s="214"/>
      <c r="G24" s="105" t="s">
        <v>32</v>
      </c>
      <c r="H24" s="272" t="s">
        <v>108</v>
      </c>
      <c r="I24" s="265"/>
      <c r="J24" s="273"/>
      <c r="K24" s="106" t="s">
        <v>32</v>
      </c>
      <c r="L24" s="264" t="s">
        <v>28</v>
      </c>
      <c r="M24" s="265"/>
      <c r="N24" s="265"/>
      <c r="O24" s="265"/>
      <c r="P24" s="265"/>
      <c r="Q24" s="265"/>
      <c r="R24" s="265"/>
      <c r="S24" s="265"/>
      <c r="T24" s="265"/>
      <c r="U24" s="265"/>
      <c r="V24" s="265"/>
      <c r="W24" s="265"/>
    </row>
    <row r="25" spans="1:31" ht="18" customHeight="1">
      <c r="A25" s="198" t="s">
        <v>70</v>
      </c>
      <c r="B25" s="199"/>
      <c r="C25" s="199"/>
      <c r="D25" s="199"/>
      <c r="E25" s="199"/>
      <c r="F25" s="200"/>
      <c r="G25" s="107" t="s">
        <v>32</v>
      </c>
      <c r="H25" s="26" t="s">
        <v>71</v>
      </c>
      <c r="I25" s="26"/>
      <c r="J25" s="26"/>
      <c r="K25" s="274" t="s">
        <v>207</v>
      </c>
      <c r="L25" s="274"/>
      <c r="M25" s="274"/>
      <c r="N25" s="274"/>
      <c r="O25" s="274"/>
      <c r="P25" s="274"/>
      <c r="Q25" s="274"/>
      <c r="R25" s="274"/>
      <c r="S25" s="274"/>
      <c r="T25" s="274"/>
      <c r="U25" s="274"/>
      <c r="V25" s="274"/>
      <c r="W25" s="275"/>
    </row>
    <row r="26" spans="1:31" ht="18" customHeight="1">
      <c r="A26" s="191"/>
      <c r="B26" s="192"/>
      <c r="C26" s="192"/>
      <c r="D26" s="192"/>
      <c r="E26" s="192"/>
      <c r="F26" s="201"/>
      <c r="G26" s="107" t="s">
        <v>32</v>
      </c>
      <c r="H26" s="26" t="s">
        <v>72</v>
      </c>
      <c r="I26" s="26"/>
      <c r="J26" s="26"/>
      <c r="K26" s="276" t="s">
        <v>208</v>
      </c>
      <c r="L26" s="276"/>
      <c r="M26" s="276"/>
      <c r="N26" s="276"/>
      <c r="O26" s="276"/>
      <c r="P26" s="276"/>
      <c r="Q26" s="276"/>
      <c r="R26" s="276"/>
      <c r="S26" s="276"/>
      <c r="T26" s="276"/>
      <c r="U26" s="276"/>
      <c r="V26" s="276"/>
      <c r="W26" s="277"/>
    </row>
    <row r="27" spans="1:31" ht="33" customHeight="1">
      <c r="A27" s="214" t="s">
        <v>15</v>
      </c>
      <c r="B27" s="214"/>
      <c r="C27" s="214"/>
      <c r="D27" s="214"/>
      <c r="E27" s="214"/>
      <c r="F27" s="214"/>
      <c r="G27" s="680" t="str">
        <f>IF(Q74="","",Q74)</f>
        <v>補助金額が1万円未満です</v>
      </c>
      <c r="H27" s="681"/>
      <c r="I27" s="681"/>
      <c r="J27" s="681"/>
      <c r="K27" s="681"/>
      <c r="L27" s="681"/>
      <c r="M27" s="681"/>
      <c r="N27" s="681"/>
      <c r="O27" s="681"/>
      <c r="P27" s="42" t="s">
        <v>31</v>
      </c>
      <c r="Q27" s="42"/>
      <c r="R27" s="217"/>
      <c r="S27" s="217"/>
      <c r="T27" s="217"/>
      <c r="U27" s="217"/>
      <c r="V27" s="217"/>
      <c r="W27" s="218"/>
      <c r="AC27" s="219"/>
      <c r="AD27" s="219"/>
      <c r="AE27" s="219"/>
    </row>
    <row r="28" spans="1:31" ht="33" customHeight="1">
      <c r="A28" s="230" t="s">
        <v>117</v>
      </c>
      <c r="B28" s="231"/>
      <c r="C28" s="231"/>
      <c r="D28" s="231"/>
      <c r="E28" s="231"/>
      <c r="F28" s="232"/>
      <c r="G28" s="233" t="s">
        <v>118</v>
      </c>
      <c r="H28" s="234"/>
      <c r="I28" s="234"/>
      <c r="J28" s="234"/>
      <c r="K28" s="234"/>
      <c r="L28" s="234"/>
      <c r="M28" s="234"/>
      <c r="N28" s="234"/>
      <c r="O28" s="234"/>
      <c r="P28" s="234"/>
      <c r="Q28" s="234"/>
      <c r="R28" s="234"/>
      <c r="S28" s="234"/>
      <c r="T28" s="234"/>
      <c r="U28" s="234"/>
      <c r="V28" s="234"/>
      <c r="W28" s="235"/>
      <c r="AC28" s="36"/>
      <c r="AD28" s="36"/>
      <c r="AE28" s="36"/>
    </row>
    <row r="29" spans="1:31" ht="18" customHeight="1">
      <c r="A29" s="214" t="s">
        <v>62</v>
      </c>
      <c r="B29" s="214"/>
      <c r="C29" s="214"/>
      <c r="D29" s="214"/>
      <c r="E29" s="214"/>
      <c r="F29" s="214"/>
      <c r="G29" s="220"/>
      <c r="H29" s="220"/>
      <c r="I29" s="221"/>
      <c r="J29" s="24" t="s">
        <v>0</v>
      </c>
      <c r="K29" s="104"/>
      <c r="L29" s="24" t="s">
        <v>23</v>
      </c>
      <c r="M29" s="104"/>
      <c r="N29" s="24" t="s">
        <v>24</v>
      </c>
      <c r="O29" s="222" t="str">
        <f>IF(M29="","入力してください","")</f>
        <v>入力してください</v>
      </c>
      <c r="P29" s="222"/>
      <c r="Q29" s="222"/>
      <c r="R29" s="222"/>
      <c r="S29" s="222"/>
      <c r="T29" s="222"/>
      <c r="U29" s="222"/>
      <c r="V29" s="222"/>
      <c r="W29" s="223"/>
      <c r="AC29" s="236"/>
      <c r="AD29" s="236"/>
      <c r="AE29" s="236"/>
    </row>
    <row r="30" spans="1:31" ht="18" customHeight="1">
      <c r="A30" s="214" t="s">
        <v>63</v>
      </c>
      <c r="B30" s="214"/>
      <c r="C30" s="214"/>
      <c r="D30" s="214"/>
      <c r="E30" s="214"/>
      <c r="F30" s="214"/>
      <c r="G30" s="220"/>
      <c r="H30" s="220"/>
      <c r="I30" s="221"/>
      <c r="J30" s="24" t="s">
        <v>0</v>
      </c>
      <c r="K30" s="104"/>
      <c r="L30" s="24" t="s">
        <v>23</v>
      </c>
      <c r="M30" s="104"/>
      <c r="N30" s="24" t="s">
        <v>24</v>
      </c>
      <c r="O30" s="237" t="str">
        <f>IF(M30="","入力してください",(IF(AA30&gt;AB30,"2026年3月13日以前としてください","")))</f>
        <v>入力してください</v>
      </c>
      <c r="P30" s="237"/>
      <c r="Q30" s="237"/>
      <c r="R30" s="237"/>
      <c r="S30" s="237"/>
      <c r="T30" s="237"/>
      <c r="U30" s="237"/>
      <c r="V30" s="237"/>
      <c r="W30" s="238"/>
      <c r="Y30" s="43"/>
      <c r="Z30" s="43"/>
      <c r="AA30" s="43" t="e">
        <f>DATE(G30,K30,M30)</f>
        <v>#NUM!</v>
      </c>
      <c r="AB30" s="43">
        <v>46094</v>
      </c>
    </row>
    <row r="31" spans="1:31" ht="15" customHeight="1">
      <c r="A31" s="239" t="s">
        <v>22</v>
      </c>
      <c r="B31" s="239"/>
      <c r="C31" s="239"/>
      <c r="D31" s="239"/>
      <c r="E31" s="239"/>
      <c r="F31" s="239"/>
      <c r="G31" s="260" t="s">
        <v>32</v>
      </c>
      <c r="H31" s="261"/>
      <c r="I31" s="264" t="s">
        <v>29</v>
      </c>
      <c r="J31" s="265"/>
      <c r="K31" s="265"/>
      <c r="L31" s="265"/>
      <c r="M31" s="265"/>
      <c r="N31" s="265"/>
      <c r="O31" s="265"/>
      <c r="P31" s="265"/>
      <c r="Q31" s="265"/>
      <c r="R31" s="265"/>
      <c r="S31" s="265"/>
      <c r="T31" s="265"/>
      <c r="U31" s="265"/>
      <c r="V31" s="265"/>
      <c r="W31" s="265"/>
    </row>
    <row r="32" spans="1:31" ht="15" customHeight="1">
      <c r="A32" s="239"/>
      <c r="B32" s="239"/>
      <c r="C32" s="239"/>
      <c r="D32" s="239"/>
      <c r="E32" s="239"/>
      <c r="F32" s="239"/>
      <c r="G32" s="262"/>
      <c r="H32" s="263"/>
      <c r="I32" s="264"/>
      <c r="J32" s="265"/>
      <c r="K32" s="265"/>
      <c r="L32" s="265"/>
      <c r="M32" s="265"/>
      <c r="N32" s="265"/>
      <c r="O32" s="265"/>
      <c r="P32" s="265"/>
      <c r="Q32" s="265"/>
      <c r="R32" s="265"/>
      <c r="S32" s="265"/>
      <c r="T32" s="265"/>
      <c r="U32" s="265"/>
      <c r="V32" s="265"/>
      <c r="W32" s="265"/>
    </row>
    <row r="33" spans="1:23" ht="13.5" customHeight="1">
      <c r="A33" s="214" t="s">
        <v>16</v>
      </c>
      <c r="B33" s="214"/>
      <c r="C33" s="214"/>
      <c r="D33" s="214"/>
      <c r="E33" s="214"/>
      <c r="F33" s="214"/>
      <c r="G33" s="260" t="s">
        <v>32</v>
      </c>
      <c r="H33" s="261"/>
      <c r="I33" s="268" t="s">
        <v>60</v>
      </c>
      <c r="J33" s="269"/>
      <c r="K33" s="269"/>
      <c r="L33" s="269"/>
      <c r="M33" s="269"/>
      <c r="N33" s="269"/>
      <c r="O33" s="269"/>
      <c r="P33" s="269"/>
      <c r="Q33" s="269"/>
      <c r="R33" s="269"/>
      <c r="S33" s="269"/>
      <c r="T33" s="269"/>
      <c r="U33" s="269"/>
      <c r="V33" s="269"/>
      <c r="W33" s="269"/>
    </row>
    <row r="34" spans="1:23" ht="13.5" customHeight="1">
      <c r="A34" s="214"/>
      <c r="B34" s="214"/>
      <c r="C34" s="214"/>
      <c r="D34" s="214"/>
      <c r="E34" s="214"/>
      <c r="F34" s="214"/>
      <c r="G34" s="266"/>
      <c r="H34" s="267"/>
      <c r="I34" s="268"/>
      <c r="J34" s="269"/>
      <c r="K34" s="269"/>
      <c r="L34" s="269"/>
      <c r="M34" s="269"/>
      <c r="N34" s="269"/>
      <c r="O34" s="269"/>
      <c r="P34" s="269"/>
      <c r="Q34" s="269"/>
      <c r="R34" s="269"/>
      <c r="S34" s="269"/>
      <c r="T34" s="269"/>
      <c r="U34" s="269"/>
      <c r="V34" s="269"/>
      <c r="W34" s="269"/>
    </row>
    <row r="35" spans="1:23" ht="12">
      <c r="A35" s="214"/>
      <c r="B35" s="214"/>
      <c r="C35" s="214"/>
      <c r="D35" s="214"/>
      <c r="E35" s="214"/>
      <c r="F35" s="214"/>
      <c r="G35" s="262"/>
      <c r="H35" s="263"/>
      <c r="I35" s="268"/>
      <c r="J35" s="269"/>
      <c r="K35" s="269"/>
      <c r="L35" s="269"/>
      <c r="M35" s="269"/>
      <c r="N35" s="269"/>
      <c r="O35" s="269"/>
      <c r="P35" s="269"/>
      <c r="Q35" s="269"/>
      <c r="R35" s="269"/>
      <c r="S35" s="269"/>
      <c r="T35" s="269"/>
      <c r="U35" s="269"/>
      <c r="V35" s="269"/>
      <c r="W35" s="269"/>
    </row>
    <row r="36" spans="1:23" ht="16.5" customHeight="1">
      <c r="A36" s="44"/>
      <c r="K36" s="44"/>
    </row>
    <row r="37" spans="1:23" ht="17.25" customHeight="1">
      <c r="A37" s="240" t="s">
        <v>61</v>
      </c>
      <c r="B37" s="240"/>
      <c r="C37" s="240"/>
      <c r="D37" s="240"/>
      <c r="E37" s="240"/>
      <c r="F37" s="240"/>
      <c r="G37" s="240"/>
      <c r="H37" s="240"/>
      <c r="I37" s="240"/>
      <c r="J37" s="240"/>
      <c r="K37" s="240"/>
      <c r="L37" s="240"/>
      <c r="M37" s="240"/>
      <c r="N37" s="240"/>
      <c r="O37" s="240"/>
      <c r="P37" s="240"/>
      <c r="Q37" s="240"/>
      <c r="R37" s="240"/>
      <c r="S37" s="240"/>
      <c r="T37" s="240"/>
      <c r="U37" s="240"/>
      <c r="V37" s="240"/>
      <c r="W37" s="240"/>
    </row>
    <row r="38" spans="1:23" ht="18" customHeight="1">
      <c r="A38" s="241" t="s">
        <v>17</v>
      </c>
      <c r="B38" s="241"/>
      <c r="C38" s="214" t="s">
        <v>36</v>
      </c>
      <c r="D38" s="214"/>
      <c r="E38" s="214"/>
      <c r="F38" s="242"/>
      <c r="G38" s="40" t="s">
        <v>6</v>
      </c>
      <c r="H38" s="243"/>
      <c r="I38" s="243"/>
      <c r="J38" s="243"/>
      <c r="K38" s="243"/>
      <c r="L38" s="243"/>
      <c r="M38" s="243"/>
      <c r="N38" s="243"/>
      <c r="O38" s="243"/>
      <c r="P38" s="243"/>
      <c r="Q38" s="243"/>
      <c r="R38" s="243"/>
      <c r="S38" s="243"/>
      <c r="T38" s="243"/>
      <c r="U38" s="243"/>
      <c r="V38" s="243"/>
      <c r="W38" s="244"/>
    </row>
    <row r="39" spans="1:23" ht="36.75" customHeight="1">
      <c r="A39" s="241"/>
      <c r="B39" s="241"/>
      <c r="C39" s="214"/>
      <c r="D39" s="214"/>
      <c r="E39" s="214"/>
      <c r="F39" s="242"/>
      <c r="G39" s="636"/>
      <c r="H39" s="637"/>
      <c r="I39" s="637"/>
      <c r="J39" s="637"/>
      <c r="K39" s="637"/>
      <c r="L39" s="637"/>
      <c r="M39" s="637"/>
      <c r="N39" s="637"/>
      <c r="O39" s="637"/>
      <c r="P39" s="637"/>
      <c r="Q39" s="637"/>
      <c r="R39" s="637"/>
      <c r="S39" s="637"/>
      <c r="T39" s="637"/>
      <c r="U39" s="637"/>
      <c r="V39" s="637"/>
      <c r="W39" s="637"/>
    </row>
    <row r="40" spans="1:23" ht="18.75" customHeight="1">
      <c r="A40" s="241"/>
      <c r="B40" s="241"/>
      <c r="C40" s="214" t="s">
        <v>18</v>
      </c>
      <c r="D40" s="214"/>
      <c r="E40" s="214"/>
      <c r="F40" s="242"/>
      <c r="G40" s="638"/>
      <c r="H40" s="639"/>
      <c r="I40" s="639"/>
      <c r="J40" s="639"/>
      <c r="K40" s="639"/>
      <c r="L40" s="639"/>
      <c r="M40" s="639"/>
      <c r="N40" s="639"/>
      <c r="O40" s="639"/>
      <c r="P40" s="639"/>
      <c r="Q40" s="639"/>
      <c r="R40" s="639"/>
      <c r="S40" s="639"/>
      <c r="T40" s="639"/>
      <c r="U40" s="639"/>
      <c r="V40" s="639"/>
      <c r="W40" s="639"/>
    </row>
    <row r="41" spans="1:23" ht="18" customHeight="1">
      <c r="A41" s="241"/>
      <c r="B41" s="241"/>
      <c r="C41" s="224" t="s">
        <v>7</v>
      </c>
      <c r="D41" s="224"/>
      <c r="E41" s="224"/>
      <c r="F41" s="225"/>
      <c r="G41" s="644"/>
      <c r="H41" s="645"/>
      <c r="I41" s="645"/>
      <c r="J41" s="645"/>
      <c r="K41" s="645"/>
      <c r="L41" s="645"/>
      <c r="M41" s="198" t="s">
        <v>9</v>
      </c>
      <c r="N41" s="199"/>
      <c r="O41" s="200"/>
      <c r="P41" s="226"/>
      <c r="Q41" s="227"/>
      <c r="R41" s="227"/>
      <c r="S41" s="227"/>
      <c r="T41" s="227"/>
      <c r="U41" s="227"/>
      <c r="V41" s="227"/>
      <c r="W41" s="228"/>
    </row>
    <row r="42" spans="1:23" ht="9" customHeight="1">
      <c r="A42" s="241"/>
      <c r="B42" s="241"/>
      <c r="C42" s="188" t="s">
        <v>19</v>
      </c>
      <c r="D42" s="189"/>
      <c r="E42" s="189"/>
      <c r="F42" s="190"/>
      <c r="G42" s="194"/>
      <c r="H42" s="194"/>
      <c r="I42" s="194"/>
      <c r="J42" s="194"/>
      <c r="K42" s="194"/>
      <c r="L42" s="195"/>
      <c r="M42" s="191"/>
      <c r="N42" s="192"/>
      <c r="O42" s="201"/>
      <c r="P42" s="229"/>
      <c r="Q42" s="196"/>
      <c r="R42" s="196"/>
      <c r="S42" s="196"/>
      <c r="T42" s="196"/>
      <c r="U42" s="196"/>
      <c r="V42" s="196"/>
      <c r="W42" s="197"/>
    </row>
    <row r="43" spans="1:23" ht="12" customHeight="1">
      <c r="A43" s="241"/>
      <c r="B43" s="241"/>
      <c r="C43" s="188"/>
      <c r="D43" s="189"/>
      <c r="E43" s="189"/>
      <c r="F43" s="190"/>
      <c r="G43" s="194"/>
      <c r="H43" s="194"/>
      <c r="I43" s="194"/>
      <c r="J43" s="194"/>
      <c r="K43" s="194"/>
      <c r="L43" s="195"/>
      <c r="M43" s="198" t="s">
        <v>20</v>
      </c>
      <c r="N43" s="199"/>
      <c r="O43" s="200"/>
      <c r="P43" s="202"/>
      <c r="Q43" s="203"/>
      <c r="R43" s="203"/>
      <c r="S43" s="203"/>
      <c r="T43" s="203"/>
      <c r="U43" s="203"/>
      <c r="V43" s="203"/>
      <c r="W43" s="204"/>
    </row>
    <row r="44" spans="1:23" ht="15.75" customHeight="1">
      <c r="A44" s="241"/>
      <c r="B44" s="241"/>
      <c r="C44" s="191"/>
      <c r="D44" s="192"/>
      <c r="E44" s="192"/>
      <c r="F44" s="193"/>
      <c r="G44" s="196"/>
      <c r="H44" s="196"/>
      <c r="I44" s="196"/>
      <c r="J44" s="196"/>
      <c r="K44" s="196"/>
      <c r="L44" s="197"/>
      <c r="M44" s="191"/>
      <c r="N44" s="192"/>
      <c r="O44" s="201"/>
      <c r="P44" s="205"/>
      <c r="Q44" s="206"/>
      <c r="R44" s="206"/>
      <c r="S44" s="206"/>
      <c r="T44" s="206"/>
      <c r="U44" s="206"/>
      <c r="V44" s="206"/>
      <c r="W44" s="207"/>
    </row>
    <row r="46" spans="1:23" s="1" customFormat="1">
      <c r="A46" s="2" t="s">
        <v>110</v>
      </c>
      <c r="U46" s="4"/>
    </row>
    <row r="47" spans="1:23" s="1" customFormat="1">
      <c r="U47" s="4"/>
    </row>
    <row r="48" spans="1:23" s="1" customFormat="1" ht="17.25">
      <c r="A48" s="179" t="s">
        <v>73</v>
      </c>
      <c r="B48" s="179"/>
      <c r="C48" s="179"/>
      <c r="D48" s="179"/>
      <c r="E48" s="179"/>
      <c r="F48" s="179"/>
      <c r="G48" s="179"/>
      <c r="H48" s="179"/>
      <c r="I48" s="179"/>
      <c r="J48" s="179"/>
      <c r="K48" s="179"/>
      <c r="L48" s="179"/>
      <c r="M48" s="179"/>
      <c r="N48" s="179"/>
      <c r="O48" s="179"/>
      <c r="P48" s="179"/>
      <c r="Q48" s="179"/>
      <c r="R48" s="179"/>
      <c r="S48" s="179"/>
      <c r="T48" s="179"/>
      <c r="U48" s="179"/>
      <c r="V48" s="179"/>
      <c r="W48" s="179"/>
    </row>
    <row r="49" spans="1:23" s="1" customFormat="1" ht="12">
      <c r="A49" s="99"/>
      <c r="B49" s="99"/>
      <c r="C49" s="99"/>
      <c r="D49" s="99"/>
      <c r="E49" s="99"/>
      <c r="F49" s="99"/>
      <c r="G49" s="99"/>
      <c r="H49" s="99"/>
      <c r="I49" s="99"/>
      <c r="J49" s="99"/>
      <c r="K49" s="99"/>
      <c r="L49" s="99"/>
      <c r="M49" s="99"/>
      <c r="N49" s="99"/>
      <c r="O49" s="99"/>
      <c r="P49" s="99"/>
      <c r="Q49" s="99"/>
      <c r="R49" s="99"/>
      <c r="S49" s="99"/>
      <c r="T49" s="99"/>
      <c r="U49" s="99"/>
      <c r="V49" s="99"/>
      <c r="W49" s="99"/>
    </row>
    <row r="50" spans="1:23" s="1" customFormat="1" ht="12">
      <c r="A50" s="100" t="s">
        <v>90</v>
      </c>
      <c r="B50" s="99"/>
      <c r="C50" s="99"/>
      <c r="D50" s="99"/>
      <c r="E50" s="99"/>
      <c r="F50" s="99"/>
      <c r="G50" s="99"/>
      <c r="H50" s="99"/>
      <c r="I50" s="99"/>
      <c r="J50" s="99"/>
      <c r="K50" s="99"/>
      <c r="L50" s="99"/>
      <c r="M50" s="99"/>
      <c r="N50" s="99"/>
      <c r="O50" s="99"/>
      <c r="P50" s="99"/>
      <c r="Q50" s="99"/>
      <c r="R50" s="99"/>
      <c r="S50" s="99"/>
      <c r="T50" s="99"/>
      <c r="U50" s="99"/>
      <c r="V50" s="99"/>
      <c r="W50" s="99"/>
    </row>
    <row r="51" spans="1:23" s="1" customFormat="1" ht="26.45" customHeight="1">
      <c r="A51" s="155" t="s">
        <v>85</v>
      </c>
      <c r="B51" s="155"/>
      <c r="C51" s="155"/>
      <c r="D51" s="155"/>
      <c r="E51" s="156" t="s">
        <v>36</v>
      </c>
      <c r="F51" s="156"/>
      <c r="G51" s="156"/>
      <c r="H51" s="668">
        <f>G39</f>
        <v>0</v>
      </c>
      <c r="I51" s="668"/>
      <c r="J51" s="668"/>
      <c r="K51" s="668"/>
      <c r="L51" s="668"/>
      <c r="M51" s="668"/>
      <c r="N51" s="668"/>
      <c r="O51" s="668"/>
      <c r="P51" s="668"/>
      <c r="Q51" s="668"/>
      <c r="R51" s="668"/>
      <c r="S51" s="668"/>
      <c r="T51" s="668"/>
      <c r="U51" s="668"/>
      <c r="V51" s="668"/>
      <c r="W51" s="668"/>
    </row>
    <row r="52" spans="1:23" s="1" customFormat="1" ht="26.1" customHeight="1">
      <c r="A52" s="155"/>
      <c r="B52" s="155"/>
      <c r="C52" s="155"/>
      <c r="D52" s="155"/>
      <c r="E52" s="181" t="s">
        <v>81</v>
      </c>
      <c r="F52" s="181"/>
      <c r="G52" s="181"/>
      <c r="H52" s="669">
        <f>G40</f>
        <v>0</v>
      </c>
      <c r="I52" s="669"/>
      <c r="J52" s="669"/>
      <c r="K52" s="669"/>
      <c r="L52" s="669"/>
      <c r="M52" s="669"/>
      <c r="N52" s="669"/>
      <c r="O52" s="669"/>
      <c r="P52" s="669"/>
      <c r="Q52" s="669"/>
      <c r="R52" s="669"/>
      <c r="S52" s="669"/>
      <c r="T52" s="669"/>
      <c r="U52" s="669"/>
      <c r="V52" s="669"/>
      <c r="W52" s="669"/>
    </row>
    <row r="53" spans="1:23" s="1" customFormat="1" ht="18.95" customHeight="1">
      <c r="A53" s="155"/>
      <c r="B53" s="155"/>
      <c r="C53" s="155"/>
      <c r="D53" s="155"/>
      <c r="E53" s="180" t="s">
        <v>82</v>
      </c>
      <c r="F53" s="180"/>
      <c r="G53" s="180"/>
      <c r="H53" s="108" t="s">
        <v>32</v>
      </c>
      <c r="I53" s="182" t="s">
        <v>226</v>
      </c>
      <c r="J53" s="183"/>
      <c r="K53" s="183"/>
      <c r="L53" s="184"/>
      <c r="M53" s="109" t="s">
        <v>32</v>
      </c>
      <c r="N53" s="185" t="s">
        <v>83</v>
      </c>
      <c r="O53" s="186"/>
      <c r="P53" s="186"/>
      <c r="Q53" s="187"/>
      <c r="R53" s="109" t="s">
        <v>32</v>
      </c>
      <c r="S53" s="185" t="s">
        <v>84</v>
      </c>
      <c r="T53" s="186"/>
      <c r="U53" s="186"/>
      <c r="V53" s="186"/>
      <c r="W53" s="186"/>
    </row>
    <row r="54" spans="1:23" s="1" customFormat="1" ht="26.45" customHeight="1">
      <c r="A54" s="155" t="s">
        <v>86</v>
      </c>
      <c r="B54" s="155"/>
      <c r="C54" s="155"/>
      <c r="D54" s="155"/>
      <c r="E54" s="380" t="s">
        <v>36</v>
      </c>
      <c r="F54" s="380"/>
      <c r="G54" s="380"/>
      <c r="H54" s="209"/>
      <c r="I54" s="209"/>
      <c r="J54" s="209"/>
      <c r="K54" s="209"/>
      <c r="L54" s="209"/>
      <c r="M54" s="209"/>
      <c r="N54" s="209"/>
      <c r="O54" s="209"/>
      <c r="P54" s="209"/>
      <c r="Q54" s="209"/>
      <c r="R54" s="209"/>
      <c r="S54" s="209"/>
      <c r="T54" s="209"/>
      <c r="U54" s="209"/>
      <c r="V54" s="209"/>
      <c r="W54" s="209"/>
    </row>
    <row r="55" spans="1:23" s="1" customFormat="1" ht="26.1" customHeight="1">
      <c r="A55" s="155"/>
      <c r="B55" s="155"/>
      <c r="C55" s="155"/>
      <c r="D55" s="155"/>
      <c r="E55" s="211" t="s">
        <v>81</v>
      </c>
      <c r="F55" s="211"/>
      <c r="G55" s="211"/>
      <c r="H55" s="210"/>
      <c r="I55" s="210"/>
      <c r="J55" s="210"/>
      <c r="K55" s="210"/>
      <c r="L55" s="210"/>
      <c r="M55" s="210"/>
      <c r="N55" s="210"/>
      <c r="O55" s="210"/>
      <c r="P55" s="210"/>
      <c r="Q55" s="210"/>
      <c r="R55" s="210"/>
      <c r="S55" s="210"/>
      <c r="T55" s="210"/>
      <c r="U55" s="210"/>
      <c r="V55" s="210"/>
      <c r="W55" s="210"/>
    </row>
    <row r="56" spans="1:23" s="1" customFormat="1" ht="18.95" customHeight="1">
      <c r="A56" s="155"/>
      <c r="B56" s="155"/>
      <c r="C56" s="155"/>
      <c r="D56" s="155"/>
      <c r="E56" s="208" t="s">
        <v>82</v>
      </c>
      <c r="F56" s="208"/>
      <c r="G56" s="208"/>
      <c r="H56" s="108" t="s">
        <v>32</v>
      </c>
      <c r="I56" s="182" t="s">
        <v>226</v>
      </c>
      <c r="J56" s="183"/>
      <c r="K56" s="183"/>
      <c r="L56" s="184"/>
      <c r="M56" s="109" t="s">
        <v>32</v>
      </c>
      <c r="N56" s="185" t="s">
        <v>83</v>
      </c>
      <c r="O56" s="186"/>
      <c r="P56" s="186"/>
      <c r="Q56" s="187"/>
      <c r="R56" s="109" t="s">
        <v>32</v>
      </c>
      <c r="S56" s="185" t="s">
        <v>84</v>
      </c>
      <c r="T56" s="186"/>
      <c r="U56" s="186"/>
      <c r="V56" s="186"/>
      <c r="W56" s="186"/>
    </row>
    <row r="57" spans="1:23" s="1" customFormat="1" ht="26.45" customHeight="1">
      <c r="A57" s="155" t="s">
        <v>87</v>
      </c>
      <c r="B57" s="155"/>
      <c r="C57" s="155"/>
      <c r="D57" s="155"/>
      <c r="E57" s="380" t="s">
        <v>36</v>
      </c>
      <c r="F57" s="380"/>
      <c r="G57" s="380"/>
      <c r="H57" s="212"/>
      <c r="I57" s="212"/>
      <c r="J57" s="212"/>
      <c r="K57" s="212"/>
      <c r="L57" s="212"/>
      <c r="M57" s="212"/>
      <c r="N57" s="212"/>
      <c r="O57" s="212"/>
      <c r="P57" s="212"/>
      <c r="Q57" s="212"/>
      <c r="R57" s="212"/>
      <c r="S57" s="212"/>
      <c r="T57" s="212"/>
      <c r="U57" s="212"/>
      <c r="V57" s="212"/>
      <c r="W57" s="212"/>
    </row>
    <row r="58" spans="1:23" s="1" customFormat="1" ht="26.1" customHeight="1">
      <c r="A58" s="155"/>
      <c r="B58" s="155"/>
      <c r="C58" s="155"/>
      <c r="D58" s="155"/>
      <c r="E58" s="211" t="s">
        <v>81</v>
      </c>
      <c r="F58" s="211"/>
      <c r="G58" s="211"/>
      <c r="H58" s="213"/>
      <c r="I58" s="213"/>
      <c r="J58" s="213"/>
      <c r="K58" s="213"/>
      <c r="L58" s="213"/>
      <c r="M58" s="213"/>
      <c r="N58" s="213"/>
      <c r="O58" s="213"/>
      <c r="P58" s="213"/>
      <c r="Q58" s="213"/>
      <c r="R58" s="213"/>
      <c r="S58" s="213"/>
      <c r="T58" s="213"/>
      <c r="U58" s="213"/>
      <c r="V58" s="213"/>
      <c r="W58" s="213"/>
    </row>
    <row r="59" spans="1:23" s="1" customFormat="1" ht="18.95" customHeight="1">
      <c r="A59" s="155"/>
      <c r="B59" s="155"/>
      <c r="C59" s="155"/>
      <c r="D59" s="155"/>
      <c r="E59" s="208" t="s">
        <v>82</v>
      </c>
      <c r="F59" s="208"/>
      <c r="G59" s="208"/>
      <c r="H59" s="108" t="s">
        <v>32</v>
      </c>
      <c r="I59" s="182" t="s">
        <v>226</v>
      </c>
      <c r="J59" s="183"/>
      <c r="K59" s="183"/>
      <c r="L59" s="184"/>
      <c r="M59" s="109" t="s">
        <v>32</v>
      </c>
      <c r="N59" s="185" t="s">
        <v>83</v>
      </c>
      <c r="O59" s="186"/>
      <c r="P59" s="186"/>
      <c r="Q59" s="187"/>
      <c r="R59" s="109" t="s">
        <v>32</v>
      </c>
      <c r="S59" s="185" t="s">
        <v>84</v>
      </c>
      <c r="T59" s="186"/>
      <c r="U59" s="186"/>
      <c r="V59" s="186"/>
      <c r="W59" s="186"/>
    </row>
    <row r="60" spans="1:23" s="1" customFormat="1">
      <c r="U60" s="4"/>
    </row>
    <row r="61" spans="1:23" s="1" customFormat="1" ht="19.5" customHeight="1">
      <c r="A61" s="154" t="s">
        <v>89</v>
      </c>
      <c r="B61" s="154"/>
      <c r="C61" s="154"/>
      <c r="D61" s="154"/>
      <c r="E61" s="154"/>
      <c r="F61" s="154"/>
      <c r="G61" s="154"/>
      <c r="U61" s="4"/>
    </row>
    <row r="62" spans="1:23" s="1" customFormat="1" ht="24" customHeight="1">
      <c r="A62" s="155" t="s">
        <v>88</v>
      </c>
      <c r="B62" s="155"/>
      <c r="C62" s="155"/>
      <c r="D62" s="155"/>
      <c r="E62" s="155"/>
      <c r="F62" s="155"/>
      <c r="G62" s="155"/>
      <c r="H62" s="155"/>
      <c r="I62" s="155"/>
      <c r="J62" s="155"/>
      <c r="K62" s="155" t="s">
        <v>91</v>
      </c>
      <c r="L62" s="155"/>
      <c r="M62" s="155"/>
      <c r="N62" s="155"/>
      <c r="O62" s="155"/>
      <c r="P62" s="155"/>
      <c r="Q62" s="156" t="s">
        <v>92</v>
      </c>
      <c r="R62" s="156"/>
      <c r="S62" s="156"/>
      <c r="T62" s="156"/>
      <c r="U62" s="156"/>
      <c r="V62" s="156"/>
      <c r="W62" s="156"/>
    </row>
    <row r="63" spans="1:23" s="1" customFormat="1" ht="24" customHeight="1">
      <c r="A63" s="379" t="s">
        <v>209</v>
      </c>
      <c r="B63" s="379"/>
      <c r="C63" s="379"/>
      <c r="D63" s="379"/>
      <c r="E63" s="379"/>
      <c r="F63" s="379"/>
      <c r="G63" s="379"/>
      <c r="H63" s="379"/>
      <c r="I63" s="379"/>
      <c r="J63" s="379"/>
      <c r="K63" s="157">
        <f>S92</f>
        <v>0</v>
      </c>
      <c r="L63" s="157"/>
      <c r="M63" s="157"/>
      <c r="N63" s="158"/>
      <c r="O63" s="101" t="s">
        <v>31</v>
      </c>
      <c r="P63" s="102" t="s">
        <v>93</v>
      </c>
      <c r="Q63" s="148" t="s">
        <v>96</v>
      </c>
      <c r="R63" s="148"/>
      <c r="S63" s="148"/>
      <c r="T63" s="148"/>
      <c r="U63" s="148"/>
      <c r="V63" s="148"/>
      <c r="W63" s="148"/>
    </row>
    <row r="64" spans="1:23" s="1" customFormat="1" ht="24" customHeight="1">
      <c r="A64" s="379" t="s">
        <v>181</v>
      </c>
      <c r="B64" s="379"/>
      <c r="C64" s="379"/>
      <c r="D64" s="379"/>
      <c r="E64" s="379"/>
      <c r="F64" s="379"/>
      <c r="G64" s="379"/>
      <c r="H64" s="379"/>
      <c r="I64" s="379"/>
      <c r="J64" s="379"/>
      <c r="K64" s="157">
        <f>S133</f>
        <v>0</v>
      </c>
      <c r="L64" s="157"/>
      <c r="M64" s="157"/>
      <c r="N64" s="158"/>
      <c r="O64" s="101" t="s">
        <v>31</v>
      </c>
      <c r="P64" s="102" t="s">
        <v>94</v>
      </c>
      <c r="Q64" s="339">
        <f>SUM(K63:N65)</f>
        <v>0</v>
      </c>
      <c r="R64" s="339"/>
      <c r="S64" s="339"/>
      <c r="T64" s="339"/>
      <c r="U64" s="340"/>
      <c r="V64" s="336" t="s">
        <v>31</v>
      </c>
      <c r="W64" s="149" t="s">
        <v>98</v>
      </c>
    </row>
    <row r="65" spans="1:27" s="1" customFormat="1" ht="24" customHeight="1">
      <c r="A65" s="379" t="s">
        <v>182</v>
      </c>
      <c r="B65" s="379"/>
      <c r="C65" s="379"/>
      <c r="D65" s="379"/>
      <c r="E65" s="379"/>
      <c r="F65" s="379"/>
      <c r="G65" s="379"/>
      <c r="H65" s="379"/>
      <c r="I65" s="379"/>
      <c r="J65" s="379"/>
      <c r="K65" s="157">
        <f>S170</f>
        <v>0</v>
      </c>
      <c r="L65" s="157"/>
      <c r="M65" s="157"/>
      <c r="N65" s="158"/>
      <c r="O65" s="101" t="s">
        <v>31</v>
      </c>
      <c r="P65" s="102" t="s">
        <v>95</v>
      </c>
      <c r="Q65" s="339"/>
      <c r="R65" s="339"/>
      <c r="S65" s="339"/>
      <c r="T65" s="339"/>
      <c r="U65" s="340"/>
      <c r="V65" s="336"/>
      <c r="W65" s="149"/>
    </row>
    <row r="66" spans="1:27" s="1" customFormat="1" ht="24" customHeight="1">
      <c r="Q66" s="159" t="s">
        <v>97</v>
      </c>
      <c r="R66" s="160"/>
      <c r="S66" s="160"/>
      <c r="T66" s="160"/>
      <c r="U66" s="160"/>
      <c r="V66" s="160"/>
      <c r="W66" s="160"/>
    </row>
    <row r="67" spans="1:27" s="1" customFormat="1" ht="24" customHeight="1">
      <c r="Q67" s="155" t="s">
        <v>227</v>
      </c>
      <c r="R67" s="155"/>
      <c r="S67" s="155"/>
      <c r="T67" s="155"/>
      <c r="U67" s="155"/>
      <c r="V67" s="155"/>
      <c r="W67" s="155"/>
    </row>
    <row r="68" spans="1:27" s="1" customFormat="1" ht="24" customHeight="1">
      <c r="Q68" s="337">
        <v>100000</v>
      </c>
      <c r="R68" s="337"/>
      <c r="S68" s="337"/>
      <c r="T68" s="337"/>
      <c r="U68" s="338"/>
      <c r="V68" s="336" t="s">
        <v>31</v>
      </c>
      <c r="W68" s="149" t="s">
        <v>99</v>
      </c>
    </row>
    <row r="69" spans="1:27" s="1" customFormat="1" ht="24" customHeight="1">
      <c r="Q69" s="337"/>
      <c r="R69" s="337"/>
      <c r="S69" s="337"/>
      <c r="T69" s="337"/>
      <c r="U69" s="338"/>
      <c r="V69" s="336"/>
      <c r="W69" s="149"/>
    </row>
    <row r="70" spans="1:27" s="1" customFormat="1" ht="24" customHeight="1" thickBot="1">
      <c r="Q70" s="160" t="s">
        <v>97</v>
      </c>
      <c r="R70" s="160"/>
      <c r="S70" s="160"/>
      <c r="T70" s="160"/>
      <c r="U70" s="160"/>
      <c r="V70" s="160"/>
      <c r="W70" s="160"/>
    </row>
    <row r="71" spans="1:27" s="1" customFormat="1" ht="24" customHeight="1">
      <c r="Q71" s="352" t="s">
        <v>100</v>
      </c>
      <c r="R71" s="353"/>
      <c r="S71" s="353"/>
      <c r="T71" s="353"/>
      <c r="U71" s="353"/>
      <c r="V71" s="353"/>
      <c r="W71" s="354"/>
    </row>
    <row r="72" spans="1:27" s="1" customFormat="1" ht="17.100000000000001" customHeight="1">
      <c r="Q72" s="349" t="s">
        <v>228</v>
      </c>
      <c r="R72" s="350"/>
      <c r="S72" s="350"/>
      <c r="T72" s="350"/>
      <c r="U72" s="350"/>
      <c r="V72" s="350"/>
      <c r="W72" s="351"/>
    </row>
    <row r="73" spans="1:27" s="1" customFormat="1" ht="17.100000000000001" customHeight="1">
      <c r="Q73" s="376" t="s">
        <v>104</v>
      </c>
      <c r="R73" s="377"/>
      <c r="S73" s="377"/>
      <c r="T73" s="377"/>
      <c r="U73" s="377"/>
      <c r="V73" s="377"/>
      <c r="W73" s="378"/>
    </row>
    <row r="74" spans="1:27" s="1" customFormat="1" ht="24" customHeight="1">
      <c r="Q74" s="341" t="str">
        <f>IF(Q64&lt;10000,AA74,IF(Q64&gt;=100000,100000,Q64))</f>
        <v>補助金額が1万円未満です</v>
      </c>
      <c r="R74" s="342"/>
      <c r="S74" s="342"/>
      <c r="T74" s="342"/>
      <c r="U74" s="342"/>
      <c r="V74" s="343"/>
      <c r="W74" s="347" t="s">
        <v>31</v>
      </c>
      <c r="AA74" s="110" t="s">
        <v>238</v>
      </c>
    </row>
    <row r="75" spans="1:27" s="1" customFormat="1" ht="24" customHeight="1" thickBot="1">
      <c r="Q75" s="344"/>
      <c r="R75" s="345"/>
      <c r="S75" s="345"/>
      <c r="T75" s="345"/>
      <c r="U75" s="345"/>
      <c r="V75" s="346"/>
      <c r="W75" s="348"/>
    </row>
    <row r="76" spans="1:27" ht="19.5" customHeight="1">
      <c r="A76" s="32" t="s">
        <v>111</v>
      </c>
    </row>
    <row r="78" spans="1:27" ht="17.25">
      <c r="A78" s="270" t="s">
        <v>210</v>
      </c>
      <c r="B78" s="270"/>
      <c r="C78" s="270"/>
      <c r="D78" s="270"/>
      <c r="E78" s="270"/>
      <c r="F78" s="270"/>
      <c r="G78" s="270"/>
      <c r="H78" s="270"/>
      <c r="I78" s="270"/>
      <c r="J78" s="270"/>
      <c r="K78" s="270"/>
      <c r="L78" s="270"/>
      <c r="M78" s="270"/>
      <c r="N78" s="270"/>
      <c r="O78" s="270"/>
      <c r="P78" s="270"/>
      <c r="Q78" s="270"/>
      <c r="R78" s="270"/>
      <c r="S78" s="270"/>
      <c r="T78" s="270"/>
      <c r="U78" s="270"/>
      <c r="V78" s="270"/>
      <c r="W78" s="270"/>
    </row>
    <row r="79" spans="1:27" ht="12">
      <c r="A79" s="47"/>
      <c r="B79" s="46"/>
      <c r="C79" s="46"/>
      <c r="D79" s="46"/>
      <c r="E79" s="46"/>
      <c r="F79" s="46"/>
      <c r="G79" s="46"/>
      <c r="H79" s="46"/>
      <c r="I79" s="46"/>
      <c r="J79" s="46"/>
      <c r="K79" s="46"/>
      <c r="L79" s="46"/>
      <c r="M79" s="46"/>
      <c r="N79" s="46"/>
      <c r="O79" s="46"/>
      <c r="P79" s="46"/>
      <c r="Q79" s="46"/>
      <c r="R79" s="46"/>
      <c r="S79" s="46"/>
      <c r="T79" s="46"/>
      <c r="U79" s="46"/>
      <c r="V79" s="46"/>
      <c r="W79" s="46"/>
    </row>
    <row r="80" spans="1:27" s="32" customFormat="1" ht="20.100000000000001" customHeight="1">
      <c r="A80" s="330" t="s">
        <v>209</v>
      </c>
      <c r="B80" s="330"/>
      <c r="C80" s="330"/>
      <c r="D80" s="330"/>
      <c r="E80" s="330"/>
      <c r="F80" s="330"/>
      <c r="G80" s="330"/>
      <c r="H80" s="330"/>
      <c r="I80" s="330"/>
      <c r="J80" s="330"/>
      <c r="K80" s="330"/>
      <c r="L80" s="330"/>
      <c r="M80" s="330"/>
      <c r="N80" s="330"/>
      <c r="O80" s="330"/>
      <c r="P80" s="330"/>
      <c r="Q80" s="330"/>
      <c r="R80" s="330"/>
      <c r="S80" s="330"/>
      <c r="T80" s="330"/>
      <c r="U80" s="330"/>
      <c r="V80" s="330"/>
      <c r="W80" s="330"/>
    </row>
    <row r="81" spans="1:27" s="32" customFormat="1" ht="18.95" customHeight="1">
      <c r="A81" s="295" t="s">
        <v>74</v>
      </c>
      <c r="B81" s="295"/>
      <c r="C81" s="295"/>
      <c r="D81" s="295"/>
      <c r="E81" s="295"/>
      <c r="F81" s="295"/>
      <c r="G81" s="295"/>
      <c r="H81" s="295"/>
      <c r="I81" s="295"/>
      <c r="J81" s="295" t="s">
        <v>78</v>
      </c>
      <c r="K81" s="295"/>
      <c r="L81" s="295"/>
      <c r="M81" s="295"/>
      <c r="N81" s="295"/>
      <c r="O81" s="295" t="s">
        <v>75</v>
      </c>
      <c r="P81" s="295"/>
      <c r="Q81" s="295"/>
      <c r="R81" s="295"/>
      <c r="S81" s="295" t="s">
        <v>76</v>
      </c>
      <c r="T81" s="295"/>
      <c r="U81" s="295"/>
      <c r="V81" s="295"/>
      <c r="W81" s="295"/>
    </row>
    <row r="82" spans="1:27" s="32" customFormat="1" ht="21" customHeight="1">
      <c r="A82" s="49" t="str">
        <f>IF(OR(B83=$AH$1,B84=$AH$1),$AH$1,$AH$2)</f>
        <v>□</v>
      </c>
      <c r="B82" s="142" t="s">
        <v>178</v>
      </c>
      <c r="C82" s="143"/>
      <c r="D82" s="143"/>
      <c r="E82" s="143"/>
      <c r="F82" s="143"/>
      <c r="G82" s="143"/>
      <c r="H82" s="143"/>
      <c r="I82" s="143"/>
      <c r="J82" s="143"/>
      <c r="K82" s="143"/>
      <c r="L82" s="143"/>
      <c r="M82" s="143"/>
      <c r="N82" s="143"/>
      <c r="O82" s="143"/>
      <c r="P82" s="143"/>
      <c r="Q82" s="143"/>
      <c r="R82" s="143"/>
      <c r="S82" s="143"/>
      <c r="T82" s="143"/>
      <c r="U82" s="143"/>
      <c r="V82" s="143"/>
      <c r="W82" s="144"/>
    </row>
    <row r="83" spans="1:27" s="32" customFormat="1" ht="21" customHeight="1">
      <c r="A83" s="50"/>
      <c r="B83" s="111" t="s">
        <v>32</v>
      </c>
      <c r="C83" s="176" t="s">
        <v>174</v>
      </c>
      <c r="D83" s="177"/>
      <c r="E83" s="177"/>
      <c r="F83" s="177"/>
      <c r="G83" s="177"/>
      <c r="H83" s="177"/>
      <c r="I83" s="178"/>
      <c r="J83" s="145"/>
      <c r="K83" s="146"/>
      <c r="L83" s="146"/>
      <c r="M83" s="146"/>
      <c r="N83" s="147"/>
      <c r="O83" s="150">
        <v>74000</v>
      </c>
      <c r="P83" s="151"/>
      <c r="Q83" s="151"/>
      <c r="R83" s="152"/>
      <c r="S83" s="358" t="str">
        <f>IF(AND(B83=$AH$1,B84=$AH$1),AA83,IF(B83=$AH$1,O83,""))</f>
        <v/>
      </c>
      <c r="T83" s="359"/>
      <c r="U83" s="359"/>
      <c r="V83" s="359"/>
      <c r="W83" s="51" t="s">
        <v>31</v>
      </c>
      <c r="AA83" s="32" t="s">
        <v>242</v>
      </c>
    </row>
    <row r="84" spans="1:27" s="32" customFormat="1" ht="21" customHeight="1">
      <c r="A84" s="52"/>
      <c r="B84" s="111" t="s">
        <v>32</v>
      </c>
      <c r="C84" s="142" t="s">
        <v>175</v>
      </c>
      <c r="D84" s="143"/>
      <c r="E84" s="143"/>
      <c r="F84" s="143"/>
      <c r="G84" s="143"/>
      <c r="H84" s="143"/>
      <c r="I84" s="144"/>
      <c r="J84" s="145"/>
      <c r="K84" s="146"/>
      <c r="L84" s="146"/>
      <c r="M84" s="146"/>
      <c r="N84" s="147"/>
      <c r="O84" s="355">
        <v>50000</v>
      </c>
      <c r="P84" s="356"/>
      <c r="Q84" s="356"/>
      <c r="R84" s="357"/>
      <c r="S84" s="358" t="str">
        <f>IF(AND(B83=$AH$1,B84=$AH$1),AA83,IF(B84=$AH$1,O84,""))</f>
        <v/>
      </c>
      <c r="T84" s="359"/>
      <c r="U84" s="359"/>
      <c r="V84" s="359"/>
      <c r="W84" s="53" t="s">
        <v>31</v>
      </c>
    </row>
    <row r="85" spans="1:27" s="32" customFormat="1" ht="21.6" customHeight="1">
      <c r="A85" s="112" t="s">
        <v>32</v>
      </c>
      <c r="B85" s="371" t="s">
        <v>119</v>
      </c>
      <c r="C85" s="372"/>
      <c r="D85" s="372"/>
      <c r="E85" s="372"/>
      <c r="F85" s="372"/>
      <c r="G85" s="372"/>
      <c r="H85" s="372"/>
      <c r="I85" s="373"/>
      <c r="J85" s="369"/>
      <c r="K85" s="369"/>
      <c r="L85" s="369"/>
      <c r="M85" s="369"/>
      <c r="N85" s="370"/>
      <c r="O85" s="366">
        <v>5000</v>
      </c>
      <c r="P85" s="367"/>
      <c r="Q85" s="367"/>
      <c r="R85" s="368"/>
      <c r="S85" s="374" t="str">
        <f>IF(A85=$AH$1,O85,"")</f>
        <v/>
      </c>
      <c r="T85" s="375"/>
      <c r="U85" s="375"/>
      <c r="V85" s="375"/>
      <c r="W85" s="54" t="s">
        <v>31</v>
      </c>
    </row>
    <row r="86" spans="1:27" s="32" customFormat="1" ht="21.6" customHeight="1">
      <c r="A86" s="111" t="s">
        <v>32</v>
      </c>
      <c r="B86" s="360" t="s">
        <v>120</v>
      </c>
      <c r="C86" s="361"/>
      <c r="D86" s="361"/>
      <c r="E86" s="361"/>
      <c r="F86" s="361"/>
      <c r="G86" s="361"/>
      <c r="H86" s="361"/>
      <c r="I86" s="362"/>
      <c r="J86" s="146"/>
      <c r="K86" s="146"/>
      <c r="L86" s="146"/>
      <c r="M86" s="146"/>
      <c r="N86" s="147"/>
      <c r="O86" s="150">
        <v>5000</v>
      </c>
      <c r="P86" s="151"/>
      <c r="Q86" s="151"/>
      <c r="R86" s="152"/>
      <c r="S86" s="374" t="str">
        <f>IF(A86=$AH$1,O86,"")</f>
        <v/>
      </c>
      <c r="T86" s="375"/>
      <c r="U86" s="375"/>
      <c r="V86" s="375"/>
      <c r="W86" s="51" t="s">
        <v>31</v>
      </c>
    </row>
    <row r="87" spans="1:27" s="32" customFormat="1" ht="21.6" customHeight="1">
      <c r="A87" s="111" t="s">
        <v>32</v>
      </c>
      <c r="B87" s="360" t="s">
        <v>121</v>
      </c>
      <c r="C87" s="361"/>
      <c r="D87" s="361"/>
      <c r="E87" s="361"/>
      <c r="F87" s="361"/>
      <c r="G87" s="361"/>
      <c r="H87" s="361"/>
      <c r="I87" s="362"/>
      <c r="J87" s="146"/>
      <c r="K87" s="146"/>
      <c r="L87" s="146"/>
      <c r="M87" s="146"/>
      <c r="N87" s="147"/>
      <c r="O87" s="150">
        <v>5000</v>
      </c>
      <c r="P87" s="151"/>
      <c r="Q87" s="151"/>
      <c r="R87" s="151"/>
      <c r="S87" s="374" t="str">
        <f t="shared" ref="S87:S91" si="0">IF(A87=$AH$1,O87,"")</f>
        <v/>
      </c>
      <c r="T87" s="375"/>
      <c r="U87" s="375"/>
      <c r="V87" s="375"/>
      <c r="W87" s="53" t="s">
        <v>31</v>
      </c>
    </row>
    <row r="88" spans="1:27" s="32" customFormat="1" ht="21.6" customHeight="1">
      <c r="A88" s="111" t="s">
        <v>32</v>
      </c>
      <c r="B88" s="360" t="s">
        <v>122</v>
      </c>
      <c r="C88" s="361"/>
      <c r="D88" s="361"/>
      <c r="E88" s="361"/>
      <c r="F88" s="361"/>
      <c r="G88" s="361"/>
      <c r="H88" s="361"/>
      <c r="I88" s="362"/>
      <c r="J88" s="146"/>
      <c r="K88" s="146"/>
      <c r="L88" s="146"/>
      <c r="M88" s="146"/>
      <c r="N88" s="147"/>
      <c r="O88" s="150">
        <v>5000</v>
      </c>
      <c r="P88" s="151"/>
      <c r="Q88" s="151"/>
      <c r="R88" s="152"/>
      <c r="S88" s="374" t="str">
        <f t="shared" si="0"/>
        <v/>
      </c>
      <c r="T88" s="375"/>
      <c r="U88" s="375"/>
      <c r="V88" s="375"/>
      <c r="W88" s="53" t="s">
        <v>31</v>
      </c>
    </row>
    <row r="89" spans="1:27" s="32" customFormat="1" ht="21.6" customHeight="1">
      <c r="A89" s="112" t="s">
        <v>32</v>
      </c>
      <c r="B89" s="363" t="s">
        <v>123</v>
      </c>
      <c r="C89" s="364"/>
      <c r="D89" s="364"/>
      <c r="E89" s="364"/>
      <c r="F89" s="364"/>
      <c r="G89" s="364"/>
      <c r="H89" s="364"/>
      <c r="I89" s="365"/>
      <c r="J89" s="145"/>
      <c r="K89" s="146"/>
      <c r="L89" s="146"/>
      <c r="M89" s="146"/>
      <c r="N89" s="147"/>
      <c r="O89" s="150">
        <v>50000</v>
      </c>
      <c r="P89" s="151"/>
      <c r="Q89" s="151"/>
      <c r="R89" s="152"/>
      <c r="S89" s="374" t="str">
        <f t="shared" si="0"/>
        <v/>
      </c>
      <c r="T89" s="375"/>
      <c r="U89" s="375"/>
      <c r="V89" s="375"/>
      <c r="W89" s="53" t="s">
        <v>31</v>
      </c>
    </row>
    <row r="90" spans="1:27" s="32" customFormat="1" ht="21.6" customHeight="1">
      <c r="A90" s="111" t="s">
        <v>32</v>
      </c>
      <c r="B90" s="360" t="s">
        <v>124</v>
      </c>
      <c r="C90" s="361"/>
      <c r="D90" s="361"/>
      <c r="E90" s="361"/>
      <c r="F90" s="361"/>
      <c r="G90" s="361"/>
      <c r="H90" s="361"/>
      <c r="I90" s="362"/>
      <c r="J90" s="146"/>
      <c r="K90" s="146"/>
      <c r="L90" s="146"/>
      <c r="M90" s="146"/>
      <c r="N90" s="147"/>
      <c r="O90" s="150">
        <v>5000</v>
      </c>
      <c r="P90" s="151"/>
      <c r="Q90" s="151"/>
      <c r="R90" s="152"/>
      <c r="S90" s="386" t="str">
        <f t="shared" si="0"/>
        <v/>
      </c>
      <c r="T90" s="386"/>
      <c r="U90" s="386"/>
      <c r="V90" s="386"/>
      <c r="W90" s="53" t="s">
        <v>31</v>
      </c>
    </row>
    <row r="91" spans="1:27" s="32" customFormat="1" ht="21.6" customHeight="1">
      <c r="A91" s="111" t="s">
        <v>32</v>
      </c>
      <c r="B91" s="360" t="s">
        <v>125</v>
      </c>
      <c r="C91" s="361"/>
      <c r="D91" s="361"/>
      <c r="E91" s="361"/>
      <c r="F91" s="361"/>
      <c r="G91" s="361"/>
      <c r="H91" s="361"/>
      <c r="I91" s="362"/>
      <c r="J91" s="146"/>
      <c r="K91" s="146"/>
      <c r="L91" s="146"/>
      <c r="M91" s="146"/>
      <c r="N91" s="147"/>
      <c r="O91" s="150">
        <v>20000</v>
      </c>
      <c r="P91" s="151"/>
      <c r="Q91" s="151"/>
      <c r="R91" s="152"/>
      <c r="S91" s="386" t="str">
        <f t="shared" si="0"/>
        <v/>
      </c>
      <c r="T91" s="386"/>
      <c r="U91" s="386"/>
      <c r="V91" s="386"/>
      <c r="W91" s="53" t="s">
        <v>31</v>
      </c>
    </row>
    <row r="92" spans="1:27" s="32" customFormat="1" ht="20.100000000000001" customHeight="1">
      <c r="A92" s="288" t="s">
        <v>211</v>
      </c>
      <c r="B92" s="289"/>
      <c r="C92" s="289"/>
      <c r="D92" s="289"/>
      <c r="E92" s="289"/>
      <c r="F92" s="289"/>
      <c r="G92" s="289"/>
      <c r="H92" s="289"/>
      <c r="I92" s="289"/>
      <c r="J92" s="289"/>
      <c r="K92" s="289"/>
      <c r="L92" s="289"/>
      <c r="M92" s="289"/>
      <c r="N92" s="289"/>
      <c r="O92" s="289"/>
      <c r="P92" s="289"/>
      <c r="Q92" s="289"/>
      <c r="R92" s="289"/>
      <c r="S92" s="395">
        <f>SUM(S83:V91)</f>
        <v>0</v>
      </c>
      <c r="T92" s="287"/>
      <c r="U92" s="287"/>
      <c r="V92" s="287"/>
      <c r="W92" s="31" t="s">
        <v>31</v>
      </c>
    </row>
    <row r="93" spans="1:27" s="32" customFormat="1" ht="12" customHeight="1">
      <c r="A93" s="21"/>
      <c r="B93" s="21"/>
      <c r="C93" s="21"/>
      <c r="D93" s="21"/>
      <c r="E93" s="21"/>
      <c r="F93" s="21"/>
      <c r="G93" s="21"/>
      <c r="H93" s="21"/>
      <c r="I93" s="21"/>
      <c r="J93" s="21"/>
      <c r="K93" s="21"/>
      <c r="L93" s="21"/>
      <c r="M93" s="21"/>
      <c r="N93" s="21"/>
      <c r="O93" s="21"/>
      <c r="P93" s="21"/>
      <c r="Q93" s="21"/>
      <c r="R93" s="21"/>
      <c r="S93" s="21"/>
      <c r="T93" s="21"/>
      <c r="U93" s="21"/>
      <c r="V93" s="21"/>
      <c r="W93" s="21"/>
    </row>
    <row r="94" spans="1:27" s="32" customFormat="1" ht="67.5" customHeight="1">
      <c r="A94" s="614" t="str">
        <f>IF(AND(A82=$AH$1,OR(A85=$AH$1,A86=$AH$1,A87=$AH$1,A88=$AH$1,A90=$AH$1)),AA94,"")</f>
        <v/>
      </c>
      <c r="B94" s="614"/>
      <c r="C94" s="614"/>
      <c r="D94" s="614"/>
      <c r="E94" s="614"/>
      <c r="F94" s="614"/>
      <c r="G94" s="614"/>
      <c r="H94" s="614"/>
      <c r="I94" s="614"/>
      <c r="J94" s="614"/>
      <c r="K94" s="614"/>
      <c r="L94" s="614"/>
      <c r="M94" s="614"/>
      <c r="N94" s="614"/>
      <c r="O94" s="614"/>
      <c r="P94" s="614"/>
      <c r="Q94" s="614"/>
      <c r="R94" s="614"/>
      <c r="S94" s="614"/>
      <c r="T94" s="614"/>
      <c r="U94" s="614"/>
      <c r="V94" s="614"/>
      <c r="W94" s="614"/>
      <c r="AA94" s="32" t="s">
        <v>239</v>
      </c>
    </row>
    <row r="95" spans="1:27" s="32" customFormat="1" ht="12" customHeight="1">
      <c r="A95" s="21"/>
      <c r="B95" s="21"/>
      <c r="C95" s="21"/>
      <c r="D95" s="21"/>
      <c r="E95" s="21"/>
      <c r="F95" s="21"/>
      <c r="G95" s="21"/>
      <c r="H95" s="21"/>
      <c r="I95" s="21"/>
      <c r="J95" s="21"/>
      <c r="K95" s="21"/>
      <c r="L95" s="21"/>
      <c r="M95" s="21"/>
      <c r="N95" s="21"/>
      <c r="O95" s="21"/>
      <c r="P95" s="21"/>
      <c r="Q95" s="21"/>
      <c r="R95" s="21"/>
      <c r="S95" s="21"/>
      <c r="T95" s="21"/>
      <c r="U95" s="21"/>
      <c r="V95" s="21"/>
      <c r="W95" s="21"/>
    </row>
    <row r="96" spans="1:27" ht="19.5" customHeight="1">
      <c r="A96" s="32" t="s">
        <v>112</v>
      </c>
    </row>
    <row r="98" spans="1:27" ht="17.25">
      <c r="A98" s="270" t="s">
        <v>179</v>
      </c>
      <c r="B98" s="270"/>
      <c r="C98" s="270"/>
      <c r="D98" s="270"/>
      <c r="E98" s="270"/>
      <c r="F98" s="270"/>
      <c r="G98" s="270"/>
      <c r="H98" s="270"/>
      <c r="I98" s="270"/>
      <c r="J98" s="270"/>
      <c r="K98" s="270"/>
      <c r="L98" s="270"/>
      <c r="M98" s="270"/>
      <c r="N98" s="270"/>
      <c r="O98" s="270"/>
      <c r="P98" s="270"/>
      <c r="Q98" s="270"/>
      <c r="R98" s="270"/>
      <c r="S98" s="270"/>
      <c r="T98" s="270"/>
      <c r="U98" s="270"/>
      <c r="V98" s="270"/>
      <c r="W98" s="270"/>
    </row>
    <row r="99" spans="1:27" s="32" customFormat="1" ht="10.5" customHeight="1">
      <c r="A99" s="46"/>
      <c r="B99" s="55"/>
      <c r="C99" s="55"/>
      <c r="D99" s="55"/>
      <c r="E99" s="55"/>
      <c r="F99" s="55"/>
      <c r="G99" s="55"/>
      <c r="H99" s="55"/>
      <c r="I99" s="55"/>
      <c r="J99" s="55"/>
      <c r="K99" s="55"/>
      <c r="L99" s="55"/>
      <c r="M99" s="55"/>
      <c r="N99" s="55"/>
      <c r="O99" s="55"/>
      <c r="P99" s="55"/>
      <c r="Q99" s="55"/>
      <c r="R99" s="55"/>
      <c r="S99" s="55"/>
      <c r="T99" s="55"/>
      <c r="U99" s="55"/>
      <c r="V99" s="55"/>
      <c r="W99" s="55"/>
    </row>
    <row r="100" spans="1:27" s="32" customFormat="1" ht="20.100000000000001" customHeight="1">
      <c r="A100" s="330" t="s">
        <v>180</v>
      </c>
      <c r="B100" s="330"/>
      <c r="C100" s="330"/>
      <c r="D100" s="330"/>
      <c r="E100" s="330"/>
      <c r="F100" s="330"/>
      <c r="G100" s="330"/>
      <c r="H100" s="330"/>
      <c r="I100" s="330"/>
      <c r="J100" s="330"/>
      <c r="K100" s="330"/>
      <c r="L100" s="330"/>
      <c r="M100" s="330"/>
      <c r="N100" s="330"/>
      <c r="O100" s="330"/>
      <c r="P100" s="330"/>
      <c r="Q100" s="330"/>
      <c r="R100" s="330"/>
      <c r="S100" s="330"/>
      <c r="T100" s="330"/>
      <c r="U100" s="330"/>
      <c r="V100" s="330"/>
      <c r="W100" s="330"/>
    </row>
    <row r="101" spans="1:27" s="32" customFormat="1" ht="18.600000000000001" customHeight="1">
      <c r="A101" s="295" t="s">
        <v>74</v>
      </c>
      <c r="B101" s="295"/>
      <c r="C101" s="295"/>
      <c r="D101" s="295"/>
      <c r="E101" s="295"/>
      <c r="F101" s="295"/>
      <c r="G101" s="295"/>
      <c r="H101" s="295"/>
      <c r="I101" s="295"/>
      <c r="J101" s="295" t="s">
        <v>78</v>
      </c>
      <c r="K101" s="295"/>
      <c r="L101" s="295"/>
      <c r="M101" s="295"/>
      <c r="N101" s="295"/>
      <c r="O101" s="295" t="s">
        <v>75</v>
      </c>
      <c r="P101" s="295"/>
      <c r="Q101" s="295"/>
      <c r="R101" s="295"/>
      <c r="S101" s="295" t="s">
        <v>76</v>
      </c>
      <c r="T101" s="295"/>
      <c r="U101" s="295"/>
      <c r="V101" s="295"/>
      <c r="W101" s="295"/>
    </row>
    <row r="102" spans="1:27" s="32" customFormat="1" ht="21" customHeight="1">
      <c r="A102" s="113" t="s">
        <v>32</v>
      </c>
      <c r="B102" s="371" t="s">
        <v>233</v>
      </c>
      <c r="C102" s="372"/>
      <c r="D102" s="372"/>
      <c r="E102" s="372"/>
      <c r="F102" s="372"/>
      <c r="G102" s="372"/>
      <c r="H102" s="372"/>
      <c r="I102" s="373"/>
      <c r="J102" s="389"/>
      <c r="K102" s="369"/>
      <c r="L102" s="369"/>
      <c r="M102" s="369"/>
      <c r="N102" s="370"/>
      <c r="O102" s="355">
        <v>100000</v>
      </c>
      <c r="P102" s="356"/>
      <c r="Q102" s="356"/>
      <c r="R102" s="357"/>
      <c r="S102" s="139" t="str">
        <f>IF(AND($G$25=$AH$2,A102=$AH$1),AA102,IF(A102=$AH$1,O102,""))</f>
        <v/>
      </c>
      <c r="T102" s="139"/>
      <c r="U102" s="139"/>
      <c r="V102" s="139"/>
      <c r="W102" s="56" t="s">
        <v>31</v>
      </c>
      <c r="AA102" s="32" t="s">
        <v>240</v>
      </c>
    </row>
    <row r="103" spans="1:27" s="32" customFormat="1" ht="21" customHeight="1">
      <c r="A103" s="57" t="str">
        <f>IF(OR(B104=$AH$1,B105=$AH$1,B106=$AH$1),$AH$1,$AH$2)</f>
        <v>□</v>
      </c>
      <c r="B103" s="143" t="s">
        <v>191</v>
      </c>
      <c r="C103" s="143"/>
      <c r="D103" s="143"/>
      <c r="E103" s="143"/>
      <c r="F103" s="143"/>
      <c r="G103" s="143"/>
      <c r="H103" s="143"/>
      <c r="I103" s="144"/>
      <c r="J103" s="145"/>
      <c r="K103" s="146"/>
      <c r="L103" s="146"/>
      <c r="M103" s="146"/>
      <c r="N103" s="147"/>
      <c r="O103" s="390"/>
      <c r="P103" s="391"/>
      <c r="Q103" s="391"/>
      <c r="R103" s="392"/>
      <c r="S103" s="136" t="str">
        <f>IF(AND($G$25=$AH$2,OR(B104=$AH$1,B105=$AH$1,B106=$AH$1)),AA102,IF(AA103&gt;=2,AA104,IF(B104=$AH$1,O104,IF(B105=$AH$1,O104,IF(B106=$AH$1,O106,"")))))</f>
        <v/>
      </c>
      <c r="T103" s="137"/>
      <c r="U103" s="137"/>
      <c r="V103" s="137"/>
      <c r="W103" s="140" t="s">
        <v>31</v>
      </c>
      <c r="AA103" s="32">
        <f>COUNTIF(B104:B106,$AH$1)</f>
        <v>0</v>
      </c>
    </row>
    <row r="104" spans="1:27" s="32" customFormat="1" ht="21" customHeight="1">
      <c r="A104" s="50"/>
      <c r="B104" s="114" t="s">
        <v>32</v>
      </c>
      <c r="C104" s="142" t="s">
        <v>192</v>
      </c>
      <c r="D104" s="143"/>
      <c r="E104" s="143"/>
      <c r="F104" s="143"/>
      <c r="G104" s="143"/>
      <c r="H104" s="143"/>
      <c r="I104" s="144"/>
      <c r="J104" s="416"/>
      <c r="K104" s="417"/>
      <c r="L104" s="417"/>
      <c r="M104" s="417"/>
      <c r="N104" s="418"/>
      <c r="O104" s="290">
        <v>50000</v>
      </c>
      <c r="P104" s="381"/>
      <c r="Q104" s="381"/>
      <c r="R104" s="382"/>
      <c r="S104" s="174"/>
      <c r="T104" s="175"/>
      <c r="U104" s="175"/>
      <c r="V104" s="175"/>
      <c r="W104" s="161"/>
      <c r="AA104" s="32" t="s">
        <v>241</v>
      </c>
    </row>
    <row r="105" spans="1:27" s="32" customFormat="1" ht="21" customHeight="1">
      <c r="A105" s="50"/>
      <c r="B105" s="114" t="s">
        <v>32</v>
      </c>
      <c r="C105" s="142" t="s">
        <v>193</v>
      </c>
      <c r="D105" s="143"/>
      <c r="E105" s="143"/>
      <c r="F105" s="143"/>
      <c r="G105" s="143"/>
      <c r="H105" s="143"/>
      <c r="I105" s="144"/>
      <c r="J105" s="416"/>
      <c r="K105" s="417"/>
      <c r="L105" s="417"/>
      <c r="M105" s="417"/>
      <c r="N105" s="418"/>
      <c r="O105" s="383"/>
      <c r="P105" s="384"/>
      <c r="Q105" s="384"/>
      <c r="R105" s="385"/>
      <c r="S105" s="174"/>
      <c r="T105" s="175"/>
      <c r="U105" s="175"/>
      <c r="V105" s="175"/>
      <c r="W105" s="161"/>
    </row>
    <row r="106" spans="1:27" s="32" customFormat="1" ht="21" customHeight="1">
      <c r="A106" s="52"/>
      <c r="B106" s="114" t="s">
        <v>32</v>
      </c>
      <c r="C106" s="142" t="s">
        <v>194</v>
      </c>
      <c r="D106" s="143"/>
      <c r="E106" s="143"/>
      <c r="F106" s="143"/>
      <c r="G106" s="143"/>
      <c r="H106" s="143"/>
      <c r="I106" s="144"/>
      <c r="J106" s="416"/>
      <c r="K106" s="417"/>
      <c r="L106" s="417"/>
      <c r="M106" s="417"/>
      <c r="N106" s="418"/>
      <c r="O106" s="150">
        <v>30000</v>
      </c>
      <c r="P106" s="151"/>
      <c r="Q106" s="151"/>
      <c r="R106" s="152"/>
      <c r="S106" s="138"/>
      <c r="T106" s="139"/>
      <c r="U106" s="139"/>
      <c r="V106" s="139"/>
      <c r="W106" s="141"/>
    </row>
    <row r="107" spans="1:27" s="32" customFormat="1" ht="21" customHeight="1">
      <c r="A107" s="280" t="s">
        <v>235</v>
      </c>
      <c r="B107" s="393"/>
      <c r="C107" s="393"/>
      <c r="D107" s="393"/>
      <c r="E107" s="393"/>
      <c r="F107" s="393"/>
      <c r="G107" s="393"/>
      <c r="H107" s="393"/>
      <c r="I107" s="393"/>
      <c r="J107" s="393"/>
      <c r="K107" s="393"/>
      <c r="L107" s="393"/>
      <c r="M107" s="393"/>
      <c r="N107" s="393"/>
      <c r="O107" s="393"/>
      <c r="P107" s="393"/>
      <c r="Q107" s="393"/>
      <c r="R107" s="393"/>
      <c r="S107" s="393"/>
      <c r="T107" s="393"/>
      <c r="U107" s="393"/>
      <c r="V107" s="393"/>
      <c r="W107" s="394"/>
    </row>
    <row r="108" spans="1:27" s="32" customFormat="1" ht="21" customHeight="1">
      <c r="A108" s="57" t="str">
        <f>IF(OR(B109=$AH$1,B110=$AH$1),$AH$1,$AH$2)</f>
        <v>□</v>
      </c>
      <c r="B108" s="142" t="s">
        <v>126</v>
      </c>
      <c r="C108" s="143"/>
      <c r="D108" s="143"/>
      <c r="E108" s="143"/>
      <c r="F108" s="143"/>
      <c r="G108" s="143"/>
      <c r="H108" s="143"/>
      <c r="I108" s="144"/>
      <c r="J108" s="145"/>
      <c r="K108" s="146"/>
      <c r="L108" s="146"/>
      <c r="M108" s="146"/>
      <c r="N108" s="147"/>
      <c r="O108" s="130">
        <v>5000</v>
      </c>
      <c r="P108" s="131"/>
      <c r="Q108" s="131"/>
      <c r="R108" s="132"/>
      <c r="S108" s="136" t="str">
        <f>IF(AND($G$25=$AH$2,OR(B109=$AH$1,B110=$AH$1)),AA102,IF(OR(B109=$AH$1,B110=$AH$1),O108,""))</f>
        <v/>
      </c>
      <c r="T108" s="137"/>
      <c r="U108" s="137"/>
      <c r="V108" s="137"/>
      <c r="W108" s="140" t="s">
        <v>31</v>
      </c>
    </row>
    <row r="109" spans="1:27" s="32" customFormat="1" ht="21" customHeight="1">
      <c r="A109" s="50"/>
      <c r="B109" s="111" t="s">
        <v>32</v>
      </c>
      <c r="C109" s="176" t="s">
        <v>115</v>
      </c>
      <c r="D109" s="177"/>
      <c r="E109" s="177"/>
      <c r="F109" s="177"/>
      <c r="G109" s="177"/>
      <c r="H109" s="177"/>
      <c r="I109" s="178"/>
      <c r="J109" s="145"/>
      <c r="K109" s="146"/>
      <c r="L109" s="146"/>
      <c r="M109" s="146"/>
      <c r="N109" s="147"/>
      <c r="O109" s="171"/>
      <c r="P109" s="172"/>
      <c r="Q109" s="172"/>
      <c r="R109" s="173"/>
      <c r="S109" s="174"/>
      <c r="T109" s="175"/>
      <c r="U109" s="175"/>
      <c r="V109" s="175"/>
      <c r="W109" s="161"/>
    </row>
    <row r="110" spans="1:27" s="32" customFormat="1" ht="21" customHeight="1">
      <c r="A110" s="52"/>
      <c r="B110" s="111" t="s">
        <v>32</v>
      </c>
      <c r="C110" s="142" t="s">
        <v>127</v>
      </c>
      <c r="D110" s="143"/>
      <c r="E110" s="143"/>
      <c r="F110" s="143"/>
      <c r="G110" s="143"/>
      <c r="H110" s="143"/>
      <c r="I110" s="144"/>
      <c r="J110" s="145"/>
      <c r="K110" s="146"/>
      <c r="L110" s="146"/>
      <c r="M110" s="146"/>
      <c r="N110" s="147"/>
      <c r="O110" s="133"/>
      <c r="P110" s="134"/>
      <c r="Q110" s="134"/>
      <c r="R110" s="135"/>
      <c r="S110" s="138"/>
      <c r="T110" s="139"/>
      <c r="U110" s="139"/>
      <c r="V110" s="139"/>
      <c r="W110" s="141"/>
    </row>
    <row r="111" spans="1:27" s="32" customFormat="1" ht="21" customHeight="1">
      <c r="A111" s="57" t="str">
        <f>IF(B112=$AH$1,$AH$1,$AH$2)</f>
        <v>□</v>
      </c>
      <c r="B111" s="142" t="s">
        <v>128</v>
      </c>
      <c r="C111" s="143"/>
      <c r="D111" s="143"/>
      <c r="E111" s="143"/>
      <c r="F111" s="143"/>
      <c r="G111" s="143"/>
      <c r="H111" s="143"/>
      <c r="I111" s="144"/>
      <c r="J111" s="145"/>
      <c r="K111" s="146"/>
      <c r="L111" s="146"/>
      <c r="M111" s="146"/>
      <c r="N111" s="147"/>
      <c r="O111" s="130">
        <v>5000</v>
      </c>
      <c r="P111" s="131"/>
      <c r="Q111" s="131"/>
      <c r="R111" s="132"/>
      <c r="S111" s="136" t="str">
        <f>IF(AND($G$25=$AH$2,B112=$AH$1),AA102,IF(B112=$AH$1,O111,""))</f>
        <v/>
      </c>
      <c r="T111" s="137"/>
      <c r="U111" s="137"/>
      <c r="V111" s="137"/>
      <c r="W111" s="140" t="s">
        <v>31</v>
      </c>
    </row>
    <row r="112" spans="1:27" s="32" customFormat="1" ht="21" customHeight="1">
      <c r="A112" s="52"/>
      <c r="B112" s="111" t="s">
        <v>32</v>
      </c>
      <c r="C112" s="142" t="s">
        <v>129</v>
      </c>
      <c r="D112" s="143"/>
      <c r="E112" s="143"/>
      <c r="F112" s="143"/>
      <c r="G112" s="143"/>
      <c r="H112" s="143"/>
      <c r="I112" s="144"/>
      <c r="J112" s="145"/>
      <c r="K112" s="146"/>
      <c r="L112" s="146"/>
      <c r="M112" s="146"/>
      <c r="N112" s="147"/>
      <c r="O112" s="133"/>
      <c r="P112" s="134"/>
      <c r="Q112" s="134"/>
      <c r="R112" s="135"/>
      <c r="S112" s="138"/>
      <c r="T112" s="139"/>
      <c r="U112" s="139"/>
      <c r="V112" s="139"/>
      <c r="W112" s="141"/>
    </row>
    <row r="113" spans="1:23" s="32" customFormat="1" ht="21" customHeight="1">
      <c r="A113" s="57" t="str">
        <f>IF(OR(B114=$AH$1,B115=$AH$1,B116=$AH$1),$AH$1,$AH$2)</f>
        <v>□</v>
      </c>
      <c r="B113" s="142" t="s">
        <v>130</v>
      </c>
      <c r="C113" s="143"/>
      <c r="D113" s="143"/>
      <c r="E113" s="143"/>
      <c r="F113" s="143"/>
      <c r="G113" s="143"/>
      <c r="H113" s="143"/>
      <c r="I113" s="144"/>
      <c r="J113" s="145"/>
      <c r="K113" s="146"/>
      <c r="L113" s="146"/>
      <c r="M113" s="146"/>
      <c r="N113" s="147"/>
      <c r="O113" s="130">
        <v>5000</v>
      </c>
      <c r="P113" s="131"/>
      <c r="Q113" s="131"/>
      <c r="R113" s="132"/>
      <c r="S113" s="136" t="str">
        <f>IF(AND($G$25=$AH$2,OR(B114=$AH$1,B115=$AH$1,B116=$AH$1)),AA102,IF(OR(B114=$AH$1,B115=$AH$1,B116=$AH$1),O113,""))</f>
        <v/>
      </c>
      <c r="T113" s="137"/>
      <c r="U113" s="137"/>
      <c r="V113" s="137"/>
      <c r="W113" s="140" t="s">
        <v>31</v>
      </c>
    </row>
    <row r="114" spans="1:23" s="32" customFormat="1" ht="21" customHeight="1">
      <c r="A114" s="50"/>
      <c r="B114" s="111" t="s">
        <v>32</v>
      </c>
      <c r="C114" s="142" t="s">
        <v>131</v>
      </c>
      <c r="D114" s="143"/>
      <c r="E114" s="143"/>
      <c r="F114" s="143"/>
      <c r="G114" s="143"/>
      <c r="H114" s="143"/>
      <c r="I114" s="144"/>
      <c r="J114" s="145"/>
      <c r="K114" s="146"/>
      <c r="L114" s="146"/>
      <c r="M114" s="146"/>
      <c r="N114" s="147"/>
      <c r="O114" s="171"/>
      <c r="P114" s="172"/>
      <c r="Q114" s="172"/>
      <c r="R114" s="173"/>
      <c r="S114" s="174"/>
      <c r="T114" s="175"/>
      <c r="U114" s="175"/>
      <c r="V114" s="175"/>
      <c r="W114" s="161"/>
    </row>
    <row r="115" spans="1:23" s="32" customFormat="1" ht="21" customHeight="1">
      <c r="A115" s="58"/>
      <c r="B115" s="111" t="s">
        <v>32</v>
      </c>
      <c r="C115" s="142" t="s">
        <v>132</v>
      </c>
      <c r="D115" s="143"/>
      <c r="E115" s="143"/>
      <c r="F115" s="143"/>
      <c r="G115" s="143"/>
      <c r="H115" s="143"/>
      <c r="I115" s="144"/>
      <c r="J115" s="145"/>
      <c r="K115" s="146"/>
      <c r="L115" s="146"/>
      <c r="M115" s="146"/>
      <c r="N115" s="147"/>
      <c r="O115" s="171"/>
      <c r="P115" s="172"/>
      <c r="Q115" s="172"/>
      <c r="R115" s="173"/>
      <c r="S115" s="174"/>
      <c r="T115" s="175"/>
      <c r="U115" s="175"/>
      <c r="V115" s="175"/>
      <c r="W115" s="161"/>
    </row>
    <row r="116" spans="1:23" s="32" customFormat="1" ht="21" customHeight="1">
      <c r="A116" s="52"/>
      <c r="B116" s="111" t="s">
        <v>32</v>
      </c>
      <c r="C116" s="142" t="s">
        <v>133</v>
      </c>
      <c r="D116" s="143"/>
      <c r="E116" s="143"/>
      <c r="F116" s="143"/>
      <c r="G116" s="143"/>
      <c r="H116" s="143"/>
      <c r="I116" s="144"/>
      <c r="J116" s="145"/>
      <c r="K116" s="146"/>
      <c r="L116" s="146"/>
      <c r="M116" s="146"/>
      <c r="N116" s="147"/>
      <c r="O116" s="133"/>
      <c r="P116" s="134"/>
      <c r="Q116" s="134"/>
      <c r="R116" s="135"/>
      <c r="S116" s="138"/>
      <c r="T116" s="139"/>
      <c r="U116" s="139"/>
      <c r="V116" s="139"/>
      <c r="W116" s="141"/>
    </row>
    <row r="117" spans="1:23" s="32" customFormat="1" ht="21" customHeight="1">
      <c r="A117" s="58" t="str">
        <f>IF(OR(B118=$AH$1,B119=$AH$1),$AH$1,$AH$2)</f>
        <v>□</v>
      </c>
      <c r="B117" s="142" t="s">
        <v>134</v>
      </c>
      <c r="C117" s="143"/>
      <c r="D117" s="143"/>
      <c r="E117" s="143"/>
      <c r="F117" s="143"/>
      <c r="G117" s="143"/>
      <c r="H117" s="143"/>
      <c r="I117" s="144"/>
      <c r="J117" s="145"/>
      <c r="K117" s="146"/>
      <c r="L117" s="146"/>
      <c r="M117" s="146"/>
      <c r="N117" s="147"/>
      <c r="O117" s="130">
        <v>5000</v>
      </c>
      <c r="P117" s="131"/>
      <c r="Q117" s="131"/>
      <c r="R117" s="132"/>
      <c r="S117" s="136" t="str">
        <f>IF(AND($G$25=$AH$2,OR(B118=$AH$1,B119=$AH$1)),AA102,IF(OR(B118=$AH$1,B119=$AH$1),O108,""))</f>
        <v/>
      </c>
      <c r="T117" s="137"/>
      <c r="U117" s="137"/>
      <c r="V117" s="137"/>
      <c r="W117" s="140" t="s">
        <v>31</v>
      </c>
    </row>
    <row r="118" spans="1:23" s="32" customFormat="1" ht="21" customHeight="1">
      <c r="A118" s="58"/>
      <c r="B118" s="111" t="s">
        <v>32</v>
      </c>
      <c r="C118" s="142" t="s">
        <v>135</v>
      </c>
      <c r="D118" s="143"/>
      <c r="E118" s="143"/>
      <c r="F118" s="143"/>
      <c r="G118" s="143"/>
      <c r="H118" s="143"/>
      <c r="I118" s="144"/>
      <c r="J118" s="145"/>
      <c r="K118" s="146"/>
      <c r="L118" s="146"/>
      <c r="M118" s="146"/>
      <c r="N118" s="147"/>
      <c r="O118" s="171"/>
      <c r="P118" s="172"/>
      <c r="Q118" s="172"/>
      <c r="R118" s="173"/>
      <c r="S118" s="174"/>
      <c r="T118" s="175"/>
      <c r="U118" s="175"/>
      <c r="V118" s="175"/>
      <c r="W118" s="161"/>
    </row>
    <row r="119" spans="1:23" s="32" customFormat="1" ht="21" customHeight="1">
      <c r="A119" s="58"/>
      <c r="B119" s="111" t="s">
        <v>32</v>
      </c>
      <c r="C119" s="142" t="s">
        <v>136</v>
      </c>
      <c r="D119" s="143"/>
      <c r="E119" s="143"/>
      <c r="F119" s="143"/>
      <c r="G119" s="143"/>
      <c r="H119" s="143"/>
      <c r="I119" s="144"/>
      <c r="J119" s="145"/>
      <c r="K119" s="146"/>
      <c r="L119" s="146"/>
      <c r="M119" s="146"/>
      <c r="N119" s="147"/>
      <c r="O119" s="133"/>
      <c r="P119" s="134"/>
      <c r="Q119" s="134"/>
      <c r="R119" s="135"/>
      <c r="S119" s="138"/>
      <c r="T119" s="139"/>
      <c r="U119" s="139"/>
      <c r="V119" s="139"/>
      <c r="W119" s="141"/>
    </row>
    <row r="120" spans="1:23" s="32" customFormat="1" ht="21" customHeight="1">
      <c r="A120" s="57" t="str">
        <f>IF(OR(B121=$AH$1,B122=$AH$1,B123=$AH$1,B124=$AH$1),$AH$1,$AH$2)</f>
        <v>□</v>
      </c>
      <c r="B120" s="142" t="s">
        <v>137</v>
      </c>
      <c r="C120" s="143"/>
      <c r="D120" s="143"/>
      <c r="E120" s="143"/>
      <c r="F120" s="143"/>
      <c r="G120" s="143"/>
      <c r="H120" s="143"/>
      <c r="I120" s="144"/>
      <c r="J120" s="145"/>
      <c r="K120" s="146"/>
      <c r="L120" s="146"/>
      <c r="M120" s="146"/>
      <c r="N120" s="147"/>
      <c r="O120" s="130">
        <v>5000</v>
      </c>
      <c r="P120" s="131"/>
      <c r="Q120" s="131"/>
      <c r="R120" s="131"/>
      <c r="S120" s="136" t="str">
        <f>IF(AND($G$25=$AH$2,OR(B121=$AH$1,B122=$AH$1,B123=$AH$1,B124=$AH$1)),AA102,IF(OR(B121=$AH$1,B122=$AH$1,B123=$AH$1,B124=$AH$1),O120,""))</f>
        <v/>
      </c>
      <c r="T120" s="137"/>
      <c r="U120" s="137"/>
      <c r="V120" s="137"/>
      <c r="W120" s="140" t="s">
        <v>31</v>
      </c>
    </row>
    <row r="121" spans="1:23" s="32" customFormat="1" ht="21" customHeight="1">
      <c r="A121" s="50"/>
      <c r="B121" s="111" t="s">
        <v>32</v>
      </c>
      <c r="C121" s="142" t="s">
        <v>138</v>
      </c>
      <c r="D121" s="143"/>
      <c r="E121" s="143"/>
      <c r="F121" s="143"/>
      <c r="G121" s="143"/>
      <c r="H121" s="143"/>
      <c r="I121" s="143"/>
      <c r="J121" s="145"/>
      <c r="K121" s="146"/>
      <c r="L121" s="146"/>
      <c r="M121" s="146"/>
      <c r="N121" s="147"/>
      <c r="O121" s="171"/>
      <c r="P121" s="172"/>
      <c r="Q121" s="172"/>
      <c r="R121" s="172"/>
      <c r="S121" s="174"/>
      <c r="T121" s="175"/>
      <c r="U121" s="175"/>
      <c r="V121" s="175"/>
      <c r="W121" s="161"/>
    </row>
    <row r="122" spans="1:23" s="32" customFormat="1" ht="21" customHeight="1">
      <c r="A122" s="50"/>
      <c r="B122" s="111" t="s">
        <v>32</v>
      </c>
      <c r="C122" s="142" t="s">
        <v>139</v>
      </c>
      <c r="D122" s="143"/>
      <c r="E122" s="143"/>
      <c r="F122" s="143"/>
      <c r="G122" s="143"/>
      <c r="H122" s="143"/>
      <c r="I122" s="143"/>
      <c r="J122" s="145"/>
      <c r="K122" s="146"/>
      <c r="L122" s="146"/>
      <c r="M122" s="146"/>
      <c r="N122" s="147"/>
      <c r="O122" s="171"/>
      <c r="P122" s="172"/>
      <c r="Q122" s="172"/>
      <c r="R122" s="172"/>
      <c r="S122" s="174"/>
      <c r="T122" s="175"/>
      <c r="U122" s="175"/>
      <c r="V122" s="175"/>
      <c r="W122" s="161"/>
    </row>
    <row r="123" spans="1:23" s="32" customFormat="1" ht="21" customHeight="1">
      <c r="A123" s="50"/>
      <c r="B123" s="111" t="s">
        <v>32</v>
      </c>
      <c r="C123" s="142" t="s">
        <v>140</v>
      </c>
      <c r="D123" s="143"/>
      <c r="E123" s="143"/>
      <c r="F123" s="143"/>
      <c r="G123" s="143"/>
      <c r="H123" s="143"/>
      <c r="I123" s="143"/>
      <c r="J123" s="145"/>
      <c r="K123" s="146"/>
      <c r="L123" s="146"/>
      <c r="M123" s="146"/>
      <c r="N123" s="147"/>
      <c r="O123" s="171"/>
      <c r="P123" s="172"/>
      <c r="Q123" s="172"/>
      <c r="R123" s="172"/>
      <c r="S123" s="174"/>
      <c r="T123" s="175"/>
      <c r="U123" s="175"/>
      <c r="V123" s="175"/>
      <c r="W123" s="161"/>
    </row>
    <row r="124" spans="1:23" s="32" customFormat="1" ht="21" customHeight="1">
      <c r="A124" s="52"/>
      <c r="B124" s="111" t="s">
        <v>32</v>
      </c>
      <c r="C124" s="142" t="s">
        <v>141</v>
      </c>
      <c r="D124" s="143"/>
      <c r="E124" s="143"/>
      <c r="F124" s="143"/>
      <c r="G124" s="143"/>
      <c r="H124" s="143"/>
      <c r="I124" s="143"/>
      <c r="J124" s="145"/>
      <c r="K124" s="146"/>
      <c r="L124" s="146"/>
      <c r="M124" s="146"/>
      <c r="N124" s="147"/>
      <c r="O124" s="133"/>
      <c r="P124" s="134"/>
      <c r="Q124" s="134"/>
      <c r="R124" s="134"/>
      <c r="S124" s="138"/>
      <c r="T124" s="139"/>
      <c r="U124" s="139"/>
      <c r="V124" s="139"/>
      <c r="W124" s="141"/>
    </row>
    <row r="125" spans="1:23" s="32" customFormat="1" ht="21" customHeight="1">
      <c r="A125" s="280" t="s">
        <v>236</v>
      </c>
      <c r="B125" s="281"/>
      <c r="C125" s="281"/>
      <c r="D125" s="281"/>
      <c r="E125" s="281"/>
      <c r="F125" s="281"/>
      <c r="G125" s="281"/>
      <c r="H125" s="281"/>
      <c r="I125" s="281"/>
      <c r="J125" s="281"/>
      <c r="K125" s="281"/>
      <c r="L125" s="281"/>
      <c r="M125" s="281"/>
      <c r="N125" s="281"/>
      <c r="O125" s="281"/>
      <c r="P125" s="281"/>
      <c r="Q125" s="281"/>
      <c r="R125" s="281"/>
      <c r="S125" s="281"/>
      <c r="T125" s="281"/>
      <c r="U125" s="281"/>
      <c r="V125" s="281"/>
      <c r="W125" s="282"/>
    </row>
    <row r="126" spans="1:23" s="32" customFormat="1" ht="21" customHeight="1">
      <c r="A126" s="111" t="s">
        <v>32</v>
      </c>
      <c r="B126" s="142" t="s">
        <v>142</v>
      </c>
      <c r="C126" s="143"/>
      <c r="D126" s="143"/>
      <c r="E126" s="143"/>
      <c r="F126" s="143"/>
      <c r="G126" s="143"/>
      <c r="H126" s="143"/>
      <c r="I126" s="143"/>
      <c r="J126" s="145"/>
      <c r="K126" s="146"/>
      <c r="L126" s="146"/>
      <c r="M126" s="146"/>
      <c r="N126" s="147"/>
      <c r="O126" s="150">
        <v>90000</v>
      </c>
      <c r="P126" s="151"/>
      <c r="Q126" s="151"/>
      <c r="R126" s="152"/>
      <c r="S126" s="153" t="str">
        <f>IF(AND($G$25=$AH$2,A126=$AH$1),AA102,IF(A126=$AH$1,O126,""))</f>
        <v/>
      </c>
      <c r="T126" s="153"/>
      <c r="U126" s="153"/>
      <c r="V126" s="153"/>
      <c r="W126" s="53" t="s">
        <v>31</v>
      </c>
    </row>
    <row r="127" spans="1:23" s="32" customFormat="1" ht="21" customHeight="1">
      <c r="A127" s="111" t="s">
        <v>32</v>
      </c>
      <c r="B127" s="142" t="s">
        <v>143</v>
      </c>
      <c r="C127" s="143"/>
      <c r="D127" s="143"/>
      <c r="E127" s="143"/>
      <c r="F127" s="143"/>
      <c r="G127" s="143"/>
      <c r="H127" s="143"/>
      <c r="I127" s="144"/>
      <c r="J127" s="146"/>
      <c r="K127" s="146"/>
      <c r="L127" s="146"/>
      <c r="M127" s="146"/>
      <c r="N127" s="147"/>
      <c r="O127" s="150">
        <v>50000</v>
      </c>
      <c r="P127" s="151"/>
      <c r="Q127" s="151"/>
      <c r="R127" s="152"/>
      <c r="S127" s="153" t="str">
        <f>IF(AND($G$25=$AH$2,A127=$AH$1),AA102,IF(A127=$AH$1,O127,""))</f>
        <v/>
      </c>
      <c r="T127" s="153"/>
      <c r="U127" s="153"/>
      <c r="V127" s="153"/>
      <c r="W127" s="53" t="s">
        <v>31</v>
      </c>
    </row>
    <row r="128" spans="1:23" s="32" customFormat="1" ht="21" customHeight="1">
      <c r="A128" s="280" t="s">
        <v>144</v>
      </c>
      <c r="B128" s="281"/>
      <c r="C128" s="281"/>
      <c r="D128" s="281"/>
      <c r="E128" s="281"/>
      <c r="F128" s="281"/>
      <c r="G128" s="281"/>
      <c r="H128" s="281"/>
      <c r="I128" s="281"/>
      <c r="J128" s="281"/>
      <c r="K128" s="281"/>
      <c r="L128" s="281"/>
      <c r="M128" s="281"/>
      <c r="N128" s="281"/>
      <c r="O128" s="281"/>
      <c r="P128" s="281"/>
      <c r="Q128" s="281"/>
      <c r="R128" s="281"/>
      <c r="S128" s="281"/>
      <c r="T128" s="281"/>
      <c r="U128" s="281"/>
      <c r="V128" s="281"/>
      <c r="W128" s="282"/>
    </row>
    <row r="129" spans="1:27" s="32" customFormat="1" ht="21" customHeight="1">
      <c r="A129" s="111" t="s">
        <v>32</v>
      </c>
      <c r="B129" s="142" t="s">
        <v>145</v>
      </c>
      <c r="C129" s="143"/>
      <c r="D129" s="143"/>
      <c r="E129" s="143"/>
      <c r="F129" s="143"/>
      <c r="G129" s="143"/>
      <c r="H129" s="143"/>
      <c r="I129" s="144"/>
      <c r="J129" s="146"/>
      <c r="K129" s="146"/>
      <c r="L129" s="146"/>
      <c r="M129" s="146"/>
      <c r="N129" s="147"/>
      <c r="O129" s="150">
        <v>21000</v>
      </c>
      <c r="P129" s="151"/>
      <c r="Q129" s="151"/>
      <c r="R129" s="152"/>
      <c r="S129" s="153" t="str">
        <f>IF(AND($G$25=$AH$2,A129=$AH$1),AA102,IF(A129=$AH$1,O129,""))</f>
        <v/>
      </c>
      <c r="T129" s="153"/>
      <c r="U129" s="153"/>
      <c r="V129" s="153"/>
      <c r="W129" s="53" t="s">
        <v>31</v>
      </c>
    </row>
    <row r="130" spans="1:27" s="32" customFormat="1" ht="21" customHeight="1">
      <c r="A130" s="111" t="s">
        <v>32</v>
      </c>
      <c r="B130" s="142" t="s">
        <v>146</v>
      </c>
      <c r="C130" s="143"/>
      <c r="D130" s="143"/>
      <c r="E130" s="143"/>
      <c r="F130" s="143"/>
      <c r="G130" s="143"/>
      <c r="H130" s="143"/>
      <c r="I130" s="144"/>
      <c r="J130" s="146"/>
      <c r="K130" s="146"/>
      <c r="L130" s="146"/>
      <c r="M130" s="146"/>
      <c r="N130" s="147"/>
      <c r="O130" s="150">
        <v>14000</v>
      </c>
      <c r="P130" s="151"/>
      <c r="Q130" s="151"/>
      <c r="R130" s="152"/>
      <c r="S130" s="153" t="str">
        <f>IF(AND($G$25=$AH$2,A130=$AH$1),AA102,IF(A130=$AH$1,O130,""))</f>
        <v/>
      </c>
      <c r="T130" s="153"/>
      <c r="U130" s="153"/>
      <c r="V130" s="153"/>
      <c r="W130" s="53" t="s">
        <v>31</v>
      </c>
    </row>
    <row r="131" spans="1:27" s="32" customFormat="1" ht="21" customHeight="1">
      <c r="A131" s="111" t="s">
        <v>32</v>
      </c>
      <c r="B131" s="142" t="s">
        <v>147</v>
      </c>
      <c r="C131" s="143"/>
      <c r="D131" s="143"/>
      <c r="E131" s="143"/>
      <c r="F131" s="143"/>
      <c r="G131" s="143"/>
      <c r="H131" s="143"/>
      <c r="I131" s="144"/>
      <c r="J131" s="146"/>
      <c r="K131" s="146"/>
      <c r="L131" s="146"/>
      <c r="M131" s="146"/>
      <c r="N131" s="147"/>
      <c r="O131" s="150">
        <v>13000</v>
      </c>
      <c r="P131" s="151"/>
      <c r="Q131" s="151"/>
      <c r="R131" s="152"/>
      <c r="S131" s="153" t="str">
        <f>IF(AND($G$25=$AH$2,A131=$AH$1),AA102,IF(A131=$AH$1,O131,""))</f>
        <v/>
      </c>
      <c r="T131" s="153"/>
      <c r="U131" s="153"/>
      <c r="V131" s="153"/>
      <c r="W131" s="53" t="s">
        <v>31</v>
      </c>
    </row>
    <row r="132" spans="1:27" s="32" customFormat="1" ht="21" customHeight="1">
      <c r="A132" s="115" t="s">
        <v>32</v>
      </c>
      <c r="B132" s="283" t="s">
        <v>148</v>
      </c>
      <c r="C132" s="284"/>
      <c r="D132" s="284"/>
      <c r="E132" s="284"/>
      <c r="F132" s="284"/>
      <c r="G132" s="284"/>
      <c r="H132" s="284"/>
      <c r="I132" s="285"/>
      <c r="J132" s="293"/>
      <c r="K132" s="293"/>
      <c r="L132" s="293"/>
      <c r="M132" s="293"/>
      <c r="N132" s="294"/>
      <c r="O132" s="290">
        <v>11000</v>
      </c>
      <c r="P132" s="291"/>
      <c r="Q132" s="291"/>
      <c r="R132" s="292"/>
      <c r="S132" s="153" t="str">
        <f>IF(AND($G$25=$AH$2,A132=$AH$1),AA102,IF(A132=$AH$1,O132,""))</f>
        <v/>
      </c>
      <c r="T132" s="153"/>
      <c r="U132" s="153"/>
      <c r="V132" s="153"/>
      <c r="W132" s="51" t="s">
        <v>31</v>
      </c>
    </row>
    <row r="133" spans="1:27" s="32" customFormat="1" ht="20.100000000000001" customHeight="1">
      <c r="A133" s="288" t="s">
        <v>183</v>
      </c>
      <c r="B133" s="289"/>
      <c r="C133" s="289"/>
      <c r="D133" s="289"/>
      <c r="E133" s="289"/>
      <c r="F133" s="289"/>
      <c r="G133" s="289"/>
      <c r="H133" s="289"/>
      <c r="I133" s="289"/>
      <c r="J133" s="289"/>
      <c r="K133" s="289"/>
      <c r="L133" s="289"/>
      <c r="M133" s="289"/>
      <c r="N133" s="289"/>
      <c r="O133" s="289"/>
      <c r="P133" s="289"/>
      <c r="Q133" s="289"/>
      <c r="R133" s="289"/>
      <c r="S133" s="286">
        <f>SUM(S102:V106,S108:V124,S126:V127,S129:V132)</f>
        <v>0</v>
      </c>
      <c r="T133" s="287"/>
      <c r="U133" s="287"/>
      <c r="V133" s="287"/>
      <c r="W133" s="31" t="s">
        <v>31</v>
      </c>
    </row>
    <row r="134" spans="1:27">
      <c r="A134" s="32" t="s">
        <v>114</v>
      </c>
    </row>
    <row r="136" spans="1:27" ht="17.25">
      <c r="A136" s="270" t="s">
        <v>184</v>
      </c>
      <c r="B136" s="270"/>
      <c r="C136" s="270"/>
      <c r="D136" s="270"/>
      <c r="E136" s="270"/>
      <c r="F136" s="270"/>
      <c r="G136" s="270"/>
      <c r="H136" s="270"/>
      <c r="I136" s="270"/>
      <c r="J136" s="270"/>
      <c r="K136" s="270"/>
      <c r="L136" s="270"/>
      <c r="M136" s="270"/>
      <c r="N136" s="270"/>
      <c r="O136" s="270"/>
      <c r="P136" s="270"/>
      <c r="Q136" s="270"/>
      <c r="R136" s="270"/>
      <c r="S136" s="270"/>
      <c r="T136" s="270"/>
      <c r="U136" s="270"/>
      <c r="V136" s="270"/>
      <c r="W136" s="270"/>
    </row>
    <row r="137" spans="1:27" ht="12">
      <c r="A137" s="46"/>
      <c r="B137" s="46"/>
      <c r="C137" s="46"/>
      <c r="D137" s="46"/>
      <c r="E137" s="46"/>
      <c r="F137" s="46"/>
      <c r="G137" s="46"/>
      <c r="H137" s="46"/>
      <c r="I137" s="46"/>
      <c r="J137" s="46"/>
      <c r="K137" s="46"/>
      <c r="L137" s="46"/>
      <c r="M137" s="46"/>
      <c r="N137" s="46"/>
      <c r="O137" s="46"/>
      <c r="P137" s="46"/>
      <c r="Q137" s="46"/>
      <c r="R137" s="46"/>
      <c r="S137" s="46"/>
      <c r="T137" s="46"/>
      <c r="U137" s="46"/>
      <c r="V137" s="46"/>
      <c r="W137" s="46"/>
    </row>
    <row r="138" spans="1:27" ht="20.100000000000001" customHeight="1">
      <c r="A138" s="330" t="s">
        <v>212</v>
      </c>
      <c r="B138" s="330"/>
      <c r="C138" s="330"/>
      <c r="D138" s="330"/>
      <c r="E138" s="330"/>
      <c r="F138" s="330"/>
      <c r="G138" s="330"/>
      <c r="H138" s="330"/>
      <c r="I138" s="330"/>
      <c r="J138" s="330"/>
      <c r="K138" s="330"/>
      <c r="L138" s="330"/>
      <c r="M138" s="330"/>
      <c r="N138" s="330"/>
      <c r="O138" s="330"/>
      <c r="P138" s="330"/>
      <c r="Q138" s="330"/>
      <c r="R138" s="330"/>
      <c r="S138" s="330"/>
      <c r="T138" s="330"/>
      <c r="U138" s="330"/>
      <c r="V138" s="330"/>
      <c r="W138" s="330"/>
    </row>
    <row r="139" spans="1:27" ht="18.95" customHeight="1">
      <c r="A139" s="295" t="s">
        <v>74</v>
      </c>
      <c r="B139" s="295"/>
      <c r="C139" s="295"/>
      <c r="D139" s="295"/>
      <c r="E139" s="295"/>
      <c r="F139" s="295"/>
      <c r="G139" s="295"/>
      <c r="H139" s="295"/>
      <c r="I139" s="295"/>
      <c r="J139" s="295" t="s">
        <v>105</v>
      </c>
      <c r="K139" s="295"/>
      <c r="L139" s="295"/>
      <c r="M139" s="295"/>
      <c r="N139" s="295"/>
      <c r="O139" s="295" t="s">
        <v>106</v>
      </c>
      <c r="P139" s="295"/>
      <c r="Q139" s="295"/>
      <c r="R139" s="295"/>
      <c r="S139" s="295" t="s">
        <v>107</v>
      </c>
      <c r="T139" s="295"/>
      <c r="U139" s="295"/>
      <c r="V139" s="295"/>
      <c r="W139" s="295"/>
    </row>
    <row r="140" spans="1:27" s="32" customFormat="1" ht="21.6" customHeight="1">
      <c r="A140" s="120" t="s">
        <v>245</v>
      </c>
      <c r="B140" s="121"/>
      <c r="C140" s="121"/>
      <c r="D140" s="121"/>
      <c r="E140" s="121"/>
      <c r="F140" s="121"/>
      <c r="G140" s="121"/>
      <c r="H140" s="121"/>
      <c r="I140" s="121"/>
      <c r="J140" s="121"/>
      <c r="K140" s="615" t="str">
        <f>IF(OR(A141=$AH$1,A142=$AH$1,A143=$AH$1,A144=$AH$1,A145=$AH$1,A146=$AH$1,A147=$AH$1,A148=$AH$1,A149=$AH$1,A150=$AH$1,A151=$AH$1),AA140,"")</f>
        <v/>
      </c>
      <c r="L140" s="121"/>
      <c r="M140" s="121"/>
      <c r="N140" s="121"/>
      <c r="O140" s="121"/>
      <c r="P140" s="121"/>
      <c r="Q140" s="121"/>
      <c r="R140" s="121"/>
      <c r="S140" s="121"/>
      <c r="T140" s="121"/>
      <c r="U140" s="121"/>
      <c r="V140" s="121"/>
      <c r="W140" s="122"/>
      <c r="AA140" s="32" t="s">
        <v>246</v>
      </c>
    </row>
    <row r="141" spans="1:27" s="32" customFormat="1" ht="21.6" customHeight="1">
      <c r="A141" s="116" t="s">
        <v>32</v>
      </c>
      <c r="B141" s="316" t="s">
        <v>150</v>
      </c>
      <c r="C141" s="317"/>
      <c r="D141" s="317"/>
      <c r="E141" s="317"/>
      <c r="F141" s="317"/>
      <c r="G141" s="317"/>
      <c r="H141" s="317"/>
      <c r="I141" s="318"/>
      <c r="J141" s="670"/>
      <c r="K141" s="671"/>
      <c r="L141" s="671"/>
      <c r="M141" s="325" t="s">
        <v>77</v>
      </c>
      <c r="N141" s="326"/>
      <c r="O141" s="301">
        <v>12000</v>
      </c>
      <c r="P141" s="302"/>
      <c r="Q141" s="302"/>
      <c r="R141" s="303"/>
      <c r="S141" s="321" t="str">
        <f t="shared" ref="S141:S151" si="1">IF(A141=$AH$1,J141*O141,"")</f>
        <v/>
      </c>
      <c r="T141" s="322"/>
      <c r="U141" s="322"/>
      <c r="V141" s="322"/>
      <c r="W141" s="59" t="s">
        <v>31</v>
      </c>
    </row>
    <row r="142" spans="1:27" s="32" customFormat="1" ht="21.6" customHeight="1">
      <c r="A142" s="117" t="s">
        <v>32</v>
      </c>
      <c r="B142" s="296" t="s">
        <v>151</v>
      </c>
      <c r="C142" s="297"/>
      <c r="D142" s="297"/>
      <c r="E142" s="297"/>
      <c r="F142" s="297"/>
      <c r="G142" s="297"/>
      <c r="H142" s="297"/>
      <c r="I142" s="298"/>
      <c r="J142" s="672"/>
      <c r="K142" s="673"/>
      <c r="L142" s="673"/>
      <c r="M142" s="299" t="s">
        <v>77</v>
      </c>
      <c r="N142" s="300"/>
      <c r="O142" s="304">
        <v>10000</v>
      </c>
      <c r="P142" s="305"/>
      <c r="Q142" s="305"/>
      <c r="R142" s="306"/>
      <c r="S142" s="323" t="str">
        <f t="shared" si="1"/>
        <v/>
      </c>
      <c r="T142" s="324"/>
      <c r="U142" s="324"/>
      <c r="V142" s="324"/>
      <c r="W142" s="60" t="s">
        <v>31</v>
      </c>
    </row>
    <row r="143" spans="1:27" s="32" customFormat="1" ht="21.6" customHeight="1">
      <c r="A143" s="112" t="s">
        <v>32</v>
      </c>
      <c r="B143" s="327" t="s">
        <v>152</v>
      </c>
      <c r="C143" s="328"/>
      <c r="D143" s="328"/>
      <c r="E143" s="328"/>
      <c r="F143" s="328"/>
      <c r="G143" s="328"/>
      <c r="H143" s="328"/>
      <c r="I143" s="329"/>
      <c r="J143" s="674"/>
      <c r="K143" s="675"/>
      <c r="L143" s="675"/>
      <c r="M143" s="319" t="s">
        <v>77</v>
      </c>
      <c r="N143" s="320"/>
      <c r="O143" s="307">
        <v>8000</v>
      </c>
      <c r="P143" s="308"/>
      <c r="Q143" s="308"/>
      <c r="R143" s="309"/>
      <c r="S143" s="387" t="str">
        <f t="shared" si="1"/>
        <v/>
      </c>
      <c r="T143" s="388"/>
      <c r="U143" s="388"/>
      <c r="V143" s="388"/>
      <c r="W143" s="56" t="s">
        <v>31</v>
      </c>
    </row>
    <row r="144" spans="1:27" s="32" customFormat="1" ht="21.6" customHeight="1">
      <c r="A144" s="116" t="s">
        <v>32</v>
      </c>
      <c r="B144" s="316" t="s">
        <v>153</v>
      </c>
      <c r="C144" s="317"/>
      <c r="D144" s="317"/>
      <c r="E144" s="317"/>
      <c r="F144" s="317"/>
      <c r="G144" s="317"/>
      <c r="H144" s="317"/>
      <c r="I144" s="318"/>
      <c r="J144" s="670"/>
      <c r="K144" s="671"/>
      <c r="L144" s="671"/>
      <c r="M144" s="325" t="s">
        <v>77</v>
      </c>
      <c r="N144" s="326"/>
      <c r="O144" s="301">
        <v>12000</v>
      </c>
      <c r="P144" s="302"/>
      <c r="Q144" s="302"/>
      <c r="R144" s="303"/>
      <c r="S144" s="321" t="str">
        <f t="shared" si="1"/>
        <v/>
      </c>
      <c r="T144" s="322"/>
      <c r="U144" s="322"/>
      <c r="V144" s="322"/>
      <c r="W144" s="59" t="s">
        <v>31</v>
      </c>
    </row>
    <row r="145" spans="1:27" s="32" customFormat="1" ht="21.6" customHeight="1">
      <c r="A145" s="117" t="s">
        <v>32</v>
      </c>
      <c r="B145" s="296" t="s">
        <v>154</v>
      </c>
      <c r="C145" s="297"/>
      <c r="D145" s="297"/>
      <c r="E145" s="297"/>
      <c r="F145" s="297"/>
      <c r="G145" s="297"/>
      <c r="H145" s="297"/>
      <c r="I145" s="298"/>
      <c r="J145" s="672"/>
      <c r="K145" s="673"/>
      <c r="L145" s="673"/>
      <c r="M145" s="299" t="s">
        <v>77</v>
      </c>
      <c r="N145" s="300"/>
      <c r="O145" s="304">
        <v>10000</v>
      </c>
      <c r="P145" s="305"/>
      <c r="Q145" s="305"/>
      <c r="R145" s="306"/>
      <c r="S145" s="323" t="str">
        <f t="shared" si="1"/>
        <v/>
      </c>
      <c r="T145" s="324"/>
      <c r="U145" s="324"/>
      <c r="V145" s="324"/>
      <c r="W145" s="60" t="s">
        <v>31</v>
      </c>
    </row>
    <row r="146" spans="1:27" s="32" customFormat="1" ht="21.6" customHeight="1">
      <c r="A146" s="112" t="s">
        <v>32</v>
      </c>
      <c r="B146" s="327" t="s">
        <v>155</v>
      </c>
      <c r="C146" s="328"/>
      <c r="D146" s="328"/>
      <c r="E146" s="328"/>
      <c r="F146" s="328"/>
      <c r="G146" s="328"/>
      <c r="H146" s="328"/>
      <c r="I146" s="329"/>
      <c r="J146" s="674"/>
      <c r="K146" s="675"/>
      <c r="L146" s="675"/>
      <c r="M146" s="319" t="s">
        <v>77</v>
      </c>
      <c r="N146" s="320"/>
      <c r="O146" s="307">
        <v>8000</v>
      </c>
      <c r="P146" s="308"/>
      <c r="Q146" s="308"/>
      <c r="R146" s="309"/>
      <c r="S146" s="387" t="str">
        <f t="shared" si="1"/>
        <v/>
      </c>
      <c r="T146" s="388"/>
      <c r="U146" s="388"/>
      <c r="V146" s="388"/>
      <c r="W146" s="56" t="s">
        <v>31</v>
      </c>
    </row>
    <row r="147" spans="1:27" s="32" customFormat="1" ht="21.6" customHeight="1">
      <c r="A147" s="116" t="s">
        <v>32</v>
      </c>
      <c r="B147" s="316" t="s">
        <v>156</v>
      </c>
      <c r="C147" s="317"/>
      <c r="D147" s="317"/>
      <c r="E147" s="317"/>
      <c r="F147" s="317"/>
      <c r="G147" s="317"/>
      <c r="H147" s="317"/>
      <c r="I147" s="318"/>
      <c r="J147" s="670"/>
      <c r="K147" s="671"/>
      <c r="L147" s="671"/>
      <c r="M147" s="325" t="s">
        <v>79</v>
      </c>
      <c r="N147" s="326"/>
      <c r="O147" s="310">
        <v>5000</v>
      </c>
      <c r="P147" s="311"/>
      <c r="Q147" s="311"/>
      <c r="R147" s="312"/>
      <c r="S147" s="334" t="str">
        <f t="shared" si="1"/>
        <v/>
      </c>
      <c r="T147" s="335"/>
      <c r="U147" s="335"/>
      <c r="V147" s="335"/>
      <c r="W147" s="59" t="s">
        <v>31</v>
      </c>
    </row>
    <row r="148" spans="1:27" s="32" customFormat="1" ht="21.6" customHeight="1">
      <c r="A148" s="117" t="s">
        <v>32</v>
      </c>
      <c r="B148" s="296" t="s">
        <v>157</v>
      </c>
      <c r="C148" s="297"/>
      <c r="D148" s="297"/>
      <c r="E148" s="297"/>
      <c r="F148" s="297"/>
      <c r="G148" s="297"/>
      <c r="H148" s="297"/>
      <c r="I148" s="298"/>
      <c r="J148" s="672"/>
      <c r="K148" s="673"/>
      <c r="L148" s="673"/>
      <c r="M148" s="299" t="s">
        <v>79</v>
      </c>
      <c r="N148" s="300"/>
      <c r="O148" s="313">
        <v>4000</v>
      </c>
      <c r="P148" s="314"/>
      <c r="Q148" s="314"/>
      <c r="R148" s="315"/>
      <c r="S148" s="323" t="str">
        <f t="shared" si="1"/>
        <v/>
      </c>
      <c r="T148" s="324"/>
      <c r="U148" s="324"/>
      <c r="V148" s="324"/>
      <c r="W148" s="60" t="s">
        <v>31</v>
      </c>
    </row>
    <row r="149" spans="1:27" s="32" customFormat="1" ht="21.6" customHeight="1">
      <c r="A149" s="112" t="s">
        <v>32</v>
      </c>
      <c r="B149" s="327" t="s">
        <v>158</v>
      </c>
      <c r="C149" s="328"/>
      <c r="D149" s="328"/>
      <c r="E149" s="328"/>
      <c r="F149" s="328"/>
      <c r="G149" s="328"/>
      <c r="H149" s="328"/>
      <c r="I149" s="329"/>
      <c r="J149" s="674"/>
      <c r="K149" s="675"/>
      <c r="L149" s="675"/>
      <c r="M149" s="319" t="s">
        <v>79</v>
      </c>
      <c r="N149" s="320"/>
      <c r="O149" s="331">
        <v>1000</v>
      </c>
      <c r="P149" s="332"/>
      <c r="Q149" s="332"/>
      <c r="R149" s="333"/>
      <c r="S149" s="387" t="str">
        <f t="shared" si="1"/>
        <v/>
      </c>
      <c r="T149" s="388"/>
      <c r="U149" s="388"/>
      <c r="V149" s="388"/>
      <c r="W149" s="56" t="s">
        <v>31</v>
      </c>
    </row>
    <row r="150" spans="1:27" s="32" customFormat="1" ht="21.6" customHeight="1">
      <c r="A150" s="116" t="s">
        <v>32</v>
      </c>
      <c r="B150" s="316" t="s">
        <v>159</v>
      </c>
      <c r="C150" s="317"/>
      <c r="D150" s="317"/>
      <c r="E150" s="317"/>
      <c r="F150" s="317"/>
      <c r="G150" s="317"/>
      <c r="H150" s="317"/>
      <c r="I150" s="318"/>
      <c r="J150" s="670"/>
      <c r="K150" s="671"/>
      <c r="L150" s="671"/>
      <c r="M150" s="325" t="s">
        <v>77</v>
      </c>
      <c r="N150" s="326"/>
      <c r="O150" s="301">
        <v>18000</v>
      </c>
      <c r="P150" s="302"/>
      <c r="Q150" s="302"/>
      <c r="R150" s="303"/>
      <c r="S150" s="334" t="str">
        <f t="shared" si="1"/>
        <v/>
      </c>
      <c r="T150" s="335"/>
      <c r="U150" s="335"/>
      <c r="V150" s="335"/>
      <c r="W150" s="59" t="s">
        <v>31</v>
      </c>
    </row>
    <row r="151" spans="1:27" s="32" customFormat="1" ht="21.6" customHeight="1">
      <c r="A151" s="118" t="s">
        <v>32</v>
      </c>
      <c r="B151" s="402" t="s">
        <v>160</v>
      </c>
      <c r="C151" s="403"/>
      <c r="D151" s="403"/>
      <c r="E151" s="403"/>
      <c r="F151" s="403"/>
      <c r="G151" s="403"/>
      <c r="H151" s="403"/>
      <c r="I151" s="404"/>
      <c r="J151" s="676"/>
      <c r="K151" s="677"/>
      <c r="L151" s="677"/>
      <c r="M151" s="405" t="s">
        <v>77</v>
      </c>
      <c r="N151" s="406"/>
      <c r="O151" s="420">
        <v>16000</v>
      </c>
      <c r="P151" s="421"/>
      <c r="Q151" s="421"/>
      <c r="R151" s="422"/>
      <c r="S151" s="169" t="str">
        <f t="shared" si="1"/>
        <v/>
      </c>
      <c r="T151" s="170"/>
      <c r="U151" s="170"/>
      <c r="V151" s="170"/>
      <c r="W151" s="62" t="s">
        <v>31</v>
      </c>
    </row>
    <row r="152" spans="1:27" s="32" customFormat="1" ht="21.6" customHeight="1">
      <c r="A152" s="419" t="s">
        <v>213</v>
      </c>
      <c r="B152" s="393"/>
      <c r="C152" s="393"/>
      <c r="D152" s="393"/>
      <c r="E152" s="393"/>
      <c r="F152" s="393"/>
      <c r="G152" s="393"/>
      <c r="H152" s="393"/>
      <c r="I152" s="393"/>
      <c r="J152" s="393"/>
      <c r="K152" s="393"/>
      <c r="L152" s="393"/>
      <c r="M152" s="393"/>
      <c r="N152" s="393"/>
      <c r="O152" s="393"/>
      <c r="P152" s="393"/>
      <c r="Q152" s="393"/>
      <c r="R152" s="393"/>
      <c r="S152" s="393"/>
      <c r="T152" s="393"/>
      <c r="U152" s="393"/>
      <c r="V152" s="393"/>
      <c r="W152" s="394"/>
    </row>
    <row r="153" spans="1:27" s="32" customFormat="1" ht="21.6" customHeight="1">
      <c r="A153" s="116" t="s">
        <v>32</v>
      </c>
      <c r="B153" s="316" t="s">
        <v>161</v>
      </c>
      <c r="C153" s="317"/>
      <c r="D153" s="317"/>
      <c r="E153" s="317"/>
      <c r="F153" s="317"/>
      <c r="G153" s="317"/>
      <c r="H153" s="317"/>
      <c r="I153" s="318"/>
      <c r="J153" s="399"/>
      <c r="K153" s="400"/>
      <c r="L153" s="400"/>
      <c r="M153" s="400"/>
      <c r="N153" s="401"/>
      <c r="O153" s="410">
        <v>56000</v>
      </c>
      <c r="P153" s="411"/>
      <c r="Q153" s="411"/>
      <c r="R153" s="412"/>
      <c r="S153" s="425" t="str">
        <f>IF(AND($G$23=$AH$1,A153=$AH$1),AA153,IF(AND(A153=$AH$1,A154=$AH$1),AA154,IF(A153=$AH$1,O153,"")))</f>
        <v/>
      </c>
      <c r="T153" s="426"/>
      <c r="U153" s="426"/>
      <c r="V153" s="426"/>
      <c r="W153" s="59" t="s">
        <v>31</v>
      </c>
      <c r="AA153" s="32" t="s">
        <v>243</v>
      </c>
    </row>
    <row r="154" spans="1:27" s="32" customFormat="1" ht="21.6" customHeight="1">
      <c r="A154" s="112" t="s">
        <v>32</v>
      </c>
      <c r="B154" s="327" t="s">
        <v>162</v>
      </c>
      <c r="C154" s="328"/>
      <c r="D154" s="328"/>
      <c r="E154" s="328"/>
      <c r="F154" s="328"/>
      <c r="G154" s="328"/>
      <c r="H154" s="328"/>
      <c r="I154" s="329"/>
      <c r="J154" s="396"/>
      <c r="K154" s="397"/>
      <c r="L154" s="397"/>
      <c r="M154" s="397"/>
      <c r="N154" s="398"/>
      <c r="O154" s="407">
        <v>28000</v>
      </c>
      <c r="P154" s="408"/>
      <c r="Q154" s="408"/>
      <c r="R154" s="409"/>
      <c r="S154" s="427" t="str">
        <f>IF(AND($G$23=$AH$1,A154=$AH$1),AA153,IF(AND(A153=$AH$1,A154=$AH$1),AA154,IF(A154=$AH$1,O154,"")))</f>
        <v/>
      </c>
      <c r="T154" s="428"/>
      <c r="U154" s="428"/>
      <c r="V154" s="428"/>
      <c r="W154" s="56" t="s">
        <v>31</v>
      </c>
      <c r="AA154" s="32" t="s">
        <v>247</v>
      </c>
    </row>
    <row r="155" spans="1:27" s="32" customFormat="1" ht="21.6" customHeight="1">
      <c r="A155" s="116" t="s">
        <v>32</v>
      </c>
      <c r="B155" s="316" t="s">
        <v>163</v>
      </c>
      <c r="C155" s="317"/>
      <c r="D155" s="317"/>
      <c r="E155" s="317"/>
      <c r="F155" s="317"/>
      <c r="G155" s="317"/>
      <c r="H155" s="317"/>
      <c r="I155" s="318"/>
      <c r="J155" s="399"/>
      <c r="K155" s="400"/>
      <c r="L155" s="400"/>
      <c r="M155" s="400"/>
      <c r="N155" s="401"/>
      <c r="O155" s="410">
        <v>20000</v>
      </c>
      <c r="P155" s="411"/>
      <c r="Q155" s="411"/>
      <c r="R155" s="412"/>
      <c r="S155" s="425" t="str">
        <f>IF(AND($G$23=$AH$1,A155=$AH$1),AA153,IF(AND(A155=$AH$1,A156=$AH$1),AA154,IF(A155=$AH$1,O155,"")))</f>
        <v/>
      </c>
      <c r="T155" s="426"/>
      <c r="U155" s="426"/>
      <c r="V155" s="426"/>
      <c r="W155" s="59" t="s">
        <v>31</v>
      </c>
    </row>
    <row r="156" spans="1:27" s="32" customFormat="1" ht="21.6" customHeight="1">
      <c r="A156" s="112" t="s">
        <v>32</v>
      </c>
      <c r="B156" s="327" t="s">
        <v>164</v>
      </c>
      <c r="C156" s="328"/>
      <c r="D156" s="328"/>
      <c r="E156" s="328"/>
      <c r="F156" s="328"/>
      <c r="G156" s="328"/>
      <c r="H156" s="328"/>
      <c r="I156" s="329"/>
      <c r="J156" s="396"/>
      <c r="K156" s="397"/>
      <c r="L156" s="397"/>
      <c r="M156" s="397"/>
      <c r="N156" s="398"/>
      <c r="O156" s="407">
        <v>10000</v>
      </c>
      <c r="P156" s="408"/>
      <c r="Q156" s="408"/>
      <c r="R156" s="409"/>
      <c r="S156" s="427" t="str">
        <f>IF(AND($G$23=$AH$1,A156=$AH$1),AA153,IF(AND(A155=$AH$1,A156=$AH$1),AA154,IF(A156=$AH$1,O156,"")))</f>
        <v/>
      </c>
      <c r="T156" s="428"/>
      <c r="U156" s="428"/>
      <c r="V156" s="428"/>
      <c r="W156" s="56" t="s">
        <v>31</v>
      </c>
    </row>
    <row r="157" spans="1:27" s="32" customFormat="1" ht="21.6" customHeight="1">
      <c r="A157" s="116" t="s">
        <v>32</v>
      </c>
      <c r="B157" s="316" t="s">
        <v>165</v>
      </c>
      <c r="C157" s="317"/>
      <c r="D157" s="317"/>
      <c r="E157" s="317"/>
      <c r="F157" s="317"/>
      <c r="G157" s="317"/>
      <c r="H157" s="317"/>
      <c r="I157" s="318"/>
      <c r="J157" s="399"/>
      <c r="K157" s="400"/>
      <c r="L157" s="400"/>
      <c r="M157" s="400"/>
      <c r="N157" s="401"/>
      <c r="O157" s="410">
        <v>36000</v>
      </c>
      <c r="P157" s="411"/>
      <c r="Q157" s="411"/>
      <c r="R157" s="412"/>
      <c r="S157" s="425" t="str">
        <f>IF(AND($G$23=$AH$1,A157=$AH$1),AA153,IF(AND(A157=$AH$1,A158=$AH$1),AA154,IF(A157=$AH$1,O157,"")))</f>
        <v/>
      </c>
      <c r="T157" s="426"/>
      <c r="U157" s="426"/>
      <c r="V157" s="426"/>
      <c r="W157" s="59" t="s">
        <v>31</v>
      </c>
    </row>
    <row r="158" spans="1:27" s="32" customFormat="1" ht="21.6" customHeight="1">
      <c r="A158" s="119" t="s">
        <v>32</v>
      </c>
      <c r="B158" s="327" t="s">
        <v>166</v>
      </c>
      <c r="C158" s="328"/>
      <c r="D158" s="328"/>
      <c r="E158" s="328"/>
      <c r="F158" s="328"/>
      <c r="G158" s="328"/>
      <c r="H158" s="328"/>
      <c r="I158" s="329"/>
      <c r="J158" s="396"/>
      <c r="K158" s="397"/>
      <c r="L158" s="397"/>
      <c r="M158" s="397"/>
      <c r="N158" s="398"/>
      <c r="O158" s="407">
        <v>18000</v>
      </c>
      <c r="P158" s="408"/>
      <c r="Q158" s="408"/>
      <c r="R158" s="409"/>
      <c r="S158" s="427" t="str">
        <f>IF(AND($G$23=$AH$1,A158=$AH$1),AA153,IF(AND(A157=$AH$1,A158=$AH$1),AA154,IF(A158=$AH$1,O158,"")))</f>
        <v/>
      </c>
      <c r="T158" s="428"/>
      <c r="U158" s="428"/>
      <c r="V158" s="428"/>
      <c r="W158" s="61" t="s">
        <v>31</v>
      </c>
    </row>
    <row r="159" spans="1:27" s="32" customFormat="1" ht="21.6" customHeight="1">
      <c r="A159" s="280" t="s">
        <v>214</v>
      </c>
      <c r="B159" s="281"/>
      <c r="C159" s="281"/>
      <c r="D159" s="281"/>
      <c r="E159" s="281"/>
      <c r="F159" s="281"/>
      <c r="G159" s="281"/>
      <c r="H159" s="281"/>
      <c r="I159" s="281"/>
      <c r="J159" s="281"/>
      <c r="K159" s="281"/>
      <c r="L159" s="281"/>
      <c r="M159" s="281"/>
      <c r="N159" s="281"/>
      <c r="O159" s="281"/>
      <c r="P159" s="281"/>
      <c r="Q159" s="281"/>
      <c r="R159" s="281"/>
      <c r="S159" s="281"/>
      <c r="T159" s="281"/>
      <c r="U159" s="281"/>
      <c r="V159" s="281"/>
      <c r="W159" s="282"/>
    </row>
    <row r="160" spans="1:27" s="32" customFormat="1" ht="21.6" customHeight="1">
      <c r="A160" s="116" t="s">
        <v>32</v>
      </c>
      <c r="B160" s="316" t="s">
        <v>161</v>
      </c>
      <c r="C160" s="317"/>
      <c r="D160" s="317"/>
      <c r="E160" s="317"/>
      <c r="F160" s="317"/>
      <c r="G160" s="317"/>
      <c r="H160" s="317"/>
      <c r="I160" s="318"/>
      <c r="J160" s="399"/>
      <c r="K160" s="400"/>
      <c r="L160" s="400"/>
      <c r="M160" s="400"/>
      <c r="N160" s="401"/>
      <c r="O160" s="410">
        <v>28000</v>
      </c>
      <c r="P160" s="411"/>
      <c r="Q160" s="411"/>
      <c r="R160" s="412"/>
      <c r="S160" s="423" t="str">
        <f>IF(AND($G$22=$AH$1,A160=$AH$1),AA160,IF(AND(A160=$AH$1,A161=$AH$1),AA154,IF(A160=$AH$1,O160,"")))</f>
        <v/>
      </c>
      <c r="T160" s="424"/>
      <c r="U160" s="424"/>
      <c r="V160" s="424"/>
      <c r="W160" s="59" t="s">
        <v>31</v>
      </c>
      <c r="AA160" s="32" t="s">
        <v>244</v>
      </c>
    </row>
    <row r="161" spans="1:27" s="32" customFormat="1" ht="21.6" customHeight="1">
      <c r="A161" s="112" t="s">
        <v>32</v>
      </c>
      <c r="B161" s="327" t="s">
        <v>162</v>
      </c>
      <c r="C161" s="328"/>
      <c r="D161" s="328"/>
      <c r="E161" s="328"/>
      <c r="F161" s="328"/>
      <c r="G161" s="328"/>
      <c r="H161" s="328"/>
      <c r="I161" s="329"/>
      <c r="J161" s="396"/>
      <c r="K161" s="397"/>
      <c r="L161" s="397"/>
      <c r="M161" s="397"/>
      <c r="N161" s="398"/>
      <c r="O161" s="407">
        <v>28000</v>
      </c>
      <c r="P161" s="408"/>
      <c r="Q161" s="408"/>
      <c r="R161" s="409"/>
      <c r="S161" s="429" t="str">
        <f>IF(AND($G$22=$AH$1,A161=$AH$1),AA160,IF(AND(A160=$AH$1,A161=$AH$1),AA154,IF(A161=$AH$1,O161,"")))</f>
        <v/>
      </c>
      <c r="T161" s="430"/>
      <c r="U161" s="430"/>
      <c r="V161" s="430"/>
      <c r="W161" s="56" t="s">
        <v>31</v>
      </c>
    </row>
    <row r="162" spans="1:27" s="32" customFormat="1" ht="21.6" customHeight="1">
      <c r="A162" s="116" t="s">
        <v>32</v>
      </c>
      <c r="B162" s="316" t="s">
        <v>163</v>
      </c>
      <c r="C162" s="317"/>
      <c r="D162" s="317"/>
      <c r="E162" s="317"/>
      <c r="F162" s="317"/>
      <c r="G162" s="317"/>
      <c r="H162" s="317"/>
      <c r="I162" s="318"/>
      <c r="J162" s="399"/>
      <c r="K162" s="400"/>
      <c r="L162" s="400"/>
      <c r="M162" s="400"/>
      <c r="N162" s="401"/>
      <c r="O162" s="410">
        <v>10000</v>
      </c>
      <c r="P162" s="411"/>
      <c r="Q162" s="411"/>
      <c r="R162" s="412"/>
      <c r="S162" s="423" t="str">
        <f>IF(AND($G$22=$AH$1,A162=$AH$1),AA160,IF(AND(A162=$AH$1,A163=$AH$1),AA154,IF(A162=$AH$1,O162,"")))</f>
        <v/>
      </c>
      <c r="T162" s="424"/>
      <c r="U162" s="424"/>
      <c r="V162" s="424"/>
      <c r="W162" s="59" t="s">
        <v>31</v>
      </c>
    </row>
    <row r="163" spans="1:27" s="32" customFormat="1" ht="21.6" customHeight="1">
      <c r="A163" s="112" t="s">
        <v>32</v>
      </c>
      <c r="B163" s="327" t="s">
        <v>164</v>
      </c>
      <c r="C163" s="328"/>
      <c r="D163" s="328"/>
      <c r="E163" s="328"/>
      <c r="F163" s="328"/>
      <c r="G163" s="328"/>
      <c r="H163" s="328"/>
      <c r="I163" s="329"/>
      <c r="J163" s="396"/>
      <c r="K163" s="397"/>
      <c r="L163" s="397"/>
      <c r="M163" s="397"/>
      <c r="N163" s="398"/>
      <c r="O163" s="407">
        <v>10000</v>
      </c>
      <c r="P163" s="408"/>
      <c r="Q163" s="408"/>
      <c r="R163" s="409"/>
      <c r="S163" s="429" t="str">
        <f>IF(AND($G$22=$AH$1,A163=$AH$1),AA160,IF(AND(A162=$AH$1,A163=$AH$1),AA154,IF(A163=$AH$1,O163,"")))</f>
        <v/>
      </c>
      <c r="T163" s="430"/>
      <c r="U163" s="430"/>
      <c r="V163" s="430"/>
      <c r="W163" s="56" t="s">
        <v>31</v>
      </c>
    </row>
    <row r="164" spans="1:27" s="32" customFormat="1" ht="21.6" customHeight="1">
      <c r="A164" s="116" t="s">
        <v>32</v>
      </c>
      <c r="B164" s="316" t="s">
        <v>165</v>
      </c>
      <c r="C164" s="317"/>
      <c r="D164" s="317"/>
      <c r="E164" s="317"/>
      <c r="F164" s="317"/>
      <c r="G164" s="317"/>
      <c r="H164" s="317"/>
      <c r="I164" s="318"/>
      <c r="J164" s="399"/>
      <c r="K164" s="400"/>
      <c r="L164" s="400"/>
      <c r="M164" s="400"/>
      <c r="N164" s="401"/>
      <c r="O164" s="410">
        <v>18000</v>
      </c>
      <c r="P164" s="411"/>
      <c r="Q164" s="411"/>
      <c r="R164" s="412"/>
      <c r="S164" s="423" t="str">
        <f>IF(AND($G$22=$AH$1,A164=$AH$1),AA160,IF(AND(A164=$AH$1,A165=$AH$1),AA154,IF(A164=$AH$1,O164,"")))</f>
        <v/>
      </c>
      <c r="T164" s="424"/>
      <c r="U164" s="424"/>
      <c r="V164" s="424"/>
      <c r="W164" s="59" t="s">
        <v>31</v>
      </c>
    </row>
    <row r="165" spans="1:27" s="32" customFormat="1" ht="21.6" customHeight="1">
      <c r="A165" s="119" t="s">
        <v>32</v>
      </c>
      <c r="B165" s="327" t="s">
        <v>166</v>
      </c>
      <c r="C165" s="328"/>
      <c r="D165" s="328"/>
      <c r="E165" s="328"/>
      <c r="F165" s="328"/>
      <c r="G165" s="328"/>
      <c r="H165" s="328"/>
      <c r="I165" s="329"/>
      <c r="J165" s="396"/>
      <c r="K165" s="397"/>
      <c r="L165" s="397"/>
      <c r="M165" s="397"/>
      <c r="N165" s="398"/>
      <c r="O165" s="407">
        <v>18000</v>
      </c>
      <c r="P165" s="408"/>
      <c r="Q165" s="408"/>
      <c r="R165" s="409"/>
      <c r="S165" s="429" t="str">
        <f>IF(AND($G$22=$AH$1,A165=$AH$1),AA160,IF(AND(A164=$AH$1,A165=$AH$1),AA154,IF(A165=$AH$1,O165,"")))</f>
        <v/>
      </c>
      <c r="T165" s="430"/>
      <c r="U165" s="430"/>
      <c r="V165" s="430"/>
      <c r="W165" s="61" t="s">
        <v>31</v>
      </c>
    </row>
    <row r="166" spans="1:27" s="32" customFormat="1" ht="21.6" customHeight="1">
      <c r="A166" s="123" t="s">
        <v>185</v>
      </c>
      <c r="B166" s="124"/>
      <c r="C166" s="124"/>
      <c r="D166" s="124"/>
      <c r="E166" s="124"/>
      <c r="F166" s="124"/>
      <c r="G166" s="124"/>
      <c r="H166" s="124"/>
      <c r="I166" s="124"/>
      <c r="J166" s="124"/>
      <c r="K166" s="616" t="str">
        <f>IF(A167=$AH$1,AA140,"")</f>
        <v/>
      </c>
      <c r="L166" s="124"/>
      <c r="M166" s="124"/>
      <c r="N166" s="124"/>
      <c r="O166" s="124"/>
      <c r="P166" s="124"/>
      <c r="Q166" s="124"/>
      <c r="R166" s="124"/>
      <c r="S166" s="124"/>
      <c r="T166" s="124"/>
      <c r="U166" s="124"/>
      <c r="V166" s="124"/>
      <c r="W166" s="125"/>
    </row>
    <row r="167" spans="1:27" s="32" customFormat="1" ht="21.6" customHeight="1">
      <c r="A167" s="113" t="s">
        <v>32</v>
      </c>
      <c r="B167" s="162" t="s">
        <v>167</v>
      </c>
      <c r="C167" s="163"/>
      <c r="D167" s="163"/>
      <c r="E167" s="163"/>
      <c r="F167" s="163"/>
      <c r="G167" s="163"/>
      <c r="H167" s="163"/>
      <c r="I167" s="164"/>
      <c r="J167" s="678"/>
      <c r="K167" s="679"/>
      <c r="L167" s="679"/>
      <c r="M167" s="165" t="s">
        <v>80</v>
      </c>
      <c r="N167" s="161"/>
      <c r="O167" s="413">
        <v>15000</v>
      </c>
      <c r="P167" s="414"/>
      <c r="Q167" s="414"/>
      <c r="R167" s="415"/>
      <c r="S167" s="169" t="str">
        <f>IF(A167=$AH$1,J167*O167,"")</f>
        <v/>
      </c>
      <c r="T167" s="170"/>
      <c r="U167" s="170"/>
      <c r="V167" s="170"/>
      <c r="W167" s="54" t="s">
        <v>31</v>
      </c>
    </row>
    <row r="168" spans="1:27" s="32" customFormat="1" ht="21.6" customHeight="1">
      <c r="A168" s="123" t="s">
        <v>186</v>
      </c>
      <c r="B168" s="124"/>
      <c r="C168" s="124"/>
      <c r="D168" s="124"/>
      <c r="E168" s="124"/>
      <c r="F168" s="124"/>
      <c r="G168" s="124"/>
      <c r="H168" s="124"/>
      <c r="I168" s="124"/>
      <c r="J168" s="124"/>
      <c r="K168" s="616" t="str">
        <f>IF(A169=$AH$1,AA140,"")</f>
        <v/>
      </c>
      <c r="L168" s="124"/>
      <c r="M168" s="124"/>
      <c r="N168" s="124"/>
      <c r="O168" s="124"/>
      <c r="P168" s="124"/>
      <c r="Q168" s="124"/>
      <c r="R168" s="124"/>
      <c r="S168" s="124"/>
      <c r="T168" s="124"/>
      <c r="U168" s="124"/>
      <c r="V168" s="124"/>
      <c r="W168" s="125"/>
    </row>
    <row r="169" spans="1:27" s="32" customFormat="1" ht="21.6" customHeight="1">
      <c r="A169" s="113" t="s">
        <v>32</v>
      </c>
      <c r="B169" s="162" t="s">
        <v>187</v>
      </c>
      <c r="C169" s="163"/>
      <c r="D169" s="163"/>
      <c r="E169" s="163"/>
      <c r="F169" s="163"/>
      <c r="G169" s="163"/>
      <c r="H169" s="163"/>
      <c r="I169" s="164"/>
      <c r="J169" s="678"/>
      <c r="K169" s="679"/>
      <c r="L169" s="679"/>
      <c r="M169" s="165" t="s">
        <v>77</v>
      </c>
      <c r="N169" s="161"/>
      <c r="O169" s="166">
        <v>10000</v>
      </c>
      <c r="P169" s="167"/>
      <c r="Q169" s="167"/>
      <c r="R169" s="168"/>
      <c r="S169" s="169" t="str">
        <f>IF(A169=$AH$1,J169*O169,"")</f>
        <v/>
      </c>
      <c r="T169" s="170"/>
      <c r="U169" s="170"/>
      <c r="V169" s="170"/>
      <c r="W169" s="54" t="s">
        <v>31</v>
      </c>
    </row>
    <row r="170" spans="1:27" s="32" customFormat="1" ht="20.100000000000001" customHeight="1">
      <c r="A170" s="288" t="s">
        <v>215</v>
      </c>
      <c r="B170" s="289"/>
      <c r="C170" s="289"/>
      <c r="D170" s="289"/>
      <c r="E170" s="289"/>
      <c r="F170" s="289"/>
      <c r="G170" s="289"/>
      <c r="H170" s="289"/>
      <c r="I170" s="289"/>
      <c r="J170" s="289"/>
      <c r="K170" s="289"/>
      <c r="L170" s="289"/>
      <c r="M170" s="289"/>
      <c r="N170" s="289"/>
      <c r="O170" s="289"/>
      <c r="P170" s="289"/>
      <c r="Q170" s="289"/>
      <c r="R170" s="289"/>
      <c r="S170" s="395">
        <f>SUM(S141:V151,S153:V158,S160:V165,S167,S169)</f>
        <v>0</v>
      </c>
      <c r="T170" s="287"/>
      <c r="U170" s="287"/>
      <c r="V170" s="287"/>
      <c r="W170" s="31" t="s">
        <v>31</v>
      </c>
    </row>
    <row r="171" spans="1:27" ht="12" customHeight="1"/>
    <row r="172" spans="1:27" ht="46.5" customHeight="1">
      <c r="A172" s="614" t="str">
        <f>IF(AND(A82=$AH$1,OR(A141=$AH$1,A142=$AH$1,A143=$AH$1,A144=$AH$1,A145=$AH$1,A146=$AH$1,A147=$AH$1,A148=$AH$1,A149=$AH$1,A154=$AH$1,A156=$AH$1,A158=$AH$1)),AA172,"")</f>
        <v/>
      </c>
      <c r="B172" s="614"/>
      <c r="C172" s="614"/>
      <c r="D172" s="614"/>
      <c r="E172" s="614"/>
      <c r="F172" s="614"/>
      <c r="G172" s="614"/>
      <c r="H172" s="614"/>
      <c r="I172" s="614"/>
      <c r="J172" s="614"/>
      <c r="K172" s="614"/>
      <c r="L172" s="614"/>
      <c r="M172" s="614"/>
      <c r="N172" s="614"/>
      <c r="O172" s="614"/>
      <c r="P172" s="614"/>
      <c r="Q172" s="614"/>
      <c r="R172" s="614"/>
      <c r="S172" s="614"/>
      <c r="T172" s="614"/>
      <c r="U172" s="614"/>
      <c r="V172" s="614"/>
      <c r="W172" s="614"/>
      <c r="AA172" s="33" t="s">
        <v>248</v>
      </c>
    </row>
  </sheetData>
  <sheetProtection formatCells="0"/>
  <mergeCells count="388">
    <mergeCell ref="O160:R160"/>
    <mergeCell ref="S160:V160"/>
    <mergeCell ref="A172:W172"/>
    <mergeCell ref="O158:R158"/>
    <mergeCell ref="S153:V153"/>
    <mergeCell ref="S154:V154"/>
    <mergeCell ref="S155:V155"/>
    <mergeCell ref="S156:V156"/>
    <mergeCell ref="S157:V157"/>
    <mergeCell ref="S158:V158"/>
    <mergeCell ref="A159:W159"/>
    <mergeCell ref="B153:I153"/>
    <mergeCell ref="B154:I154"/>
    <mergeCell ref="B155:I155"/>
    <mergeCell ref="B156:I156"/>
    <mergeCell ref="B157:I157"/>
    <mergeCell ref="B158:I158"/>
    <mergeCell ref="A170:R170"/>
    <mergeCell ref="S161:V161"/>
    <mergeCell ref="S162:V162"/>
    <mergeCell ref="S163:V163"/>
    <mergeCell ref="S164:V164"/>
    <mergeCell ref="S165:V165"/>
    <mergeCell ref="S167:V167"/>
    <mergeCell ref="S170:V170"/>
    <mergeCell ref="J160:N160"/>
    <mergeCell ref="W103:W106"/>
    <mergeCell ref="J104:N104"/>
    <mergeCell ref="J105:N105"/>
    <mergeCell ref="J106:N106"/>
    <mergeCell ref="J165:N165"/>
    <mergeCell ref="B165:I165"/>
    <mergeCell ref="B161:I161"/>
    <mergeCell ref="B162:I162"/>
    <mergeCell ref="J157:N157"/>
    <mergeCell ref="J158:N158"/>
    <mergeCell ref="A152:W152"/>
    <mergeCell ref="O153:R153"/>
    <mergeCell ref="O154:R154"/>
    <mergeCell ref="O155:R155"/>
    <mergeCell ref="O156:R156"/>
    <mergeCell ref="O151:R151"/>
    <mergeCell ref="J153:N153"/>
    <mergeCell ref="J154:N154"/>
    <mergeCell ref="J155:N155"/>
    <mergeCell ref="J156:N156"/>
    <mergeCell ref="S148:V148"/>
    <mergeCell ref="S149:V149"/>
    <mergeCell ref="O157:R157"/>
    <mergeCell ref="B167:I167"/>
    <mergeCell ref="J161:N161"/>
    <mergeCell ref="J162:N162"/>
    <mergeCell ref="B163:I163"/>
    <mergeCell ref="B164:I164"/>
    <mergeCell ref="J147:L147"/>
    <mergeCell ref="J149:L149"/>
    <mergeCell ref="J150:L150"/>
    <mergeCell ref="O150:R150"/>
    <mergeCell ref="J148:L148"/>
    <mergeCell ref="J164:N164"/>
    <mergeCell ref="B160:I160"/>
    <mergeCell ref="B151:I151"/>
    <mergeCell ref="M151:N151"/>
    <mergeCell ref="J151:L151"/>
    <mergeCell ref="J163:N163"/>
    <mergeCell ref="O161:R161"/>
    <mergeCell ref="O162:R162"/>
    <mergeCell ref="O163:R163"/>
    <mergeCell ref="O164:R164"/>
    <mergeCell ref="O165:R165"/>
    <mergeCell ref="O167:R167"/>
    <mergeCell ref="M167:N167"/>
    <mergeCell ref="J167:L167"/>
    <mergeCell ref="J108:N108"/>
    <mergeCell ref="O102:R102"/>
    <mergeCell ref="O103:R103"/>
    <mergeCell ref="S102:V102"/>
    <mergeCell ref="A107:W107"/>
    <mergeCell ref="B108:I108"/>
    <mergeCell ref="B103:I103"/>
    <mergeCell ref="A101:I101"/>
    <mergeCell ref="B102:I102"/>
    <mergeCell ref="J101:N101"/>
    <mergeCell ref="O101:R101"/>
    <mergeCell ref="S101:W101"/>
    <mergeCell ref="C104:I104"/>
    <mergeCell ref="O106:R106"/>
    <mergeCell ref="S103:V106"/>
    <mergeCell ref="S91:V91"/>
    <mergeCell ref="J87:N87"/>
    <mergeCell ref="J91:N91"/>
    <mergeCell ref="S87:V87"/>
    <mergeCell ref="S88:V88"/>
    <mergeCell ref="S89:V89"/>
    <mergeCell ref="B91:I91"/>
    <mergeCell ref="O91:R91"/>
    <mergeCell ref="B90:I90"/>
    <mergeCell ref="J90:N90"/>
    <mergeCell ref="O90:R90"/>
    <mergeCell ref="S90:V90"/>
    <mergeCell ref="A92:R92"/>
    <mergeCell ref="A98:W98"/>
    <mergeCell ref="J102:N102"/>
    <mergeCell ref="J103:N103"/>
    <mergeCell ref="A100:W100"/>
    <mergeCell ref="S92:V92"/>
    <mergeCell ref="H23:M23"/>
    <mergeCell ref="P23:W23"/>
    <mergeCell ref="A81:I81"/>
    <mergeCell ref="B85:I85"/>
    <mergeCell ref="B86:I86"/>
    <mergeCell ref="J81:N81"/>
    <mergeCell ref="S81:W81"/>
    <mergeCell ref="S85:V85"/>
    <mergeCell ref="S86:V86"/>
    <mergeCell ref="Q73:W73"/>
    <mergeCell ref="A62:J62"/>
    <mergeCell ref="A63:J63"/>
    <mergeCell ref="A64:J64"/>
    <mergeCell ref="A65:J65"/>
    <mergeCell ref="E54:G54"/>
    <mergeCell ref="E55:G55"/>
    <mergeCell ref="E57:G57"/>
    <mergeCell ref="B82:W82"/>
    <mergeCell ref="C83:I83"/>
    <mergeCell ref="J83:N83"/>
    <mergeCell ref="O83:R83"/>
    <mergeCell ref="S83:V83"/>
    <mergeCell ref="C84:I84"/>
    <mergeCell ref="J84:N84"/>
    <mergeCell ref="B149:I149"/>
    <mergeCell ref="B150:I150"/>
    <mergeCell ref="M149:N149"/>
    <mergeCell ref="M150:N150"/>
    <mergeCell ref="B143:I143"/>
    <mergeCell ref="B144:I144"/>
    <mergeCell ref="B145:I145"/>
    <mergeCell ref="S150:V150"/>
    <mergeCell ref="Q67:W67"/>
    <mergeCell ref="W68:W69"/>
    <mergeCell ref="V68:V69"/>
    <mergeCell ref="Q68:U69"/>
    <mergeCell ref="Q74:V75"/>
    <mergeCell ref="W74:W75"/>
    <mergeCell ref="Q72:W72"/>
    <mergeCell ref="Q71:W71"/>
    <mergeCell ref="Q70:W70"/>
    <mergeCell ref="O84:R84"/>
    <mergeCell ref="S84:V84"/>
    <mergeCell ref="B87:I87"/>
    <mergeCell ref="B88:I88"/>
    <mergeCell ref="B89:I89"/>
    <mergeCell ref="A80:W80"/>
    <mergeCell ref="A78:W78"/>
    <mergeCell ref="S141:V141"/>
    <mergeCell ref="S142:V142"/>
    <mergeCell ref="J145:L145"/>
    <mergeCell ref="J146:L146"/>
    <mergeCell ref="S151:V151"/>
    <mergeCell ref="M147:N147"/>
    <mergeCell ref="J141:L141"/>
    <mergeCell ref="J142:L142"/>
    <mergeCell ref="J143:L143"/>
    <mergeCell ref="J144:L144"/>
    <mergeCell ref="M141:N141"/>
    <mergeCell ref="M142:N142"/>
    <mergeCell ref="M143:N143"/>
    <mergeCell ref="M144:N144"/>
    <mergeCell ref="M145:N145"/>
    <mergeCell ref="O149:R149"/>
    <mergeCell ref="S143:V143"/>
    <mergeCell ref="S144:V144"/>
    <mergeCell ref="S145:V145"/>
    <mergeCell ref="S146:V146"/>
    <mergeCell ref="S147:V147"/>
    <mergeCell ref="B148:I148"/>
    <mergeCell ref="M148:N148"/>
    <mergeCell ref="O141:R141"/>
    <mergeCell ref="O142:R142"/>
    <mergeCell ref="O143:R143"/>
    <mergeCell ref="O144:R144"/>
    <mergeCell ref="O145:R145"/>
    <mergeCell ref="O146:R146"/>
    <mergeCell ref="O147:R147"/>
    <mergeCell ref="O148:R148"/>
    <mergeCell ref="B141:I141"/>
    <mergeCell ref="B142:I142"/>
    <mergeCell ref="M146:N146"/>
    <mergeCell ref="B146:I146"/>
    <mergeCell ref="B147:I147"/>
    <mergeCell ref="B132:I132"/>
    <mergeCell ref="S132:V132"/>
    <mergeCell ref="S133:V133"/>
    <mergeCell ref="A133:R133"/>
    <mergeCell ref="O132:R132"/>
    <mergeCell ref="J132:N132"/>
    <mergeCell ref="A139:I139"/>
    <mergeCell ref="J139:N139"/>
    <mergeCell ref="O139:R139"/>
    <mergeCell ref="S139:W139"/>
    <mergeCell ref="A136:W136"/>
    <mergeCell ref="A138:W138"/>
    <mergeCell ref="B130:I130"/>
    <mergeCell ref="B131:I131"/>
    <mergeCell ref="S130:V130"/>
    <mergeCell ref="S131:V131"/>
    <mergeCell ref="O130:R130"/>
    <mergeCell ref="O131:R131"/>
    <mergeCell ref="J130:N130"/>
    <mergeCell ref="J131:N131"/>
    <mergeCell ref="O127:R127"/>
    <mergeCell ref="S127:V127"/>
    <mergeCell ref="J127:N127"/>
    <mergeCell ref="B127:I127"/>
    <mergeCell ref="B129:I129"/>
    <mergeCell ref="S129:V129"/>
    <mergeCell ref="O129:R129"/>
    <mergeCell ref="J129:N129"/>
    <mergeCell ref="A128:W128"/>
    <mergeCell ref="J113:N113"/>
    <mergeCell ref="J117:N117"/>
    <mergeCell ref="C114:I114"/>
    <mergeCell ref="C115:I115"/>
    <mergeCell ref="C116:I116"/>
    <mergeCell ref="J114:N114"/>
    <mergeCell ref="J115:N115"/>
    <mergeCell ref="C118:I118"/>
    <mergeCell ref="C119:I119"/>
    <mergeCell ref="J118:N118"/>
    <mergeCell ref="M11:O11"/>
    <mergeCell ref="M12:O12"/>
    <mergeCell ref="P12:W12"/>
    <mergeCell ref="P11:Q11"/>
    <mergeCell ref="G31:H32"/>
    <mergeCell ref="I31:W32"/>
    <mergeCell ref="A33:F35"/>
    <mergeCell ref="G33:H35"/>
    <mergeCell ref="I33:W35"/>
    <mergeCell ref="A15:W15"/>
    <mergeCell ref="A17:W18"/>
    <mergeCell ref="A24:F24"/>
    <mergeCell ref="H24:J24"/>
    <mergeCell ref="L24:W24"/>
    <mergeCell ref="A20:F21"/>
    <mergeCell ref="M21:N21"/>
    <mergeCell ref="P21:W21"/>
    <mergeCell ref="A25:F26"/>
    <mergeCell ref="K25:W25"/>
    <mergeCell ref="K26:W26"/>
    <mergeCell ref="M13:O13"/>
    <mergeCell ref="P13:W13"/>
    <mergeCell ref="A22:F23"/>
    <mergeCell ref="H22:W22"/>
    <mergeCell ref="Q3:R3"/>
    <mergeCell ref="M6:O7"/>
    <mergeCell ref="Q6:W6"/>
    <mergeCell ref="P7:W8"/>
    <mergeCell ref="M8:O8"/>
    <mergeCell ref="M9:O9"/>
    <mergeCell ref="P9:W9"/>
    <mergeCell ref="M10:O10"/>
    <mergeCell ref="P10:W10"/>
    <mergeCell ref="A27:F27"/>
    <mergeCell ref="G27:O27"/>
    <mergeCell ref="R27:W27"/>
    <mergeCell ref="AC27:AE27"/>
    <mergeCell ref="A29:F29"/>
    <mergeCell ref="G29:I29"/>
    <mergeCell ref="O29:W29"/>
    <mergeCell ref="C41:F41"/>
    <mergeCell ref="G41:L41"/>
    <mergeCell ref="M41:O42"/>
    <mergeCell ref="P41:W42"/>
    <mergeCell ref="A28:F28"/>
    <mergeCell ref="G28:W28"/>
    <mergeCell ref="AC29:AE29"/>
    <mergeCell ref="A30:F30"/>
    <mergeCell ref="G30:I30"/>
    <mergeCell ref="O30:W30"/>
    <mergeCell ref="A31:F32"/>
    <mergeCell ref="A37:W37"/>
    <mergeCell ref="A38:B44"/>
    <mergeCell ref="C38:F39"/>
    <mergeCell ref="H38:W38"/>
    <mergeCell ref="G39:W39"/>
    <mergeCell ref="C40:F40"/>
    <mergeCell ref="E56:G56"/>
    <mergeCell ref="I56:L56"/>
    <mergeCell ref="N56:Q56"/>
    <mergeCell ref="A57:D59"/>
    <mergeCell ref="A54:D56"/>
    <mergeCell ref="H54:W54"/>
    <mergeCell ref="H55:W55"/>
    <mergeCell ref="E58:G58"/>
    <mergeCell ref="S56:W56"/>
    <mergeCell ref="S59:W59"/>
    <mergeCell ref="H57:W57"/>
    <mergeCell ref="H58:W58"/>
    <mergeCell ref="I59:L59"/>
    <mergeCell ref="N59:Q59"/>
    <mergeCell ref="E59:G59"/>
    <mergeCell ref="G40:W40"/>
    <mergeCell ref="A48:W48"/>
    <mergeCell ref="E53:G53"/>
    <mergeCell ref="E51:G51"/>
    <mergeCell ref="E52:G52"/>
    <mergeCell ref="I53:L53"/>
    <mergeCell ref="N53:Q53"/>
    <mergeCell ref="C42:F44"/>
    <mergeCell ref="G42:L44"/>
    <mergeCell ref="M43:O44"/>
    <mergeCell ref="P43:W44"/>
    <mergeCell ref="A51:D53"/>
    <mergeCell ref="H51:W51"/>
    <mergeCell ref="H52:W52"/>
    <mergeCell ref="S53:W53"/>
    <mergeCell ref="B169:I169"/>
    <mergeCell ref="J169:L169"/>
    <mergeCell ref="M169:N169"/>
    <mergeCell ref="O169:R169"/>
    <mergeCell ref="S169:V169"/>
    <mergeCell ref="J119:N119"/>
    <mergeCell ref="O117:R119"/>
    <mergeCell ref="S117:V119"/>
    <mergeCell ref="C109:I109"/>
    <mergeCell ref="C110:I110"/>
    <mergeCell ref="J109:N109"/>
    <mergeCell ref="J110:N110"/>
    <mergeCell ref="O108:R110"/>
    <mergeCell ref="S108:V110"/>
    <mergeCell ref="C112:I112"/>
    <mergeCell ref="J112:N112"/>
    <mergeCell ref="C123:I123"/>
    <mergeCell ref="C124:I124"/>
    <mergeCell ref="J121:N121"/>
    <mergeCell ref="J122:N122"/>
    <mergeCell ref="J123:N123"/>
    <mergeCell ref="J124:N124"/>
    <mergeCell ref="B120:I120"/>
    <mergeCell ref="J120:N120"/>
    <mergeCell ref="A61:G61"/>
    <mergeCell ref="A94:W94"/>
    <mergeCell ref="K62:P62"/>
    <mergeCell ref="Q62:W62"/>
    <mergeCell ref="K63:N63"/>
    <mergeCell ref="K64:N64"/>
    <mergeCell ref="K65:N65"/>
    <mergeCell ref="Q66:W66"/>
    <mergeCell ref="W108:W110"/>
    <mergeCell ref="V64:V65"/>
    <mergeCell ref="Q64:U65"/>
    <mergeCell ref="O81:R81"/>
    <mergeCell ref="O85:R85"/>
    <mergeCell ref="O86:R86"/>
    <mergeCell ref="O87:R87"/>
    <mergeCell ref="O88:R88"/>
    <mergeCell ref="O89:R89"/>
    <mergeCell ref="J85:N85"/>
    <mergeCell ref="J86:N86"/>
    <mergeCell ref="J88:N88"/>
    <mergeCell ref="J89:N89"/>
    <mergeCell ref="C105:I105"/>
    <mergeCell ref="C106:I106"/>
    <mergeCell ref="O104:R105"/>
    <mergeCell ref="O111:R112"/>
    <mergeCell ref="S111:V112"/>
    <mergeCell ref="W111:W112"/>
    <mergeCell ref="B111:I111"/>
    <mergeCell ref="J111:N111"/>
    <mergeCell ref="Q63:W63"/>
    <mergeCell ref="W64:W65"/>
    <mergeCell ref="O126:R126"/>
    <mergeCell ref="S126:V126"/>
    <mergeCell ref="J126:N126"/>
    <mergeCell ref="B126:I126"/>
    <mergeCell ref="A125:W125"/>
    <mergeCell ref="J116:N116"/>
    <mergeCell ref="O113:R116"/>
    <mergeCell ref="S113:V116"/>
    <mergeCell ref="W113:W116"/>
    <mergeCell ref="W117:W119"/>
    <mergeCell ref="O120:R124"/>
    <mergeCell ref="S120:V124"/>
    <mergeCell ref="W120:W124"/>
    <mergeCell ref="C121:I121"/>
    <mergeCell ref="C122:I122"/>
    <mergeCell ref="B113:I113"/>
    <mergeCell ref="B117:I117"/>
  </mergeCells>
  <phoneticPr fontId="2"/>
  <dataValidations count="2">
    <dataValidation type="list" allowBlank="1" showInputMessage="1" showErrorMessage="1" sqref="G20:G26 G31:H35 B121:B124 A141:A151 A120 A153:A158 A129:A132 A126:A127 A102:A106 B83:B84 K24 O23 B109:B110 B112 B114:B116 B118:B119 A108 R59 A113 A117 A85:A91 A160:A165 A167 A169 B104:B106 H53 M53 R53 H56 M56 R56 H59 M59" xr:uid="{00000000-0002-0000-0000-000000000000}">
      <formula1>$AH$1:$AH$2</formula1>
    </dataValidation>
    <dataValidation type="list" allowBlank="1" showInputMessage="1" showErrorMessage="1" sqref="Q3:R3" xr:uid="{3974AC63-0E9C-4A56-8D91-12D37B114782}">
      <formula1>$AA$1:$AA$2</formula1>
    </dataValidation>
  </dataValidations>
  <printOptions horizontalCentered="1"/>
  <pageMargins left="0.70866141732283472" right="0.70866141732283472" top="0.74803149606299213" bottom="0.74803149606299213" header="0.31496062992125984" footer="0.31496062992125984"/>
  <pageSetup paperSize="9" scale="95" fitToHeight="4" orientation="portrait" r:id="rId1"/>
  <rowBreaks count="4" manualBreakCount="4">
    <brk id="45" max="22" man="1"/>
    <brk id="75" max="22" man="1"/>
    <brk id="95" max="22" man="1"/>
    <brk id="133" max="22" man="1"/>
  </rowBreaks>
  <ignoredErrors>
    <ignoredError sqref="A111 A103 A108 A117"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B67EB-60FE-4EE9-AB0A-5508057AF9B8}">
  <dimension ref="A1:AM54"/>
  <sheetViews>
    <sheetView showGridLines="0" showZeros="0" view="pageBreakPreview" zoomScale="80" zoomScaleNormal="85" zoomScaleSheetLayoutView="80" workbookViewId="0">
      <selection activeCell="Q3" sqref="Q3:R3"/>
    </sheetView>
  </sheetViews>
  <sheetFormatPr defaultColWidth="3.375" defaultRowHeight="14.25"/>
  <cols>
    <col min="1" max="20" width="3.625" style="33" customWidth="1"/>
    <col min="21" max="21" width="3.625" style="34" customWidth="1"/>
    <col min="22" max="23" width="3.625" style="33" customWidth="1"/>
    <col min="24" max="24" width="1.875" style="33" customWidth="1"/>
    <col min="25" max="25" width="12.25" style="33" customWidth="1"/>
    <col min="26" max="26" width="16" style="33" customWidth="1"/>
    <col min="27" max="27" width="10.25" style="33" hidden="1" customWidth="1"/>
    <col min="28" max="39" width="3.25" style="33" hidden="1" customWidth="1"/>
    <col min="40" max="48" width="3.25" style="33" customWidth="1"/>
    <col min="49" max="16384" width="3.375" style="33"/>
  </cols>
  <sheetData>
    <row r="1" spans="1:31">
      <c r="A1" s="32" t="s">
        <v>222</v>
      </c>
      <c r="AA1" s="33">
        <v>2025</v>
      </c>
      <c r="AE1" s="35" t="s">
        <v>64</v>
      </c>
    </row>
    <row r="2" spans="1:31" ht="9" customHeight="1">
      <c r="AA2" s="33">
        <v>2026</v>
      </c>
      <c r="AE2" s="33" t="s">
        <v>33</v>
      </c>
    </row>
    <row r="3" spans="1:31" ht="16.5" customHeight="1">
      <c r="P3" s="36" t="s">
        <v>34</v>
      </c>
      <c r="Q3" s="617"/>
      <c r="R3" s="617"/>
      <c r="S3" s="33" t="s">
        <v>0</v>
      </c>
      <c r="T3" s="618"/>
      <c r="U3" s="37" t="s">
        <v>1</v>
      </c>
      <c r="V3" s="618"/>
      <c r="W3" s="33" t="s">
        <v>2</v>
      </c>
    </row>
    <row r="4" spans="1:31" ht="9.75" customHeight="1"/>
    <row r="5" spans="1:31" ht="16.5" customHeight="1">
      <c r="A5" s="33" t="s">
        <v>3</v>
      </c>
      <c r="K5" s="38"/>
      <c r="L5" s="38"/>
      <c r="M5" s="38"/>
      <c r="N5" s="38"/>
      <c r="O5" s="38"/>
      <c r="P5" s="38"/>
      <c r="Q5" s="38"/>
      <c r="R5" s="38"/>
      <c r="S5" s="38"/>
      <c r="T5" s="38"/>
      <c r="U5" s="39"/>
      <c r="V5" s="38"/>
      <c r="W5" s="38"/>
    </row>
    <row r="6" spans="1:31" ht="16.5" customHeight="1">
      <c r="J6" s="63" t="s">
        <v>4</v>
      </c>
      <c r="K6" s="198" t="s">
        <v>5</v>
      </c>
      <c r="L6" s="199"/>
      <c r="M6" s="472"/>
      <c r="N6" s="64" t="s">
        <v>6</v>
      </c>
      <c r="O6" s="473">
        <f>申請書!Q6</f>
        <v>0</v>
      </c>
      <c r="P6" s="473"/>
      <c r="Q6" s="473"/>
      <c r="R6" s="473"/>
      <c r="S6" s="473"/>
      <c r="T6" s="473"/>
      <c r="U6" s="473"/>
      <c r="V6" s="473"/>
      <c r="W6" s="474"/>
    </row>
    <row r="7" spans="1:31" ht="16.5" customHeight="1">
      <c r="J7" s="65"/>
      <c r="K7" s="188"/>
      <c r="L7" s="189"/>
      <c r="M7" s="190"/>
      <c r="N7" s="682">
        <f>申請書!P7</f>
        <v>0</v>
      </c>
      <c r="O7" s="249"/>
      <c r="P7" s="249"/>
      <c r="Q7" s="249"/>
      <c r="R7" s="249"/>
      <c r="S7" s="249"/>
      <c r="T7" s="249"/>
      <c r="U7" s="249"/>
      <c r="V7" s="249"/>
      <c r="W7" s="250"/>
    </row>
    <row r="8" spans="1:31" ht="20.25" customHeight="1">
      <c r="J8" s="65"/>
      <c r="K8" s="475" t="s">
        <v>30</v>
      </c>
      <c r="L8" s="476"/>
      <c r="M8" s="477"/>
      <c r="N8" s="683"/>
      <c r="O8" s="251"/>
      <c r="P8" s="251"/>
      <c r="Q8" s="251"/>
      <c r="R8" s="251"/>
      <c r="S8" s="251"/>
      <c r="T8" s="251"/>
      <c r="U8" s="251"/>
      <c r="V8" s="251"/>
      <c r="W8" s="245"/>
    </row>
    <row r="9" spans="1:31" ht="12.75" customHeight="1">
      <c r="J9" s="65"/>
      <c r="K9" s="469" t="s">
        <v>7</v>
      </c>
      <c r="L9" s="470"/>
      <c r="M9" s="471"/>
      <c r="N9" s="698">
        <f>申請書!P9</f>
        <v>0</v>
      </c>
      <c r="O9" s="699"/>
      <c r="P9" s="699"/>
      <c r="Q9" s="699"/>
      <c r="R9" s="699"/>
      <c r="S9" s="699"/>
      <c r="T9" s="699"/>
      <c r="U9" s="699"/>
      <c r="V9" s="699"/>
      <c r="W9" s="700"/>
    </row>
    <row r="10" spans="1:31" ht="24" customHeight="1">
      <c r="J10" s="65"/>
      <c r="K10" s="191" t="s">
        <v>8</v>
      </c>
      <c r="L10" s="192"/>
      <c r="M10" s="193"/>
      <c r="N10" s="688">
        <f>申請書!P10</f>
        <v>0</v>
      </c>
      <c r="O10" s="689"/>
      <c r="P10" s="689"/>
      <c r="Q10" s="689"/>
      <c r="R10" s="689"/>
      <c r="S10" s="689"/>
      <c r="T10" s="689"/>
      <c r="U10" s="689"/>
      <c r="V10" s="689"/>
      <c r="W10" s="690"/>
    </row>
    <row r="11" spans="1:31" ht="18" customHeight="1">
      <c r="J11" s="65"/>
      <c r="K11" s="191" t="s">
        <v>9</v>
      </c>
      <c r="L11" s="192"/>
      <c r="M11" s="193"/>
      <c r="N11" s="256">
        <f>申請書!P12</f>
        <v>0</v>
      </c>
      <c r="O11" s="256"/>
      <c r="P11" s="256"/>
      <c r="Q11" s="256"/>
      <c r="R11" s="256"/>
      <c r="S11" s="256"/>
      <c r="T11" s="256"/>
      <c r="U11" s="256"/>
      <c r="V11" s="256"/>
      <c r="W11" s="257"/>
    </row>
    <row r="12" spans="1:31" ht="18" customHeight="1">
      <c r="K12" s="214" t="s">
        <v>20</v>
      </c>
      <c r="L12" s="214"/>
      <c r="M12" s="230"/>
      <c r="N12" s="691"/>
      <c r="O12" s="692"/>
      <c r="P12" s="692"/>
      <c r="Q12" s="692"/>
      <c r="R12" s="692"/>
      <c r="S12" s="692"/>
      <c r="T12" s="692"/>
      <c r="U12" s="692"/>
      <c r="V12" s="692"/>
      <c r="W12" s="693"/>
    </row>
    <row r="14" spans="1:31" ht="17.25">
      <c r="A14" s="270" t="s">
        <v>38</v>
      </c>
      <c r="B14" s="270"/>
      <c r="C14" s="270"/>
      <c r="D14" s="270"/>
      <c r="E14" s="270"/>
      <c r="F14" s="270"/>
      <c r="G14" s="270"/>
      <c r="H14" s="270"/>
      <c r="I14" s="270"/>
      <c r="J14" s="270"/>
      <c r="K14" s="270"/>
      <c r="L14" s="270"/>
      <c r="M14" s="270"/>
      <c r="N14" s="270"/>
      <c r="O14" s="270"/>
      <c r="P14" s="270"/>
      <c r="Q14" s="270"/>
      <c r="R14" s="270"/>
      <c r="S14" s="270"/>
      <c r="T14" s="270"/>
      <c r="U14" s="270"/>
      <c r="V14" s="270"/>
      <c r="W14" s="270"/>
    </row>
    <row r="15" spans="1:31" ht="15.75" customHeight="1"/>
    <row r="16" spans="1:31" ht="13.5" customHeight="1">
      <c r="A16" s="271" t="s">
        <v>57</v>
      </c>
      <c r="B16" s="271"/>
      <c r="C16" s="271"/>
      <c r="D16" s="271"/>
      <c r="E16" s="271"/>
      <c r="F16" s="271"/>
      <c r="G16" s="271"/>
      <c r="H16" s="271"/>
      <c r="I16" s="271"/>
      <c r="J16" s="271"/>
      <c r="K16" s="271"/>
      <c r="L16" s="271"/>
      <c r="M16" s="271"/>
      <c r="N16" s="271"/>
      <c r="O16" s="271"/>
      <c r="P16" s="271"/>
      <c r="Q16" s="271"/>
      <c r="R16" s="271"/>
      <c r="S16" s="271"/>
      <c r="T16" s="271"/>
      <c r="U16" s="271"/>
      <c r="V16" s="271"/>
      <c r="W16" s="271"/>
    </row>
    <row r="17" spans="1:31" ht="12">
      <c r="A17" s="271"/>
      <c r="B17" s="271"/>
      <c r="C17" s="271"/>
      <c r="D17" s="271"/>
      <c r="E17" s="271"/>
      <c r="F17" s="271"/>
      <c r="G17" s="271"/>
      <c r="H17" s="271"/>
      <c r="I17" s="271"/>
      <c r="J17" s="271"/>
      <c r="K17" s="271"/>
      <c r="L17" s="271"/>
      <c r="M17" s="271"/>
      <c r="N17" s="271"/>
      <c r="O17" s="271"/>
      <c r="P17" s="271"/>
      <c r="Q17" s="271"/>
      <c r="R17" s="271"/>
      <c r="S17" s="271"/>
      <c r="T17" s="271"/>
      <c r="U17" s="271"/>
      <c r="V17" s="271"/>
      <c r="W17" s="271"/>
    </row>
    <row r="18" spans="1:31" ht="10.5" customHeight="1">
      <c r="K18" s="38"/>
    </row>
    <row r="19" spans="1:31" ht="20.45" customHeight="1">
      <c r="A19" s="214" t="s">
        <v>39</v>
      </c>
      <c r="B19" s="214"/>
      <c r="C19" s="214"/>
      <c r="D19" s="214"/>
      <c r="E19" s="214"/>
      <c r="F19" s="214"/>
      <c r="G19" s="220"/>
      <c r="H19" s="220"/>
      <c r="I19" s="221"/>
      <c r="J19" s="24" t="s">
        <v>0</v>
      </c>
      <c r="K19" s="104"/>
      <c r="L19" s="24" t="s">
        <v>23</v>
      </c>
      <c r="M19" s="104"/>
      <c r="N19" s="24" t="s">
        <v>24</v>
      </c>
      <c r="O19" s="22"/>
      <c r="P19" s="443" t="s">
        <v>66</v>
      </c>
      <c r="Q19" s="443"/>
      <c r="R19" s="258"/>
      <c r="S19" s="258"/>
      <c r="T19" s="258"/>
      <c r="U19" s="22" t="s">
        <v>40</v>
      </c>
      <c r="V19" s="22"/>
      <c r="W19" s="41"/>
      <c r="AA19" s="43" t="e">
        <f>DATE(G19,K19,M19)</f>
        <v>#NUM!</v>
      </c>
      <c r="AE19" s="43"/>
    </row>
    <row r="20" spans="1:31" ht="20.25" customHeight="1">
      <c r="A20" s="198" t="s">
        <v>55</v>
      </c>
      <c r="B20" s="199"/>
      <c r="C20" s="199"/>
      <c r="D20" s="199"/>
      <c r="E20" s="199"/>
      <c r="F20" s="200"/>
      <c r="G20" s="465"/>
      <c r="H20" s="466"/>
      <c r="I20" s="466"/>
      <c r="J20" s="40" t="s">
        <v>0</v>
      </c>
      <c r="K20" s="126"/>
      <c r="L20" s="40" t="s">
        <v>23</v>
      </c>
      <c r="M20" s="126"/>
      <c r="N20" s="40" t="s">
        <v>24</v>
      </c>
      <c r="O20" s="467" t="str">
        <f>IF(M20="",AB20,IF(AA19&gt;AA20,AC20,""))</f>
        <v>入力してください</v>
      </c>
      <c r="P20" s="467"/>
      <c r="Q20" s="467"/>
      <c r="R20" s="467"/>
      <c r="S20" s="467"/>
      <c r="T20" s="467"/>
      <c r="U20" s="467"/>
      <c r="V20" s="467"/>
      <c r="W20" s="468"/>
      <c r="Z20" s="43"/>
      <c r="AA20" s="43" t="e">
        <f>DATE(G20,K20,M20)</f>
        <v>#NUM!</v>
      </c>
      <c r="AB20" s="33" t="s">
        <v>249</v>
      </c>
      <c r="AC20" s="33" t="s">
        <v>250</v>
      </c>
    </row>
    <row r="21" spans="1:31" ht="20.45" customHeight="1">
      <c r="A21" s="214" t="s">
        <v>56</v>
      </c>
      <c r="B21" s="214"/>
      <c r="C21" s="214"/>
      <c r="D21" s="214"/>
      <c r="E21" s="214"/>
      <c r="F21" s="214"/>
      <c r="G21" s="220"/>
      <c r="H21" s="220"/>
      <c r="I21" s="221"/>
      <c r="J21" s="24" t="s">
        <v>0</v>
      </c>
      <c r="K21" s="104"/>
      <c r="L21" s="24" t="s">
        <v>23</v>
      </c>
      <c r="M21" s="104"/>
      <c r="N21" s="24" t="s">
        <v>24</v>
      </c>
      <c r="O21" s="467" t="str">
        <f>IF(M21="",AB22,IF(AA21&gt;AA22,AC22,""))</f>
        <v>入力してください</v>
      </c>
      <c r="P21" s="467"/>
      <c r="Q21" s="467"/>
      <c r="R21" s="467"/>
      <c r="S21" s="467"/>
      <c r="T21" s="467"/>
      <c r="U21" s="467"/>
      <c r="V21" s="467"/>
      <c r="W21" s="468"/>
      <c r="AA21" s="43" t="e">
        <f>DATE(G21,K21,M21)</f>
        <v>#NUM!</v>
      </c>
    </row>
    <row r="22" spans="1:31" ht="12.75" customHeight="1">
      <c r="A22" s="240"/>
      <c r="B22" s="240"/>
      <c r="C22" s="240"/>
      <c r="D22" s="240"/>
      <c r="E22" s="240"/>
      <c r="F22" s="240"/>
      <c r="G22" s="240"/>
      <c r="H22" s="240"/>
      <c r="I22" s="240"/>
      <c r="J22" s="240"/>
      <c r="K22" s="240"/>
      <c r="L22" s="240"/>
      <c r="M22" s="240"/>
      <c r="N22" s="240"/>
      <c r="O22" s="240"/>
      <c r="P22" s="240"/>
      <c r="Q22" s="240"/>
      <c r="R22" s="240"/>
      <c r="S22" s="240"/>
      <c r="T22" s="240"/>
      <c r="U22" s="240"/>
      <c r="V22" s="240"/>
      <c r="W22" s="240"/>
      <c r="AA22" s="43">
        <v>46094</v>
      </c>
      <c r="AB22" s="33" t="s">
        <v>249</v>
      </c>
      <c r="AC22" s="33" t="s">
        <v>251</v>
      </c>
    </row>
    <row r="23" spans="1:31" ht="17.25" customHeight="1">
      <c r="A23" s="481" t="s">
        <v>198</v>
      </c>
      <c r="B23" s="481"/>
      <c r="C23" s="481"/>
      <c r="D23" s="481"/>
      <c r="E23" s="481"/>
      <c r="F23" s="481"/>
      <c r="G23" s="481"/>
      <c r="H23" s="481"/>
      <c r="I23" s="481"/>
      <c r="J23" s="481"/>
      <c r="K23" s="481"/>
      <c r="L23" s="481"/>
      <c r="M23" s="481"/>
      <c r="N23" s="481"/>
      <c r="O23" s="481"/>
      <c r="P23" s="481"/>
      <c r="Q23" s="481"/>
      <c r="R23" s="481"/>
      <c r="S23" s="481"/>
      <c r="T23" s="481"/>
      <c r="U23" s="481"/>
      <c r="V23" s="481"/>
      <c r="W23" s="481"/>
    </row>
    <row r="24" spans="1:31" ht="15.75" customHeight="1">
      <c r="A24" s="66"/>
      <c r="B24" s="434" t="s">
        <v>199</v>
      </c>
      <c r="C24" s="434"/>
      <c r="D24" s="434"/>
      <c r="E24" s="434"/>
      <c r="F24" s="434"/>
      <c r="G24" s="434"/>
      <c r="H24" s="434"/>
      <c r="I24" s="434"/>
      <c r="J24" s="434"/>
      <c r="K24" s="434"/>
      <c r="L24" s="434"/>
      <c r="M24" s="48" t="s">
        <v>93</v>
      </c>
      <c r="N24" s="67" t="s">
        <v>231</v>
      </c>
      <c r="O24" s="67"/>
      <c r="P24" s="67"/>
      <c r="Q24" s="67"/>
      <c r="R24" s="67"/>
      <c r="S24" s="67"/>
      <c r="T24" s="67"/>
      <c r="U24" s="67"/>
      <c r="V24" s="67"/>
      <c r="W24" s="68"/>
    </row>
    <row r="25" spans="1:31" ht="5.25" customHeight="1">
      <c r="A25" s="69"/>
      <c r="B25" s="435"/>
      <c r="C25" s="435"/>
      <c r="D25" s="435"/>
      <c r="E25" s="435"/>
      <c r="F25" s="435"/>
      <c r="G25" s="435"/>
      <c r="H25" s="435"/>
      <c r="I25" s="435"/>
      <c r="J25" s="435"/>
      <c r="K25" s="435"/>
      <c r="L25" s="435"/>
      <c r="M25" s="45"/>
      <c r="N25" s="45"/>
      <c r="O25" s="45"/>
      <c r="P25" s="45"/>
      <c r="Q25" s="45"/>
      <c r="R25" s="45"/>
      <c r="S25" s="45"/>
      <c r="T25" s="45"/>
      <c r="U25" s="45"/>
      <c r="V25" s="45"/>
      <c r="W25" s="71"/>
    </row>
    <row r="26" spans="1:31" ht="21" customHeight="1">
      <c r="A26" s="69"/>
      <c r="B26" s="435"/>
      <c r="C26" s="435"/>
      <c r="D26" s="435"/>
      <c r="E26" s="435"/>
      <c r="F26" s="435"/>
      <c r="G26" s="435"/>
      <c r="H26" s="435"/>
      <c r="I26" s="435"/>
      <c r="J26" s="435"/>
      <c r="K26" s="435"/>
      <c r="L26" s="435"/>
      <c r="M26" s="45"/>
      <c r="N26" s="684">
        <f>工事内訳証明書!P36</f>
        <v>0</v>
      </c>
      <c r="O26" s="685"/>
      <c r="P26" s="685"/>
      <c r="Q26" s="685"/>
      <c r="R26" s="685"/>
      <c r="S26" s="685"/>
      <c r="T26" s="685"/>
      <c r="U26" s="686"/>
      <c r="V26" s="37" t="s">
        <v>31</v>
      </c>
      <c r="W26" s="71"/>
    </row>
    <row r="27" spans="1:31" ht="5.25" customHeight="1">
      <c r="A27" s="69"/>
      <c r="B27" s="435"/>
      <c r="C27" s="435"/>
      <c r="D27" s="435"/>
      <c r="E27" s="435"/>
      <c r="F27" s="435"/>
      <c r="G27" s="435"/>
      <c r="H27" s="435"/>
      <c r="I27" s="435"/>
      <c r="J27" s="435"/>
      <c r="K27" s="435"/>
      <c r="L27" s="435"/>
      <c r="M27" s="45"/>
      <c r="N27" s="45"/>
      <c r="O27" s="45"/>
      <c r="P27" s="45"/>
      <c r="Q27" s="45"/>
      <c r="R27" s="45"/>
      <c r="S27" s="45"/>
      <c r="T27" s="45"/>
      <c r="U27" s="45"/>
      <c r="V27" s="37"/>
      <c r="W27" s="71"/>
    </row>
    <row r="28" spans="1:31" ht="15.75" customHeight="1">
      <c r="A28" s="69"/>
      <c r="B28" s="435" t="s">
        <v>200</v>
      </c>
      <c r="C28" s="435"/>
      <c r="D28" s="435"/>
      <c r="E28" s="435"/>
      <c r="F28" s="435"/>
      <c r="G28" s="435"/>
      <c r="H28" s="435"/>
      <c r="I28" s="435"/>
      <c r="J28" s="435"/>
      <c r="K28" s="435"/>
      <c r="L28" s="435"/>
      <c r="M28" s="37" t="s">
        <v>94</v>
      </c>
      <c r="N28" s="45" t="s">
        <v>232</v>
      </c>
      <c r="O28" s="45"/>
      <c r="P28" s="45"/>
      <c r="Q28" s="45"/>
      <c r="R28" s="45"/>
      <c r="S28" s="45"/>
      <c r="T28" s="45"/>
      <c r="U28" s="45"/>
      <c r="V28" s="37"/>
      <c r="W28" s="71"/>
    </row>
    <row r="29" spans="1:31" ht="5.25" customHeight="1">
      <c r="A29" s="69"/>
      <c r="B29" s="435"/>
      <c r="C29" s="435"/>
      <c r="D29" s="435"/>
      <c r="E29" s="435"/>
      <c r="F29" s="435"/>
      <c r="G29" s="435"/>
      <c r="H29" s="435"/>
      <c r="I29" s="435"/>
      <c r="J29" s="435"/>
      <c r="K29" s="435"/>
      <c r="L29" s="435"/>
      <c r="M29" s="37"/>
      <c r="N29" s="45"/>
      <c r="O29" s="45"/>
      <c r="P29" s="45"/>
      <c r="Q29" s="45"/>
      <c r="R29" s="45"/>
      <c r="S29" s="45"/>
      <c r="T29" s="45"/>
      <c r="U29" s="45"/>
      <c r="V29" s="37"/>
      <c r="W29" s="71"/>
    </row>
    <row r="30" spans="1:31" ht="20.25" customHeight="1">
      <c r="A30" s="69"/>
      <c r="B30" s="435"/>
      <c r="C30" s="435"/>
      <c r="D30" s="435"/>
      <c r="E30" s="435"/>
      <c r="F30" s="435"/>
      <c r="G30" s="435"/>
      <c r="H30" s="435"/>
      <c r="I30" s="435"/>
      <c r="J30" s="435"/>
      <c r="K30" s="435"/>
      <c r="L30" s="435"/>
      <c r="M30" s="37"/>
      <c r="N30" s="684">
        <f>工事内訳証明書!P76</f>
        <v>0</v>
      </c>
      <c r="O30" s="685"/>
      <c r="P30" s="685"/>
      <c r="Q30" s="685"/>
      <c r="R30" s="685"/>
      <c r="S30" s="685"/>
      <c r="T30" s="685"/>
      <c r="U30" s="686"/>
      <c r="V30" s="37" t="s">
        <v>31</v>
      </c>
      <c r="W30" s="71"/>
    </row>
    <row r="31" spans="1:31" ht="5.25" customHeight="1">
      <c r="A31" s="69"/>
      <c r="B31" s="435"/>
      <c r="C31" s="435"/>
      <c r="D31" s="435"/>
      <c r="E31" s="435"/>
      <c r="F31" s="435"/>
      <c r="G31" s="435"/>
      <c r="H31" s="435"/>
      <c r="I31" s="435"/>
      <c r="J31" s="435"/>
      <c r="K31" s="435"/>
      <c r="L31" s="435"/>
      <c r="M31" s="37"/>
      <c r="N31" s="45"/>
      <c r="O31" s="45"/>
      <c r="P31" s="45"/>
      <c r="Q31" s="45"/>
      <c r="R31" s="45"/>
      <c r="S31" s="45"/>
      <c r="T31" s="45"/>
      <c r="U31" s="45"/>
      <c r="V31" s="37"/>
      <c r="W31" s="71"/>
    </row>
    <row r="32" spans="1:31" ht="15.75" customHeight="1">
      <c r="A32" s="69"/>
      <c r="B32" s="435" t="s">
        <v>201</v>
      </c>
      <c r="C32" s="435"/>
      <c r="D32" s="435"/>
      <c r="E32" s="435"/>
      <c r="F32" s="435"/>
      <c r="G32" s="435"/>
      <c r="H32" s="435"/>
      <c r="I32" s="435"/>
      <c r="J32" s="435"/>
      <c r="K32" s="435"/>
      <c r="L32" s="435"/>
      <c r="M32" s="37" t="s">
        <v>95</v>
      </c>
      <c r="N32" s="45" t="s">
        <v>197</v>
      </c>
      <c r="O32" s="45"/>
      <c r="P32" s="45"/>
      <c r="Q32" s="45"/>
      <c r="R32" s="45"/>
      <c r="S32" s="45"/>
      <c r="T32" s="45"/>
      <c r="U32" s="45"/>
      <c r="V32" s="37"/>
      <c r="W32" s="71"/>
    </row>
    <row r="33" spans="1:35" ht="5.25" customHeight="1">
      <c r="A33" s="69"/>
      <c r="B33" s="435"/>
      <c r="C33" s="435"/>
      <c r="D33" s="435"/>
      <c r="E33" s="435"/>
      <c r="F33" s="435"/>
      <c r="G33" s="435"/>
      <c r="H33" s="435"/>
      <c r="I33" s="435"/>
      <c r="J33" s="435"/>
      <c r="K33" s="435"/>
      <c r="L33" s="435"/>
      <c r="M33" s="37"/>
      <c r="N33" s="45"/>
      <c r="O33" s="45"/>
      <c r="P33" s="45"/>
      <c r="Q33" s="45"/>
      <c r="R33" s="45"/>
      <c r="S33" s="45"/>
      <c r="T33" s="45"/>
      <c r="U33" s="45"/>
      <c r="V33" s="37"/>
      <c r="W33" s="71"/>
    </row>
    <row r="34" spans="1:35" ht="20.25" customHeight="1">
      <c r="A34" s="69"/>
      <c r="B34" s="435"/>
      <c r="C34" s="435"/>
      <c r="D34" s="435"/>
      <c r="E34" s="435"/>
      <c r="F34" s="435"/>
      <c r="G34" s="435"/>
      <c r="H34" s="435"/>
      <c r="I34" s="435"/>
      <c r="J34" s="435"/>
      <c r="K34" s="435"/>
      <c r="L34" s="435"/>
      <c r="M34" s="37"/>
      <c r="N34" s="684">
        <f>工事内訳証明書!P112</f>
        <v>0</v>
      </c>
      <c r="O34" s="685"/>
      <c r="P34" s="685"/>
      <c r="Q34" s="685"/>
      <c r="R34" s="685"/>
      <c r="S34" s="685"/>
      <c r="T34" s="685"/>
      <c r="U34" s="686"/>
      <c r="V34" s="37" t="s">
        <v>31</v>
      </c>
      <c r="W34" s="71"/>
    </row>
    <row r="35" spans="1:35" ht="5.25" customHeight="1">
      <c r="A35" s="72"/>
      <c r="B35" s="436"/>
      <c r="C35" s="436"/>
      <c r="D35" s="436"/>
      <c r="E35" s="436"/>
      <c r="F35" s="436"/>
      <c r="G35" s="436"/>
      <c r="H35" s="436"/>
      <c r="I35" s="436"/>
      <c r="J35" s="436"/>
      <c r="K35" s="436"/>
      <c r="L35" s="436"/>
      <c r="M35" s="74"/>
      <c r="N35" s="75"/>
      <c r="O35" s="75"/>
      <c r="P35" s="75"/>
      <c r="Q35" s="75"/>
      <c r="R35" s="75"/>
      <c r="S35" s="75"/>
      <c r="T35" s="75"/>
      <c r="U35" s="75"/>
      <c r="V35" s="75"/>
      <c r="W35" s="76"/>
    </row>
    <row r="36" spans="1:35" ht="5.25" customHeight="1">
      <c r="A36" s="69"/>
      <c r="B36" s="70"/>
      <c r="C36" s="70"/>
      <c r="D36" s="70"/>
      <c r="E36" s="70"/>
      <c r="F36" s="70"/>
      <c r="G36" s="70"/>
      <c r="H36" s="70"/>
      <c r="I36" s="70"/>
      <c r="J36" s="70"/>
      <c r="K36" s="70"/>
      <c r="L36" s="70"/>
      <c r="M36" s="37"/>
      <c r="N36" s="45"/>
      <c r="O36" s="45"/>
      <c r="P36" s="45"/>
      <c r="Q36" s="45"/>
      <c r="R36" s="45"/>
      <c r="S36" s="45"/>
      <c r="T36" s="45"/>
      <c r="U36" s="45"/>
      <c r="V36" s="45"/>
      <c r="W36" s="71"/>
    </row>
    <row r="37" spans="1:35" ht="20.25" customHeight="1">
      <c r="A37" s="69"/>
      <c r="B37" s="435" t="s">
        <v>195</v>
      </c>
      <c r="C37" s="435"/>
      <c r="D37" s="435"/>
      <c r="E37" s="435"/>
      <c r="F37" s="435"/>
      <c r="G37" s="435"/>
      <c r="H37" s="435"/>
      <c r="I37" s="435"/>
      <c r="J37" s="435"/>
      <c r="K37" s="435"/>
      <c r="L37" s="435"/>
      <c r="M37" s="37" t="s">
        <v>98</v>
      </c>
      <c r="N37" s="684">
        <f>N26+N30+N34</f>
        <v>0</v>
      </c>
      <c r="O37" s="685"/>
      <c r="P37" s="685"/>
      <c r="Q37" s="685"/>
      <c r="R37" s="685"/>
      <c r="S37" s="685"/>
      <c r="T37" s="685"/>
      <c r="U37" s="686"/>
      <c r="V37" s="37" t="s">
        <v>31</v>
      </c>
      <c r="W37" s="71"/>
    </row>
    <row r="38" spans="1:35" ht="6" customHeight="1">
      <c r="A38" s="72"/>
      <c r="B38" s="73"/>
      <c r="C38" s="73"/>
      <c r="D38" s="73"/>
      <c r="E38" s="73"/>
      <c r="F38" s="73"/>
      <c r="G38" s="73"/>
      <c r="H38" s="73"/>
      <c r="I38" s="73"/>
      <c r="J38" s="73"/>
      <c r="K38" s="73"/>
      <c r="L38" s="73"/>
      <c r="M38" s="74"/>
      <c r="N38" s="75"/>
      <c r="O38" s="75"/>
      <c r="P38" s="75"/>
      <c r="Q38" s="75"/>
      <c r="R38" s="75"/>
      <c r="S38" s="75"/>
      <c r="T38" s="75"/>
      <c r="U38" s="75"/>
      <c r="V38" s="74"/>
      <c r="W38" s="76"/>
    </row>
    <row r="39" spans="1:35" ht="6" customHeight="1">
      <c r="A39" s="69"/>
      <c r="B39" s="70"/>
      <c r="C39" s="70"/>
      <c r="D39" s="70"/>
      <c r="E39" s="70"/>
      <c r="F39" s="70"/>
      <c r="G39" s="70"/>
      <c r="H39" s="70"/>
      <c r="I39" s="70"/>
      <c r="J39" s="70"/>
      <c r="K39" s="70"/>
      <c r="L39" s="70"/>
      <c r="M39" s="37"/>
      <c r="N39" s="45"/>
      <c r="O39" s="45"/>
      <c r="P39" s="45"/>
      <c r="Q39" s="45"/>
      <c r="R39" s="45"/>
      <c r="S39" s="45"/>
      <c r="T39" s="45"/>
      <c r="U39" s="45"/>
      <c r="V39" s="37"/>
      <c r="W39" s="71"/>
    </row>
    <row r="40" spans="1:35" ht="20.25" customHeight="1">
      <c r="A40" s="69"/>
      <c r="B40" s="435" t="s">
        <v>196</v>
      </c>
      <c r="C40" s="435"/>
      <c r="D40" s="435"/>
      <c r="E40" s="435"/>
      <c r="F40" s="435"/>
      <c r="G40" s="435"/>
      <c r="H40" s="435"/>
      <c r="I40" s="435"/>
      <c r="J40" s="435"/>
      <c r="K40" s="435"/>
      <c r="L40" s="435"/>
      <c r="M40" s="37" t="s">
        <v>99</v>
      </c>
      <c r="N40" s="687" t="str">
        <f>申請書!G27</f>
        <v>補助金額が1万円未満です</v>
      </c>
      <c r="O40" s="685"/>
      <c r="P40" s="685"/>
      <c r="Q40" s="685"/>
      <c r="R40" s="685"/>
      <c r="S40" s="685"/>
      <c r="T40" s="685"/>
      <c r="U40" s="686"/>
      <c r="V40" s="37" t="s">
        <v>31</v>
      </c>
      <c r="W40" s="71"/>
    </row>
    <row r="41" spans="1:35" ht="5.25" customHeight="1">
      <c r="A41" s="72"/>
      <c r="B41" s="73"/>
      <c r="C41" s="73"/>
      <c r="D41" s="73"/>
      <c r="E41" s="73"/>
      <c r="F41" s="73"/>
      <c r="G41" s="73"/>
      <c r="H41" s="73"/>
      <c r="I41" s="73"/>
      <c r="J41" s="73"/>
      <c r="K41" s="73"/>
      <c r="L41" s="73"/>
      <c r="M41" s="74"/>
      <c r="N41" s="75"/>
      <c r="O41" s="75"/>
      <c r="P41" s="75"/>
      <c r="Q41" s="75"/>
      <c r="R41" s="75"/>
      <c r="S41" s="75"/>
      <c r="T41" s="75"/>
      <c r="U41" s="75"/>
      <c r="V41" s="74"/>
      <c r="W41" s="76"/>
    </row>
    <row r="42" spans="1:35" ht="5.25" customHeight="1" thickBot="1">
      <c r="A42" s="69"/>
      <c r="B42" s="70"/>
      <c r="C42" s="70"/>
      <c r="D42" s="70"/>
      <c r="E42" s="70"/>
      <c r="F42" s="70"/>
      <c r="G42" s="70"/>
      <c r="H42" s="70"/>
      <c r="I42" s="70"/>
      <c r="J42" s="70"/>
      <c r="K42" s="70"/>
      <c r="L42" s="70"/>
      <c r="M42" s="37"/>
      <c r="N42" s="45"/>
      <c r="O42" s="45"/>
      <c r="P42" s="45"/>
      <c r="Q42" s="45"/>
      <c r="R42" s="45"/>
      <c r="S42" s="45"/>
      <c r="T42" s="45"/>
      <c r="U42" s="45"/>
      <c r="V42" s="37"/>
      <c r="W42" s="71"/>
    </row>
    <row r="43" spans="1:35" ht="30.75" customHeight="1" thickBot="1">
      <c r="A43" s="69"/>
      <c r="B43" s="437" t="s">
        <v>204</v>
      </c>
      <c r="C43" s="438"/>
      <c r="D43" s="438"/>
      <c r="E43" s="438"/>
      <c r="F43" s="438"/>
      <c r="G43" s="438"/>
      <c r="H43" s="438"/>
      <c r="I43" s="438"/>
      <c r="J43" s="438"/>
      <c r="K43" s="438"/>
      <c r="L43" s="438"/>
      <c r="M43" s="45"/>
      <c r="N43" s="478">
        <f>MIN(N37,N40)</f>
        <v>0</v>
      </c>
      <c r="O43" s="479"/>
      <c r="P43" s="479"/>
      <c r="Q43" s="479"/>
      <c r="R43" s="479"/>
      <c r="S43" s="479"/>
      <c r="T43" s="479"/>
      <c r="U43" s="480"/>
      <c r="V43" s="37" t="s">
        <v>31</v>
      </c>
      <c r="W43" s="71"/>
    </row>
    <row r="44" spans="1:35" ht="5.25" customHeight="1">
      <c r="A44" s="77"/>
      <c r="B44" s="78"/>
      <c r="C44" s="78"/>
      <c r="D44" s="78"/>
      <c r="E44" s="78"/>
      <c r="F44" s="78"/>
      <c r="G44" s="78"/>
      <c r="H44" s="78"/>
      <c r="I44" s="78"/>
      <c r="J44" s="78"/>
      <c r="K44" s="78"/>
      <c r="L44" s="78"/>
      <c r="M44" s="79"/>
      <c r="N44" s="79"/>
      <c r="O44" s="79"/>
      <c r="P44" s="79"/>
      <c r="Q44" s="79"/>
      <c r="R44" s="79"/>
      <c r="S44" s="79"/>
      <c r="T44" s="79"/>
      <c r="U44" s="79"/>
      <c r="V44" s="79"/>
      <c r="W44" s="80"/>
    </row>
    <row r="45" spans="1:35" ht="12" customHeight="1">
      <c r="A45" s="45"/>
      <c r="B45" s="45"/>
      <c r="C45" s="45"/>
      <c r="D45" s="45"/>
      <c r="E45" s="45"/>
      <c r="F45" s="45"/>
      <c r="G45" s="45"/>
      <c r="H45" s="45"/>
      <c r="I45" s="45"/>
      <c r="J45" s="45"/>
      <c r="K45" s="45"/>
      <c r="L45" s="45"/>
      <c r="M45" s="45"/>
      <c r="N45" s="45"/>
      <c r="O45" s="45"/>
      <c r="P45" s="45"/>
      <c r="Q45" s="45"/>
      <c r="R45" s="45"/>
      <c r="S45" s="45"/>
      <c r="T45" s="45"/>
      <c r="U45" s="45"/>
      <c r="V45" s="45"/>
      <c r="W45" s="45"/>
    </row>
    <row r="46" spans="1:35" ht="18" customHeight="1">
      <c r="A46" s="241" t="s">
        <v>41</v>
      </c>
      <c r="B46" s="241"/>
      <c r="C46" s="214" t="s">
        <v>42</v>
      </c>
      <c r="D46" s="214"/>
      <c r="E46" s="214"/>
      <c r="F46" s="242"/>
      <c r="G46" s="447"/>
      <c r="H46" s="447"/>
      <c r="I46" s="447"/>
      <c r="J46" s="447"/>
      <c r="K46" s="447"/>
      <c r="L46" s="447"/>
      <c r="M46" s="448" t="s">
        <v>65</v>
      </c>
      <c r="N46" s="448"/>
      <c r="O46" s="448"/>
      <c r="P46" s="448"/>
      <c r="Q46" s="447"/>
      <c r="R46" s="447"/>
      <c r="S46" s="447"/>
      <c r="T46" s="447"/>
      <c r="U46" s="448" t="s">
        <v>51</v>
      </c>
      <c r="V46" s="448"/>
      <c r="W46" s="450"/>
      <c r="AE46" s="33" t="s">
        <v>65</v>
      </c>
      <c r="AI46" s="33" t="s">
        <v>51</v>
      </c>
    </row>
    <row r="47" spans="1:35" ht="18" customHeight="1">
      <c r="A47" s="241"/>
      <c r="B47" s="241"/>
      <c r="C47" s="214"/>
      <c r="D47" s="214"/>
      <c r="E47" s="214"/>
      <c r="F47" s="242"/>
      <c r="G47" s="431"/>
      <c r="H47" s="431"/>
      <c r="I47" s="431"/>
      <c r="J47" s="431"/>
      <c r="K47" s="431"/>
      <c r="L47" s="431"/>
      <c r="M47" s="449"/>
      <c r="N47" s="449"/>
      <c r="O47" s="449"/>
      <c r="P47" s="449"/>
      <c r="Q47" s="431"/>
      <c r="R47" s="431"/>
      <c r="S47" s="431"/>
      <c r="T47" s="431"/>
      <c r="U47" s="449"/>
      <c r="V47" s="449"/>
      <c r="W47" s="451"/>
      <c r="AE47" s="33" t="s">
        <v>47</v>
      </c>
      <c r="AI47" s="33" t="s">
        <v>52</v>
      </c>
    </row>
    <row r="48" spans="1:35" ht="8.25" customHeight="1">
      <c r="A48" s="241"/>
      <c r="B48" s="241"/>
      <c r="C48" s="452" t="s">
        <v>43</v>
      </c>
      <c r="D48" s="453"/>
      <c r="E48" s="453"/>
      <c r="F48" s="454"/>
      <c r="G48" s="461"/>
      <c r="H48" s="461"/>
      <c r="I48" s="461"/>
      <c r="J48" s="461"/>
      <c r="K48" s="461"/>
      <c r="L48" s="461"/>
      <c r="M48" s="461"/>
      <c r="N48" s="461"/>
      <c r="O48" s="461"/>
      <c r="P48" s="461"/>
      <c r="Q48" s="461"/>
      <c r="R48" s="461"/>
      <c r="S48" s="461"/>
      <c r="T48" s="461"/>
      <c r="U48" s="461"/>
      <c r="V48" s="461"/>
      <c r="W48" s="462"/>
      <c r="AE48" s="33" t="s">
        <v>48</v>
      </c>
    </row>
    <row r="49" spans="1:31" ht="18.75" customHeight="1">
      <c r="A49" s="241"/>
      <c r="B49" s="241"/>
      <c r="C49" s="455"/>
      <c r="D49" s="456"/>
      <c r="E49" s="456"/>
      <c r="F49" s="457"/>
      <c r="G49" s="463"/>
      <c r="H49" s="127" t="s">
        <v>32</v>
      </c>
      <c r="I49" s="440" t="s">
        <v>44</v>
      </c>
      <c r="J49" s="441"/>
      <c r="K49" s="463" t="s">
        <v>46</v>
      </c>
      <c r="L49" s="463"/>
      <c r="M49" s="464"/>
      <c r="N49" s="439"/>
      <c r="O49" s="439"/>
      <c r="P49" s="439">
        <v>0</v>
      </c>
      <c r="Q49" s="439"/>
      <c r="R49" s="439"/>
      <c r="S49" s="439"/>
      <c r="T49" s="439"/>
      <c r="U49" s="81"/>
      <c r="V49" s="81"/>
      <c r="W49" s="82"/>
      <c r="AE49" s="33" t="s">
        <v>49</v>
      </c>
    </row>
    <row r="50" spans="1:31" ht="18.75" customHeight="1">
      <c r="A50" s="241"/>
      <c r="B50" s="241"/>
      <c r="C50" s="455"/>
      <c r="D50" s="456"/>
      <c r="E50" s="456"/>
      <c r="F50" s="457"/>
      <c r="G50" s="463"/>
      <c r="H50" s="127" t="s">
        <v>32</v>
      </c>
      <c r="I50" s="440" t="s">
        <v>45</v>
      </c>
      <c r="J50" s="441"/>
      <c r="K50" s="463"/>
      <c r="L50" s="463"/>
      <c r="M50" s="464"/>
      <c r="N50" s="439"/>
      <c r="O50" s="439"/>
      <c r="P50" s="439"/>
      <c r="Q50" s="439"/>
      <c r="R50" s="439"/>
      <c r="S50" s="439"/>
      <c r="T50" s="439"/>
      <c r="U50" s="81"/>
      <c r="V50" s="81"/>
      <c r="W50" s="82"/>
      <c r="AE50" s="33" t="s">
        <v>50</v>
      </c>
    </row>
    <row r="51" spans="1:31" ht="8.25" customHeight="1">
      <c r="A51" s="241"/>
      <c r="B51" s="241"/>
      <c r="C51" s="458"/>
      <c r="D51" s="459"/>
      <c r="E51" s="459"/>
      <c r="F51" s="460"/>
      <c r="G51" s="442"/>
      <c r="H51" s="442"/>
      <c r="I51" s="442"/>
      <c r="J51" s="442"/>
      <c r="K51" s="442"/>
      <c r="L51" s="442"/>
      <c r="M51" s="442"/>
      <c r="N51" s="443"/>
      <c r="O51" s="443"/>
      <c r="P51" s="443"/>
      <c r="Q51" s="443"/>
      <c r="R51" s="443"/>
      <c r="S51" s="443"/>
      <c r="T51" s="442"/>
      <c r="U51" s="442"/>
      <c r="V51" s="442"/>
      <c r="W51" s="444"/>
    </row>
    <row r="52" spans="1:31" ht="18" customHeight="1">
      <c r="A52" s="241"/>
      <c r="B52" s="241"/>
      <c r="C52" s="224" t="s">
        <v>53</v>
      </c>
      <c r="D52" s="224"/>
      <c r="E52" s="224"/>
      <c r="F52" s="225"/>
      <c r="G52" s="445"/>
      <c r="H52" s="445"/>
      <c r="I52" s="445"/>
      <c r="J52" s="445"/>
      <c r="K52" s="445"/>
      <c r="L52" s="445"/>
      <c r="M52" s="445"/>
      <c r="N52" s="445"/>
      <c r="O52" s="445"/>
      <c r="P52" s="445"/>
      <c r="Q52" s="445"/>
      <c r="R52" s="445"/>
      <c r="S52" s="445"/>
      <c r="T52" s="445"/>
      <c r="U52" s="445"/>
      <c r="V52" s="445"/>
      <c r="W52" s="446"/>
    </row>
    <row r="53" spans="1:31" ht="32.25" customHeight="1">
      <c r="A53" s="241"/>
      <c r="B53" s="241"/>
      <c r="C53" s="191" t="s">
        <v>54</v>
      </c>
      <c r="D53" s="192"/>
      <c r="E53" s="192"/>
      <c r="F53" s="193"/>
      <c r="G53" s="431"/>
      <c r="H53" s="431"/>
      <c r="I53" s="431"/>
      <c r="J53" s="431"/>
      <c r="K53" s="431"/>
      <c r="L53" s="431"/>
      <c r="M53" s="431"/>
      <c r="N53" s="431"/>
      <c r="O53" s="431"/>
      <c r="P53" s="431"/>
      <c r="Q53" s="431"/>
      <c r="R53" s="431"/>
      <c r="S53" s="431"/>
      <c r="T53" s="431"/>
      <c r="U53" s="431"/>
      <c r="V53" s="431"/>
      <c r="W53" s="432"/>
    </row>
    <row r="54" spans="1:31" ht="14.25" customHeight="1">
      <c r="B54" s="433" t="s">
        <v>58</v>
      </c>
      <c r="C54" s="433"/>
      <c r="D54" s="433"/>
      <c r="E54" s="433"/>
      <c r="F54" s="433"/>
      <c r="G54" s="433"/>
      <c r="H54" s="433"/>
      <c r="I54" s="433"/>
      <c r="J54" s="433"/>
      <c r="K54" s="433"/>
      <c r="L54" s="433"/>
      <c r="M54" s="433"/>
      <c r="N54" s="433"/>
      <c r="O54" s="433"/>
      <c r="P54" s="433"/>
      <c r="Q54" s="433"/>
      <c r="R54" s="433"/>
      <c r="S54" s="433"/>
      <c r="T54" s="433"/>
      <c r="U54" s="433"/>
      <c r="V54" s="433"/>
    </row>
  </sheetData>
  <sheetProtection algorithmName="SHA-512" hashValue="ividbR9DywNQV30qMAzwYMsyHZXvQy1bzve+IabE3UnaV++d+k8lcoOXhJd+B8BjzFuGoBg5ok4/hEteMzzEWA==" saltValue="TYsFNvl99spNOmhLXe4S+Q==" spinCount="100000" sheet="1" formatCells="0"/>
  <mergeCells count="64">
    <mergeCell ref="N43:U43"/>
    <mergeCell ref="A23:W23"/>
    <mergeCell ref="N26:U26"/>
    <mergeCell ref="N30:U30"/>
    <mergeCell ref="N34:U34"/>
    <mergeCell ref="N37:U37"/>
    <mergeCell ref="N40:U40"/>
    <mergeCell ref="Q3:R3"/>
    <mergeCell ref="K6:M7"/>
    <mergeCell ref="O6:W6"/>
    <mergeCell ref="N7:W8"/>
    <mergeCell ref="K8:M8"/>
    <mergeCell ref="K9:M9"/>
    <mergeCell ref="N9:W9"/>
    <mergeCell ref="K10:M10"/>
    <mergeCell ref="N10:W10"/>
    <mergeCell ref="A19:F19"/>
    <mergeCell ref="G19:I19"/>
    <mergeCell ref="P19:Q19"/>
    <mergeCell ref="R19:T19"/>
    <mergeCell ref="K11:M11"/>
    <mergeCell ref="N11:W11"/>
    <mergeCell ref="K12:M12"/>
    <mergeCell ref="N12:W12"/>
    <mergeCell ref="A14:W14"/>
    <mergeCell ref="A16:W17"/>
    <mergeCell ref="A20:F20"/>
    <mergeCell ref="G20:I20"/>
    <mergeCell ref="O20:W20"/>
    <mergeCell ref="A21:F21"/>
    <mergeCell ref="G21:I21"/>
    <mergeCell ref="O21:W21"/>
    <mergeCell ref="Q49:Q50"/>
    <mergeCell ref="A22:W22"/>
    <mergeCell ref="A46:B53"/>
    <mergeCell ref="C46:F47"/>
    <mergeCell ref="G46:L47"/>
    <mergeCell ref="M46:P47"/>
    <mergeCell ref="Q46:T47"/>
    <mergeCell ref="U46:W47"/>
    <mergeCell ref="C48:F51"/>
    <mergeCell ref="G48:W48"/>
    <mergeCell ref="G49:G50"/>
    <mergeCell ref="I49:J49"/>
    <mergeCell ref="K49:M50"/>
    <mergeCell ref="N49:N50"/>
    <mergeCell ref="O49:O50"/>
    <mergeCell ref="P49:P50"/>
    <mergeCell ref="C53:F53"/>
    <mergeCell ref="G53:W53"/>
    <mergeCell ref="B54:V54"/>
    <mergeCell ref="B24:L27"/>
    <mergeCell ref="B28:L31"/>
    <mergeCell ref="B32:L35"/>
    <mergeCell ref="B43:L43"/>
    <mergeCell ref="B40:L40"/>
    <mergeCell ref="B37:L37"/>
    <mergeCell ref="R49:R50"/>
    <mergeCell ref="S49:S50"/>
    <mergeCell ref="T49:T50"/>
    <mergeCell ref="I50:J50"/>
    <mergeCell ref="G51:W51"/>
    <mergeCell ref="C52:F52"/>
    <mergeCell ref="G52:W52"/>
  </mergeCells>
  <phoneticPr fontId="2"/>
  <dataValidations count="4">
    <dataValidation type="list" allowBlank="1" showInputMessage="1" showErrorMessage="1" sqref="H49:H50" xr:uid="{5B5050E8-FEA3-4369-B7FB-EA3208017E07}">
      <formula1>$AE$1:$AE$2</formula1>
    </dataValidation>
    <dataValidation type="list" allowBlank="1" showInputMessage="1" showErrorMessage="1" sqref="M46" xr:uid="{09811BC8-F22C-4EA8-B45B-250C1BAF4AB8}">
      <formula1>$AE$46:$AE$52</formula1>
    </dataValidation>
    <dataValidation type="list" allowBlank="1" showInputMessage="1" showErrorMessage="1" sqref="U46:W47" xr:uid="{35537D49-FD8E-44C9-B827-944096D22ADC}">
      <formula1>$AI$46:$AI$47</formula1>
    </dataValidation>
    <dataValidation type="list" allowBlank="1" showInputMessage="1" showErrorMessage="1" sqref="Q3:R3" xr:uid="{897A46EE-0031-45C1-9C95-BBAE16DBBCE5}">
      <formula1>$AA$1:$AA$2</formula1>
    </dataValidation>
  </dataValidations>
  <printOptions horizontalCentered="1"/>
  <pageMargins left="0.70866141732283472" right="0.70866141732283472" top="0.74803149606299213" bottom="0.74803149606299213" header="0.31496062992125984" footer="0.31496062992125984"/>
  <pageSetup paperSize="9" scale="104" fitToHeight="4" orientation="portrait" r:id="rId1"/>
  <ignoredErrors>
    <ignoredError sqref="N9:W11 N6 O6:W6"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45A24-6C3A-452B-822B-150F982ABD60}">
  <dimension ref="A1:AD116"/>
  <sheetViews>
    <sheetView showGridLines="0" showZeros="0" view="pageBreakPreview" zoomScale="85" zoomScaleNormal="100" zoomScaleSheetLayoutView="85" workbookViewId="0">
      <selection activeCell="O3" sqref="O3:Q3"/>
    </sheetView>
  </sheetViews>
  <sheetFormatPr defaultColWidth="3.375" defaultRowHeight="14.25"/>
  <cols>
    <col min="1" max="7" width="3.625" style="1" customWidth="1"/>
    <col min="8" max="8" width="4.5" style="1" customWidth="1"/>
    <col min="9" max="9" width="3.625" style="1" customWidth="1"/>
    <col min="10" max="10" width="2.75" style="1" customWidth="1"/>
    <col min="11" max="20" width="3.625" style="1" customWidth="1"/>
    <col min="21" max="22" width="3.625" style="4" customWidth="1"/>
    <col min="23" max="24" width="3.625" style="1" customWidth="1"/>
    <col min="25" max="25" width="1.875" style="1" customWidth="1"/>
    <col min="26" max="26" width="40.375" style="1" customWidth="1"/>
    <col min="27" max="27" width="9.875" style="1" hidden="1" customWidth="1"/>
    <col min="28" max="28" width="3.625" style="1" hidden="1" customWidth="1"/>
    <col min="29" max="29" width="5.625" style="1" hidden="1" customWidth="1"/>
    <col min="30" max="30" width="3.25" style="1" hidden="1" customWidth="1"/>
    <col min="31" max="49" width="3.25" style="1" customWidth="1"/>
    <col min="50" max="16384" width="3.375" style="1"/>
  </cols>
  <sheetData>
    <row r="1" spans="1:28">
      <c r="A1" s="2" t="s">
        <v>223</v>
      </c>
      <c r="AA1" s="1">
        <v>2025</v>
      </c>
      <c r="AB1" s="1" t="s">
        <v>64</v>
      </c>
    </row>
    <row r="2" spans="1:28">
      <c r="AA2" s="1">
        <v>2026</v>
      </c>
      <c r="AB2" s="1" t="s">
        <v>33</v>
      </c>
    </row>
    <row r="3" spans="1:28" ht="16.5" customHeight="1">
      <c r="N3" s="3" t="s">
        <v>219</v>
      </c>
      <c r="O3" s="717"/>
      <c r="P3" s="717"/>
      <c r="Q3" s="717"/>
      <c r="R3" s="5" t="s">
        <v>0</v>
      </c>
      <c r="S3" s="717"/>
      <c r="T3" s="717"/>
      <c r="U3" s="6" t="s">
        <v>1</v>
      </c>
      <c r="V3" s="717"/>
      <c r="W3" s="717"/>
      <c r="X3" s="6" t="s">
        <v>2</v>
      </c>
    </row>
    <row r="4" spans="1:28" ht="16.5" customHeight="1">
      <c r="O4" s="3"/>
      <c r="P4" s="3"/>
      <c r="Q4" s="5"/>
      <c r="R4" s="5"/>
      <c r="T4" s="5"/>
      <c r="U4" s="6"/>
      <c r="V4" s="6"/>
      <c r="W4" s="5"/>
    </row>
    <row r="5" spans="1:28" ht="16.5" customHeight="1">
      <c r="A5" s="1" t="s">
        <v>3</v>
      </c>
    </row>
    <row r="6" spans="1:28" ht="16.5" customHeight="1">
      <c r="J6" s="3" t="s">
        <v>101</v>
      </c>
      <c r="K6" s="155" t="s">
        <v>36</v>
      </c>
      <c r="L6" s="155"/>
      <c r="M6" s="155"/>
      <c r="N6" s="97" t="s">
        <v>6</v>
      </c>
      <c r="O6" s="718">
        <f>申請書!H38</f>
        <v>0</v>
      </c>
      <c r="P6" s="718"/>
      <c r="Q6" s="719"/>
      <c r="R6" s="719"/>
      <c r="S6" s="719"/>
      <c r="T6" s="719"/>
      <c r="U6" s="719"/>
      <c r="V6" s="719"/>
      <c r="W6" s="719"/>
      <c r="X6" s="719"/>
    </row>
    <row r="7" spans="1:28" ht="21" customHeight="1">
      <c r="J7" s="3"/>
      <c r="K7" s="155"/>
      <c r="L7" s="155"/>
      <c r="M7" s="155"/>
      <c r="N7" s="720">
        <f>申請書!G39</f>
        <v>0</v>
      </c>
      <c r="O7" s="720"/>
      <c r="P7" s="720"/>
      <c r="Q7" s="720"/>
      <c r="R7" s="720"/>
      <c r="S7" s="720"/>
      <c r="T7" s="720"/>
      <c r="U7" s="720"/>
      <c r="V7" s="720"/>
      <c r="W7" s="720"/>
      <c r="X7" s="720"/>
    </row>
    <row r="8" spans="1:28" ht="21" customHeight="1">
      <c r="J8" s="3"/>
      <c r="K8" s="155"/>
      <c r="L8" s="155"/>
      <c r="M8" s="155"/>
      <c r="N8" s="721"/>
      <c r="O8" s="721"/>
      <c r="P8" s="721"/>
      <c r="Q8" s="721"/>
      <c r="R8" s="721"/>
      <c r="S8" s="721"/>
      <c r="T8" s="721"/>
      <c r="U8" s="721"/>
      <c r="V8" s="721"/>
      <c r="W8" s="721"/>
      <c r="X8" s="721"/>
    </row>
    <row r="9" spans="1:28" ht="21" customHeight="1">
      <c r="J9" s="3"/>
      <c r="K9" s="155" t="s">
        <v>81</v>
      </c>
      <c r="L9" s="155"/>
      <c r="M9" s="155"/>
      <c r="N9" s="721">
        <f>申請書!G40</f>
        <v>0</v>
      </c>
      <c r="O9" s="721"/>
      <c r="P9" s="721"/>
      <c r="Q9" s="721"/>
      <c r="R9" s="721"/>
      <c r="S9" s="721"/>
      <c r="T9" s="721"/>
      <c r="U9" s="721"/>
      <c r="V9" s="721"/>
      <c r="W9" s="721"/>
      <c r="X9" s="721"/>
    </row>
    <row r="10" spans="1:28" ht="21" customHeight="1">
      <c r="J10" s="3"/>
      <c r="K10" s="155" t="s">
        <v>37</v>
      </c>
      <c r="L10" s="155"/>
      <c r="M10" s="155"/>
      <c r="N10" s="721"/>
      <c r="O10" s="721"/>
      <c r="P10" s="721"/>
      <c r="Q10" s="721"/>
      <c r="R10" s="721"/>
      <c r="S10" s="721"/>
      <c r="T10" s="721"/>
      <c r="U10" s="721"/>
      <c r="V10" s="721"/>
      <c r="W10" s="721"/>
      <c r="X10" s="721"/>
    </row>
    <row r="11" spans="1:28" ht="21" customHeight="1">
      <c r="J11" s="3"/>
      <c r="K11" s="155" t="s">
        <v>9</v>
      </c>
      <c r="L11" s="155"/>
      <c r="M11" s="155"/>
      <c r="N11" s="721">
        <f>申請書!P41</f>
        <v>0</v>
      </c>
      <c r="O11" s="721"/>
      <c r="P11" s="721"/>
      <c r="Q11" s="721"/>
      <c r="R11" s="721"/>
      <c r="S11" s="721"/>
      <c r="T11" s="721"/>
      <c r="U11" s="721"/>
      <c r="V11" s="721"/>
      <c r="W11" s="721"/>
      <c r="X11" s="721"/>
    </row>
    <row r="12" spans="1:28" ht="21" customHeight="1">
      <c r="J12" s="3"/>
      <c r="K12" s="155" t="s">
        <v>19</v>
      </c>
      <c r="L12" s="155"/>
      <c r="M12" s="155"/>
      <c r="N12" s="721">
        <f>申請書!G42</f>
        <v>0</v>
      </c>
      <c r="O12" s="721"/>
      <c r="P12" s="721"/>
      <c r="Q12" s="721"/>
      <c r="R12" s="721"/>
      <c r="S12" s="721"/>
      <c r="T12" s="721"/>
      <c r="U12" s="721"/>
      <c r="V12" s="721"/>
      <c r="W12" s="721"/>
      <c r="X12" s="721"/>
    </row>
    <row r="13" spans="1:28" ht="21" customHeight="1">
      <c r="J13" s="3"/>
      <c r="K13" s="155" t="s">
        <v>20</v>
      </c>
      <c r="L13" s="155"/>
      <c r="M13" s="155"/>
      <c r="N13" s="722">
        <f>申請書!P43</f>
        <v>0</v>
      </c>
      <c r="O13" s="722"/>
      <c r="P13" s="722"/>
      <c r="Q13" s="722"/>
      <c r="R13" s="722"/>
      <c r="S13" s="722"/>
      <c r="T13" s="722"/>
      <c r="U13" s="722"/>
      <c r="V13" s="722"/>
      <c r="W13" s="722"/>
      <c r="X13" s="722"/>
    </row>
    <row r="14" spans="1:28" ht="16.5" customHeight="1">
      <c r="J14" s="3"/>
    </row>
    <row r="15" spans="1:28" ht="16.5" customHeight="1">
      <c r="A15" s="179" t="s">
        <v>229</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row>
    <row r="16" spans="1:28" ht="16.5" customHeight="1">
      <c r="J16" s="3"/>
    </row>
    <row r="17" spans="1:27" ht="16.5" customHeight="1">
      <c r="A17" s="491" t="s">
        <v>230</v>
      </c>
      <c r="B17" s="491"/>
      <c r="C17" s="491"/>
      <c r="D17" s="491"/>
      <c r="E17" s="491"/>
      <c r="F17" s="491"/>
      <c r="G17" s="491"/>
      <c r="H17" s="491"/>
      <c r="I17" s="491"/>
      <c r="J17" s="491"/>
      <c r="K17" s="491"/>
      <c r="L17" s="491"/>
      <c r="M17" s="491"/>
      <c r="N17" s="491"/>
      <c r="O17" s="491"/>
      <c r="P17" s="491"/>
      <c r="Q17" s="491"/>
      <c r="R17" s="491"/>
      <c r="S17" s="491"/>
      <c r="T17" s="491"/>
      <c r="U17" s="491"/>
      <c r="V17" s="491"/>
      <c r="W17" s="491"/>
      <c r="X17" s="491"/>
    </row>
    <row r="18" spans="1:27" ht="16.5" customHeight="1">
      <c r="A18" s="491"/>
      <c r="B18" s="491"/>
      <c r="C18" s="491"/>
      <c r="D18" s="491"/>
      <c r="E18" s="491"/>
      <c r="F18" s="491"/>
      <c r="G18" s="491"/>
      <c r="H18" s="491"/>
      <c r="I18" s="491"/>
      <c r="J18" s="491"/>
      <c r="K18" s="491"/>
      <c r="L18" s="491"/>
      <c r="M18" s="491"/>
      <c r="N18" s="491"/>
      <c r="O18" s="491"/>
      <c r="P18" s="491"/>
      <c r="Q18" s="491"/>
      <c r="R18" s="491"/>
      <c r="S18" s="491"/>
      <c r="T18" s="491"/>
      <c r="U18" s="491"/>
      <c r="V18" s="491"/>
      <c r="W18" s="491"/>
      <c r="X18" s="491"/>
    </row>
    <row r="19" spans="1:27" ht="17.25" customHeight="1" thickBot="1">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7" ht="39.950000000000003" customHeight="1" thickBot="1">
      <c r="A20" s="492" t="s">
        <v>220</v>
      </c>
      <c r="B20" s="493"/>
      <c r="C20" s="493"/>
      <c r="D20" s="493"/>
      <c r="E20" s="493"/>
      <c r="F20" s="593">
        <f>U36+U76+U112</f>
        <v>0</v>
      </c>
      <c r="G20" s="594"/>
      <c r="H20" s="594"/>
      <c r="I20" s="594"/>
      <c r="J20" s="594"/>
      <c r="K20" s="594"/>
      <c r="L20" s="594"/>
      <c r="M20" s="594"/>
      <c r="N20" s="594"/>
      <c r="O20" s="594"/>
      <c r="P20" s="594"/>
      <c r="Q20" s="594"/>
      <c r="R20" s="494" t="s">
        <v>177</v>
      </c>
      <c r="S20" s="495"/>
      <c r="T20" s="495"/>
      <c r="U20" s="495"/>
      <c r="V20" s="495"/>
      <c r="W20" s="495"/>
      <c r="X20" s="496"/>
    </row>
    <row r="21" spans="1:27" ht="16.5" customHeight="1">
      <c r="A21" s="98"/>
      <c r="B21" s="98"/>
      <c r="C21" s="98"/>
      <c r="D21" s="98"/>
      <c r="E21" s="98"/>
      <c r="F21" s="98"/>
      <c r="G21" s="98"/>
      <c r="H21" s="98"/>
      <c r="I21" s="98"/>
      <c r="J21" s="98"/>
      <c r="K21" s="98"/>
      <c r="L21" s="98"/>
      <c r="M21" s="98"/>
      <c r="N21" s="98"/>
      <c r="O21" s="98"/>
      <c r="P21" s="98"/>
      <c r="Q21" s="98"/>
      <c r="R21" s="98"/>
      <c r="S21" s="98"/>
      <c r="T21" s="98"/>
      <c r="U21" s="98"/>
      <c r="V21" s="98"/>
      <c r="W21" s="98"/>
      <c r="X21" s="98"/>
    </row>
    <row r="22" spans="1:27" ht="16.5" customHeight="1">
      <c r="A22" s="98"/>
      <c r="B22" s="98"/>
      <c r="C22" s="98"/>
      <c r="D22" s="98"/>
      <c r="E22" s="98"/>
      <c r="F22" s="98"/>
      <c r="G22" s="98"/>
      <c r="H22" s="98"/>
      <c r="I22" s="98"/>
      <c r="J22" s="98"/>
      <c r="K22" s="98"/>
      <c r="L22" s="98"/>
      <c r="M22" s="98"/>
      <c r="N22" s="98"/>
      <c r="O22" s="98"/>
      <c r="P22" s="98"/>
      <c r="Q22" s="98"/>
      <c r="R22" s="98"/>
      <c r="S22" s="98"/>
      <c r="T22" s="98"/>
      <c r="U22" s="98"/>
      <c r="V22" s="98"/>
      <c r="W22" s="98"/>
      <c r="X22" s="98"/>
    </row>
    <row r="23" spans="1:27" ht="16.5" customHeight="1">
      <c r="A23" s="1" t="s">
        <v>221</v>
      </c>
      <c r="J23" s="3"/>
    </row>
    <row r="24" spans="1:27" ht="20.100000000000001" customHeight="1">
      <c r="A24" s="497" t="s">
        <v>209</v>
      </c>
      <c r="B24" s="498"/>
      <c r="C24" s="498"/>
      <c r="D24" s="498"/>
      <c r="E24" s="498"/>
      <c r="F24" s="498"/>
      <c r="G24" s="498"/>
      <c r="H24" s="498"/>
      <c r="I24" s="498"/>
      <c r="J24" s="498"/>
      <c r="K24" s="498"/>
      <c r="L24" s="498"/>
      <c r="M24" s="498"/>
      <c r="N24" s="498"/>
      <c r="O24" s="498"/>
      <c r="P24" s="498"/>
      <c r="Q24" s="498"/>
      <c r="R24" s="498"/>
      <c r="S24" s="498"/>
      <c r="T24" s="498"/>
      <c r="U24" s="498"/>
      <c r="V24" s="498"/>
      <c r="W24" s="498"/>
      <c r="X24" s="499"/>
    </row>
    <row r="25" spans="1:27" ht="18.95" customHeight="1">
      <c r="A25" s="482" t="s">
        <v>74</v>
      </c>
      <c r="B25" s="483"/>
      <c r="C25" s="483"/>
      <c r="D25" s="483"/>
      <c r="E25" s="483"/>
      <c r="F25" s="483"/>
      <c r="G25" s="484"/>
      <c r="H25" s="482" t="s">
        <v>78</v>
      </c>
      <c r="I25" s="483"/>
      <c r="J25" s="484"/>
      <c r="K25" s="482" t="s">
        <v>75</v>
      </c>
      <c r="L25" s="483"/>
      <c r="M25" s="483"/>
      <c r="N25" s="484"/>
      <c r="O25" s="482" t="s">
        <v>76</v>
      </c>
      <c r="P25" s="483"/>
      <c r="Q25" s="483"/>
      <c r="R25" s="483"/>
      <c r="S25" s="484"/>
      <c r="T25" s="485" t="s">
        <v>113</v>
      </c>
      <c r="U25" s="486"/>
      <c r="V25" s="486"/>
      <c r="W25" s="486"/>
      <c r="X25" s="487"/>
    </row>
    <row r="26" spans="1:27" s="2" customFormat="1" ht="21.95" customHeight="1">
      <c r="A26" s="30" t="str">
        <f>IF(OR(B27=$AB$1,B28=$AB$1),$AB$1,$AB$2)</f>
        <v>□</v>
      </c>
      <c r="B26" s="488" t="s">
        <v>178</v>
      </c>
      <c r="C26" s="489"/>
      <c r="D26" s="489"/>
      <c r="E26" s="489"/>
      <c r="F26" s="489"/>
      <c r="G26" s="489"/>
      <c r="H26" s="489"/>
      <c r="I26" s="489"/>
      <c r="J26" s="489"/>
      <c r="K26" s="489"/>
      <c r="L26" s="489"/>
      <c r="M26" s="489"/>
      <c r="N26" s="489"/>
      <c r="O26" s="489"/>
      <c r="P26" s="489"/>
      <c r="Q26" s="489"/>
      <c r="R26" s="489"/>
      <c r="S26" s="489"/>
      <c r="T26" s="489"/>
      <c r="U26" s="489"/>
      <c r="V26" s="489"/>
      <c r="W26" s="489"/>
      <c r="X26" s="490"/>
    </row>
    <row r="27" spans="1:27" s="2" customFormat="1" ht="21.95" customHeight="1">
      <c r="A27" s="18"/>
      <c r="B27" s="128" t="s">
        <v>32</v>
      </c>
      <c r="C27" s="488" t="s">
        <v>174</v>
      </c>
      <c r="D27" s="489"/>
      <c r="E27" s="489"/>
      <c r="F27" s="489"/>
      <c r="G27" s="489"/>
      <c r="H27" s="500"/>
      <c r="I27" s="501"/>
      <c r="J27" s="502"/>
      <c r="K27" s="503">
        <v>74000</v>
      </c>
      <c r="L27" s="504"/>
      <c r="M27" s="504"/>
      <c r="N27" s="505"/>
      <c r="O27" s="506" t="str">
        <f>IF(AND(B27=$AB$1,B28=$AB$1),AA27,IF(B27=$AB$1,K27,""))</f>
        <v/>
      </c>
      <c r="P27" s="507"/>
      <c r="Q27" s="507"/>
      <c r="R27" s="507"/>
      <c r="S27" s="16" t="s">
        <v>31</v>
      </c>
      <c r="T27" s="723"/>
      <c r="U27" s="724"/>
      <c r="V27" s="724"/>
      <c r="W27" s="724"/>
      <c r="X27" s="9" t="s">
        <v>31</v>
      </c>
      <c r="AA27" s="2" t="s">
        <v>252</v>
      </c>
    </row>
    <row r="28" spans="1:27" s="2" customFormat="1" ht="21.95" customHeight="1">
      <c r="A28" s="17"/>
      <c r="B28" s="128" t="s">
        <v>32</v>
      </c>
      <c r="C28" s="488" t="s">
        <v>176</v>
      </c>
      <c r="D28" s="489"/>
      <c r="E28" s="489"/>
      <c r="F28" s="489"/>
      <c r="G28" s="489"/>
      <c r="H28" s="500"/>
      <c r="I28" s="501"/>
      <c r="J28" s="502"/>
      <c r="K28" s="508">
        <v>50000</v>
      </c>
      <c r="L28" s="509"/>
      <c r="M28" s="509"/>
      <c r="N28" s="510"/>
      <c r="O28" s="506" t="str">
        <f>IF(AND(B27=$AB$1,B28=$AB$1),AA27,IF(B28=$AB$1,K28,""))</f>
        <v/>
      </c>
      <c r="P28" s="507"/>
      <c r="Q28" s="507"/>
      <c r="R28" s="507"/>
      <c r="S28" s="16" t="s">
        <v>31</v>
      </c>
      <c r="T28" s="723"/>
      <c r="U28" s="724"/>
      <c r="V28" s="724"/>
      <c r="W28" s="724"/>
      <c r="X28" s="9" t="s">
        <v>31</v>
      </c>
    </row>
    <row r="29" spans="1:27" s="2" customFormat="1" ht="21.95" customHeight="1">
      <c r="A29" s="128" t="s">
        <v>32</v>
      </c>
      <c r="B29" s="488" t="s">
        <v>119</v>
      </c>
      <c r="C29" s="489"/>
      <c r="D29" s="489"/>
      <c r="E29" s="489"/>
      <c r="F29" s="489"/>
      <c r="G29" s="490"/>
      <c r="H29" s="511"/>
      <c r="I29" s="512"/>
      <c r="J29" s="513"/>
      <c r="K29" s="503">
        <v>5000</v>
      </c>
      <c r="L29" s="504"/>
      <c r="M29" s="504"/>
      <c r="N29" s="505"/>
      <c r="O29" s="506" t="str">
        <f t="shared" ref="O29:O35" si="0">IF(A29=$AB$1,K29,"")</f>
        <v/>
      </c>
      <c r="P29" s="507"/>
      <c r="Q29" s="507"/>
      <c r="R29" s="507"/>
      <c r="S29" s="8" t="s">
        <v>31</v>
      </c>
      <c r="T29" s="723"/>
      <c r="U29" s="724"/>
      <c r="V29" s="724"/>
      <c r="W29" s="724"/>
      <c r="X29" s="7" t="s">
        <v>31</v>
      </c>
    </row>
    <row r="30" spans="1:27" s="2" customFormat="1" ht="21.95" customHeight="1">
      <c r="A30" s="128" t="s">
        <v>32</v>
      </c>
      <c r="B30" s="488" t="s">
        <v>120</v>
      </c>
      <c r="C30" s="489"/>
      <c r="D30" s="489"/>
      <c r="E30" s="489"/>
      <c r="F30" s="489"/>
      <c r="G30" s="490"/>
      <c r="H30" s="511"/>
      <c r="I30" s="512"/>
      <c r="J30" s="513"/>
      <c r="K30" s="503">
        <v>5000</v>
      </c>
      <c r="L30" s="504"/>
      <c r="M30" s="504"/>
      <c r="N30" s="505"/>
      <c r="O30" s="506" t="str">
        <f t="shared" si="0"/>
        <v/>
      </c>
      <c r="P30" s="507"/>
      <c r="Q30" s="507"/>
      <c r="R30" s="507"/>
      <c r="S30" s="8" t="s">
        <v>31</v>
      </c>
      <c r="T30" s="723"/>
      <c r="U30" s="724"/>
      <c r="V30" s="724"/>
      <c r="W30" s="724"/>
      <c r="X30" s="7" t="s">
        <v>31</v>
      </c>
    </row>
    <row r="31" spans="1:27" s="2" customFormat="1" ht="21.95" customHeight="1">
      <c r="A31" s="128" t="s">
        <v>32</v>
      </c>
      <c r="B31" s="488" t="s">
        <v>121</v>
      </c>
      <c r="C31" s="489"/>
      <c r="D31" s="489"/>
      <c r="E31" s="489"/>
      <c r="F31" s="489"/>
      <c r="G31" s="490"/>
      <c r="H31" s="511"/>
      <c r="I31" s="512"/>
      <c r="J31" s="513"/>
      <c r="K31" s="503">
        <v>5000</v>
      </c>
      <c r="L31" s="504"/>
      <c r="M31" s="504"/>
      <c r="N31" s="505"/>
      <c r="O31" s="506" t="str">
        <f t="shared" si="0"/>
        <v/>
      </c>
      <c r="P31" s="507"/>
      <c r="Q31" s="507"/>
      <c r="R31" s="507"/>
      <c r="S31" s="8" t="s">
        <v>31</v>
      </c>
      <c r="T31" s="723"/>
      <c r="U31" s="724"/>
      <c r="V31" s="724"/>
      <c r="W31" s="724"/>
      <c r="X31" s="7" t="s">
        <v>31</v>
      </c>
    </row>
    <row r="32" spans="1:27" s="2" customFormat="1" ht="21.95" customHeight="1">
      <c r="A32" s="128" t="s">
        <v>32</v>
      </c>
      <c r="B32" s="514" t="s">
        <v>122</v>
      </c>
      <c r="C32" s="515"/>
      <c r="D32" s="515"/>
      <c r="E32" s="515"/>
      <c r="F32" s="515"/>
      <c r="G32" s="516"/>
      <c r="H32" s="511"/>
      <c r="I32" s="512"/>
      <c r="J32" s="513"/>
      <c r="K32" s="503">
        <v>5000</v>
      </c>
      <c r="L32" s="504"/>
      <c r="M32" s="504"/>
      <c r="N32" s="505"/>
      <c r="O32" s="506" t="str">
        <f t="shared" si="0"/>
        <v/>
      </c>
      <c r="P32" s="507"/>
      <c r="Q32" s="507"/>
      <c r="R32" s="507"/>
      <c r="S32" s="8" t="s">
        <v>31</v>
      </c>
      <c r="T32" s="723"/>
      <c r="U32" s="724"/>
      <c r="V32" s="724"/>
      <c r="W32" s="724"/>
      <c r="X32" s="7" t="s">
        <v>31</v>
      </c>
    </row>
    <row r="33" spans="1:27" s="2" customFormat="1" ht="21.95" customHeight="1">
      <c r="A33" s="128" t="s">
        <v>32</v>
      </c>
      <c r="B33" s="488" t="s">
        <v>168</v>
      </c>
      <c r="C33" s="489"/>
      <c r="D33" s="489"/>
      <c r="E33" s="489"/>
      <c r="F33" s="489"/>
      <c r="G33" s="490"/>
      <c r="H33" s="511"/>
      <c r="I33" s="512"/>
      <c r="J33" s="513"/>
      <c r="K33" s="503">
        <v>50000</v>
      </c>
      <c r="L33" s="504"/>
      <c r="M33" s="504"/>
      <c r="N33" s="505"/>
      <c r="O33" s="506" t="str">
        <f t="shared" si="0"/>
        <v/>
      </c>
      <c r="P33" s="507"/>
      <c r="Q33" s="507"/>
      <c r="R33" s="507"/>
      <c r="S33" s="8" t="s">
        <v>31</v>
      </c>
      <c r="T33" s="723"/>
      <c r="U33" s="724"/>
      <c r="V33" s="724"/>
      <c r="W33" s="724"/>
      <c r="X33" s="7" t="s">
        <v>31</v>
      </c>
    </row>
    <row r="34" spans="1:27" s="2" customFormat="1" ht="21.95" customHeight="1">
      <c r="A34" s="128" t="s">
        <v>32</v>
      </c>
      <c r="B34" s="488" t="s">
        <v>124</v>
      </c>
      <c r="C34" s="489"/>
      <c r="D34" s="489"/>
      <c r="E34" s="489"/>
      <c r="F34" s="489"/>
      <c r="G34" s="490"/>
      <c r="H34" s="500"/>
      <c r="I34" s="501"/>
      <c r="J34" s="502"/>
      <c r="K34" s="503">
        <v>5000</v>
      </c>
      <c r="L34" s="504"/>
      <c r="M34" s="504"/>
      <c r="N34" s="505"/>
      <c r="O34" s="506" t="str">
        <f t="shared" si="0"/>
        <v/>
      </c>
      <c r="P34" s="507"/>
      <c r="Q34" s="507"/>
      <c r="R34" s="507"/>
      <c r="S34" s="8" t="s">
        <v>31</v>
      </c>
      <c r="T34" s="723"/>
      <c r="U34" s="724"/>
      <c r="V34" s="724"/>
      <c r="W34" s="724"/>
      <c r="X34" s="7" t="s">
        <v>31</v>
      </c>
    </row>
    <row r="35" spans="1:27" s="2" customFormat="1" ht="21.95" customHeight="1">
      <c r="A35" s="128" t="s">
        <v>32</v>
      </c>
      <c r="B35" s="488" t="s">
        <v>125</v>
      </c>
      <c r="C35" s="489"/>
      <c r="D35" s="489"/>
      <c r="E35" s="489"/>
      <c r="F35" s="489"/>
      <c r="G35" s="490"/>
      <c r="H35" s="500"/>
      <c r="I35" s="501"/>
      <c r="J35" s="502"/>
      <c r="K35" s="503">
        <v>20000</v>
      </c>
      <c r="L35" s="504"/>
      <c r="M35" s="504"/>
      <c r="N35" s="505"/>
      <c r="O35" s="506" t="str">
        <f t="shared" si="0"/>
        <v/>
      </c>
      <c r="P35" s="507"/>
      <c r="Q35" s="507"/>
      <c r="R35" s="507"/>
      <c r="S35" s="8" t="s">
        <v>31</v>
      </c>
      <c r="T35" s="723"/>
      <c r="U35" s="724"/>
      <c r="V35" s="724"/>
      <c r="W35" s="724"/>
      <c r="X35" s="7" t="s">
        <v>31</v>
      </c>
    </row>
    <row r="36" spans="1:27" ht="20.100000000000001" customHeight="1">
      <c r="A36" s="517" t="s">
        <v>216</v>
      </c>
      <c r="B36" s="518"/>
      <c r="C36" s="518"/>
      <c r="D36" s="518"/>
      <c r="E36" s="518"/>
      <c r="F36" s="518"/>
      <c r="G36" s="518"/>
      <c r="H36" s="518"/>
      <c r="I36" s="518"/>
      <c r="J36" s="518"/>
      <c r="K36" s="518"/>
      <c r="L36" s="518"/>
      <c r="M36" s="518"/>
      <c r="N36" s="83"/>
      <c r="O36" s="84" t="s">
        <v>93</v>
      </c>
      <c r="P36" s="519">
        <f>SUM(O27:R35)</f>
        <v>0</v>
      </c>
      <c r="Q36" s="520"/>
      <c r="R36" s="520"/>
      <c r="S36" s="85" t="s">
        <v>31</v>
      </c>
      <c r="T36" s="86" t="s">
        <v>203</v>
      </c>
      <c r="U36" s="521">
        <f>SUM(T27:W35)</f>
        <v>0</v>
      </c>
      <c r="V36" s="521"/>
      <c r="W36" s="521"/>
      <c r="X36" s="87" t="s">
        <v>31</v>
      </c>
    </row>
    <row r="37" spans="1:27" ht="20.100000000000001" customHeight="1">
      <c r="A37" s="88"/>
      <c r="B37" s="88"/>
      <c r="C37" s="88"/>
      <c r="D37" s="88"/>
      <c r="E37" s="88"/>
      <c r="F37" s="88"/>
      <c r="G37" s="88"/>
      <c r="H37" s="88"/>
      <c r="I37" s="88"/>
      <c r="J37" s="88"/>
      <c r="K37" s="88"/>
      <c r="L37" s="88"/>
      <c r="M37" s="88"/>
      <c r="N37" s="89"/>
      <c r="O37" s="90" t="s">
        <v>202</v>
      </c>
      <c r="P37" s="91"/>
      <c r="Q37" s="88"/>
      <c r="R37" s="88"/>
      <c r="S37" s="92"/>
      <c r="T37" s="93"/>
      <c r="U37" s="88"/>
      <c r="V37" s="88"/>
      <c r="W37" s="88"/>
      <c r="X37" s="94"/>
    </row>
    <row r="38" spans="1:27" ht="12" customHeight="1">
      <c r="A38" s="88"/>
      <c r="B38" s="88"/>
      <c r="C38" s="88"/>
      <c r="D38" s="88"/>
      <c r="E38" s="88"/>
      <c r="F38" s="88"/>
      <c r="G38" s="88"/>
      <c r="H38" s="88"/>
      <c r="I38" s="88"/>
      <c r="J38" s="88"/>
      <c r="K38" s="88"/>
      <c r="L38" s="88"/>
      <c r="M38" s="88"/>
      <c r="N38" s="89"/>
      <c r="O38" s="90"/>
      <c r="P38" s="91"/>
      <c r="Q38" s="88"/>
      <c r="R38" s="88"/>
      <c r="S38" s="92"/>
      <c r="T38" s="93"/>
      <c r="U38" s="88"/>
      <c r="V38" s="88"/>
      <c r="W38" s="88"/>
      <c r="X38" s="94"/>
    </row>
    <row r="39" spans="1:27" ht="67.5" customHeight="1">
      <c r="A39" s="614" t="str">
        <f>IF(AND(A26=$AB$1,OR(A29=$AB$1,A30=$AB$1,A31=$AB$1,A32=$AB$1,A34=$AB$1)),AA39,"")</f>
        <v/>
      </c>
      <c r="B39" s="614"/>
      <c r="C39" s="614"/>
      <c r="D39" s="614"/>
      <c r="E39" s="614"/>
      <c r="F39" s="614"/>
      <c r="G39" s="614"/>
      <c r="H39" s="614"/>
      <c r="I39" s="614"/>
      <c r="J39" s="614"/>
      <c r="K39" s="614"/>
      <c r="L39" s="614"/>
      <c r="M39" s="614"/>
      <c r="N39" s="614"/>
      <c r="O39" s="614"/>
      <c r="P39" s="614"/>
      <c r="Q39" s="614"/>
      <c r="R39" s="614"/>
      <c r="S39" s="614"/>
      <c r="T39" s="614"/>
      <c r="U39" s="614"/>
      <c r="V39" s="614"/>
      <c r="W39" s="614"/>
      <c r="X39" s="614"/>
      <c r="AA39" s="1" t="s">
        <v>253</v>
      </c>
    </row>
    <row r="40" spans="1:27" ht="12" customHeight="1">
      <c r="A40" s="88"/>
      <c r="B40" s="88"/>
      <c r="C40" s="88"/>
      <c r="D40" s="88"/>
      <c r="E40" s="88"/>
      <c r="F40" s="88"/>
      <c r="G40" s="88"/>
      <c r="H40" s="88"/>
      <c r="I40" s="88"/>
      <c r="J40" s="88"/>
      <c r="K40" s="88"/>
      <c r="L40" s="88"/>
      <c r="M40" s="88"/>
      <c r="N40" s="89"/>
      <c r="O40" s="90"/>
      <c r="P40" s="91"/>
      <c r="Q40" s="88"/>
      <c r="R40" s="88"/>
      <c r="S40" s="92"/>
      <c r="T40" s="93"/>
      <c r="U40" s="88"/>
      <c r="V40" s="88"/>
      <c r="W40" s="88"/>
      <c r="X40" s="94"/>
    </row>
    <row r="41" spans="1:27" ht="19.5" customHeight="1">
      <c r="A41" s="2" t="s">
        <v>224</v>
      </c>
    </row>
    <row r="42" spans="1:27" ht="6" customHeight="1"/>
    <row r="43" spans="1:27" ht="20.100000000000001" customHeight="1">
      <c r="A43" s="497" t="s">
        <v>180</v>
      </c>
      <c r="B43" s="498"/>
      <c r="C43" s="498"/>
      <c r="D43" s="498"/>
      <c r="E43" s="498"/>
      <c r="F43" s="498"/>
      <c r="G43" s="498"/>
      <c r="H43" s="498"/>
      <c r="I43" s="498"/>
      <c r="J43" s="498"/>
      <c r="K43" s="498"/>
      <c r="L43" s="498"/>
      <c r="M43" s="498"/>
      <c r="N43" s="498"/>
      <c r="O43" s="498"/>
      <c r="P43" s="498"/>
      <c r="Q43" s="498"/>
      <c r="R43" s="498"/>
      <c r="S43" s="498"/>
      <c r="T43" s="498"/>
      <c r="U43" s="498"/>
      <c r="V43" s="498"/>
      <c r="W43" s="498"/>
      <c r="X43" s="499"/>
    </row>
    <row r="44" spans="1:27" s="2" customFormat="1" ht="18.95" customHeight="1">
      <c r="A44" s="482" t="s">
        <v>74</v>
      </c>
      <c r="B44" s="483"/>
      <c r="C44" s="483"/>
      <c r="D44" s="483"/>
      <c r="E44" s="483"/>
      <c r="F44" s="483"/>
      <c r="G44" s="484"/>
      <c r="H44" s="482" t="s">
        <v>78</v>
      </c>
      <c r="I44" s="483"/>
      <c r="J44" s="484"/>
      <c r="K44" s="482" t="s">
        <v>75</v>
      </c>
      <c r="L44" s="483"/>
      <c r="M44" s="483"/>
      <c r="N44" s="484"/>
      <c r="O44" s="482" t="s">
        <v>76</v>
      </c>
      <c r="P44" s="483"/>
      <c r="Q44" s="483"/>
      <c r="R44" s="483"/>
      <c r="S44" s="484"/>
      <c r="T44" s="485" t="s">
        <v>113</v>
      </c>
      <c r="U44" s="486"/>
      <c r="V44" s="486"/>
      <c r="W44" s="486"/>
      <c r="X44" s="487"/>
    </row>
    <row r="45" spans="1:27" s="2" customFormat="1" ht="21.95" customHeight="1">
      <c r="A45" s="128" t="s">
        <v>32</v>
      </c>
      <c r="B45" s="488" t="s">
        <v>233</v>
      </c>
      <c r="C45" s="489"/>
      <c r="D45" s="489"/>
      <c r="E45" s="489"/>
      <c r="F45" s="489"/>
      <c r="G45" s="490"/>
      <c r="H45" s="500"/>
      <c r="I45" s="501"/>
      <c r="J45" s="502"/>
      <c r="K45" s="503">
        <v>100000</v>
      </c>
      <c r="L45" s="504"/>
      <c r="M45" s="504"/>
      <c r="N45" s="505"/>
      <c r="O45" s="522" t="str">
        <f>IF(A45=$AB$1,K45,"")</f>
        <v/>
      </c>
      <c r="P45" s="523"/>
      <c r="Q45" s="523"/>
      <c r="R45" s="523"/>
      <c r="S45" s="8" t="s">
        <v>31</v>
      </c>
      <c r="T45" s="725"/>
      <c r="U45" s="726"/>
      <c r="V45" s="726"/>
      <c r="W45" s="726"/>
      <c r="X45" s="7" t="s">
        <v>31</v>
      </c>
    </row>
    <row r="46" spans="1:27" s="2" customFormat="1" ht="21" customHeight="1">
      <c r="A46" s="20" t="str">
        <f>IF(OR(B47=$AB$1,B48=$AB$1,B49=$AB$1),$AB$1,$AB$2)</f>
        <v>□</v>
      </c>
      <c r="B46" s="488" t="s">
        <v>234</v>
      </c>
      <c r="C46" s="489"/>
      <c r="D46" s="489"/>
      <c r="E46" s="489"/>
      <c r="F46" s="489"/>
      <c r="G46" s="489"/>
      <c r="H46" s="524"/>
      <c r="I46" s="525"/>
      <c r="J46" s="526"/>
      <c r="K46" s="501"/>
      <c r="L46" s="501"/>
      <c r="M46" s="501"/>
      <c r="N46" s="502"/>
      <c r="O46" s="527" t="str">
        <f>IF(B47=$AB$1,K47,IF(B48=$AB$1,K47,IF(B49=$AB$1,K49,"")))</f>
        <v/>
      </c>
      <c r="P46" s="528"/>
      <c r="Q46" s="528"/>
      <c r="R46" s="528"/>
      <c r="S46" s="533" t="s">
        <v>31</v>
      </c>
      <c r="T46" s="727"/>
      <c r="U46" s="727"/>
      <c r="V46" s="727"/>
      <c r="W46" s="727"/>
      <c r="X46" s="536" t="s">
        <v>31</v>
      </c>
    </row>
    <row r="47" spans="1:27" s="2" customFormat="1" ht="21" customHeight="1">
      <c r="A47" s="18"/>
      <c r="B47" s="129" t="s">
        <v>32</v>
      </c>
      <c r="C47" s="488" t="s">
        <v>192</v>
      </c>
      <c r="D47" s="489"/>
      <c r="E47" s="489"/>
      <c r="F47" s="489"/>
      <c r="G47" s="489"/>
      <c r="H47" s="524"/>
      <c r="I47" s="525"/>
      <c r="J47" s="526"/>
      <c r="K47" s="539">
        <v>50000</v>
      </c>
      <c r="L47" s="540"/>
      <c r="M47" s="540"/>
      <c r="N47" s="541"/>
      <c r="O47" s="529"/>
      <c r="P47" s="530"/>
      <c r="Q47" s="530"/>
      <c r="R47" s="530"/>
      <c r="S47" s="534"/>
      <c r="T47" s="728"/>
      <c r="U47" s="728"/>
      <c r="V47" s="728"/>
      <c r="W47" s="728"/>
      <c r="X47" s="537"/>
    </row>
    <row r="48" spans="1:27" s="2" customFormat="1" ht="21" customHeight="1">
      <c r="A48" s="18"/>
      <c r="B48" s="129" t="s">
        <v>32</v>
      </c>
      <c r="C48" s="488" t="s">
        <v>193</v>
      </c>
      <c r="D48" s="489"/>
      <c r="E48" s="489"/>
      <c r="F48" s="489"/>
      <c r="G48" s="489"/>
      <c r="H48" s="524"/>
      <c r="I48" s="525"/>
      <c r="J48" s="526"/>
      <c r="K48" s="508"/>
      <c r="L48" s="509"/>
      <c r="M48" s="509"/>
      <c r="N48" s="510"/>
      <c r="O48" s="529"/>
      <c r="P48" s="530"/>
      <c r="Q48" s="530"/>
      <c r="R48" s="530"/>
      <c r="S48" s="534"/>
      <c r="T48" s="728"/>
      <c r="U48" s="728"/>
      <c r="V48" s="728"/>
      <c r="W48" s="728"/>
      <c r="X48" s="537"/>
    </row>
    <row r="49" spans="1:24" s="2" customFormat="1" ht="21" customHeight="1">
      <c r="A49" s="17"/>
      <c r="B49" s="129" t="s">
        <v>32</v>
      </c>
      <c r="C49" s="488" t="s">
        <v>194</v>
      </c>
      <c r="D49" s="489"/>
      <c r="E49" s="489"/>
      <c r="F49" s="489"/>
      <c r="G49" s="489"/>
      <c r="H49" s="524"/>
      <c r="I49" s="525"/>
      <c r="J49" s="526"/>
      <c r="K49" s="503">
        <v>30000</v>
      </c>
      <c r="L49" s="504"/>
      <c r="M49" s="504"/>
      <c r="N49" s="505"/>
      <c r="O49" s="531"/>
      <c r="P49" s="532"/>
      <c r="Q49" s="532"/>
      <c r="R49" s="532"/>
      <c r="S49" s="535"/>
      <c r="T49" s="729"/>
      <c r="U49" s="729"/>
      <c r="V49" s="729"/>
      <c r="W49" s="729"/>
      <c r="X49" s="538"/>
    </row>
    <row r="50" spans="1:24" s="2" customFormat="1" ht="21.95" customHeight="1">
      <c r="A50" s="546" t="s">
        <v>235</v>
      </c>
      <c r="B50" s="547"/>
      <c r="C50" s="547"/>
      <c r="D50" s="547"/>
      <c r="E50" s="547"/>
      <c r="F50" s="547"/>
      <c r="G50" s="547"/>
      <c r="H50" s="547"/>
      <c r="I50" s="547"/>
      <c r="J50" s="547"/>
      <c r="K50" s="547"/>
      <c r="L50" s="547"/>
      <c r="M50" s="547"/>
      <c r="N50" s="547"/>
      <c r="O50" s="547"/>
      <c r="P50" s="547"/>
      <c r="Q50" s="547"/>
      <c r="R50" s="547"/>
      <c r="S50" s="547"/>
      <c r="T50" s="547"/>
      <c r="U50" s="547"/>
      <c r="V50" s="547"/>
      <c r="W50" s="547"/>
      <c r="X50" s="548"/>
    </row>
    <row r="51" spans="1:24" s="2" customFormat="1" ht="21.95" customHeight="1">
      <c r="A51" s="20" t="str">
        <f>IF(OR(B52=$AB$1,B53=$AB$1),$AB$1,$AB$2)</f>
        <v>□</v>
      </c>
      <c r="B51" s="488" t="s">
        <v>126</v>
      </c>
      <c r="C51" s="489"/>
      <c r="D51" s="489"/>
      <c r="E51" s="489"/>
      <c r="F51" s="489"/>
      <c r="G51" s="490"/>
      <c r="H51" s="500"/>
      <c r="I51" s="501"/>
      <c r="J51" s="502"/>
      <c r="K51" s="539">
        <v>5000</v>
      </c>
      <c r="L51" s="540"/>
      <c r="M51" s="540"/>
      <c r="N51" s="541"/>
      <c r="O51" s="542" t="str">
        <f>IF(B52=$AB$1,K51,IF(B53=$AB$1,K51,""))</f>
        <v/>
      </c>
      <c r="P51" s="543"/>
      <c r="Q51" s="543"/>
      <c r="R51" s="543"/>
      <c r="S51" s="536" t="s">
        <v>31</v>
      </c>
      <c r="T51" s="730"/>
      <c r="U51" s="731"/>
      <c r="V51" s="731"/>
      <c r="W51" s="731"/>
      <c r="X51" s="536" t="s">
        <v>31</v>
      </c>
    </row>
    <row r="52" spans="1:24" s="2" customFormat="1" ht="21.95" customHeight="1">
      <c r="A52" s="18"/>
      <c r="B52" s="128" t="s">
        <v>32</v>
      </c>
      <c r="C52" s="488" t="s">
        <v>169</v>
      </c>
      <c r="D52" s="489"/>
      <c r="E52" s="489"/>
      <c r="F52" s="489"/>
      <c r="G52" s="490"/>
      <c r="H52" s="500"/>
      <c r="I52" s="501"/>
      <c r="J52" s="502"/>
      <c r="K52" s="549"/>
      <c r="L52" s="550"/>
      <c r="M52" s="550"/>
      <c r="N52" s="551"/>
      <c r="O52" s="552"/>
      <c r="P52" s="553"/>
      <c r="Q52" s="553"/>
      <c r="R52" s="553"/>
      <c r="S52" s="537"/>
      <c r="T52" s="732"/>
      <c r="U52" s="733"/>
      <c r="V52" s="733"/>
      <c r="W52" s="733"/>
      <c r="X52" s="537"/>
    </row>
    <row r="53" spans="1:24" s="2" customFormat="1" ht="21.95" customHeight="1">
      <c r="A53" s="17"/>
      <c r="B53" s="128" t="s">
        <v>32</v>
      </c>
      <c r="C53" s="488" t="s">
        <v>170</v>
      </c>
      <c r="D53" s="489"/>
      <c r="E53" s="489"/>
      <c r="F53" s="489"/>
      <c r="G53" s="490"/>
      <c r="H53" s="500"/>
      <c r="I53" s="501"/>
      <c r="J53" s="502"/>
      <c r="K53" s="508"/>
      <c r="L53" s="509"/>
      <c r="M53" s="509"/>
      <c r="N53" s="510"/>
      <c r="O53" s="544"/>
      <c r="P53" s="545"/>
      <c r="Q53" s="545"/>
      <c r="R53" s="545"/>
      <c r="S53" s="538"/>
      <c r="T53" s="734"/>
      <c r="U53" s="735"/>
      <c r="V53" s="735"/>
      <c r="W53" s="735"/>
      <c r="X53" s="538"/>
    </row>
    <row r="54" spans="1:24" s="2" customFormat="1" ht="21.95" customHeight="1">
      <c r="A54" s="20" t="str">
        <f>IF(B55=$AB$1,$AB$1,$AB$2)</f>
        <v>□</v>
      </c>
      <c r="B54" s="488" t="s">
        <v>128</v>
      </c>
      <c r="C54" s="489"/>
      <c r="D54" s="489"/>
      <c r="E54" s="489"/>
      <c r="F54" s="489"/>
      <c r="G54" s="490"/>
      <c r="H54" s="500"/>
      <c r="I54" s="501"/>
      <c r="J54" s="502"/>
      <c r="K54" s="539">
        <v>5000</v>
      </c>
      <c r="L54" s="540"/>
      <c r="M54" s="540"/>
      <c r="N54" s="541"/>
      <c r="O54" s="542" t="str">
        <f>IF(B55=$AB$1,K54,"")</f>
        <v/>
      </c>
      <c r="P54" s="543"/>
      <c r="Q54" s="543"/>
      <c r="R54" s="543"/>
      <c r="S54" s="536" t="s">
        <v>31</v>
      </c>
      <c r="T54" s="730"/>
      <c r="U54" s="731"/>
      <c r="V54" s="731"/>
      <c r="W54" s="731"/>
      <c r="X54" s="536" t="s">
        <v>31</v>
      </c>
    </row>
    <row r="55" spans="1:24" s="2" customFormat="1" ht="21.95" customHeight="1">
      <c r="A55" s="17"/>
      <c r="B55" s="128" t="s">
        <v>32</v>
      </c>
      <c r="C55" s="488" t="s">
        <v>129</v>
      </c>
      <c r="D55" s="489"/>
      <c r="E55" s="489"/>
      <c r="F55" s="489"/>
      <c r="G55" s="490"/>
      <c r="H55" s="500"/>
      <c r="I55" s="501"/>
      <c r="J55" s="502"/>
      <c r="K55" s="508"/>
      <c r="L55" s="509"/>
      <c r="M55" s="509"/>
      <c r="N55" s="510"/>
      <c r="O55" s="544"/>
      <c r="P55" s="545"/>
      <c r="Q55" s="545"/>
      <c r="R55" s="545"/>
      <c r="S55" s="538"/>
      <c r="T55" s="734"/>
      <c r="U55" s="735"/>
      <c r="V55" s="735"/>
      <c r="W55" s="735"/>
      <c r="X55" s="538"/>
    </row>
    <row r="56" spans="1:24" s="2" customFormat="1" ht="21.95" customHeight="1">
      <c r="A56" s="20" t="str">
        <f>IF(OR(B57=$AB$1,B58=$AB$1,B59=$AB$1),$AB$1,$AB$2)</f>
        <v>□</v>
      </c>
      <c r="B56" s="488" t="s">
        <v>130</v>
      </c>
      <c r="C56" s="489"/>
      <c r="D56" s="489"/>
      <c r="E56" s="489"/>
      <c r="F56" s="489"/>
      <c r="G56" s="490"/>
      <c r="H56" s="500"/>
      <c r="I56" s="501"/>
      <c r="J56" s="502"/>
      <c r="K56" s="539">
        <v>5000</v>
      </c>
      <c r="L56" s="540"/>
      <c r="M56" s="540"/>
      <c r="N56" s="541"/>
      <c r="O56" s="542" t="str">
        <f>IF(B57=$AB$1,K56,IF(B58=$AB$1,K56,IF(B59=$AB$1,K56,"")))</f>
        <v/>
      </c>
      <c r="P56" s="543"/>
      <c r="Q56" s="543"/>
      <c r="R56" s="543"/>
      <c r="S56" s="536" t="s">
        <v>31</v>
      </c>
      <c r="T56" s="730"/>
      <c r="U56" s="731"/>
      <c r="V56" s="731"/>
      <c r="W56" s="731"/>
      <c r="X56" s="536" t="s">
        <v>31</v>
      </c>
    </row>
    <row r="57" spans="1:24" s="2" customFormat="1" ht="21.95" customHeight="1">
      <c r="A57" s="19"/>
      <c r="B57" s="128" t="s">
        <v>32</v>
      </c>
      <c r="C57" s="488" t="s">
        <v>131</v>
      </c>
      <c r="D57" s="489"/>
      <c r="E57" s="489"/>
      <c r="F57" s="489"/>
      <c r="G57" s="490"/>
      <c r="H57" s="500"/>
      <c r="I57" s="501"/>
      <c r="J57" s="502"/>
      <c r="K57" s="549"/>
      <c r="L57" s="550"/>
      <c r="M57" s="550"/>
      <c r="N57" s="551"/>
      <c r="O57" s="552"/>
      <c r="P57" s="553"/>
      <c r="Q57" s="553"/>
      <c r="R57" s="553"/>
      <c r="S57" s="537"/>
      <c r="T57" s="732"/>
      <c r="U57" s="733"/>
      <c r="V57" s="733"/>
      <c r="W57" s="733"/>
      <c r="X57" s="537"/>
    </row>
    <row r="58" spans="1:24" s="2" customFormat="1" ht="21.95" customHeight="1">
      <c r="A58" s="19"/>
      <c r="B58" s="128" t="s">
        <v>32</v>
      </c>
      <c r="C58" s="488" t="s">
        <v>132</v>
      </c>
      <c r="D58" s="489"/>
      <c r="E58" s="489"/>
      <c r="F58" s="489"/>
      <c r="G58" s="490"/>
      <c r="H58" s="500"/>
      <c r="I58" s="501"/>
      <c r="J58" s="502"/>
      <c r="K58" s="549"/>
      <c r="L58" s="550"/>
      <c r="M58" s="550"/>
      <c r="N58" s="551"/>
      <c r="O58" s="552"/>
      <c r="P58" s="553"/>
      <c r="Q58" s="553"/>
      <c r="R58" s="553"/>
      <c r="S58" s="537"/>
      <c r="T58" s="732"/>
      <c r="U58" s="733"/>
      <c r="V58" s="733"/>
      <c r="W58" s="733"/>
      <c r="X58" s="537"/>
    </row>
    <row r="59" spans="1:24" s="2" customFormat="1" ht="21.95" customHeight="1">
      <c r="A59" s="17"/>
      <c r="B59" s="128" t="s">
        <v>32</v>
      </c>
      <c r="C59" s="488" t="s">
        <v>133</v>
      </c>
      <c r="D59" s="489"/>
      <c r="E59" s="489"/>
      <c r="F59" s="489"/>
      <c r="G59" s="490"/>
      <c r="H59" s="500"/>
      <c r="I59" s="501"/>
      <c r="J59" s="502"/>
      <c r="K59" s="508"/>
      <c r="L59" s="509"/>
      <c r="M59" s="509"/>
      <c r="N59" s="510"/>
      <c r="O59" s="544"/>
      <c r="P59" s="545"/>
      <c r="Q59" s="545"/>
      <c r="R59" s="545"/>
      <c r="S59" s="538"/>
      <c r="T59" s="734"/>
      <c r="U59" s="735"/>
      <c r="V59" s="735"/>
      <c r="W59" s="735"/>
      <c r="X59" s="538"/>
    </row>
    <row r="60" spans="1:24" s="2" customFormat="1" ht="21.95" customHeight="1">
      <c r="A60" s="19" t="str">
        <f>IF(OR(B61=$AB$1,B62=$AB$1),$AB$1,$AB$2)</f>
        <v>□</v>
      </c>
      <c r="B60" s="488" t="s">
        <v>134</v>
      </c>
      <c r="C60" s="489"/>
      <c r="D60" s="489"/>
      <c r="E60" s="489"/>
      <c r="F60" s="489"/>
      <c r="G60" s="490"/>
      <c r="H60" s="500"/>
      <c r="I60" s="501"/>
      <c r="J60" s="502"/>
      <c r="K60" s="539">
        <v>5000</v>
      </c>
      <c r="L60" s="540"/>
      <c r="M60" s="540"/>
      <c r="N60" s="541"/>
      <c r="O60" s="542" t="str">
        <f>IF(B61=$AB$1,K60,IF(B62=$AB$1,K60,""))</f>
        <v/>
      </c>
      <c r="P60" s="543"/>
      <c r="Q60" s="543"/>
      <c r="R60" s="543"/>
      <c r="S60" s="536" t="s">
        <v>31</v>
      </c>
      <c r="T60" s="730"/>
      <c r="U60" s="731"/>
      <c r="V60" s="731"/>
      <c r="W60" s="731"/>
      <c r="X60" s="536" t="s">
        <v>31</v>
      </c>
    </row>
    <row r="61" spans="1:24" s="2" customFormat="1" ht="21.95" customHeight="1">
      <c r="A61" s="19"/>
      <c r="B61" s="128" t="s">
        <v>32</v>
      </c>
      <c r="C61" s="488" t="s">
        <v>135</v>
      </c>
      <c r="D61" s="489"/>
      <c r="E61" s="489"/>
      <c r="F61" s="489"/>
      <c r="G61" s="490"/>
      <c r="H61" s="500"/>
      <c r="I61" s="501"/>
      <c r="J61" s="502"/>
      <c r="K61" s="549"/>
      <c r="L61" s="550"/>
      <c r="M61" s="550"/>
      <c r="N61" s="551"/>
      <c r="O61" s="552"/>
      <c r="P61" s="553"/>
      <c r="Q61" s="553"/>
      <c r="R61" s="553"/>
      <c r="S61" s="537"/>
      <c r="T61" s="732"/>
      <c r="U61" s="733"/>
      <c r="V61" s="733"/>
      <c r="W61" s="733"/>
      <c r="X61" s="537"/>
    </row>
    <row r="62" spans="1:24" s="2" customFormat="1" ht="21.95" customHeight="1">
      <c r="A62" s="19"/>
      <c r="B62" s="128" t="s">
        <v>32</v>
      </c>
      <c r="C62" s="488" t="s">
        <v>136</v>
      </c>
      <c r="D62" s="489"/>
      <c r="E62" s="489"/>
      <c r="F62" s="489"/>
      <c r="G62" s="490"/>
      <c r="H62" s="500"/>
      <c r="I62" s="501"/>
      <c r="J62" s="502"/>
      <c r="K62" s="508"/>
      <c r="L62" s="509"/>
      <c r="M62" s="509"/>
      <c r="N62" s="510"/>
      <c r="O62" s="544"/>
      <c r="P62" s="545"/>
      <c r="Q62" s="545"/>
      <c r="R62" s="545"/>
      <c r="S62" s="538"/>
      <c r="T62" s="734"/>
      <c r="U62" s="735"/>
      <c r="V62" s="735"/>
      <c r="W62" s="735"/>
      <c r="X62" s="538"/>
    </row>
    <row r="63" spans="1:24" s="2" customFormat="1" ht="21.95" customHeight="1">
      <c r="A63" s="20" t="str">
        <f>IF(OR(B64=$AB$1,B65=$AB$1,B66=$AB$1,B67=$AB$1),$AB$1,$AB$2)</f>
        <v>□</v>
      </c>
      <c r="B63" s="488" t="s">
        <v>137</v>
      </c>
      <c r="C63" s="489"/>
      <c r="D63" s="489"/>
      <c r="E63" s="489"/>
      <c r="F63" s="489"/>
      <c r="G63" s="490"/>
      <c r="H63" s="500"/>
      <c r="I63" s="501"/>
      <c r="J63" s="502"/>
      <c r="K63" s="539">
        <v>5000</v>
      </c>
      <c r="L63" s="540"/>
      <c r="M63" s="540"/>
      <c r="N63" s="540"/>
      <c r="O63" s="542" t="str">
        <f>IF(B64=$AB$1,K63,IF(B65=$AB$1,K63,IF(B66=$AB$1,K63,IF(B67=$AB$1,K63,""))))</f>
        <v/>
      </c>
      <c r="P63" s="543"/>
      <c r="Q63" s="543"/>
      <c r="R63" s="543"/>
      <c r="S63" s="536" t="s">
        <v>31</v>
      </c>
      <c r="T63" s="730"/>
      <c r="U63" s="731"/>
      <c r="V63" s="731"/>
      <c r="W63" s="731"/>
      <c r="X63" s="536" t="s">
        <v>31</v>
      </c>
    </row>
    <row r="64" spans="1:24" s="2" customFormat="1" ht="21.95" customHeight="1">
      <c r="A64" s="18"/>
      <c r="B64" s="128" t="s">
        <v>32</v>
      </c>
      <c r="C64" s="488" t="s">
        <v>138</v>
      </c>
      <c r="D64" s="489"/>
      <c r="E64" s="489"/>
      <c r="F64" s="489"/>
      <c r="G64" s="489"/>
      <c r="H64" s="500"/>
      <c r="I64" s="501"/>
      <c r="J64" s="502"/>
      <c r="K64" s="549"/>
      <c r="L64" s="550"/>
      <c r="M64" s="550"/>
      <c r="N64" s="550"/>
      <c r="O64" s="552"/>
      <c r="P64" s="553"/>
      <c r="Q64" s="553"/>
      <c r="R64" s="553"/>
      <c r="S64" s="537"/>
      <c r="T64" s="732"/>
      <c r="U64" s="733"/>
      <c r="V64" s="733"/>
      <c r="W64" s="733"/>
      <c r="X64" s="537"/>
    </row>
    <row r="65" spans="1:24" s="2" customFormat="1" ht="21.95" customHeight="1">
      <c r="A65" s="19"/>
      <c r="B65" s="128" t="s">
        <v>32</v>
      </c>
      <c r="C65" s="488" t="s">
        <v>139</v>
      </c>
      <c r="D65" s="489"/>
      <c r="E65" s="489"/>
      <c r="F65" s="489"/>
      <c r="G65" s="489"/>
      <c r="H65" s="500"/>
      <c r="I65" s="501"/>
      <c r="J65" s="502"/>
      <c r="K65" s="549"/>
      <c r="L65" s="550"/>
      <c r="M65" s="550"/>
      <c r="N65" s="550"/>
      <c r="O65" s="552"/>
      <c r="P65" s="553"/>
      <c r="Q65" s="553"/>
      <c r="R65" s="553"/>
      <c r="S65" s="537"/>
      <c r="T65" s="732"/>
      <c r="U65" s="733"/>
      <c r="V65" s="733"/>
      <c r="W65" s="733"/>
      <c r="X65" s="537"/>
    </row>
    <row r="66" spans="1:24" s="2" customFormat="1" ht="21.95" customHeight="1">
      <c r="A66" s="18"/>
      <c r="B66" s="128" t="s">
        <v>32</v>
      </c>
      <c r="C66" s="488" t="s">
        <v>140</v>
      </c>
      <c r="D66" s="489"/>
      <c r="E66" s="489"/>
      <c r="F66" s="489"/>
      <c r="G66" s="489"/>
      <c r="H66" s="500"/>
      <c r="I66" s="501"/>
      <c r="J66" s="502"/>
      <c r="K66" s="549"/>
      <c r="L66" s="550"/>
      <c r="M66" s="550"/>
      <c r="N66" s="550"/>
      <c r="O66" s="552"/>
      <c r="P66" s="553"/>
      <c r="Q66" s="553"/>
      <c r="R66" s="553"/>
      <c r="S66" s="537"/>
      <c r="T66" s="732"/>
      <c r="U66" s="733"/>
      <c r="V66" s="733"/>
      <c r="W66" s="733"/>
      <c r="X66" s="537"/>
    </row>
    <row r="67" spans="1:24" s="2" customFormat="1" ht="21.95" customHeight="1">
      <c r="A67" s="17"/>
      <c r="B67" s="128" t="s">
        <v>32</v>
      </c>
      <c r="C67" s="488" t="s">
        <v>141</v>
      </c>
      <c r="D67" s="489"/>
      <c r="E67" s="489"/>
      <c r="F67" s="489"/>
      <c r="G67" s="489"/>
      <c r="H67" s="500"/>
      <c r="I67" s="501"/>
      <c r="J67" s="502"/>
      <c r="K67" s="508"/>
      <c r="L67" s="509"/>
      <c r="M67" s="509"/>
      <c r="N67" s="509"/>
      <c r="O67" s="544"/>
      <c r="P67" s="545"/>
      <c r="Q67" s="545"/>
      <c r="R67" s="545"/>
      <c r="S67" s="538"/>
      <c r="T67" s="734"/>
      <c r="U67" s="735"/>
      <c r="V67" s="735"/>
      <c r="W67" s="735"/>
      <c r="X67" s="538"/>
    </row>
    <row r="68" spans="1:24" s="2" customFormat="1" ht="21.95" customHeight="1">
      <c r="A68" s="554" t="s">
        <v>236</v>
      </c>
      <c r="B68" s="555"/>
      <c r="C68" s="555"/>
      <c r="D68" s="555"/>
      <c r="E68" s="555"/>
      <c r="F68" s="555"/>
      <c r="G68" s="555"/>
      <c r="H68" s="555"/>
      <c r="I68" s="555"/>
      <c r="J68" s="555"/>
      <c r="K68" s="555"/>
      <c r="L68" s="555"/>
      <c r="M68" s="555"/>
      <c r="N68" s="555"/>
      <c r="O68" s="555"/>
      <c r="P68" s="555"/>
      <c r="Q68" s="555"/>
      <c r="R68" s="555"/>
      <c r="S68" s="555"/>
      <c r="T68" s="555"/>
      <c r="U68" s="555"/>
      <c r="V68" s="555"/>
      <c r="W68" s="555"/>
      <c r="X68" s="556"/>
    </row>
    <row r="69" spans="1:24" s="2" customFormat="1" ht="21.95" customHeight="1">
      <c r="A69" s="128" t="s">
        <v>32</v>
      </c>
      <c r="B69" s="488" t="s">
        <v>142</v>
      </c>
      <c r="C69" s="489"/>
      <c r="D69" s="489"/>
      <c r="E69" s="489"/>
      <c r="F69" s="489"/>
      <c r="G69" s="490"/>
      <c r="H69" s="500"/>
      <c r="I69" s="501"/>
      <c r="J69" s="502"/>
      <c r="K69" s="503">
        <v>90000</v>
      </c>
      <c r="L69" s="504"/>
      <c r="M69" s="504"/>
      <c r="N69" s="505"/>
      <c r="O69" s="506" t="str">
        <f>IF(A69=$AB$1,K69,"")</f>
        <v/>
      </c>
      <c r="P69" s="507"/>
      <c r="Q69" s="507"/>
      <c r="R69" s="507"/>
      <c r="S69" s="8" t="s">
        <v>31</v>
      </c>
      <c r="T69" s="723"/>
      <c r="U69" s="724"/>
      <c r="V69" s="724"/>
      <c r="W69" s="724"/>
      <c r="X69" s="7" t="s">
        <v>31</v>
      </c>
    </row>
    <row r="70" spans="1:24" s="2" customFormat="1" ht="21.95" customHeight="1">
      <c r="A70" s="128" t="s">
        <v>32</v>
      </c>
      <c r="B70" s="488" t="s">
        <v>143</v>
      </c>
      <c r="C70" s="489"/>
      <c r="D70" s="489"/>
      <c r="E70" s="489"/>
      <c r="F70" s="489"/>
      <c r="G70" s="490"/>
      <c r="H70" s="500"/>
      <c r="I70" s="501"/>
      <c r="J70" s="502"/>
      <c r="K70" s="503">
        <v>50000</v>
      </c>
      <c r="L70" s="504"/>
      <c r="M70" s="504"/>
      <c r="N70" s="505"/>
      <c r="O70" s="506" t="str">
        <f>IF(A70=$AB$1,K70,"")</f>
        <v/>
      </c>
      <c r="P70" s="507"/>
      <c r="Q70" s="507"/>
      <c r="R70" s="507"/>
      <c r="S70" s="8" t="s">
        <v>31</v>
      </c>
      <c r="T70" s="723"/>
      <c r="U70" s="724"/>
      <c r="V70" s="724"/>
      <c r="W70" s="724"/>
      <c r="X70" s="7" t="s">
        <v>31</v>
      </c>
    </row>
    <row r="71" spans="1:24" s="2" customFormat="1" ht="21.95" customHeight="1">
      <c r="A71" s="554" t="s">
        <v>144</v>
      </c>
      <c r="B71" s="555"/>
      <c r="C71" s="555"/>
      <c r="D71" s="555"/>
      <c r="E71" s="555"/>
      <c r="F71" s="555"/>
      <c r="G71" s="555"/>
      <c r="H71" s="555"/>
      <c r="I71" s="555"/>
      <c r="J71" s="555"/>
      <c r="K71" s="555"/>
      <c r="L71" s="555"/>
      <c r="M71" s="555"/>
      <c r="N71" s="555"/>
      <c r="O71" s="555"/>
      <c r="P71" s="555"/>
      <c r="Q71" s="555"/>
      <c r="R71" s="555"/>
      <c r="S71" s="555"/>
      <c r="T71" s="555"/>
      <c r="U71" s="555"/>
      <c r="V71" s="555"/>
      <c r="W71" s="555"/>
      <c r="X71" s="556"/>
    </row>
    <row r="72" spans="1:24" s="2" customFormat="1" ht="21.95" customHeight="1">
      <c r="A72" s="128" t="s">
        <v>32</v>
      </c>
      <c r="B72" s="488" t="s">
        <v>145</v>
      </c>
      <c r="C72" s="489"/>
      <c r="D72" s="489"/>
      <c r="E72" s="489"/>
      <c r="F72" s="489"/>
      <c r="G72" s="490"/>
      <c r="H72" s="500"/>
      <c r="I72" s="501"/>
      <c r="J72" s="502"/>
      <c r="K72" s="503">
        <v>21000</v>
      </c>
      <c r="L72" s="504"/>
      <c r="M72" s="504"/>
      <c r="N72" s="505"/>
      <c r="O72" s="506" t="str">
        <f>IF(A72=$AB$1,K72,"")</f>
        <v/>
      </c>
      <c r="P72" s="507"/>
      <c r="Q72" s="507"/>
      <c r="R72" s="507"/>
      <c r="S72" s="8" t="s">
        <v>31</v>
      </c>
      <c r="T72" s="723"/>
      <c r="U72" s="724"/>
      <c r="V72" s="724"/>
      <c r="W72" s="724"/>
      <c r="X72" s="7" t="s">
        <v>31</v>
      </c>
    </row>
    <row r="73" spans="1:24" s="2" customFormat="1" ht="21.95" customHeight="1">
      <c r="A73" s="128" t="s">
        <v>32</v>
      </c>
      <c r="B73" s="488" t="s">
        <v>146</v>
      </c>
      <c r="C73" s="489"/>
      <c r="D73" s="489"/>
      <c r="E73" s="489"/>
      <c r="F73" s="489"/>
      <c r="G73" s="490"/>
      <c r="H73" s="500"/>
      <c r="I73" s="501"/>
      <c r="J73" s="502"/>
      <c r="K73" s="503">
        <v>14000</v>
      </c>
      <c r="L73" s="504"/>
      <c r="M73" s="504"/>
      <c r="N73" s="505"/>
      <c r="O73" s="506" t="str">
        <f>IF(A73=$AB$1,K73,"")</f>
        <v/>
      </c>
      <c r="P73" s="507"/>
      <c r="Q73" s="507"/>
      <c r="R73" s="507"/>
      <c r="S73" s="8" t="s">
        <v>31</v>
      </c>
      <c r="T73" s="723"/>
      <c r="U73" s="724"/>
      <c r="V73" s="724"/>
      <c r="W73" s="724"/>
      <c r="X73" s="7" t="s">
        <v>31</v>
      </c>
    </row>
    <row r="74" spans="1:24" s="2" customFormat="1" ht="21.95" customHeight="1">
      <c r="A74" s="128" t="s">
        <v>32</v>
      </c>
      <c r="B74" s="488" t="s">
        <v>147</v>
      </c>
      <c r="C74" s="489"/>
      <c r="D74" s="489"/>
      <c r="E74" s="489"/>
      <c r="F74" s="489"/>
      <c r="G74" s="490"/>
      <c r="H74" s="500"/>
      <c r="I74" s="501"/>
      <c r="J74" s="502"/>
      <c r="K74" s="503">
        <v>13000</v>
      </c>
      <c r="L74" s="504"/>
      <c r="M74" s="504"/>
      <c r="N74" s="505"/>
      <c r="O74" s="506" t="str">
        <f>IF(A74=$AB$1,K74,"")</f>
        <v/>
      </c>
      <c r="P74" s="507"/>
      <c r="Q74" s="507"/>
      <c r="R74" s="507"/>
      <c r="S74" s="8" t="s">
        <v>31</v>
      </c>
      <c r="T74" s="723"/>
      <c r="U74" s="724"/>
      <c r="V74" s="724"/>
      <c r="W74" s="724"/>
      <c r="X74" s="7" t="s">
        <v>31</v>
      </c>
    </row>
    <row r="75" spans="1:24" s="2" customFormat="1" ht="21.95" customHeight="1">
      <c r="A75" s="128" t="s">
        <v>32</v>
      </c>
      <c r="B75" s="488" t="s">
        <v>148</v>
      </c>
      <c r="C75" s="489"/>
      <c r="D75" s="489"/>
      <c r="E75" s="489"/>
      <c r="F75" s="489"/>
      <c r="G75" s="490"/>
      <c r="H75" s="500"/>
      <c r="I75" s="501"/>
      <c r="J75" s="502"/>
      <c r="K75" s="503">
        <v>11000</v>
      </c>
      <c r="L75" s="504"/>
      <c r="M75" s="504"/>
      <c r="N75" s="505"/>
      <c r="O75" s="506" t="str">
        <f>IF(A75=$AB$1,K75,"")</f>
        <v/>
      </c>
      <c r="P75" s="507"/>
      <c r="Q75" s="507"/>
      <c r="R75" s="507"/>
      <c r="S75" s="8" t="s">
        <v>31</v>
      </c>
      <c r="T75" s="723"/>
      <c r="U75" s="724"/>
      <c r="V75" s="724"/>
      <c r="W75" s="724"/>
      <c r="X75" s="7" t="s">
        <v>31</v>
      </c>
    </row>
    <row r="76" spans="1:24" s="2" customFormat="1" ht="20.100000000000001" customHeight="1">
      <c r="A76" s="517" t="s">
        <v>217</v>
      </c>
      <c r="B76" s="518"/>
      <c r="C76" s="518"/>
      <c r="D76" s="518"/>
      <c r="E76" s="518"/>
      <c r="F76" s="518"/>
      <c r="G76" s="518"/>
      <c r="H76" s="518"/>
      <c r="I76" s="518"/>
      <c r="J76" s="518"/>
      <c r="K76" s="518"/>
      <c r="L76" s="518"/>
      <c r="M76" s="518"/>
      <c r="N76" s="518"/>
      <c r="O76" s="95" t="s">
        <v>94</v>
      </c>
      <c r="P76" s="519">
        <f>SUM(O45:R49,O51:R67,O69:R70,O72:R75)</f>
        <v>0</v>
      </c>
      <c r="Q76" s="519"/>
      <c r="R76" s="519"/>
      <c r="S76" s="85" t="s">
        <v>31</v>
      </c>
      <c r="T76" s="96" t="s">
        <v>205</v>
      </c>
      <c r="U76" s="519">
        <f>SUM(T45:W49,T51:W67,T69:W70,T72:W75)</f>
        <v>0</v>
      </c>
      <c r="V76" s="519"/>
      <c r="W76" s="519"/>
      <c r="X76" s="87" t="s">
        <v>31</v>
      </c>
    </row>
    <row r="77" spans="1:24" s="2" customFormat="1" ht="19.5" customHeight="1">
      <c r="A77" s="88"/>
      <c r="B77" s="88"/>
      <c r="C77" s="88"/>
      <c r="D77" s="88"/>
      <c r="E77" s="88"/>
      <c r="F77" s="88"/>
      <c r="G77" s="88"/>
      <c r="H77" s="88"/>
      <c r="I77" s="88"/>
      <c r="J77" s="88"/>
      <c r="K77" s="88"/>
      <c r="L77" s="88"/>
      <c r="M77" s="88"/>
      <c r="N77" s="88"/>
      <c r="O77" s="90" t="s">
        <v>202</v>
      </c>
      <c r="P77" s="88"/>
      <c r="Q77" s="88"/>
      <c r="R77" s="88"/>
      <c r="S77" s="92"/>
      <c r="T77" s="88"/>
      <c r="U77" s="88"/>
      <c r="V77" s="88"/>
      <c r="W77" s="88"/>
      <c r="X77" s="94"/>
    </row>
    <row r="78" spans="1:24" ht="19.5" customHeight="1">
      <c r="A78" s="2" t="s">
        <v>225</v>
      </c>
    </row>
    <row r="79" spans="1:24" ht="6" customHeight="1">
      <c r="J79" s="3"/>
    </row>
    <row r="80" spans="1:24" ht="20.100000000000001" customHeight="1">
      <c r="A80" s="497" t="s">
        <v>212</v>
      </c>
      <c r="B80" s="498"/>
      <c r="C80" s="498"/>
      <c r="D80" s="498"/>
      <c r="E80" s="498"/>
      <c r="F80" s="498"/>
      <c r="G80" s="498"/>
      <c r="H80" s="498"/>
      <c r="I80" s="498"/>
      <c r="J80" s="498"/>
      <c r="K80" s="498"/>
      <c r="L80" s="498"/>
      <c r="M80" s="498"/>
      <c r="N80" s="498"/>
      <c r="O80" s="498"/>
      <c r="P80" s="498"/>
      <c r="Q80" s="498"/>
      <c r="R80" s="498"/>
      <c r="S80" s="498"/>
      <c r="T80" s="498"/>
      <c r="U80" s="498"/>
      <c r="V80" s="498"/>
      <c r="W80" s="498"/>
      <c r="X80" s="499"/>
    </row>
    <row r="81" spans="1:24" ht="18.95" customHeight="1">
      <c r="A81" s="482" t="s">
        <v>74</v>
      </c>
      <c r="B81" s="483"/>
      <c r="C81" s="483"/>
      <c r="D81" s="483"/>
      <c r="E81" s="483"/>
      <c r="F81" s="483"/>
      <c r="G81" s="484"/>
      <c r="H81" s="482" t="s">
        <v>78</v>
      </c>
      <c r="I81" s="483"/>
      <c r="J81" s="484"/>
      <c r="K81" s="482" t="s">
        <v>75</v>
      </c>
      <c r="L81" s="483"/>
      <c r="M81" s="483"/>
      <c r="N81" s="484"/>
      <c r="O81" s="482" t="s">
        <v>76</v>
      </c>
      <c r="P81" s="483"/>
      <c r="Q81" s="483"/>
      <c r="R81" s="483"/>
      <c r="S81" s="484"/>
      <c r="T81" s="485" t="s">
        <v>113</v>
      </c>
      <c r="U81" s="486"/>
      <c r="V81" s="486"/>
      <c r="W81" s="486"/>
      <c r="X81" s="487"/>
    </row>
    <row r="82" spans="1:24" s="2" customFormat="1" ht="21.95" customHeight="1">
      <c r="A82" s="554" t="s">
        <v>149</v>
      </c>
      <c r="B82" s="555"/>
      <c r="C82" s="555"/>
      <c r="D82" s="555"/>
      <c r="E82" s="555"/>
      <c r="F82" s="555"/>
      <c r="G82" s="555"/>
      <c r="H82" s="555"/>
      <c r="I82" s="555"/>
      <c r="J82" s="555"/>
      <c r="K82" s="555"/>
      <c r="L82" s="555"/>
      <c r="M82" s="555"/>
      <c r="N82" s="555"/>
      <c r="O82" s="555"/>
      <c r="P82" s="555"/>
      <c r="Q82" s="555"/>
      <c r="R82" s="555"/>
      <c r="S82" s="555"/>
      <c r="T82" s="555"/>
      <c r="U82" s="555"/>
      <c r="V82" s="555"/>
      <c r="W82" s="555"/>
      <c r="X82" s="556"/>
    </row>
    <row r="83" spans="1:24" s="2" customFormat="1" ht="21.95" customHeight="1">
      <c r="A83" s="595" t="s">
        <v>32</v>
      </c>
      <c r="B83" s="557" t="s">
        <v>150</v>
      </c>
      <c r="C83" s="557"/>
      <c r="D83" s="557"/>
      <c r="E83" s="557"/>
      <c r="F83" s="557"/>
      <c r="G83" s="557"/>
      <c r="H83" s="736"/>
      <c r="I83" s="558" t="s">
        <v>77</v>
      </c>
      <c r="J83" s="559"/>
      <c r="K83" s="560">
        <v>12000</v>
      </c>
      <c r="L83" s="560"/>
      <c r="M83" s="560"/>
      <c r="N83" s="560"/>
      <c r="O83" s="599" t="str">
        <f>IF(A83=$AB$1,H83*K83,"")</f>
        <v/>
      </c>
      <c r="P83" s="599"/>
      <c r="Q83" s="599"/>
      <c r="R83" s="600"/>
      <c r="S83" s="13" t="s">
        <v>31</v>
      </c>
      <c r="T83" s="739"/>
      <c r="U83" s="739"/>
      <c r="V83" s="740"/>
      <c r="W83" s="740"/>
      <c r="X83" s="10" t="s">
        <v>31</v>
      </c>
    </row>
    <row r="84" spans="1:24" s="2" customFormat="1" ht="21.95" customHeight="1">
      <c r="A84" s="596" t="s">
        <v>32</v>
      </c>
      <c r="B84" s="561" t="s">
        <v>151</v>
      </c>
      <c r="C84" s="561"/>
      <c r="D84" s="561"/>
      <c r="E84" s="561"/>
      <c r="F84" s="561"/>
      <c r="G84" s="561"/>
      <c r="H84" s="737"/>
      <c r="I84" s="562" t="s">
        <v>77</v>
      </c>
      <c r="J84" s="563"/>
      <c r="K84" s="564">
        <v>10000</v>
      </c>
      <c r="L84" s="564"/>
      <c r="M84" s="564"/>
      <c r="N84" s="564"/>
      <c r="O84" s="601" t="str">
        <f>IF(A84=$AB$1,H84*K83,"")</f>
        <v/>
      </c>
      <c r="P84" s="601"/>
      <c r="Q84" s="601"/>
      <c r="R84" s="602"/>
      <c r="S84" s="14" t="s">
        <v>31</v>
      </c>
      <c r="T84" s="741"/>
      <c r="U84" s="741"/>
      <c r="V84" s="742"/>
      <c r="W84" s="742"/>
      <c r="X84" s="11" t="s">
        <v>31</v>
      </c>
    </row>
    <row r="85" spans="1:24" s="2" customFormat="1" ht="21.95" customHeight="1">
      <c r="A85" s="597" t="s">
        <v>32</v>
      </c>
      <c r="B85" s="565" t="s">
        <v>152</v>
      </c>
      <c r="C85" s="565"/>
      <c r="D85" s="565"/>
      <c r="E85" s="565"/>
      <c r="F85" s="565"/>
      <c r="G85" s="565"/>
      <c r="H85" s="738"/>
      <c r="I85" s="538" t="s">
        <v>77</v>
      </c>
      <c r="J85" s="566"/>
      <c r="K85" s="567">
        <v>8000</v>
      </c>
      <c r="L85" s="567"/>
      <c r="M85" s="567"/>
      <c r="N85" s="567"/>
      <c r="O85" s="603" t="str">
        <f>IF(A85=$AB$1,H85*K83,"")</f>
        <v/>
      </c>
      <c r="P85" s="603"/>
      <c r="Q85" s="603"/>
      <c r="R85" s="544"/>
      <c r="S85" s="16" t="s">
        <v>31</v>
      </c>
      <c r="T85" s="743"/>
      <c r="U85" s="743"/>
      <c r="V85" s="734"/>
      <c r="W85" s="734"/>
      <c r="X85" s="9" t="s">
        <v>31</v>
      </c>
    </row>
    <row r="86" spans="1:24" s="2" customFormat="1" ht="21.95" customHeight="1">
      <c r="A86" s="595" t="s">
        <v>32</v>
      </c>
      <c r="B86" s="557" t="s">
        <v>153</v>
      </c>
      <c r="C86" s="557"/>
      <c r="D86" s="557"/>
      <c r="E86" s="557"/>
      <c r="F86" s="557"/>
      <c r="G86" s="557"/>
      <c r="H86" s="736"/>
      <c r="I86" s="558" t="s">
        <v>77</v>
      </c>
      <c r="J86" s="559"/>
      <c r="K86" s="560">
        <v>12000</v>
      </c>
      <c r="L86" s="560"/>
      <c r="M86" s="560"/>
      <c r="N86" s="560"/>
      <c r="O86" s="599" t="str">
        <f>IF(A86=$AB$1,H86*K83,"")</f>
        <v/>
      </c>
      <c r="P86" s="599"/>
      <c r="Q86" s="599"/>
      <c r="R86" s="600"/>
      <c r="S86" s="13" t="s">
        <v>31</v>
      </c>
      <c r="T86" s="739"/>
      <c r="U86" s="739"/>
      <c r="V86" s="740"/>
      <c r="W86" s="740"/>
      <c r="X86" s="10" t="s">
        <v>31</v>
      </c>
    </row>
    <row r="87" spans="1:24" s="2" customFormat="1" ht="21.95" customHeight="1">
      <c r="A87" s="596" t="s">
        <v>32</v>
      </c>
      <c r="B87" s="561" t="s">
        <v>154</v>
      </c>
      <c r="C87" s="561"/>
      <c r="D87" s="561"/>
      <c r="E87" s="561"/>
      <c r="F87" s="561"/>
      <c r="G87" s="561"/>
      <c r="H87" s="737"/>
      <c r="I87" s="562" t="s">
        <v>77</v>
      </c>
      <c r="J87" s="563"/>
      <c r="K87" s="564">
        <v>10000</v>
      </c>
      <c r="L87" s="564"/>
      <c r="M87" s="564"/>
      <c r="N87" s="564"/>
      <c r="O87" s="601" t="str">
        <f>IF(A87=$AB$1,H87*K83,"")</f>
        <v/>
      </c>
      <c r="P87" s="601"/>
      <c r="Q87" s="601"/>
      <c r="R87" s="602"/>
      <c r="S87" s="14" t="s">
        <v>31</v>
      </c>
      <c r="T87" s="741"/>
      <c r="U87" s="741"/>
      <c r="V87" s="742"/>
      <c r="W87" s="742"/>
      <c r="X87" s="11" t="s">
        <v>31</v>
      </c>
    </row>
    <row r="88" spans="1:24" s="2" customFormat="1" ht="21.95" customHeight="1">
      <c r="A88" s="597" t="s">
        <v>32</v>
      </c>
      <c r="B88" s="565" t="s">
        <v>155</v>
      </c>
      <c r="C88" s="565"/>
      <c r="D88" s="565"/>
      <c r="E88" s="565"/>
      <c r="F88" s="565"/>
      <c r="G88" s="565"/>
      <c r="H88" s="738"/>
      <c r="I88" s="538" t="s">
        <v>77</v>
      </c>
      <c r="J88" s="566"/>
      <c r="K88" s="567">
        <v>8000</v>
      </c>
      <c r="L88" s="567"/>
      <c r="M88" s="567"/>
      <c r="N88" s="567"/>
      <c r="O88" s="603" t="str">
        <f>IF(A88=$AB$1,H88*K83,"")</f>
        <v/>
      </c>
      <c r="P88" s="603"/>
      <c r="Q88" s="603"/>
      <c r="R88" s="544"/>
      <c r="S88" s="16" t="s">
        <v>31</v>
      </c>
      <c r="T88" s="743"/>
      <c r="U88" s="743"/>
      <c r="V88" s="734"/>
      <c r="W88" s="734"/>
      <c r="X88" s="9" t="s">
        <v>31</v>
      </c>
    </row>
    <row r="89" spans="1:24" s="2" customFormat="1" ht="21.95" customHeight="1">
      <c r="A89" s="595" t="s">
        <v>32</v>
      </c>
      <c r="B89" s="557" t="s">
        <v>156</v>
      </c>
      <c r="C89" s="557"/>
      <c r="D89" s="557"/>
      <c r="E89" s="557"/>
      <c r="F89" s="557"/>
      <c r="G89" s="557"/>
      <c r="H89" s="736"/>
      <c r="I89" s="558" t="s">
        <v>79</v>
      </c>
      <c r="J89" s="559"/>
      <c r="K89" s="568">
        <v>5000</v>
      </c>
      <c r="L89" s="568"/>
      <c r="M89" s="568"/>
      <c r="N89" s="568"/>
      <c r="O89" s="599" t="str">
        <f>IF(A89=$AB$1,H89*K83,"")</f>
        <v/>
      </c>
      <c r="P89" s="599"/>
      <c r="Q89" s="599"/>
      <c r="R89" s="600"/>
      <c r="S89" s="13" t="s">
        <v>31</v>
      </c>
      <c r="T89" s="739"/>
      <c r="U89" s="739"/>
      <c r="V89" s="740"/>
      <c r="W89" s="740"/>
      <c r="X89" s="10" t="s">
        <v>31</v>
      </c>
    </row>
    <row r="90" spans="1:24" s="2" customFormat="1" ht="21.95" customHeight="1">
      <c r="A90" s="596" t="s">
        <v>32</v>
      </c>
      <c r="B90" s="561" t="s">
        <v>157</v>
      </c>
      <c r="C90" s="561"/>
      <c r="D90" s="561"/>
      <c r="E90" s="561"/>
      <c r="F90" s="561"/>
      <c r="G90" s="561"/>
      <c r="H90" s="737"/>
      <c r="I90" s="562" t="s">
        <v>79</v>
      </c>
      <c r="J90" s="563"/>
      <c r="K90" s="569">
        <v>4000</v>
      </c>
      <c r="L90" s="569"/>
      <c r="M90" s="569"/>
      <c r="N90" s="569"/>
      <c r="O90" s="601" t="str">
        <f>IF(A90=$AB$1,H90*K83,"")</f>
        <v/>
      </c>
      <c r="P90" s="601"/>
      <c r="Q90" s="601"/>
      <c r="R90" s="602"/>
      <c r="S90" s="14" t="s">
        <v>31</v>
      </c>
      <c r="T90" s="741"/>
      <c r="U90" s="741"/>
      <c r="V90" s="742"/>
      <c r="W90" s="742"/>
      <c r="X90" s="11" t="s">
        <v>31</v>
      </c>
    </row>
    <row r="91" spans="1:24" s="2" customFormat="1" ht="21.95" customHeight="1">
      <c r="A91" s="597" t="s">
        <v>32</v>
      </c>
      <c r="B91" s="565" t="s">
        <v>158</v>
      </c>
      <c r="C91" s="565"/>
      <c r="D91" s="565"/>
      <c r="E91" s="565"/>
      <c r="F91" s="565"/>
      <c r="G91" s="565"/>
      <c r="H91" s="738"/>
      <c r="I91" s="538" t="s">
        <v>79</v>
      </c>
      <c r="J91" s="566"/>
      <c r="K91" s="570">
        <v>1000</v>
      </c>
      <c r="L91" s="570"/>
      <c r="M91" s="570"/>
      <c r="N91" s="570"/>
      <c r="O91" s="603" t="str">
        <f>IF(A91=$AB$1,H91*K83,"")</f>
        <v/>
      </c>
      <c r="P91" s="603"/>
      <c r="Q91" s="603"/>
      <c r="R91" s="544"/>
      <c r="S91" s="16" t="s">
        <v>31</v>
      </c>
      <c r="T91" s="743"/>
      <c r="U91" s="743"/>
      <c r="V91" s="734"/>
      <c r="W91" s="734"/>
      <c r="X91" s="9" t="s">
        <v>31</v>
      </c>
    </row>
    <row r="92" spans="1:24" s="2" customFormat="1" ht="21.95" customHeight="1">
      <c r="A92" s="595" t="s">
        <v>32</v>
      </c>
      <c r="B92" s="557" t="s">
        <v>159</v>
      </c>
      <c r="C92" s="557"/>
      <c r="D92" s="557"/>
      <c r="E92" s="557"/>
      <c r="F92" s="557"/>
      <c r="G92" s="557"/>
      <c r="H92" s="736"/>
      <c r="I92" s="558" t="s">
        <v>77</v>
      </c>
      <c r="J92" s="559"/>
      <c r="K92" s="560">
        <v>18000</v>
      </c>
      <c r="L92" s="560"/>
      <c r="M92" s="560"/>
      <c r="N92" s="560"/>
      <c r="O92" s="599" t="str">
        <f>IF(A92=$AB$1,H92*K83,"")</f>
        <v/>
      </c>
      <c r="P92" s="599"/>
      <c r="Q92" s="599"/>
      <c r="R92" s="600"/>
      <c r="S92" s="13" t="s">
        <v>31</v>
      </c>
      <c r="T92" s="739"/>
      <c r="U92" s="739"/>
      <c r="V92" s="740"/>
      <c r="W92" s="740"/>
      <c r="X92" s="10" t="s">
        <v>31</v>
      </c>
    </row>
    <row r="93" spans="1:24" s="2" customFormat="1" ht="21.95" customHeight="1">
      <c r="A93" s="598" t="s">
        <v>32</v>
      </c>
      <c r="B93" s="575" t="s">
        <v>160</v>
      </c>
      <c r="C93" s="575"/>
      <c r="D93" s="575"/>
      <c r="E93" s="575"/>
      <c r="F93" s="575"/>
      <c r="G93" s="575"/>
      <c r="H93" s="738"/>
      <c r="I93" s="576" t="s">
        <v>77</v>
      </c>
      <c r="J93" s="577"/>
      <c r="K93" s="578">
        <v>16000</v>
      </c>
      <c r="L93" s="578"/>
      <c r="M93" s="578"/>
      <c r="N93" s="578"/>
      <c r="O93" s="604" t="str">
        <f>IF(A93=$AB$1,H93*K83,"")</f>
        <v/>
      </c>
      <c r="P93" s="604"/>
      <c r="Q93" s="604"/>
      <c r="R93" s="605"/>
      <c r="S93" s="15" t="s">
        <v>31</v>
      </c>
      <c r="T93" s="744"/>
      <c r="U93" s="744"/>
      <c r="V93" s="745"/>
      <c r="W93" s="745"/>
      <c r="X93" s="12" t="s">
        <v>31</v>
      </c>
    </row>
    <row r="94" spans="1:24" s="2" customFormat="1" ht="21.95" customHeight="1">
      <c r="A94" s="546" t="s">
        <v>172</v>
      </c>
      <c r="B94" s="547"/>
      <c r="C94" s="547"/>
      <c r="D94" s="547"/>
      <c r="E94" s="547"/>
      <c r="F94" s="547"/>
      <c r="G94" s="547"/>
      <c r="H94" s="547"/>
      <c r="I94" s="547"/>
      <c r="J94" s="547"/>
      <c r="K94" s="547"/>
      <c r="L94" s="547"/>
      <c r="M94" s="547"/>
      <c r="N94" s="547"/>
      <c r="O94" s="547"/>
      <c r="P94" s="547"/>
      <c r="Q94" s="547"/>
      <c r="R94" s="547"/>
      <c r="S94" s="547"/>
      <c r="T94" s="547"/>
      <c r="U94" s="547"/>
      <c r="V94" s="547"/>
      <c r="W94" s="547"/>
      <c r="X94" s="548"/>
    </row>
    <row r="95" spans="1:24" s="2" customFormat="1" ht="21.95" customHeight="1">
      <c r="A95" s="595" t="s">
        <v>32</v>
      </c>
      <c r="B95" s="557" t="s">
        <v>161</v>
      </c>
      <c r="C95" s="557"/>
      <c r="D95" s="557"/>
      <c r="E95" s="557"/>
      <c r="F95" s="557"/>
      <c r="G95" s="557"/>
      <c r="H95" s="571"/>
      <c r="I95" s="572"/>
      <c r="J95" s="573"/>
      <c r="K95" s="574">
        <v>56000</v>
      </c>
      <c r="L95" s="574"/>
      <c r="M95" s="574"/>
      <c r="N95" s="574"/>
      <c r="O95" s="606" t="str">
        <f>IF(A95=$AB$1,K95,"")</f>
        <v/>
      </c>
      <c r="P95" s="606"/>
      <c r="Q95" s="606"/>
      <c r="R95" s="607"/>
      <c r="S95" s="13" t="s">
        <v>31</v>
      </c>
      <c r="T95" s="739"/>
      <c r="U95" s="739"/>
      <c r="V95" s="740"/>
      <c r="W95" s="740"/>
      <c r="X95" s="10" t="s">
        <v>31</v>
      </c>
    </row>
    <row r="96" spans="1:24" s="2" customFormat="1" ht="21.95" customHeight="1">
      <c r="A96" s="597" t="s">
        <v>32</v>
      </c>
      <c r="B96" s="565" t="s">
        <v>162</v>
      </c>
      <c r="C96" s="565"/>
      <c r="D96" s="565"/>
      <c r="E96" s="565"/>
      <c r="F96" s="565"/>
      <c r="G96" s="565"/>
      <c r="H96" s="579"/>
      <c r="I96" s="580"/>
      <c r="J96" s="581"/>
      <c r="K96" s="582">
        <v>28000</v>
      </c>
      <c r="L96" s="582"/>
      <c r="M96" s="582"/>
      <c r="N96" s="582"/>
      <c r="O96" s="608" t="str">
        <f>IF(A96=$AB$1,K96,"")</f>
        <v/>
      </c>
      <c r="P96" s="608"/>
      <c r="Q96" s="608"/>
      <c r="R96" s="609"/>
      <c r="S96" s="16" t="s">
        <v>31</v>
      </c>
      <c r="T96" s="743"/>
      <c r="U96" s="743"/>
      <c r="V96" s="734"/>
      <c r="W96" s="734"/>
      <c r="X96" s="9" t="s">
        <v>31</v>
      </c>
    </row>
    <row r="97" spans="1:24" s="2" customFormat="1" ht="21.95" customHeight="1">
      <c r="A97" s="595" t="s">
        <v>32</v>
      </c>
      <c r="B97" s="557" t="s">
        <v>163</v>
      </c>
      <c r="C97" s="557"/>
      <c r="D97" s="557"/>
      <c r="E97" s="557"/>
      <c r="F97" s="557"/>
      <c r="G97" s="557"/>
      <c r="H97" s="571"/>
      <c r="I97" s="572"/>
      <c r="J97" s="573"/>
      <c r="K97" s="574">
        <v>20000</v>
      </c>
      <c r="L97" s="574"/>
      <c r="M97" s="574"/>
      <c r="N97" s="574"/>
      <c r="O97" s="606" t="str">
        <f>IF(A97=$AB$1,K97,"")</f>
        <v/>
      </c>
      <c r="P97" s="606"/>
      <c r="Q97" s="606"/>
      <c r="R97" s="607"/>
      <c r="S97" s="13" t="s">
        <v>31</v>
      </c>
      <c r="T97" s="739"/>
      <c r="U97" s="739"/>
      <c r="V97" s="740"/>
      <c r="W97" s="740"/>
      <c r="X97" s="10" t="s">
        <v>31</v>
      </c>
    </row>
    <row r="98" spans="1:24" s="2" customFormat="1" ht="21.95" customHeight="1">
      <c r="A98" s="597" t="s">
        <v>32</v>
      </c>
      <c r="B98" s="565" t="s">
        <v>164</v>
      </c>
      <c r="C98" s="565"/>
      <c r="D98" s="565"/>
      <c r="E98" s="565"/>
      <c r="F98" s="565"/>
      <c r="G98" s="565"/>
      <c r="H98" s="579"/>
      <c r="I98" s="580"/>
      <c r="J98" s="581"/>
      <c r="K98" s="582">
        <v>10000</v>
      </c>
      <c r="L98" s="582"/>
      <c r="M98" s="582"/>
      <c r="N98" s="582"/>
      <c r="O98" s="608" t="str">
        <f>IF(A98=$AB$1,K98,"")</f>
        <v/>
      </c>
      <c r="P98" s="608"/>
      <c r="Q98" s="608"/>
      <c r="R98" s="609"/>
      <c r="S98" s="16" t="s">
        <v>31</v>
      </c>
      <c r="T98" s="743"/>
      <c r="U98" s="743"/>
      <c r="V98" s="734"/>
      <c r="W98" s="734"/>
      <c r="X98" s="9" t="s">
        <v>31</v>
      </c>
    </row>
    <row r="99" spans="1:24" s="2" customFormat="1" ht="21.95" customHeight="1">
      <c r="A99" s="595" t="s">
        <v>32</v>
      </c>
      <c r="B99" s="557" t="s">
        <v>165</v>
      </c>
      <c r="C99" s="557"/>
      <c r="D99" s="557"/>
      <c r="E99" s="557"/>
      <c r="F99" s="557"/>
      <c r="G99" s="557"/>
      <c r="H99" s="571"/>
      <c r="I99" s="572"/>
      <c r="J99" s="573"/>
      <c r="K99" s="574">
        <v>36000</v>
      </c>
      <c r="L99" s="574"/>
      <c r="M99" s="574"/>
      <c r="N99" s="574"/>
      <c r="O99" s="606" t="str">
        <f>IF(A99=$AB$1,K99,"")</f>
        <v/>
      </c>
      <c r="P99" s="606"/>
      <c r="Q99" s="606"/>
      <c r="R99" s="607"/>
      <c r="S99" s="13" t="s">
        <v>31</v>
      </c>
      <c r="T99" s="739"/>
      <c r="U99" s="739"/>
      <c r="V99" s="740"/>
      <c r="W99" s="740"/>
      <c r="X99" s="10" t="s">
        <v>31</v>
      </c>
    </row>
    <row r="100" spans="1:24" s="2" customFormat="1" ht="21.95" customHeight="1">
      <c r="A100" s="598" t="s">
        <v>32</v>
      </c>
      <c r="B100" s="575" t="s">
        <v>166</v>
      </c>
      <c r="C100" s="575"/>
      <c r="D100" s="575"/>
      <c r="E100" s="575"/>
      <c r="F100" s="575"/>
      <c r="G100" s="575"/>
      <c r="H100" s="583"/>
      <c r="I100" s="584"/>
      <c r="J100" s="585"/>
      <c r="K100" s="586">
        <v>18000</v>
      </c>
      <c r="L100" s="586"/>
      <c r="M100" s="586"/>
      <c r="N100" s="586"/>
      <c r="O100" s="610" t="str">
        <f>IF(A100=$AB$1,K100,"")</f>
        <v/>
      </c>
      <c r="P100" s="610"/>
      <c r="Q100" s="610"/>
      <c r="R100" s="611"/>
      <c r="S100" s="15" t="s">
        <v>31</v>
      </c>
      <c r="T100" s="744"/>
      <c r="U100" s="744"/>
      <c r="V100" s="745"/>
      <c r="W100" s="745"/>
      <c r="X100" s="12" t="s">
        <v>31</v>
      </c>
    </row>
    <row r="101" spans="1:24" s="2" customFormat="1" ht="21.95" customHeight="1">
      <c r="A101" s="546" t="s">
        <v>173</v>
      </c>
      <c r="B101" s="547"/>
      <c r="C101" s="547"/>
      <c r="D101" s="547"/>
      <c r="E101" s="547"/>
      <c r="F101" s="547"/>
      <c r="G101" s="547"/>
      <c r="H101" s="547"/>
      <c r="I101" s="547"/>
      <c r="J101" s="547"/>
      <c r="K101" s="547"/>
      <c r="L101" s="547"/>
      <c r="M101" s="547"/>
      <c r="N101" s="547"/>
      <c r="O101" s="547"/>
      <c r="P101" s="547"/>
      <c r="Q101" s="547"/>
      <c r="R101" s="547"/>
      <c r="S101" s="547"/>
      <c r="T101" s="547"/>
      <c r="U101" s="547"/>
      <c r="V101" s="547"/>
      <c r="W101" s="547"/>
      <c r="X101" s="548"/>
    </row>
    <row r="102" spans="1:24" s="2" customFormat="1" ht="21.95" customHeight="1">
      <c r="A102" s="595" t="s">
        <v>32</v>
      </c>
      <c r="B102" s="557" t="s">
        <v>161</v>
      </c>
      <c r="C102" s="557"/>
      <c r="D102" s="557"/>
      <c r="E102" s="557"/>
      <c r="F102" s="557"/>
      <c r="G102" s="557"/>
      <c r="H102" s="571"/>
      <c r="I102" s="572"/>
      <c r="J102" s="573"/>
      <c r="K102" s="574">
        <v>28000</v>
      </c>
      <c r="L102" s="574"/>
      <c r="M102" s="574"/>
      <c r="N102" s="574"/>
      <c r="O102" s="606" t="str">
        <f>IF(A102=$AB$1,K102,"")</f>
        <v/>
      </c>
      <c r="P102" s="606"/>
      <c r="Q102" s="606"/>
      <c r="R102" s="607"/>
      <c r="S102" s="13" t="s">
        <v>31</v>
      </c>
      <c r="T102" s="746"/>
      <c r="U102" s="746"/>
      <c r="V102" s="747"/>
      <c r="W102" s="747"/>
      <c r="X102" s="10" t="s">
        <v>31</v>
      </c>
    </row>
    <row r="103" spans="1:24" s="2" customFormat="1" ht="21.95" customHeight="1">
      <c r="A103" s="597" t="s">
        <v>32</v>
      </c>
      <c r="B103" s="565" t="s">
        <v>162</v>
      </c>
      <c r="C103" s="565"/>
      <c r="D103" s="565"/>
      <c r="E103" s="565"/>
      <c r="F103" s="565"/>
      <c r="G103" s="565"/>
      <c r="H103" s="579"/>
      <c r="I103" s="580"/>
      <c r="J103" s="581"/>
      <c r="K103" s="582">
        <v>28000</v>
      </c>
      <c r="L103" s="582"/>
      <c r="M103" s="582"/>
      <c r="N103" s="582"/>
      <c r="O103" s="608" t="str">
        <f>IF(A103=$AB$1,K103,"")</f>
        <v/>
      </c>
      <c r="P103" s="608"/>
      <c r="Q103" s="608"/>
      <c r="R103" s="609"/>
      <c r="S103" s="16" t="s">
        <v>31</v>
      </c>
      <c r="T103" s="748"/>
      <c r="U103" s="748"/>
      <c r="V103" s="749"/>
      <c r="W103" s="749"/>
      <c r="X103" s="9" t="s">
        <v>31</v>
      </c>
    </row>
    <row r="104" spans="1:24" s="2" customFormat="1" ht="21.95" customHeight="1">
      <c r="A104" s="595" t="s">
        <v>32</v>
      </c>
      <c r="B104" s="557" t="s">
        <v>163</v>
      </c>
      <c r="C104" s="557"/>
      <c r="D104" s="557"/>
      <c r="E104" s="557"/>
      <c r="F104" s="557"/>
      <c r="G104" s="557"/>
      <c r="H104" s="571"/>
      <c r="I104" s="572"/>
      <c r="J104" s="573"/>
      <c r="K104" s="574">
        <v>10000</v>
      </c>
      <c r="L104" s="574"/>
      <c r="M104" s="574"/>
      <c r="N104" s="574"/>
      <c r="O104" s="606" t="str">
        <f>IF(A104=$AB$1,K104,"")</f>
        <v/>
      </c>
      <c r="P104" s="606"/>
      <c r="Q104" s="606"/>
      <c r="R104" s="607"/>
      <c r="S104" s="13" t="s">
        <v>31</v>
      </c>
      <c r="T104" s="746"/>
      <c r="U104" s="746"/>
      <c r="V104" s="747"/>
      <c r="W104" s="747"/>
      <c r="X104" s="10" t="s">
        <v>31</v>
      </c>
    </row>
    <row r="105" spans="1:24" s="2" customFormat="1" ht="21.95" customHeight="1">
      <c r="A105" s="597" t="s">
        <v>32</v>
      </c>
      <c r="B105" s="565" t="s">
        <v>164</v>
      </c>
      <c r="C105" s="565"/>
      <c r="D105" s="565"/>
      <c r="E105" s="565"/>
      <c r="F105" s="565"/>
      <c r="G105" s="565"/>
      <c r="H105" s="579"/>
      <c r="I105" s="580"/>
      <c r="J105" s="581"/>
      <c r="K105" s="582">
        <v>10000</v>
      </c>
      <c r="L105" s="582"/>
      <c r="M105" s="582"/>
      <c r="N105" s="582"/>
      <c r="O105" s="608" t="str">
        <f>IF(A105=$AB$1,K105,"")</f>
        <v/>
      </c>
      <c r="P105" s="608"/>
      <c r="Q105" s="608"/>
      <c r="R105" s="609"/>
      <c r="S105" s="16" t="s">
        <v>31</v>
      </c>
      <c r="T105" s="748"/>
      <c r="U105" s="748"/>
      <c r="V105" s="749"/>
      <c r="W105" s="749"/>
      <c r="X105" s="9" t="s">
        <v>31</v>
      </c>
    </row>
    <row r="106" spans="1:24" s="2" customFormat="1" ht="21.95" customHeight="1">
      <c r="A106" s="595" t="s">
        <v>32</v>
      </c>
      <c r="B106" s="557" t="s">
        <v>165</v>
      </c>
      <c r="C106" s="557"/>
      <c r="D106" s="557"/>
      <c r="E106" s="557"/>
      <c r="F106" s="557"/>
      <c r="G106" s="557"/>
      <c r="H106" s="571"/>
      <c r="I106" s="572"/>
      <c r="J106" s="573"/>
      <c r="K106" s="574">
        <v>18000</v>
      </c>
      <c r="L106" s="574"/>
      <c r="M106" s="574"/>
      <c r="N106" s="574"/>
      <c r="O106" s="606" t="str">
        <f>IF(A106=$AB$1,K106,"")</f>
        <v/>
      </c>
      <c r="P106" s="606"/>
      <c r="Q106" s="606"/>
      <c r="R106" s="607"/>
      <c r="S106" s="13" t="s">
        <v>31</v>
      </c>
      <c r="T106" s="746"/>
      <c r="U106" s="746"/>
      <c r="V106" s="747"/>
      <c r="W106" s="747"/>
      <c r="X106" s="10" t="s">
        <v>31</v>
      </c>
    </row>
    <row r="107" spans="1:24" s="2" customFormat="1" ht="21.95" customHeight="1">
      <c r="A107" s="598" t="s">
        <v>32</v>
      </c>
      <c r="B107" s="575" t="s">
        <v>166</v>
      </c>
      <c r="C107" s="575"/>
      <c r="D107" s="575"/>
      <c r="E107" s="575"/>
      <c r="F107" s="575"/>
      <c r="G107" s="575"/>
      <c r="H107" s="583"/>
      <c r="I107" s="584"/>
      <c r="J107" s="585"/>
      <c r="K107" s="586">
        <v>18000</v>
      </c>
      <c r="L107" s="586"/>
      <c r="M107" s="586"/>
      <c r="N107" s="586"/>
      <c r="O107" s="610" t="str">
        <f>IF(A107=$AB$1,K107,"")</f>
        <v/>
      </c>
      <c r="P107" s="610"/>
      <c r="Q107" s="610"/>
      <c r="R107" s="611"/>
      <c r="S107" s="15" t="s">
        <v>31</v>
      </c>
      <c r="T107" s="750"/>
      <c r="U107" s="750"/>
      <c r="V107" s="751"/>
      <c r="W107" s="751"/>
      <c r="X107" s="12" t="s">
        <v>31</v>
      </c>
    </row>
    <row r="108" spans="1:24" s="2" customFormat="1" ht="21.95" customHeight="1">
      <c r="A108" s="554" t="s">
        <v>188</v>
      </c>
      <c r="B108" s="555"/>
      <c r="C108" s="555"/>
      <c r="D108" s="555"/>
      <c r="E108" s="555"/>
      <c r="F108" s="555"/>
      <c r="G108" s="555"/>
      <c r="H108" s="555"/>
      <c r="I108" s="555"/>
      <c r="J108" s="555"/>
      <c r="K108" s="555"/>
      <c r="L108" s="555"/>
      <c r="M108" s="555"/>
      <c r="N108" s="555"/>
      <c r="O108" s="555"/>
      <c r="P108" s="555"/>
      <c r="Q108" s="555"/>
      <c r="R108" s="555"/>
      <c r="S108" s="555"/>
      <c r="T108" s="555"/>
      <c r="U108" s="555"/>
      <c r="V108" s="555"/>
      <c r="W108" s="555"/>
      <c r="X108" s="556"/>
    </row>
    <row r="109" spans="1:24" s="2" customFormat="1" ht="21.95" customHeight="1">
      <c r="A109" s="128" t="s">
        <v>32</v>
      </c>
      <c r="B109" s="588" t="s">
        <v>171</v>
      </c>
      <c r="C109" s="588"/>
      <c r="D109" s="588"/>
      <c r="E109" s="588"/>
      <c r="F109" s="588"/>
      <c r="G109" s="588"/>
      <c r="H109" s="752"/>
      <c r="I109" s="589" t="s">
        <v>80</v>
      </c>
      <c r="J109" s="590"/>
      <c r="K109" s="592">
        <v>15000</v>
      </c>
      <c r="L109" s="592"/>
      <c r="M109" s="592"/>
      <c r="N109" s="592"/>
      <c r="O109" s="612" t="str">
        <f>IF(A109=$AB$1,H109*K109,"")</f>
        <v/>
      </c>
      <c r="P109" s="612"/>
      <c r="Q109" s="612"/>
      <c r="R109" s="613"/>
      <c r="S109" s="8" t="s">
        <v>31</v>
      </c>
      <c r="T109" s="754"/>
      <c r="U109" s="754"/>
      <c r="V109" s="755"/>
      <c r="W109" s="755"/>
      <c r="X109" s="7" t="s">
        <v>31</v>
      </c>
    </row>
    <row r="110" spans="1:24" s="2" customFormat="1" ht="21.95" customHeight="1">
      <c r="A110" s="554" t="s">
        <v>189</v>
      </c>
      <c r="B110" s="555"/>
      <c r="C110" s="555"/>
      <c r="D110" s="555"/>
      <c r="E110" s="555"/>
      <c r="F110" s="555"/>
      <c r="G110" s="555"/>
      <c r="H110" s="555"/>
      <c r="I110" s="555"/>
      <c r="J110" s="555"/>
      <c r="K110" s="555"/>
      <c r="L110" s="555"/>
      <c r="M110" s="555"/>
      <c r="N110" s="555"/>
      <c r="O110" s="555"/>
      <c r="P110" s="555"/>
      <c r="Q110" s="555"/>
      <c r="R110" s="555"/>
      <c r="S110" s="555"/>
      <c r="T110" s="555"/>
      <c r="U110" s="555"/>
      <c r="V110" s="555"/>
      <c r="W110" s="555"/>
      <c r="X110" s="556"/>
    </row>
    <row r="111" spans="1:24" s="2" customFormat="1" ht="21.95" customHeight="1">
      <c r="A111" s="128" t="s">
        <v>32</v>
      </c>
      <c r="B111" s="588" t="s">
        <v>190</v>
      </c>
      <c r="C111" s="588"/>
      <c r="D111" s="588"/>
      <c r="E111" s="588"/>
      <c r="F111" s="588"/>
      <c r="G111" s="588"/>
      <c r="H111" s="753"/>
      <c r="I111" s="589" t="s">
        <v>77</v>
      </c>
      <c r="J111" s="590"/>
      <c r="K111" s="591">
        <v>10000</v>
      </c>
      <c r="L111" s="591"/>
      <c r="M111" s="591"/>
      <c r="N111" s="591"/>
      <c r="O111" s="612" t="str">
        <f>IF(A111=$AB$1,H111*K111,"")</f>
        <v/>
      </c>
      <c r="P111" s="612"/>
      <c r="Q111" s="612"/>
      <c r="R111" s="613"/>
      <c r="S111" s="8" t="s">
        <v>31</v>
      </c>
      <c r="T111" s="756"/>
      <c r="U111" s="756"/>
      <c r="V111" s="723"/>
      <c r="W111" s="723"/>
      <c r="X111" s="7" t="s">
        <v>31</v>
      </c>
    </row>
    <row r="112" spans="1:24" ht="20.100000000000001" customHeight="1">
      <c r="A112" s="517" t="s">
        <v>218</v>
      </c>
      <c r="B112" s="518"/>
      <c r="C112" s="518"/>
      <c r="D112" s="518"/>
      <c r="E112" s="518"/>
      <c r="F112" s="518"/>
      <c r="G112" s="518"/>
      <c r="H112" s="518"/>
      <c r="I112" s="518"/>
      <c r="J112" s="518"/>
      <c r="K112" s="518"/>
      <c r="L112" s="518"/>
      <c r="M112" s="518"/>
      <c r="N112" s="587"/>
      <c r="O112" s="84" t="s">
        <v>95</v>
      </c>
      <c r="P112" s="519">
        <f>SUM(O83:R93,O95:R100,O102:R107,O109,O111)</f>
        <v>0</v>
      </c>
      <c r="Q112" s="520"/>
      <c r="R112" s="520"/>
      <c r="S112" s="85" t="s">
        <v>31</v>
      </c>
      <c r="T112" s="96" t="s">
        <v>206</v>
      </c>
      <c r="U112" s="519">
        <f>SUM(T83:W93,T95:W100,T102:W107,T109,T111)</f>
        <v>0</v>
      </c>
      <c r="V112" s="520"/>
      <c r="W112" s="520"/>
      <c r="X112" s="87" t="s">
        <v>31</v>
      </c>
    </row>
    <row r="113" spans="1:27" ht="19.5" customHeight="1">
      <c r="A113" s="88"/>
      <c r="B113" s="88"/>
      <c r="C113" s="88"/>
      <c r="D113" s="88"/>
      <c r="E113" s="88"/>
      <c r="F113" s="88"/>
      <c r="G113" s="88"/>
      <c r="H113" s="88"/>
      <c r="I113" s="88"/>
      <c r="J113" s="88"/>
      <c r="K113" s="88"/>
      <c r="L113" s="88"/>
      <c r="M113" s="88"/>
      <c r="N113" s="88"/>
      <c r="O113" s="90" t="s">
        <v>202</v>
      </c>
      <c r="P113" s="88"/>
      <c r="Q113" s="88"/>
      <c r="R113" s="88"/>
      <c r="S113" s="92"/>
      <c r="T113" s="88"/>
      <c r="U113" s="88"/>
      <c r="V113" s="88"/>
      <c r="W113" s="88"/>
      <c r="X113" s="94"/>
    </row>
    <row r="114" spans="1:27" ht="10.5" customHeight="1"/>
    <row r="115" spans="1:27" ht="45.75" customHeight="1">
      <c r="A115" s="614" t="str">
        <f>IF(AND(A26=$AB$1,OR(A83=$AB$1,A84=$AB$1,A85=$AB$1,A86=$AB$1,A87=$AB$1,A88=$AB$1,A89=$AB$1,A90=$AB$1,A91=$AB$1,A92=$AB$1,A93=$AB$1,A96=$AB$1,A98=$AB$1,A100=$AB$1,)),AA115,"")</f>
        <v/>
      </c>
      <c r="B115" s="614"/>
      <c r="C115" s="614"/>
      <c r="D115" s="614"/>
      <c r="E115" s="614"/>
      <c r="F115" s="614"/>
      <c r="G115" s="614"/>
      <c r="H115" s="614"/>
      <c r="I115" s="614"/>
      <c r="J115" s="614"/>
      <c r="K115" s="614"/>
      <c r="L115" s="614"/>
      <c r="M115" s="614"/>
      <c r="N115" s="614"/>
      <c r="O115" s="614"/>
      <c r="P115" s="614"/>
      <c r="Q115" s="614"/>
      <c r="R115" s="614"/>
      <c r="S115" s="614"/>
      <c r="T115" s="614"/>
      <c r="U115" s="614"/>
      <c r="V115" s="614"/>
      <c r="W115" s="614"/>
      <c r="X115" s="614"/>
      <c r="AA115" s="1" t="s">
        <v>254</v>
      </c>
    </row>
    <row r="116" spans="1:27" ht="9.75" customHeight="1"/>
  </sheetData>
  <sheetProtection algorithmName="SHA-512" hashValue="7eJ2phqQyZFwyQDCJoOMMXrosTaLK2qtsEf3ifI2Lz9GK9Ns6PTIZhUud0saYFHV6Wc0uAcTfBHCp/9dqXTFLQ==" saltValue="SPlEH7EdazkMcF6RUSZ0zA==" spinCount="100000" sheet="1" formatCells="0"/>
  <mergeCells count="338">
    <mergeCell ref="A115:X115"/>
    <mergeCell ref="O3:Q3"/>
    <mergeCell ref="S3:T3"/>
    <mergeCell ref="V3:W3"/>
    <mergeCell ref="A112:N112"/>
    <mergeCell ref="P112:R112"/>
    <mergeCell ref="U112:W112"/>
    <mergeCell ref="A110:X110"/>
    <mergeCell ref="B111:G111"/>
    <mergeCell ref="I111:J111"/>
    <mergeCell ref="K111:N111"/>
    <mergeCell ref="O111:R111"/>
    <mergeCell ref="T111:W111"/>
    <mergeCell ref="A108:X108"/>
    <mergeCell ref="B109:G109"/>
    <mergeCell ref="I109:J109"/>
    <mergeCell ref="K109:N109"/>
    <mergeCell ref="O109:R109"/>
    <mergeCell ref="T109:W109"/>
    <mergeCell ref="B106:G106"/>
    <mergeCell ref="H106:J106"/>
    <mergeCell ref="K106:N106"/>
    <mergeCell ref="O106:R106"/>
    <mergeCell ref="T106:W106"/>
    <mergeCell ref="B107:G107"/>
    <mergeCell ref="H107:J107"/>
    <mergeCell ref="K107:N107"/>
    <mergeCell ref="O107:R107"/>
    <mergeCell ref="T107:W107"/>
    <mergeCell ref="B104:G104"/>
    <mergeCell ref="H104:J104"/>
    <mergeCell ref="K104:N104"/>
    <mergeCell ref="O104:R104"/>
    <mergeCell ref="T104:W104"/>
    <mergeCell ref="B105:G105"/>
    <mergeCell ref="H105:J105"/>
    <mergeCell ref="K105:N105"/>
    <mergeCell ref="O105:R105"/>
    <mergeCell ref="T105:W105"/>
    <mergeCell ref="B102:G102"/>
    <mergeCell ref="H102:J102"/>
    <mergeCell ref="K102:N102"/>
    <mergeCell ref="O102:R102"/>
    <mergeCell ref="T102:W102"/>
    <mergeCell ref="B103:G103"/>
    <mergeCell ref="H103:J103"/>
    <mergeCell ref="K103:N103"/>
    <mergeCell ref="O103:R103"/>
    <mergeCell ref="T103:W103"/>
    <mergeCell ref="B100:G100"/>
    <mergeCell ref="H100:J100"/>
    <mergeCell ref="K100:N100"/>
    <mergeCell ref="O100:R100"/>
    <mergeCell ref="T100:W100"/>
    <mergeCell ref="A101:X101"/>
    <mergeCell ref="B98:G98"/>
    <mergeCell ref="H98:J98"/>
    <mergeCell ref="K98:N98"/>
    <mergeCell ref="O98:R98"/>
    <mergeCell ref="T98:W98"/>
    <mergeCell ref="B99:G99"/>
    <mergeCell ref="H99:J99"/>
    <mergeCell ref="K99:N99"/>
    <mergeCell ref="O99:R99"/>
    <mergeCell ref="T99:W99"/>
    <mergeCell ref="B96:G96"/>
    <mergeCell ref="H96:J96"/>
    <mergeCell ref="K96:N96"/>
    <mergeCell ref="O96:R96"/>
    <mergeCell ref="T96:W96"/>
    <mergeCell ref="B97:G97"/>
    <mergeCell ref="H97:J97"/>
    <mergeCell ref="K97:N97"/>
    <mergeCell ref="O97:R97"/>
    <mergeCell ref="T97:W97"/>
    <mergeCell ref="A94:X94"/>
    <mergeCell ref="B95:G95"/>
    <mergeCell ref="H95:J95"/>
    <mergeCell ref="K95:N95"/>
    <mergeCell ref="O95:R95"/>
    <mergeCell ref="T95:W95"/>
    <mergeCell ref="B92:G92"/>
    <mergeCell ref="I92:J92"/>
    <mergeCell ref="K92:N92"/>
    <mergeCell ref="O92:R92"/>
    <mergeCell ref="T92:W92"/>
    <mergeCell ref="B93:G93"/>
    <mergeCell ref="I93:J93"/>
    <mergeCell ref="K93:N93"/>
    <mergeCell ref="O93:R93"/>
    <mergeCell ref="T93:W93"/>
    <mergeCell ref="B90:G90"/>
    <mergeCell ref="I90:J90"/>
    <mergeCell ref="K90:N90"/>
    <mergeCell ref="O90:R90"/>
    <mergeCell ref="T90:W90"/>
    <mergeCell ref="B91:G91"/>
    <mergeCell ref="I91:J91"/>
    <mergeCell ref="K91:N91"/>
    <mergeCell ref="O91:R91"/>
    <mergeCell ref="T91:W91"/>
    <mergeCell ref="B88:G88"/>
    <mergeCell ref="I88:J88"/>
    <mergeCell ref="K88:N88"/>
    <mergeCell ref="O88:R88"/>
    <mergeCell ref="T88:W88"/>
    <mergeCell ref="B89:G89"/>
    <mergeCell ref="I89:J89"/>
    <mergeCell ref="K89:N89"/>
    <mergeCell ref="O89:R89"/>
    <mergeCell ref="T89:W89"/>
    <mergeCell ref="B86:G86"/>
    <mergeCell ref="I86:J86"/>
    <mergeCell ref="K86:N86"/>
    <mergeCell ref="O86:R86"/>
    <mergeCell ref="T86:W86"/>
    <mergeCell ref="B87:G87"/>
    <mergeCell ref="I87:J87"/>
    <mergeCell ref="K87:N87"/>
    <mergeCell ref="O87:R87"/>
    <mergeCell ref="T87:W87"/>
    <mergeCell ref="B84:G84"/>
    <mergeCell ref="I84:J84"/>
    <mergeCell ref="K84:N84"/>
    <mergeCell ref="O84:R84"/>
    <mergeCell ref="T84:W84"/>
    <mergeCell ref="B85:G85"/>
    <mergeCell ref="I85:J85"/>
    <mergeCell ref="K85:N85"/>
    <mergeCell ref="O85:R85"/>
    <mergeCell ref="T85:W85"/>
    <mergeCell ref="A82:X82"/>
    <mergeCell ref="B83:G83"/>
    <mergeCell ref="I83:J83"/>
    <mergeCell ref="K83:N83"/>
    <mergeCell ref="O83:R83"/>
    <mergeCell ref="T83:W83"/>
    <mergeCell ref="A76:N76"/>
    <mergeCell ref="P76:R76"/>
    <mergeCell ref="U76:W76"/>
    <mergeCell ref="A80:X80"/>
    <mergeCell ref="A81:G81"/>
    <mergeCell ref="H81:J81"/>
    <mergeCell ref="K81:N81"/>
    <mergeCell ref="O81:S81"/>
    <mergeCell ref="T81:X81"/>
    <mergeCell ref="B74:G74"/>
    <mergeCell ref="H74:J74"/>
    <mergeCell ref="K74:N74"/>
    <mergeCell ref="O74:R74"/>
    <mergeCell ref="T74:W74"/>
    <mergeCell ref="B75:G75"/>
    <mergeCell ref="H75:J75"/>
    <mergeCell ref="K75:N75"/>
    <mergeCell ref="O75:R75"/>
    <mergeCell ref="T75:W75"/>
    <mergeCell ref="B72:G72"/>
    <mergeCell ref="H72:J72"/>
    <mergeCell ref="K72:N72"/>
    <mergeCell ref="O72:R72"/>
    <mergeCell ref="T72:W72"/>
    <mergeCell ref="B73:G73"/>
    <mergeCell ref="H73:J73"/>
    <mergeCell ref="K73:N73"/>
    <mergeCell ref="O73:R73"/>
    <mergeCell ref="T73:W73"/>
    <mergeCell ref="C67:G67"/>
    <mergeCell ref="H67:J67"/>
    <mergeCell ref="B70:G70"/>
    <mergeCell ref="H70:J70"/>
    <mergeCell ref="K70:N70"/>
    <mergeCell ref="O70:R70"/>
    <mergeCell ref="T70:W70"/>
    <mergeCell ref="A71:X71"/>
    <mergeCell ref="A68:X68"/>
    <mergeCell ref="B69:G69"/>
    <mergeCell ref="H69:J69"/>
    <mergeCell ref="K69:N69"/>
    <mergeCell ref="O69:R69"/>
    <mergeCell ref="T69:W69"/>
    <mergeCell ref="X60:X62"/>
    <mergeCell ref="C61:G61"/>
    <mergeCell ref="H61:J61"/>
    <mergeCell ref="C62:G62"/>
    <mergeCell ref="H62:J62"/>
    <mergeCell ref="B63:G63"/>
    <mergeCell ref="H63:J63"/>
    <mergeCell ref="K63:N67"/>
    <mergeCell ref="O63:R67"/>
    <mergeCell ref="S63:S67"/>
    <mergeCell ref="B60:G60"/>
    <mergeCell ref="H60:J60"/>
    <mergeCell ref="K60:N62"/>
    <mergeCell ref="O60:R62"/>
    <mergeCell ref="S60:S62"/>
    <mergeCell ref="T60:W62"/>
    <mergeCell ref="T63:W67"/>
    <mergeCell ref="X63:X67"/>
    <mergeCell ref="C64:G64"/>
    <mergeCell ref="H64:J64"/>
    <mergeCell ref="C65:G65"/>
    <mergeCell ref="H65:J65"/>
    <mergeCell ref="C66:G66"/>
    <mergeCell ref="H66:J66"/>
    <mergeCell ref="T56:W59"/>
    <mergeCell ref="X56:X59"/>
    <mergeCell ref="C57:G57"/>
    <mergeCell ref="H57:J57"/>
    <mergeCell ref="C58:G58"/>
    <mergeCell ref="H58:J58"/>
    <mergeCell ref="C59:G59"/>
    <mergeCell ref="H59:J59"/>
    <mergeCell ref="S54:S55"/>
    <mergeCell ref="T54:W55"/>
    <mergeCell ref="X54:X55"/>
    <mergeCell ref="C55:G55"/>
    <mergeCell ref="H55:J55"/>
    <mergeCell ref="B56:G56"/>
    <mergeCell ref="H56:J56"/>
    <mergeCell ref="K56:N59"/>
    <mergeCell ref="O56:R59"/>
    <mergeCell ref="S56:S59"/>
    <mergeCell ref="C53:G53"/>
    <mergeCell ref="H53:J53"/>
    <mergeCell ref="B54:G54"/>
    <mergeCell ref="H54:J54"/>
    <mergeCell ref="K54:N55"/>
    <mergeCell ref="O54:R55"/>
    <mergeCell ref="A50:X50"/>
    <mergeCell ref="B51:G51"/>
    <mergeCell ref="H51:J51"/>
    <mergeCell ref="K51:N53"/>
    <mergeCell ref="O51:R53"/>
    <mergeCell ref="S51:S53"/>
    <mergeCell ref="T51:W53"/>
    <mergeCell ref="X51:X53"/>
    <mergeCell ref="C52:G52"/>
    <mergeCell ref="H52:J52"/>
    <mergeCell ref="X46:X49"/>
    <mergeCell ref="C47:G47"/>
    <mergeCell ref="H47:J47"/>
    <mergeCell ref="K47:N48"/>
    <mergeCell ref="C48:G48"/>
    <mergeCell ref="H48:J48"/>
    <mergeCell ref="C49:G49"/>
    <mergeCell ref="H49:J49"/>
    <mergeCell ref="K49:N49"/>
    <mergeCell ref="B45:G45"/>
    <mergeCell ref="H45:J45"/>
    <mergeCell ref="K45:N45"/>
    <mergeCell ref="O45:R45"/>
    <mergeCell ref="T45:W45"/>
    <mergeCell ref="B46:G46"/>
    <mergeCell ref="H46:J46"/>
    <mergeCell ref="K46:N46"/>
    <mergeCell ref="O46:R49"/>
    <mergeCell ref="S46:S49"/>
    <mergeCell ref="T46:W49"/>
    <mergeCell ref="A43:X43"/>
    <mergeCell ref="A44:G44"/>
    <mergeCell ref="H44:J44"/>
    <mergeCell ref="K44:N44"/>
    <mergeCell ref="O44:S44"/>
    <mergeCell ref="T44:X44"/>
    <mergeCell ref="B35:G35"/>
    <mergeCell ref="H35:J35"/>
    <mergeCell ref="K35:N35"/>
    <mergeCell ref="O35:R35"/>
    <mergeCell ref="T35:W35"/>
    <mergeCell ref="A36:M36"/>
    <mergeCell ref="P36:R36"/>
    <mergeCell ref="U36:W36"/>
    <mergeCell ref="A39:X39"/>
    <mergeCell ref="B33:G33"/>
    <mergeCell ref="H33:J33"/>
    <mergeCell ref="K33:N33"/>
    <mergeCell ref="O33:R33"/>
    <mergeCell ref="T33:W33"/>
    <mergeCell ref="B34:G34"/>
    <mergeCell ref="H34:J34"/>
    <mergeCell ref="K34:N34"/>
    <mergeCell ref="O34:R34"/>
    <mergeCell ref="T34:W34"/>
    <mergeCell ref="B31:G31"/>
    <mergeCell ref="H31:J31"/>
    <mergeCell ref="K31:N31"/>
    <mergeCell ref="O31:R31"/>
    <mergeCell ref="T31:W31"/>
    <mergeCell ref="B32:G32"/>
    <mergeCell ref="H32:J32"/>
    <mergeCell ref="K32:N32"/>
    <mergeCell ref="O32:R32"/>
    <mergeCell ref="T32:W32"/>
    <mergeCell ref="B29:G29"/>
    <mergeCell ref="H29:J29"/>
    <mergeCell ref="K29:N29"/>
    <mergeCell ref="O29:R29"/>
    <mergeCell ref="T29:W29"/>
    <mergeCell ref="B30:G30"/>
    <mergeCell ref="H30:J30"/>
    <mergeCell ref="K30:N30"/>
    <mergeCell ref="O30:R30"/>
    <mergeCell ref="T30:W30"/>
    <mergeCell ref="C27:G27"/>
    <mergeCell ref="H27:J27"/>
    <mergeCell ref="K27:N27"/>
    <mergeCell ref="O27:R27"/>
    <mergeCell ref="T27:W27"/>
    <mergeCell ref="C28:G28"/>
    <mergeCell ref="H28:J28"/>
    <mergeCell ref="K28:N28"/>
    <mergeCell ref="O28:R28"/>
    <mergeCell ref="T28:W28"/>
    <mergeCell ref="A25:G25"/>
    <mergeCell ref="H25:J25"/>
    <mergeCell ref="K25:N25"/>
    <mergeCell ref="O25:S25"/>
    <mergeCell ref="T25:X25"/>
    <mergeCell ref="B26:X26"/>
    <mergeCell ref="A15:X15"/>
    <mergeCell ref="A17:X18"/>
    <mergeCell ref="A20:E20"/>
    <mergeCell ref="F20:Q20"/>
    <mergeCell ref="R20:X20"/>
    <mergeCell ref="A24:X24"/>
    <mergeCell ref="K11:M11"/>
    <mergeCell ref="N11:X11"/>
    <mergeCell ref="K12:M12"/>
    <mergeCell ref="N12:X12"/>
    <mergeCell ref="K13:M13"/>
    <mergeCell ref="N13:X13"/>
    <mergeCell ref="K6:M8"/>
    <mergeCell ref="O6:X6"/>
    <mergeCell ref="N7:X8"/>
    <mergeCell ref="K9:M9"/>
    <mergeCell ref="N9:X9"/>
    <mergeCell ref="K10:M10"/>
    <mergeCell ref="N10:X10"/>
  </mergeCells>
  <phoneticPr fontId="2"/>
  <dataValidations count="3">
    <dataValidation type="list" allowBlank="1" showInputMessage="1" showErrorMessage="1" sqref="A27:A28" xr:uid="{530F0076-8AA4-4EEF-89E8-8EED26A08C98}">
      <formula1>#REF!</formula1>
    </dataValidation>
    <dataValidation type="list" allowBlank="1" showInputMessage="1" showErrorMessage="1" sqref="O3:Q3" xr:uid="{B2F689FF-0362-49DD-9E17-D6B039D2B31C}">
      <formula1>$AA$1:$AA$2</formula1>
    </dataValidation>
    <dataValidation type="list" allowBlank="1" showInputMessage="1" showErrorMessage="1" sqref="B27:B28 A29:A35 A45 B47:B49 B52:B53 B55 B57:B59 B61:B62 B64:B67 A69:A70 A72:A75 A83:A93 A95:A100 A102:A107 A109 A111" xr:uid="{16AD6E25-2206-4477-84D7-BADB0F80144B}">
      <formula1>$AB$1:$AB$2</formula1>
    </dataValidation>
  </dataValidations>
  <printOptions horizontalCentered="1"/>
  <pageMargins left="0.70866141732283472" right="0.70866141732283472" top="0.55118110236220474" bottom="0.55118110236220474" header="0.11811023622047245" footer="0.11811023622047245"/>
  <pageSetup paperSize="9" scale="98" fitToHeight="4" orientation="portrait" r:id="rId1"/>
  <rowBreaks count="2" manualBreakCount="2">
    <brk id="40" max="23" man="1"/>
    <brk id="77" max="2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8BA7-6871-424E-9D70-2DAAFBC8AFB1}">
  <dimension ref="A1:AH172"/>
  <sheetViews>
    <sheetView showGridLines="0" view="pageBreakPreview" zoomScaleNormal="90" zoomScaleSheetLayoutView="100" workbookViewId="0">
      <selection activeCell="Q3" sqref="Q3:R3"/>
    </sheetView>
  </sheetViews>
  <sheetFormatPr defaultColWidth="3.625" defaultRowHeight="14.25"/>
  <cols>
    <col min="1" max="20" width="3.625" style="33"/>
    <col min="21" max="21" width="3.625" style="34"/>
    <col min="22" max="23" width="3.625" style="33"/>
    <col min="24" max="24" width="1.875" style="33" customWidth="1"/>
    <col min="25" max="25" width="12.25" style="33" customWidth="1"/>
    <col min="26" max="26" width="16" style="33" customWidth="1"/>
    <col min="27" max="27" width="11.375" style="33" hidden="1" customWidth="1"/>
    <col min="28" max="28" width="10.25" style="33" hidden="1" customWidth="1"/>
    <col min="29" max="29" width="5.125" style="33" hidden="1" customWidth="1"/>
    <col min="30" max="30" width="3.625" style="33" hidden="1" customWidth="1"/>
    <col min="31" max="42" width="3.625" style="33" customWidth="1"/>
    <col min="43" max="16384" width="3.625" style="33"/>
  </cols>
  <sheetData>
    <row r="1" spans="1:34">
      <c r="A1" s="32" t="s">
        <v>109</v>
      </c>
      <c r="AA1" s="33">
        <v>2025</v>
      </c>
      <c r="AH1" s="35" t="s">
        <v>64</v>
      </c>
    </row>
    <row r="2" spans="1:34" ht="9" customHeight="1">
      <c r="AA2" s="33">
        <v>2026</v>
      </c>
      <c r="AH2" s="33" t="s">
        <v>33</v>
      </c>
    </row>
    <row r="3" spans="1:34" ht="16.5" customHeight="1">
      <c r="P3" s="36" t="s">
        <v>34</v>
      </c>
      <c r="Q3" s="617">
        <v>2025</v>
      </c>
      <c r="R3" s="617"/>
      <c r="S3" s="33" t="s">
        <v>0</v>
      </c>
      <c r="T3" s="618">
        <v>5</v>
      </c>
      <c r="U3" s="37" t="s">
        <v>1</v>
      </c>
      <c r="V3" s="618">
        <v>1</v>
      </c>
      <c r="W3" s="33" t="s">
        <v>2</v>
      </c>
    </row>
    <row r="4" spans="1:34" ht="9.75" customHeight="1"/>
    <row r="5" spans="1:34" ht="16.5" customHeight="1">
      <c r="A5" s="33" t="s">
        <v>3</v>
      </c>
      <c r="Q5" s="38"/>
      <c r="R5" s="38"/>
      <c r="S5" s="38"/>
      <c r="T5" s="38"/>
      <c r="U5" s="39"/>
      <c r="V5" s="38"/>
      <c r="W5" s="38"/>
    </row>
    <row r="6" spans="1:34" ht="16.5" customHeight="1">
      <c r="J6" s="33" t="s">
        <v>4</v>
      </c>
      <c r="M6" s="214" t="s">
        <v>35</v>
      </c>
      <c r="N6" s="214"/>
      <c r="O6" s="242"/>
      <c r="P6" s="40" t="s">
        <v>6</v>
      </c>
      <c r="Q6" s="619" t="s">
        <v>255</v>
      </c>
      <c r="R6" s="619"/>
      <c r="S6" s="619"/>
      <c r="T6" s="619"/>
      <c r="U6" s="619"/>
      <c r="V6" s="619"/>
      <c r="W6" s="620"/>
    </row>
    <row r="7" spans="1:34" ht="16.5" customHeight="1">
      <c r="M7" s="247"/>
      <c r="N7" s="247"/>
      <c r="O7" s="248"/>
      <c r="P7" s="621" t="s">
        <v>256</v>
      </c>
      <c r="Q7" s="621"/>
      <c r="R7" s="621"/>
      <c r="S7" s="621"/>
      <c r="T7" s="621"/>
      <c r="U7" s="621"/>
      <c r="V7" s="621"/>
      <c r="W7" s="622"/>
    </row>
    <row r="8" spans="1:34" ht="16.5" customHeight="1">
      <c r="M8" s="252" t="s">
        <v>116</v>
      </c>
      <c r="N8" s="252"/>
      <c r="O8" s="253"/>
      <c r="P8" s="623"/>
      <c r="Q8" s="623"/>
      <c r="R8" s="623"/>
      <c r="S8" s="623"/>
      <c r="T8" s="623"/>
      <c r="U8" s="623"/>
      <c r="V8" s="623"/>
      <c r="W8" s="624"/>
    </row>
    <row r="9" spans="1:34" ht="12.75" customHeight="1">
      <c r="M9" s="224" t="s">
        <v>7</v>
      </c>
      <c r="N9" s="224"/>
      <c r="O9" s="225"/>
      <c r="P9" s="646" t="s">
        <v>257</v>
      </c>
      <c r="Q9" s="646"/>
      <c r="R9" s="646"/>
      <c r="S9" s="646"/>
      <c r="T9" s="646"/>
      <c r="U9" s="646"/>
      <c r="V9" s="646"/>
      <c r="W9" s="647"/>
    </row>
    <row r="10" spans="1:34" ht="24" customHeight="1">
      <c r="M10" s="254" t="s">
        <v>8</v>
      </c>
      <c r="N10" s="254"/>
      <c r="O10" s="255"/>
      <c r="P10" s="625" t="s">
        <v>258</v>
      </c>
      <c r="Q10" s="625"/>
      <c r="R10" s="625"/>
      <c r="S10" s="625"/>
      <c r="T10" s="625"/>
      <c r="U10" s="625"/>
      <c r="V10" s="625"/>
      <c r="W10" s="626"/>
    </row>
    <row r="11" spans="1:34" ht="15.75" customHeight="1">
      <c r="M11" s="214" t="s">
        <v>10</v>
      </c>
      <c r="N11" s="214"/>
      <c r="O11" s="242"/>
      <c r="P11" s="627">
        <v>2000</v>
      </c>
      <c r="Q11" s="627"/>
      <c r="R11" s="22" t="s">
        <v>0</v>
      </c>
      <c r="S11" s="628">
        <v>12</v>
      </c>
      <c r="T11" s="24" t="s">
        <v>1</v>
      </c>
      <c r="U11" s="628">
        <v>21</v>
      </c>
      <c r="V11" s="22" t="s">
        <v>2</v>
      </c>
      <c r="W11" s="41"/>
    </row>
    <row r="12" spans="1:34" ht="15.75" customHeight="1">
      <c r="M12" s="214" t="s">
        <v>9</v>
      </c>
      <c r="N12" s="214"/>
      <c r="O12" s="242"/>
      <c r="P12" s="627" t="s">
        <v>259</v>
      </c>
      <c r="Q12" s="627"/>
      <c r="R12" s="627"/>
      <c r="S12" s="627"/>
      <c r="T12" s="627"/>
      <c r="U12" s="627"/>
      <c r="V12" s="627"/>
      <c r="W12" s="629"/>
    </row>
    <row r="13" spans="1:34" ht="15" customHeight="1">
      <c r="M13" s="214" t="s">
        <v>20</v>
      </c>
      <c r="N13" s="214"/>
      <c r="O13" s="230"/>
      <c r="P13" s="632" t="s">
        <v>260</v>
      </c>
      <c r="Q13" s="633"/>
      <c r="R13" s="633"/>
      <c r="S13" s="633"/>
      <c r="T13" s="633"/>
      <c r="U13" s="633"/>
      <c r="V13" s="633"/>
      <c r="W13" s="633"/>
    </row>
    <row r="15" spans="1:34" ht="17.25">
      <c r="A15" s="270" t="s">
        <v>11</v>
      </c>
      <c r="B15" s="270"/>
      <c r="C15" s="270"/>
      <c r="D15" s="270"/>
      <c r="E15" s="270"/>
      <c r="F15" s="270"/>
      <c r="G15" s="270"/>
      <c r="H15" s="270"/>
      <c r="I15" s="270"/>
      <c r="J15" s="270"/>
      <c r="K15" s="270"/>
      <c r="L15" s="270"/>
      <c r="M15" s="270"/>
      <c r="N15" s="270"/>
      <c r="O15" s="270"/>
      <c r="P15" s="270"/>
      <c r="Q15" s="270"/>
      <c r="R15" s="270"/>
      <c r="S15" s="270"/>
      <c r="T15" s="270"/>
      <c r="U15" s="270"/>
      <c r="V15" s="270"/>
      <c r="W15" s="270"/>
    </row>
    <row r="16" spans="1:34" ht="15.75" customHeight="1"/>
    <row r="17" spans="1:31" ht="13.5" customHeight="1">
      <c r="A17" s="271" t="s">
        <v>21</v>
      </c>
      <c r="B17" s="271"/>
      <c r="C17" s="271"/>
      <c r="D17" s="271"/>
      <c r="E17" s="271"/>
      <c r="F17" s="271"/>
      <c r="G17" s="271"/>
      <c r="H17" s="271"/>
      <c r="I17" s="271"/>
      <c r="J17" s="271"/>
      <c r="K17" s="271"/>
      <c r="L17" s="271"/>
      <c r="M17" s="271"/>
      <c r="N17" s="271"/>
      <c r="O17" s="271"/>
      <c r="P17" s="271"/>
      <c r="Q17" s="271"/>
      <c r="R17" s="271"/>
      <c r="S17" s="271"/>
      <c r="T17" s="271"/>
      <c r="U17" s="271"/>
      <c r="V17" s="271"/>
      <c r="W17" s="271"/>
    </row>
    <row r="18" spans="1:31" ht="12">
      <c r="A18" s="271"/>
      <c r="B18" s="271"/>
      <c r="C18" s="271"/>
      <c r="D18" s="271"/>
      <c r="E18" s="271"/>
      <c r="F18" s="271"/>
      <c r="G18" s="271"/>
      <c r="H18" s="271"/>
      <c r="I18" s="271"/>
      <c r="J18" s="271"/>
      <c r="K18" s="271"/>
      <c r="L18" s="271"/>
      <c r="M18" s="271"/>
      <c r="N18" s="271"/>
      <c r="O18" s="271"/>
      <c r="P18" s="271"/>
      <c r="Q18" s="271"/>
      <c r="R18" s="271"/>
      <c r="S18" s="271"/>
      <c r="T18" s="271"/>
      <c r="U18" s="271"/>
      <c r="V18" s="271"/>
      <c r="W18" s="271"/>
    </row>
    <row r="19" spans="1:31" ht="16.5" customHeight="1">
      <c r="K19" s="38"/>
    </row>
    <row r="20" spans="1:31" ht="18" customHeight="1">
      <c r="A20" s="198" t="s">
        <v>12</v>
      </c>
      <c r="B20" s="199"/>
      <c r="C20" s="199"/>
      <c r="D20" s="199"/>
      <c r="E20" s="199"/>
      <c r="F20" s="200"/>
      <c r="G20" s="105" t="s">
        <v>237</v>
      </c>
      <c r="H20" s="22" t="s">
        <v>67</v>
      </c>
      <c r="I20" s="23"/>
      <c r="J20" s="23"/>
      <c r="K20" s="24"/>
      <c r="L20" s="23"/>
      <c r="M20" s="23"/>
      <c r="N20" s="23"/>
      <c r="O20" s="23"/>
      <c r="P20" s="23"/>
      <c r="Q20" s="23"/>
      <c r="R20" s="23"/>
      <c r="S20" s="23"/>
      <c r="T20" s="23"/>
      <c r="U20" s="23"/>
      <c r="V20" s="23"/>
      <c r="W20" s="25"/>
    </row>
    <row r="21" spans="1:31" ht="18" customHeight="1">
      <c r="A21" s="191"/>
      <c r="B21" s="192"/>
      <c r="C21" s="192"/>
      <c r="D21" s="192"/>
      <c r="E21" s="192"/>
      <c r="F21" s="201"/>
      <c r="G21" s="105" t="s">
        <v>32</v>
      </c>
      <c r="H21" s="26" t="s">
        <v>68</v>
      </c>
      <c r="I21" s="27"/>
      <c r="J21" s="27"/>
      <c r="K21" s="24"/>
      <c r="L21" s="28" t="s">
        <v>69</v>
      </c>
      <c r="M21" s="258"/>
      <c r="N21" s="258"/>
      <c r="O21" s="28" t="s">
        <v>25</v>
      </c>
      <c r="P21" s="258"/>
      <c r="Q21" s="258"/>
      <c r="R21" s="258"/>
      <c r="S21" s="258"/>
      <c r="T21" s="258"/>
      <c r="U21" s="258"/>
      <c r="V21" s="258"/>
      <c r="W21" s="259"/>
    </row>
    <row r="22" spans="1:31" ht="18" customHeight="1">
      <c r="A22" s="198" t="s">
        <v>13</v>
      </c>
      <c r="B22" s="199"/>
      <c r="C22" s="199"/>
      <c r="D22" s="199"/>
      <c r="E22" s="199"/>
      <c r="F22" s="200"/>
      <c r="G22" s="105" t="s">
        <v>237</v>
      </c>
      <c r="H22" s="278" t="s">
        <v>26</v>
      </c>
      <c r="I22" s="279"/>
      <c r="J22" s="279"/>
      <c r="K22" s="279"/>
      <c r="L22" s="279"/>
      <c r="M22" s="279"/>
      <c r="N22" s="279"/>
      <c r="O22" s="279"/>
      <c r="P22" s="279"/>
      <c r="Q22" s="279"/>
      <c r="R22" s="279"/>
      <c r="S22" s="279"/>
      <c r="T22" s="279"/>
      <c r="U22" s="279"/>
      <c r="V22" s="279"/>
      <c r="W22" s="264"/>
    </row>
    <row r="23" spans="1:31" ht="18" customHeight="1">
      <c r="A23" s="191"/>
      <c r="B23" s="192"/>
      <c r="C23" s="192"/>
      <c r="D23" s="192"/>
      <c r="E23" s="192"/>
      <c r="F23" s="201"/>
      <c r="G23" s="105" t="s">
        <v>32</v>
      </c>
      <c r="H23" s="278" t="s">
        <v>27</v>
      </c>
      <c r="I23" s="279"/>
      <c r="J23" s="279"/>
      <c r="K23" s="279"/>
      <c r="L23" s="279"/>
      <c r="M23" s="279"/>
      <c r="N23" s="29" t="s">
        <v>102</v>
      </c>
      <c r="O23" s="104" t="s">
        <v>32</v>
      </c>
      <c r="P23" s="278" t="s">
        <v>103</v>
      </c>
      <c r="Q23" s="279"/>
      <c r="R23" s="279"/>
      <c r="S23" s="279"/>
      <c r="T23" s="279"/>
      <c r="U23" s="279"/>
      <c r="V23" s="279"/>
      <c r="W23" s="264"/>
    </row>
    <row r="24" spans="1:31" ht="18" customHeight="1">
      <c r="A24" s="214" t="s">
        <v>14</v>
      </c>
      <c r="B24" s="214"/>
      <c r="C24" s="214"/>
      <c r="D24" s="214"/>
      <c r="E24" s="214"/>
      <c r="F24" s="214"/>
      <c r="G24" s="105" t="s">
        <v>237</v>
      </c>
      <c r="H24" s="272" t="s">
        <v>108</v>
      </c>
      <c r="I24" s="265"/>
      <c r="J24" s="273"/>
      <c r="K24" s="106" t="s">
        <v>32</v>
      </c>
      <c r="L24" s="264" t="s">
        <v>28</v>
      </c>
      <c r="M24" s="265"/>
      <c r="N24" s="265"/>
      <c r="O24" s="265"/>
      <c r="P24" s="265"/>
      <c r="Q24" s="265"/>
      <c r="R24" s="265"/>
      <c r="S24" s="265"/>
      <c r="T24" s="265"/>
      <c r="U24" s="265"/>
      <c r="V24" s="265"/>
      <c r="W24" s="265"/>
    </row>
    <row r="25" spans="1:31" ht="18" customHeight="1">
      <c r="A25" s="198" t="s">
        <v>70</v>
      </c>
      <c r="B25" s="199"/>
      <c r="C25" s="199"/>
      <c r="D25" s="199"/>
      <c r="E25" s="199"/>
      <c r="F25" s="200"/>
      <c r="G25" s="107" t="s">
        <v>237</v>
      </c>
      <c r="H25" s="26" t="s">
        <v>71</v>
      </c>
      <c r="I25" s="26"/>
      <c r="J25" s="26"/>
      <c r="K25" s="274" t="s">
        <v>207</v>
      </c>
      <c r="L25" s="274"/>
      <c r="M25" s="274"/>
      <c r="N25" s="274"/>
      <c r="O25" s="274"/>
      <c r="P25" s="274"/>
      <c r="Q25" s="274"/>
      <c r="R25" s="274"/>
      <c r="S25" s="274"/>
      <c r="T25" s="274"/>
      <c r="U25" s="274"/>
      <c r="V25" s="274"/>
      <c r="W25" s="275"/>
    </row>
    <row r="26" spans="1:31" ht="18" customHeight="1">
      <c r="A26" s="191"/>
      <c r="B26" s="192"/>
      <c r="C26" s="192"/>
      <c r="D26" s="192"/>
      <c r="E26" s="192"/>
      <c r="F26" s="201"/>
      <c r="G26" s="107" t="s">
        <v>237</v>
      </c>
      <c r="H26" s="26" t="s">
        <v>72</v>
      </c>
      <c r="I26" s="26"/>
      <c r="J26" s="26"/>
      <c r="K26" s="276" t="s">
        <v>208</v>
      </c>
      <c r="L26" s="276"/>
      <c r="M26" s="276"/>
      <c r="N26" s="276"/>
      <c r="O26" s="276"/>
      <c r="P26" s="276"/>
      <c r="Q26" s="276"/>
      <c r="R26" s="276"/>
      <c r="S26" s="276"/>
      <c r="T26" s="276"/>
      <c r="U26" s="276"/>
      <c r="V26" s="276"/>
      <c r="W26" s="277"/>
    </row>
    <row r="27" spans="1:31" ht="33" customHeight="1">
      <c r="A27" s="214" t="s">
        <v>15</v>
      </c>
      <c r="B27" s="214"/>
      <c r="C27" s="214"/>
      <c r="D27" s="214"/>
      <c r="E27" s="214"/>
      <c r="F27" s="214"/>
      <c r="G27" s="215">
        <f>IF(Q74="","",Q74)</f>
        <v>100000</v>
      </c>
      <c r="H27" s="216"/>
      <c r="I27" s="216"/>
      <c r="J27" s="216"/>
      <c r="K27" s="216"/>
      <c r="L27" s="216"/>
      <c r="M27" s="216"/>
      <c r="N27" s="216"/>
      <c r="O27" s="216"/>
      <c r="P27" s="42" t="s">
        <v>31</v>
      </c>
      <c r="Q27" s="42"/>
      <c r="R27" s="217"/>
      <c r="S27" s="217"/>
      <c r="T27" s="217"/>
      <c r="U27" s="217"/>
      <c r="V27" s="217"/>
      <c r="W27" s="218"/>
      <c r="AC27" s="219"/>
      <c r="AD27" s="219"/>
      <c r="AE27" s="219"/>
    </row>
    <row r="28" spans="1:31" ht="33" customHeight="1">
      <c r="A28" s="230" t="s">
        <v>117</v>
      </c>
      <c r="B28" s="231"/>
      <c r="C28" s="231"/>
      <c r="D28" s="231"/>
      <c r="E28" s="231"/>
      <c r="F28" s="232"/>
      <c r="G28" s="233" t="s">
        <v>118</v>
      </c>
      <c r="H28" s="234"/>
      <c r="I28" s="234"/>
      <c r="J28" s="234"/>
      <c r="K28" s="234"/>
      <c r="L28" s="234"/>
      <c r="M28" s="234"/>
      <c r="N28" s="234"/>
      <c r="O28" s="234"/>
      <c r="P28" s="234"/>
      <c r="Q28" s="234"/>
      <c r="R28" s="234"/>
      <c r="S28" s="234"/>
      <c r="T28" s="234"/>
      <c r="U28" s="234"/>
      <c r="V28" s="234"/>
      <c r="W28" s="235"/>
      <c r="AC28" s="36"/>
      <c r="AD28" s="36"/>
      <c r="AE28" s="36"/>
    </row>
    <row r="29" spans="1:31" ht="18" customHeight="1">
      <c r="A29" s="214" t="s">
        <v>62</v>
      </c>
      <c r="B29" s="214"/>
      <c r="C29" s="214"/>
      <c r="D29" s="214"/>
      <c r="E29" s="214"/>
      <c r="F29" s="214"/>
      <c r="G29" s="634">
        <v>2025</v>
      </c>
      <c r="H29" s="634"/>
      <c r="I29" s="635"/>
      <c r="J29" s="24" t="s">
        <v>0</v>
      </c>
      <c r="K29" s="628">
        <v>6</v>
      </c>
      <c r="L29" s="24" t="s">
        <v>23</v>
      </c>
      <c r="M29" s="628">
        <v>1</v>
      </c>
      <c r="N29" s="24" t="s">
        <v>24</v>
      </c>
      <c r="O29" s="222" t="str">
        <f>IF(M29="","入力してください","")</f>
        <v/>
      </c>
      <c r="P29" s="222"/>
      <c r="Q29" s="222"/>
      <c r="R29" s="222"/>
      <c r="S29" s="222"/>
      <c r="T29" s="222"/>
      <c r="U29" s="222"/>
      <c r="V29" s="222"/>
      <c r="W29" s="223"/>
      <c r="AC29" s="236"/>
      <c r="AD29" s="236"/>
      <c r="AE29" s="236"/>
    </row>
    <row r="30" spans="1:31" ht="18" customHeight="1">
      <c r="A30" s="214" t="s">
        <v>63</v>
      </c>
      <c r="B30" s="214"/>
      <c r="C30" s="214"/>
      <c r="D30" s="214"/>
      <c r="E30" s="214"/>
      <c r="F30" s="214"/>
      <c r="G30" s="634">
        <v>2025</v>
      </c>
      <c r="H30" s="634"/>
      <c r="I30" s="635"/>
      <c r="J30" s="24" t="s">
        <v>0</v>
      </c>
      <c r="K30" s="628">
        <v>6</v>
      </c>
      <c r="L30" s="24" t="s">
        <v>23</v>
      </c>
      <c r="M30" s="628">
        <v>30</v>
      </c>
      <c r="N30" s="24" t="s">
        <v>24</v>
      </c>
      <c r="O30" s="237" t="str">
        <f>IF(M30="","入力してください",(IF(AA30&gt;AB30,"2026年3月13日以前としてください","")))</f>
        <v/>
      </c>
      <c r="P30" s="237"/>
      <c r="Q30" s="237"/>
      <c r="R30" s="237"/>
      <c r="S30" s="237"/>
      <c r="T30" s="237"/>
      <c r="U30" s="237"/>
      <c r="V30" s="237"/>
      <c r="W30" s="238"/>
      <c r="Y30" s="43"/>
      <c r="Z30" s="43"/>
      <c r="AA30" s="43">
        <f>DATE(G30,K30,M30)</f>
        <v>45838</v>
      </c>
      <c r="AB30" s="43">
        <v>46094</v>
      </c>
    </row>
    <row r="31" spans="1:31" ht="15" customHeight="1">
      <c r="A31" s="239" t="s">
        <v>22</v>
      </c>
      <c r="B31" s="239"/>
      <c r="C31" s="239"/>
      <c r="D31" s="239"/>
      <c r="E31" s="239"/>
      <c r="F31" s="239"/>
      <c r="G31" s="260" t="s">
        <v>237</v>
      </c>
      <c r="H31" s="261"/>
      <c r="I31" s="264" t="s">
        <v>29</v>
      </c>
      <c r="J31" s="265"/>
      <c r="K31" s="265"/>
      <c r="L31" s="265"/>
      <c r="M31" s="265"/>
      <c r="N31" s="265"/>
      <c r="O31" s="265"/>
      <c r="P31" s="265"/>
      <c r="Q31" s="265"/>
      <c r="R31" s="265"/>
      <c r="S31" s="265"/>
      <c r="T31" s="265"/>
      <c r="U31" s="265"/>
      <c r="V31" s="265"/>
      <c r="W31" s="265"/>
    </row>
    <row r="32" spans="1:31" ht="15" customHeight="1">
      <c r="A32" s="239"/>
      <c r="B32" s="239"/>
      <c r="C32" s="239"/>
      <c r="D32" s="239"/>
      <c r="E32" s="239"/>
      <c r="F32" s="239"/>
      <c r="G32" s="262"/>
      <c r="H32" s="263"/>
      <c r="I32" s="264"/>
      <c r="J32" s="265"/>
      <c r="K32" s="265"/>
      <c r="L32" s="265"/>
      <c r="M32" s="265"/>
      <c r="N32" s="265"/>
      <c r="O32" s="265"/>
      <c r="P32" s="265"/>
      <c r="Q32" s="265"/>
      <c r="R32" s="265"/>
      <c r="S32" s="265"/>
      <c r="T32" s="265"/>
      <c r="U32" s="265"/>
      <c r="V32" s="265"/>
      <c r="W32" s="265"/>
    </row>
    <row r="33" spans="1:23" ht="13.5" customHeight="1">
      <c r="A33" s="214" t="s">
        <v>16</v>
      </c>
      <c r="B33" s="214"/>
      <c r="C33" s="214"/>
      <c r="D33" s="214"/>
      <c r="E33" s="214"/>
      <c r="F33" s="214"/>
      <c r="G33" s="260" t="s">
        <v>237</v>
      </c>
      <c r="H33" s="261"/>
      <c r="I33" s="268" t="s">
        <v>60</v>
      </c>
      <c r="J33" s="269"/>
      <c r="K33" s="269"/>
      <c r="L33" s="269"/>
      <c r="M33" s="269"/>
      <c r="N33" s="269"/>
      <c r="O33" s="269"/>
      <c r="P33" s="269"/>
      <c r="Q33" s="269"/>
      <c r="R33" s="269"/>
      <c r="S33" s="269"/>
      <c r="T33" s="269"/>
      <c r="U33" s="269"/>
      <c r="V33" s="269"/>
      <c r="W33" s="269"/>
    </row>
    <row r="34" spans="1:23" ht="13.5" customHeight="1">
      <c r="A34" s="214"/>
      <c r="B34" s="214"/>
      <c r="C34" s="214"/>
      <c r="D34" s="214"/>
      <c r="E34" s="214"/>
      <c r="F34" s="214"/>
      <c r="G34" s="266"/>
      <c r="H34" s="267"/>
      <c r="I34" s="268"/>
      <c r="J34" s="269"/>
      <c r="K34" s="269"/>
      <c r="L34" s="269"/>
      <c r="M34" s="269"/>
      <c r="N34" s="269"/>
      <c r="O34" s="269"/>
      <c r="P34" s="269"/>
      <c r="Q34" s="269"/>
      <c r="R34" s="269"/>
      <c r="S34" s="269"/>
      <c r="T34" s="269"/>
      <c r="U34" s="269"/>
      <c r="V34" s="269"/>
      <c r="W34" s="269"/>
    </row>
    <row r="35" spans="1:23" ht="12">
      <c r="A35" s="214"/>
      <c r="B35" s="214"/>
      <c r="C35" s="214"/>
      <c r="D35" s="214"/>
      <c r="E35" s="214"/>
      <c r="F35" s="214"/>
      <c r="G35" s="262"/>
      <c r="H35" s="263"/>
      <c r="I35" s="268"/>
      <c r="J35" s="269"/>
      <c r="K35" s="269"/>
      <c r="L35" s="269"/>
      <c r="M35" s="269"/>
      <c r="N35" s="269"/>
      <c r="O35" s="269"/>
      <c r="P35" s="269"/>
      <c r="Q35" s="269"/>
      <c r="R35" s="269"/>
      <c r="S35" s="269"/>
      <c r="T35" s="269"/>
      <c r="U35" s="269"/>
      <c r="V35" s="269"/>
      <c r="W35" s="269"/>
    </row>
    <row r="36" spans="1:23" ht="16.5" customHeight="1">
      <c r="A36" s="44"/>
      <c r="K36" s="44"/>
    </row>
    <row r="37" spans="1:23" ht="17.25" customHeight="1">
      <c r="A37" s="240" t="s">
        <v>61</v>
      </c>
      <c r="B37" s="240"/>
      <c r="C37" s="240"/>
      <c r="D37" s="240"/>
      <c r="E37" s="240"/>
      <c r="F37" s="240"/>
      <c r="G37" s="240"/>
      <c r="H37" s="240"/>
      <c r="I37" s="240"/>
      <c r="J37" s="240"/>
      <c r="K37" s="240"/>
      <c r="L37" s="240"/>
      <c r="M37" s="240"/>
      <c r="N37" s="240"/>
      <c r="O37" s="240"/>
      <c r="P37" s="240"/>
      <c r="Q37" s="240"/>
      <c r="R37" s="240"/>
      <c r="S37" s="240"/>
      <c r="T37" s="240"/>
      <c r="U37" s="240"/>
      <c r="V37" s="240"/>
      <c r="W37" s="240"/>
    </row>
    <row r="38" spans="1:23" ht="18" customHeight="1">
      <c r="A38" s="241" t="s">
        <v>17</v>
      </c>
      <c r="B38" s="241"/>
      <c r="C38" s="214" t="s">
        <v>36</v>
      </c>
      <c r="D38" s="214"/>
      <c r="E38" s="214"/>
      <c r="F38" s="242"/>
      <c r="G38" s="40" t="s">
        <v>6</v>
      </c>
      <c r="H38" s="619" t="s">
        <v>261</v>
      </c>
      <c r="I38" s="619"/>
      <c r="J38" s="619"/>
      <c r="K38" s="619"/>
      <c r="L38" s="619"/>
      <c r="M38" s="619"/>
      <c r="N38" s="619"/>
      <c r="O38" s="619"/>
      <c r="P38" s="619"/>
      <c r="Q38" s="619"/>
      <c r="R38" s="619"/>
      <c r="S38" s="619"/>
      <c r="T38" s="619"/>
      <c r="U38" s="619"/>
      <c r="V38" s="619"/>
      <c r="W38" s="620"/>
    </row>
    <row r="39" spans="1:23" ht="36.75" customHeight="1">
      <c r="A39" s="241"/>
      <c r="B39" s="241"/>
      <c r="C39" s="214"/>
      <c r="D39" s="214"/>
      <c r="E39" s="214"/>
      <c r="F39" s="242"/>
      <c r="G39" s="640" t="s">
        <v>262</v>
      </c>
      <c r="H39" s="641"/>
      <c r="I39" s="641"/>
      <c r="J39" s="641"/>
      <c r="K39" s="641"/>
      <c r="L39" s="641"/>
      <c r="M39" s="641"/>
      <c r="N39" s="641"/>
      <c r="O39" s="641"/>
      <c r="P39" s="641"/>
      <c r="Q39" s="641"/>
      <c r="R39" s="641"/>
      <c r="S39" s="641"/>
      <c r="T39" s="641"/>
      <c r="U39" s="641"/>
      <c r="V39" s="641"/>
      <c r="W39" s="641"/>
    </row>
    <row r="40" spans="1:23" ht="18.75" customHeight="1">
      <c r="A40" s="241"/>
      <c r="B40" s="241"/>
      <c r="C40" s="214" t="s">
        <v>18</v>
      </c>
      <c r="D40" s="214"/>
      <c r="E40" s="214"/>
      <c r="F40" s="242"/>
      <c r="G40" s="642" t="s">
        <v>263</v>
      </c>
      <c r="H40" s="643"/>
      <c r="I40" s="643"/>
      <c r="J40" s="643"/>
      <c r="K40" s="643"/>
      <c r="L40" s="643"/>
      <c r="M40" s="643"/>
      <c r="N40" s="643"/>
      <c r="O40" s="643"/>
      <c r="P40" s="643"/>
      <c r="Q40" s="643"/>
      <c r="R40" s="643"/>
      <c r="S40" s="643"/>
      <c r="T40" s="643"/>
      <c r="U40" s="643"/>
      <c r="V40" s="643"/>
      <c r="W40" s="643"/>
    </row>
    <row r="41" spans="1:23" ht="18" customHeight="1">
      <c r="A41" s="241"/>
      <c r="B41" s="241"/>
      <c r="C41" s="224" t="s">
        <v>7</v>
      </c>
      <c r="D41" s="224"/>
      <c r="E41" s="224"/>
      <c r="F41" s="225"/>
      <c r="G41" s="650" t="s">
        <v>264</v>
      </c>
      <c r="H41" s="651"/>
      <c r="I41" s="651"/>
      <c r="J41" s="651"/>
      <c r="K41" s="651"/>
      <c r="L41" s="651"/>
      <c r="M41" s="198" t="s">
        <v>9</v>
      </c>
      <c r="N41" s="199"/>
      <c r="O41" s="200"/>
      <c r="P41" s="656" t="s">
        <v>266</v>
      </c>
      <c r="Q41" s="657"/>
      <c r="R41" s="657"/>
      <c r="S41" s="657"/>
      <c r="T41" s="657"/>
      <c r="U41" s="657"/>
      <c r="V41" s="657"/>
      <c r="W41" s="658"/>
    </row>
    <row r="42" spans="1:23" ht="9" customHeight="1">
      <c r="A42" s="241"/>
      <c r="B42" s="241"/>
      <c r="C42" s="188" t="s">
        <v>19</v>
      </c>
      <c r="D42" s="189"/>
      <c r="E42" s="189"/>
      <c r="F42" s="190"/>
      <c r="G42" s="652" t="s">
        <v>265</v>
      </c>
      <c r="H42" s="652"/>
      <c r="I42" s="652"/>
      <c r="J42" s="652"/>
      <c r="K42" s="652"/>
      <c r="L42" s="653"/>
      <c r="M42" s="191"/>
      <c r="N42" s="192"/>
      <c r="O42" s="201"/>
      <c r="P42" s="659"/>
      <c r="Q42" s="654"/>
      <c r="R42" s="654"/>
      <c r="S42" s="654"/>
      <c r="T42" s="654"/>
      <c r="U42" s="654"/>
      <c r="V42" s="654"/>
      <c r="W42" s="655"/>
    </row>
    <row r="43" spans="1:23" ht="12" customHeight="1">
      <c r="A43" s="241"/>
      <c r="B43" s="241"/>
      <c r="C43" s="188"/>
      <c r="D43" s="189"/>
      <c r="E43" s="189"/>
      <c r="F43" s="190"/>
      <c r="G43" s="652"/>
      <c r="H43" s="652"/>
      <c r="I43" s="652"/>
      <c r="J43" s="652"/>
      <c r="K43" s="652"/>
      <c r="L43" s="653"/>
      <c r="M43" s="198" t="s">
        <v>20</v>
      </c>
      <c r="N43" s="199"/>
      <c r="O43" s="200"/>
      <c r="P43" s="660" t="s">
        <v>267</v>
      </c>
      <c r="Q43" s="661"/>
      <c r="R43" s="661"/>
      <c r="S43" s="661"/>
      <c r="T43" s="661"/>
      <c r="U43" s="661"/>
      <c r="V43" s="661"/>
      <c r="W43" s="662"/>
    </row>
    <row r="44" spans="1:23" ht="15.75" customHeight="1">
      <c r="A44" s="241"/>
      <c r="B44" s="241"/>
      <c r="C44" s="191"/>
      <c r="D44" s="192"/>
      <c r="E44" s="192"/>
      <c r="F44" s="193"/>
      <c r="G44" s="654"/>
      <c r="H44" s="654"/>
      <c r="I44" s="654"/>
      <c r="J44" s="654"/>
      <c r="K44" s="654"/>
      <c r="L44" s="655"/>
      <c r="M44" s="191"/>
      <c r="N44" s="192"/>
      <c r="O44" s="201"/>
      <c r="P44" s="663"/>
      <c r="Q44" s="664"/>
      <c r="R44" s="664"/>
      <c r="S44" s="664"/>
      <c r="T44" s="664"/>
      <c r="U44" s="664"/>
      <c r="V44" s="664"/>
      <c r="W44" s="665"/>
    </row>
    <row r="46" spans="1:23" s="1" customFormat="1">
      <c r="A46" s="2" t="s">
        <v>110</v>
      </c>
      <c r="U46" s="4"/>
    </row>
    <row r="47" spans="1:23" s="1" customFormat="1">
      <c r="U47" s="4"/>
    </row>
    <row r="48" spans="1:23" s="1" customFormat="1" ht="17.25">
      <c r="A48" s="179" t="s">
        <v>73</v>
      </c>
      <c r="B48" s="179"/>
      <c r="C48" s="179"/>
      <c r="D48" s="179"/>
      <c r="E48" s="179"/>
      <c r="F48" s="179"/>
      <c r="G48" s="179"/>
      <c r="H48" s="179"/>
      <c r="I48" s="179"/>
      <c r="J48" s="179"/>
      <c r="K48" s="179"/>
      <c r="L48" s="179"/>
      <c r="M48" s="179"/>
      <c r="N48" s="179"/>
      <c r="O48" s="179"/>
      <c r="P48" s="179"/>
      <c r="Q48" s="179"/>
      <c r="R48" s="179"/>
      <c r="S48" s="179"/>
      <c r="T48" s="179"/>
      <c r="U48" s="179"/>
      <c r="V48" s="179"/>
      <c r="W48" s="179"/>
    </row>
    <row r="49" spans="1:23" s="1" customFormat="1" ht="12">
      <c r="A49" s="99"/>
      <c r="B49" s="99"/>
      <c r="C49" s="99"/>
      <c r="D49" s="99"/>
      <c r="E49" s="99"/>
      <c r="F49" s="99"/>
      <c r="G49" s="99"/>
      <c r="H49" s="99"/>
      <c r="I49" s="99"/>
      <c r="J49" s="99"/>
      <c r="K49" s="99"/>
      <c r="L49" s="99"/>
      <c r="M49" s="99"/>
      <c r="N49" s="99"/>
      <c r="O49" s="99"/>
      <c r="P49" s="99"/>
      <c r="Q49" s="99"/>
      <c r="R49" s="99"/>
      <c r="S49" s="99"/>
      <c r="T49" s="99"/>
      <c r="U49" s="99"/>
      <c r="V49" s="99"/>
      <c r="W49" s="99"/>
    </row>
    <row r="50" spans="1:23" s="1" customFormat="1" ht="12">
      <c r="A50" s="100" t="s">
        <v>90</v>
      </c>
      <c r="B50" s="99"/>
      <c r="C50" s="99"/>
      <c r="D50" s="99"/>
      <c r="E50" s="99"/>
      <c r="F50" s="99"/>
      <c r="G50" s="99"/>
      <c r="H50" s="99"/>
      <c r="I50" s="99"/>
      <c r="J50" s="99"/>
      <c r="K50" s="99"/>
      <c r="L50" s="99"/>
      <c r="M50" s="99"/>
      <c r="N50" s="99"/>
      <c r="O50" s="99"/>
      <c r="P50" s="99"/>
      <c r="Q50" s="99"/>
      <c r="R50" s="99"/>
      <c r="S50" s="99"/>
      <c r="T50" s="99"/>
      <c r="U50" s="99"/>
      <c r="V50" s="99"/>
      <c r="W50" s="99"/>
    </row>
    <row r="51" spans="1:23" s="1" customFormat="1" ht="26.45" customHeight="1">
      <c r="A51" s="155" t="s">
        <v>85</v>
      </c>
      <c r="B51" s="155"/>
      <c r="C51" s="155"/>
      <c r="D51" s="155"/>
      <c r="E51" s="156" t="s">
        <v>36</v>
      </c>
      <c r="F51" s="156"/>
      <c r="G51" s="156"/>
      <c r="H51" s="666" t="str">
        <f>G39</f>
        <v>新潟市中央区古町通7-1010</v>
      </c>
      <c r="I51" s="666"/>
      <c r="J51" s="666"/>
      <c r="K51" s="666"/>
      <c r="L51" s="666"/>
      <c r="M51" s="666"/>
      <c r="N51" s="666"/>
      <c r="O51" s="666"/>
      <c r="P51" s="666"/>
      <c r="Q51" s="666"/>
      <c r="R51" s="666"/>
      <c r="S51" s="666"/>
      <c r="T51" s="666"/>
      <c r="U51" s="666"/>
      <c r="V51" s="666"/>
      <c r="W51" s="666"/>
    </row>
    <row r="52" spans="1:23" s="1" customFormat="1" ht="26.1" customHeight="1">
      <c r="A52" s="155"/>
      <c r="B52" s="155"/>
      <c r="C52" s="155"/>
      <c r="D52" s="155"/>
      <c r="E52" s="181" t="s">
        <v>81</v>
      </c>
      <c r="F52" s="181"/>
      <c r="G52" s="181"/>
      <c r="H52" s="667" t="str">
        <f>G40</f>
        <v>㈱健幸すまい</v>
      </c>
      <c r="I52" s="667"/>
      <c r="J52" s="667"/>
      <c r="K52" s="667"/>
      <c r="L52" s="667"/>
      <c r="M52" s="667"/>
      <c r="N52" s="667"/>
      <c r="O52" s="667"/>
      <c r="P52" s="667"/>
      <c r="Q52" s="667"/>
      <c r="R52" s="667"/>
      <c r="S52" s="667"/>
      <c r="T52" s="667"/>
      <c r="U52" s="667"/>
      <c r="V52" s="667"/>
      <c r="W52" s="667"/>
    </row>
    <row r="53" spans="1:23" s="1" customFormat="1" ht="18.95" customHeight="1">
      <c r="A53" s="155"/>
      <c r="B53" s="155"/>
      <c r="C53" s="155"/>
      <c r="D53" s="155"/>
      <c r="E53" s="180" t="s">
        <v>82</v>
      </c>
      <c r="F53" s="180"/>
      <c r="G53" s="180"/>
      <c r="H53" s="108" t="s">
        <v>32</v>
      </c>
      <c r="I53" s="182" t="s">
        <v>226</v>
      </c>
      <c r="J53" s="183"/>
      <c r="K53" s="183"/>
      <c r="L53" s="184"/>
      <c r="M53" s="109" t="s">
        <v>237</v>
      </c>
      <c r="N53" s="185" t="s">
        <v>83</v>
      </c>
      <c r="O53" s="186"/>
      <c r="P53" s="186"/>
      <c r="Q53" s="187"/>
      <c r="R53" s="109" t="s">
        <v>237</v>
      </c>
      <c r="S53" s="185" t="s">
        <v>84</v>
      </c>
      <c r="T53" s="186"/>
      <c r="U53" s="186"/>
      <c r="V53" s="186"/>
      <c r="W53" s="186"/>
    </row>
    <row r="54" spans="1:23" s="1" customFormat="1" ht="26.45" customHeight="1">
      <c r="A54" s="155" t="s">
        <v>86</v>
      </c>
      <c r="B54" s="155"/>
      <c r="C54" s="155"/>
      <c r="D54" s="155"/>
      <c r="E54" s="380" t="s">
        <v>36</v>
      </c>
      <c r="F54" s="380"/>
      <c r="G54" s="380"/>
      <c r="H54" s="209"/>
      <c r="I54" s="209"/>
      <c r="J54" s="209"/>
      <c r="K54" s="209"/>
      <c r="L54" s="209"/>
      <c r="M54" s="209"/>
      <c r="N54" s="209"/>
      <c r="O54" s="209"/>
      <c r="P54" s="209"/>
      <c r="Q54" s="209"/>
      <c r="R54" s="209"/>
      <c r="S54" s="209"/>
      <c r="T54" s="209"/>
      <c r="U54" s="209"/>
      <c r="V54" s="209"/>
      <c r="W54" s="209"/>
    </row>
    <row r="55" spans="1:23" s="1" customFormat="1" ht="26.1" customHeight="1">
      <c r="A55" s="155"/>
      <c r="B55" s="155"/>
      <c r="C55" s="155"/>
      <c r="D55" s="155"/>
      <c r="E55" s="211" t="s">
        <v>81</v>
      </c>
      <c r="F55" s="211"/>
      <c r="G55" s="211"/>
      <c r="H55" s="210"/>
      <c r="I55" s="210"/>
      <c r="J55" s="210"/>
      <c r="K55" s="210"/>
      <c r="L55" s="210"/>
      <c r="M55" s="210"/>
      <c r="N55" s="210"/>
      <c r="O55" s="210"/>
      <c r="P55" s="210"/>
      <c r="Q55" s="210"/>
      <c r="R55" s="210"/>
      <c r="S55" s="210"/>
      <c r="T55" s="210"/>
      <c r="U55" s="210"/>
      <c r="V55" s="210"/>
      <c r="W55" s="210"/>
    </row>
    <row r="56" spans="1:23" s="1" customFormat="1" ht="18.95" customHeight="1">
      <c r="A56" s="155"/>
      <c r="B56" s="155"/>
      <c r="C56" s="155"/>
      <c r="D56" s="155"/>
      <c r="E56" s="208" t="s">
        <v>82</v>
      </c>
      <c r="F56" s="208"/>
      <c r="G56" s="208"/>
      <c r="H56" s="108" t="s">
        <v>32</v>
      </c>
      <c r="I56" s="182" t="s">
        <v>226</v>
      </c>
      <c r="J56" s="183"/>
      <c r="K56" s="183"/>
      <c r="L56" s="184"/>
      <c r="M56" s="109" t="s">
        <v>32</v>
      </c>
      <c r="N56" s="185" t="s">
        <v>83</v>
      </c>
      <c r="O56" s="186"/>
      <c r="P56" s="186"/>
      <c r="Q56" s="187"/>
      <c r="R56" s="109" t="s">
        <v>32</v>
      </c>
      <c r="S56" s="185" t="s">
        <v>84</v>
      </c>
      <c r="T56" s="186"/>
      <c r="U56" s="186"/>
      <c r="V56" s="186"/>
      <c r="W56" s="186"/>
    </row>
    <row r="57" spans="1:23" s="1" customFormat="1" ht="26.45" customHeight="1">
      <c r="A57" s="155" t="s">
        <v>87</v>
      </c>
      <c r="B57" s="155"/>
      <c r="C57" s="155"/>
      <c r="D57" s="155"/>
      <c r="E57" s="380" t="s">
        <v>36</v>
      </c>
      <c r="F57" s="380"/>
      <c r="G57" s="380"/>
      <c r="H57" s="212"/>
      <c r="I57" s="212"/>
      <c r="J57" s="212"/>
      <c r="K57" s="212"/>
      <c r="L57" s="212"/>
      <c r="M57" s="212"/>
      <c r="N57" s="212"/>
      <c r="O57" s="212"/>
      <c r="P57" s="212"/>
      <c r="Q57" s="212"/>
      <c r="R57" s="212"/>
      <c r="S57" s="212"/>
      <c r="T57" s="212"/>
      <c r="U57" s="212"/>
      <c r="V57" s="212"/>
      <c r="W57" s="212"/>
    </row>
    <row r="58" spans="1:23" s="1" customFormat="1" ht="26.1" customHeight="1">
      <c r="A58" s="155"/>
      <c r="B58" s="155"/>
      <c r="C58" s="155"/>
      <c r="D58" s="155"/>
      <c r="E58" s="211" t="s">
        <v>81</v>
      </c>
      <c r="F58" s="211"/>
      <c r="G58" s="211"/>
      <c r="H58" s="213"/>
      <c r="I58" s="213"/>
      <c r="J58" s="213"/>
      <c r="K58" s="213"/>
      <c r="L58" s="213"/>
      <c r="M58" s="213"/>
      <c r="N58" s="213"/>
      <c r="O58" s="213"/>
      <c r="P58" s="213"/>
      <c r="Q58" s="213"/>
      <c r="R58" s="213"/>
      <c r="S58" s="213"/>
      <c r="T58" s="213"/>
      <c r="U58" s="213"/>
      <c r="V58" s="213"/>
      <c r="W58" s="213"/>
    </row>
    <row r="59" spans="1:23" s="1" customFormat="1" ht="18.95" customHeight="1">
      <c r="A59" s="155"/>
      <c r="B59" s="155"/>
      <c r="C59" s="155"/>
      <c r="D59" s="155"/>
      <c r="E59" s="208" t="s">
        <v>82</v>
      </c>
      <c r="F59" s="208"/>
      <c r="G59" s="208"/>
      <c r="H59" s="108" t="s">
        <v>32</v>
      </c>
      <c r="I59" s="182" t="s">
        <v>226</v>
      </c>
      <c r="J59" s="183"/>
      <c r="K59" s="183"/>
      <c r="L59" s="184"/>
      <c r="M59" s="109" t="s">
        <v>32</v>
      </c>
      <c r="N59" s="185" t="s">
        <v>83</v>
      </c>
      <c r="O59" s="186"/>
      <c r="P59" s="186"/>
      <c r="Q59" s="187"/>
      <c r="R59" s="109" t="s">
        <v>32</v>
      </c>
      <c r="S59" s="185" t="s">
        <v>84</v>
      </c>
      <c r="T59" s="186"/>
      <c r="U59" s="186"/>
      <c r="V59" s="186"/>
      <c r="W59" s="186"/>
    </row>
    <row r="60" spans="1:23" s="1" customFormat="1">
      <c r="U60" s="4"/>
    </row>
    <row r="61" spans="1:23" s="1" customFormat="1" ht="19.5" customHeight="1">
      <c r="A61" s="154" t="s">
        <v>89</v>
      </c>
      <c r="B61" s="154"/>
      <c r="C61" s="154"/>
      <c r="D61" s="154"/>
      <c r="E61" s="154"/>
      <c r="F61" s="154"/>
      <c r="G61" s="154"/>
      <c r="U61" s="4"/>
    </row>
    <row r="62" spans="1:23" s="1" customFormat="1" ht="24" customHeight="1">
      <c r="A62" s="155" t="s">
        <v>88</v>
      </c>
      <c r="B62" s="155"/>
      <c r="C62" s="155"/>
      <c r="D62" s="155"/>
      <c r="E62" s="155"/>
      <c r="F62" s="155"/>
      <c r="G62" s="155"/>
      <c r="H62" s="155"/>
      <c r="I62" s="155"/>
      <c r="J62" s="155"/>
      <c r="K62" s="155" t="s">
        <v>91</v>
      </c>
      <c r="L62" s="155"/>
      <c r="M62" s="155"/>
      <c r="N62" s="155"/>
      <c r="O62" s="155"/>
      <c r="P62" s="155"/>
      <c r="Q62" s="156" t="s">
        <v>92</v>
      </c>
      <c r="R62" s="156"/>
      <c r="S62" s="156"/>
      <c r="T62" s="156"/>
      <c r="U62" s="156"/>
      <c r="V62" s="156"/>
      <c r="W62" s="156"/>
    </row>
    <row r="63" spans="1:23" s="1" customFormat="1" ht="24" customHeight="1">
      <c r="A63" s="379" t="s">
        <v>209</v>
      </c>
      <c r="B63" s="379"/>
      <c r="C63" s="379"/>
      <c r="D63" s="379"/>
      <c r="E63" s="379"/>
      <c r="F63" s="379"/>
      <c r="G63" s="379"/>
      <c r="H63" s="379"/>
      <c r="I63" s="379"/>
      <c r="J63" s="379"/>
      <c r="K63" s="157">
        <f>S92</f>
        <v>0</v>
      </c>
      <c r="L63" s="157"/>
      <c r="M63" s="157"/>
      <c r="N63" s="158"/>
      <c r="O63" s="101" t="s">
        <v>31</v>
      </c>
      <c r="P63" s="102" t="s">
        <v>93</v>
      </c>
      <c r="Q63" s="148" t="s">
        <v>96</v>
      </c>
      <c r="R63" s="148"/>
      <c r="S63" s="148"/>
      <c r="T63" s="148"/>
      <c r="U63" s="148"/>
      <c r="V63" s="148"/>
      <c r="W63" s="148"/>
    </row>
    <row r="64" spans="1:23" s="1" customFormat="1" ht="24" customHeight="1">
      <c r="A64" s="379" t="s">
        <v>181</v>
      </c>
      <c r="B64" s="379"/>
      <c r="C64" s="379"/>
      <c r="D64" s="379"/>
      <c r="E64" s="379"/>
      <c r="F64" s="379"/>
      <c r="G64" s="379"/>
      <c r="H64" s="379"/>
      <c r="I64" s="379"/>
      <c r="J64" s="379"/>
      <c r="K64" s="157">
        <f>S133</f>
        <v>60000</v>
      </c>
      <c r="L64" s="157"/>
      <c r="M64" s="157"/>
      <c r="N64" s="158"/>
      <c r="O64" s="101" t="s">
        <v>31</v>
      </c>
      <c r="P64" s="102" t="s">
        <v>94</v>
      </c>
      <c r="Q64" s="339">
        <f>SUM(K63:N65)</f>
        <v>104000</v>
      </c>
      <c r="R64" s="339"/>
      <c r="S64" s="339"/>
      <c r="T64" s="339"/>
      <c r="U64" s="340"/>
      <c r="V64" s="336" t="s">
        <v>31</v>
      </c>
      <c r="W64" s="149" t="s">
        <v>98</v>
      </c>
    </row>
    <row r="65" spans="1:27" s="1" customFormat="1" ht="24" customHeight="1">
      <c r="A65" s="379" t="s">
        <v>182</v>
      </c>
      <c r="B65" s="379"/>
      <c r="C65" s="379"/>
      <c r="D65" s="379"/>
      <c r="E65" s="379"/>
      <c r="F65" s="379"/>
      <c r="G65" s="379"/>
      <c r="H65" s="379"/>
      <c r="I65" s="379"/>
      <c r="J65" s="379"/>
      <c r="K65" s="157">
        <f>S170</f>
        <v>44000</v>
      </c>
      <c r="L65" s="157"/>
      <c r="M65" s="157"/>
      <c r="N65" s="158"/>
      <c r="O65" s="101" t="s">
        <v>31</v>
      </c>
      <c r="P65" s="102" t="s">
        <v>95</v>
      </c>
      <c r="Q65" s="339"/>
      <c r="R65" s="339"/>
      <c r="S65" s="339"/>
      <c r="T65" s="339"/>
      <c r="U65" s="340"/>
      <c r="V65" s="336"/>
      <c r="W65" s="149"/>
    </row>
    <row r="66" spans="1:27" s="1" customFormat="1" ht="24" customHeight="1">
      <c r="Q66" s="159" t="s">
        <v>97</v>
      </c>
      <c r="R66" s="160"/>
      <c r="S66" s="160"/>
      <c r="T66" s="160"/>
      <c r="U66" s="160"/>
      <c r="V66" s="160"/>
      <c r="W66" s="160"/>
    </row>
    <row r="67" spans="1:27" s="1" customFormat="1" ht="24" customHeight="1">
      <c r="Q67" s="155" t="s">
        <v>227</v>
      </c>
      <c r="R67" s="155"/>
      <c r="S67" s="155"/>
      <c r="T67" s="155"/>
      <c r="U67" s="155"/>
      <c r="V67" s="155"/>
      <c r="W67" s="155"/>
    </row>
    <row r="68" spans="1:27" s="1" customFormat="1" ht="24" customHeight="1">
      <c r="Q68" s="337">
        <v>100000</v>
      </c>
      <c r="R68" s="337"/>
      <c r="S68" s="337"/>
      <c r="T68" s="337"/>
      <c r="U68" s="338"/>
      <c r="V68" s="336" t="s">
        <v>31</v>
      </c>
      <c r="W68" s="149" t="s">
        <v>99</v>
      </c>
    </row>
    <row r="69" spans="1:27" s="1" customFormat="1" ht="24" customHeight="1">
      <c r="Q69" s="337"/>
      <c r="R69" s="337"/>
      <c r="S69" s="337"/>
      <c r="T69" s="337"/>
      <c r="U69" s="338"/>
      <c r="V69" s="336"/>
      <c r="W69" s="149"/>
    </row>
    <row r="70" spans="1:27" s="1" customFormat="1" ht="24" customHeight="1" thickBot="1">
      <c r="Q70" s="160" t="s">
        <v>97</v>
      </c>
      <c r="R70" s="160"/>
      <c r="S70" s="160"/>
      <c r="T70" s="160"/>
      <c r="U70" s="160"/>
      <c r="V70" s="160"/>
      <c r="W70" s="160"/>
    </row>
    <row r="71" spans="1:27" s="1" customFormat="1" ht="24" customHeight="1">
      <c r="Q71" s="352" t="s">
        <v>100</v>
      </c>
      <c r="R71" s="353"/>
      <c r="S71" s="353"/>
      <c r="T71" s="353"/>
      <c r="U71" s="353"/>
      <c r="V71" s="353"/>
      <c r="W71" s="354"/>
    </row>
    <row r="72" spans="1:27" s="1" customFormat="1" ht="17.100000000000001" customHeight="1">
      <c r="Q72" s="349" t="s">
        <v>228</v>
      </c>
      <c r="R72" s="350"/>
      <c r="S72" s="350"/>
      <c r="T72" s="350"/>
      <c r="U72" s="350"/>
      <c r="V72" s="350"/>
      <c r="W72" s="351"/>
    </row>
    <row r="73" spans="1:27" s="1" customFormat="1" ht="17.100000000000001" customHeight="1">
      <c r="Q73" s="376" t="s">
        <v>104</v>
      </c>
      <c r="R73" s="377"/>
      <c r="S73" s="377"/>
      <c r="T73" s="377"/>
      <c r="U73" s="377"/>
      <c r="V73" s="377"/>
      <c r="W73" s="378"/>
    </row>
    <row r="74" spans="1:27" s="1" customFormat="1" ht="24" customHeight="1">
      <c r="Q74" s="341">
        <f>IF(Q64&lt;10000,AA74,IF(Q64&gt;=100000,100000,Q64))</f>
        <v>100000</v>
      </c>
      <c r="R74" s="342"/>
      <c r="S74" s="342"/>
      <c r="T74" s="342"/>
      <c r="U74" s="342"/>
      <c r="V74" s="343"/>
      <c r="W74" s="347" t="s">
        <v>31</v>
      </c>
      <c r="AA74" s="110" t="s">
        <v>238</v>
      </c>
    </row>
    <row r="75" spans="1:27" s="1" customFormat="1" ht="24" customHeight="1" thickBot="1">
      <c r="Q75" s="344"/>
      <c r="R75" s="345"/>
      <c r="S75" s="345"/>
      <c r="T75" s="345"/>
      <c r="U75" s="345"/>
      <c r="V75" s="346"/>
      <c r="W75" s="348"/>
    </row>
    <row r="76" spans="1:27" ht="19.5" customHeight="1">
      <c r="A76" s="32" t="s">
        <v>111</v>
      </c>
    </row>
    <row r="78" spans="1:27" ht="17.25">
      <c r="A78" s="270" t="s">
        <v>210</v>
      </c>
      <c r="B78" s="270"/>
      <c r="C78" s="270"/>
      <c r="D78" s="270"/>
      <c r="E78" s="270"/>
      <c r="F78" s="270"/>
      <c r="G78" s="270"/>
      <c r="H78" s="270"/>
      <c r="I78" s="270"/>
      <c r="J78" s="270"/>
      <c r="K78" s="270"/>
      <c r="L78" s="270"/>
      <c r="M78" s="270"/>
      <c r="N78" s="270"/>
      <c r="O78" s="270"/>
      <c r="P78" s="270"/>
      <c r="Q78" s="270"/>
      <c r="R78" s="270"/>
      <c r="S78" s="270"/>
      <c r="T78" s="270"/>
      <c r="U78" s="270"/>
      <c r="V78" s="270"/>
      <c r="W78" s="270"/>
    </row>
    <row r="79" spans="1:27" ht="12">
      <c r="A79" s="47"/>
      <c r="B79" s="46"/>
      <c r="C79" s="46"/>
      <c r="D79" s="46"/>
      <c r="E79" s="46"/>
      <c r="F79" s="46"/>
      <c r="G79" s="46"/>
      <c r="H79" s="46"/>
      <c r="I79" s="46"/>
      <c r="J79" s="46"/>
      <c r="K79" s="46"/>
      <c r="L79" s="46"/>
      <c r="M79" s="46"/>
      <c r="N79" s="46"/>
      <c r="O79" s="46"/>
      <c r="P79" s="46"/>
      <c r="Q79" s="46"/>
      <c r="R79" s="46"/>
      <c r="S79" s="46"/>
      <c r="T79" s="46"/>
      <c r="U79" s="46"/>
      <c r="V79" s="46"/>
      <c r="W79" s="46"/>
    </row>
    <row r="80" spans="1:27" s="32" customFormat="1" ht="20.100000000000001" customHeight="1">
      <c r="A80" s="330" t="s">
        <v>209</v>
      </c>
      <c r="B80" s="330"/>
      <c r="C80" s="330"/>
      <c r="D80" s="330"/>
      <c r="E80" s="330"/>
      <c r="F80" s="330"/>
      <c r="G80" s="330"/>
      <c r="H80" s="330"/>
      <c r="I80" s="330"/>
      <c r="J80" s="330"/>
      <c r="K80" s="330"/>
      <c r="L80" s="330"/>
      <c r="M80" s="330"/>
      <c r="N80" s="330"/>
      <c r="O80" s="330"/>
      <c r="P80" s="330"/>
      <c r="Q80" s="330"/>
      <c r="R80" s="330"/>
      <c r="S80" s="330"/>
      <c r="T80" s="330"/>
      <c r="U80" s="330"/>
      <c r="V80" s="330"/>
      <c r="W80" s="330"/>
    </row>
    <row r="81" spans="1:27" s="32" customFormat="1" ht="18.95" customHeight="1">
      <c r="A81" s="295" t="s">
        <v>74</v>
      </c>
      <c r="B81" s="295"/>
      <c r="C81" s="295"/>
      <c r="D81" s="295"/>
      <c r="E81" s="295"/>
      <c r="F81" s="295"/>
      <c r="G81" s="295"/>
      <c r="H81" s="295"/>
      <c r="I81" s="295"/>
      <c r="J81" s="295" t="s">
        <v>78</v>
      </c>
      <c r="K81" s="295"/>
      <c r="L81" s="295"/>
      <c r="M81" s="295"/>
      <c r="N81" s="295"/>
      <c r="O81" s="295" t="s">
        <v>75</v>
      </c>
      <c r="P81" s="295"/>
      <c r="Q81" s="295"/>
      <c r="R81" s="295"/>
      <c r="S81" s="295" t="s">
        <v>76</v>
      </c>
      <c r="T81" s="295"/>
      <c r="U81" s="295"/>
      <c r="V81" s="295"/>
      <c r="W81" s="295"/>
    </row>
    <row r="82" spans="1:27" s="32" customFormat="1" ht="21" customHeight="1">
      <c r="A82" s="49" t="str">
        <f>IF(OR(B83=$AH$1,B84=$AH$1),$AH$1,$AH$2)</f>
        <v>□</v>
      </c>
      <c r="B82" s="142" t="s">
        <v>178</v>
      </c>
      <c r="C82" s="143"/>
      <c r="D82" s="143"/>
      <c r="E82" s="143"/>
      <c r="F82" s="143"/>
      <c r="G82" s="143"/>
      <c r="H82" s="143"/>
      <c r="I82" s="143"/>
      <c r="J82" s="143"/>
      <c r="K82" s="143"/>
      <c r="L82" s="143"/>
      <c r="M82" s="143"/>
      <c r="N82" s="143"/>
      <c r="O82" s="143"/>
      <c r="P82" s="143"/>
      <c r="Q82" s="143"/>
      <c r="R82" s="143"/>
      <c r="S82" s="143"/>
      <c r="T82" s="143"/>
      <c r="U82" s="143"/>
      <c r="V82" s="143"/>
      <c r="W82" s="144"/>
    </row>
    <row r="83" spans="1:27" s="32" customFormat="1" ht="21" customHeight="1">
      <c r="A83" s="50"/>
      <c r="B83" s="111" t="s">
        <v>32</v>
      </c>
      <c r="C83" s="176" t="s">
        <v>174</v>
      </c>
      <c r="D83" s="177"/>
      <c r="E83" s="177"/>
      <c r="F83" s="177"/>
      <c r="G83" s="177"/>
      <c r="H83" s="177"/>
      <c r="I83" s="178"/>
      <c r="J83" s="145"/>
      <c r="K83" s="146"/>
      <c r="L83" s="146"/>
      <c r="M83" s="146"/>
      <c r="N83" s="147"/>
      <c r="O83" s="150">
        <v>74000</v>
      </c>
      <c r="P83" s="151"/>
      <c r="Q83" s="151"/>
      <c r="R83" s="152"/>
      <c r="S83" s="358" t="str">
        <f>IF(AND(B83=$AH$1,B84=$AH$1),AA83,IF(B83=$AH$1,O83,""))</f>
        <v/>
      </c>
      <c r="T83" s="359"/>
      <c r="U83" s="359"/>
      <c r="V83" s="359"/>
      <c r="W83" s="51" t="s">
        <v>31</v>
      </c>
      <c r="AA83" s="32" t="s">
        <v>242</v>
      </c>
    </row>
    <row r="84" spans="1:27" s="32" customFormat="1" ht="21" customHeight="1">
      <c r="A84" s="52"/>
      <c r="B84" s="111" t="s">
        <v>32</v>
      </c>
      <c r="C84" s="142" t="s">
        <v>175</v>
      </c>
      <c r="D84" s="143"/>
      <c r="E84" s="143"/>
      <c r="F84" s="143"/>
      <c r="G84" s="143"/>
      <c r="H84" s="143"/>
      <c r="I84" s="144"/>
      <c r="J84" s="145"/>
      <c r="K84" s="146"/>
      <c r="L84" s="146"/>
      <c r="M84" s="146"/>
      <c r="N84" s="147"/>
      <c r="O84" s="355">
        <v>50000</v>
      </c>
      <c r="P84" s="356"/>
      <c r="Q84" s="356"/>
      <c r="R84" s="357"/>
      <c r="S84" s="358" t="str">
        <f>IF(AND(B83=$AH$1,B84=$AH$1),AA83,IF(B84=$AH$1,O84,""))</f>
        <v/>
      </c>
      <c r="T84" s="359"/>
      <c r="U84" s="359"/>
      <c r="V84" s="359"/>
      <c r="W84" s="53" t="s">
        <v>31</v>
      </c>
    </row>
    <row r="85" spans="1:27" s="32" customFormat="1" ht="21.6" customHeight="1">
      <c r="A85" s="112" t="s">
        <v>32</v>
      </c>
      <c r="B85" s="371" t="s">
        <v>119</v>
      </c>
      <c r="C85" s="372"/>
      <c r="D85" s="372"/>
      <c r="E85" s="372"/>
      <c r="F85" s="372"/>
      <c r="G85" s="372"/>
      <c r="H85" s="372"/>
      <c r="I85" s="373"/>
      <c r="J85" s="369"/>
      <c r="K85" s="369"/>
      <c r="L85" s="369"/>
      <c r="M85" s="369"/>
      <c r="N85" s="370"/>
      <c r="O85" s="366">
        <v>5000</v>
      </c>
      <c r="P85" s="367"/>
      <c r="Q85" s="367"/>
      <c r="R85" s="368"/>
      <c r="S85" s="374" t="str">
        <f>IF(A85=$AH$1,O85,"")</f>
        <v/>
      </c>
      <c r="T85" s="375"/>
      <c r="U85" s="375"/>
      <c r="V85" s="375"/>
      <c r="W85" s="54" t="s">
        <v>31</v>
      </c>
    </row>
    <row r="86" spans="1:27" s="32" customFormat="1" ht="21.6" customHeight="1">
      <c r="A86" s="111" t="s">
        <v>32</v>
      </c>
      <c r="B86" s="360" t="s">
        <v>120</v>
      </c>
      <c r="C86" s="361"/>
      <c r="D86" s="361"/>
      <c r="E86" s="361"/>
      <c r="F86" s="361"/>
      <c r="G86" s="361"/>
      <c r="H86" s="361"/>
      <c r="I86" s="362"/>
      <c r="J86" s="146"/>
      <c r="K86" s="146"/>
      <c r="L86" s="146"/>
      <c r="M86" s="146"/>
      <c r="N86" s="147"/>
      <c r="O86" s="150">
        <v>5000</v>
      </c>
      <c r="P86" s="151"/>
      <c r="Q86" s="151"/>
      <c r="R86" s="152"/>
      <c r="S86" s="374" t="str">
        <f>IF(A86=$AH$1,O86,"")</f>
        <v/>
      </c>
      <c r="T86" s="375"/>
      <c r="U86" s="375"/>
      <c r="V86" s="375"/>
      <c r="W86" s="51" t="s">
        <v>31</v>
      </c>
    </row>
    <row r="87" spans="1:27" s="32" customFormat="1" ht="21.6" customHeight="1">
      <c r="A87" s="111" t="s">
        <v>32</v>
      </c>
      <c r="B87" s="360" t="s">
        <v>121</v>
      </c>
      <c r="C87" s="361"/>
      <c r="D87" s="361"/>
      <c r="E87" s="361"/>
      <c r="F87" s="361"/>
      <c r="G87" s="361"/>
      <c r="H87" s="361"/>
      <c r="I87" s="362"/>
      <c r="J87" s="146"/>
      <c r="K87" s="146"/>
      <c r="L87" s="146"/>
      <c r="M87" s="146"/>
      <c r="N87" s="147"/>
      <c r="O87" s="150">
        <v>5000</v>
      </c>
      <c r="P87" s="151"/>
      <c r="Q87" s="151"/>
      <c r="R87" s="151"/>
      <c r="S87" s="374" t="str">
        <f t="shared" ref="S87:S91" si="0">IF(A87=$AH$1,O87,"")</f>
        <v/>
      </c>
      <c r="T87" s="375"/>
      <c r="U87" s="375"/>
      <c r="V87" s="375"/>
      <c r="W87" s="53" t="s">
        <v>31</v>
      </c>
    </row>
    <row r="88" spans="1:27" s="32" customFormat="1" ht="21.6" customHeight="1">
      <c r="A88" s="111" t="s">
        <v>32</v>
      </c>
      <c r="B88" s="360" t="s">
        <v>122</v>
      </c>
      <c r="C88" s="361"/>
      <c r="D88" s="361"/>
      <c r="E88" s="361"/>
      <c r="F88" s="361"/>
      <c r="G88" s="361"/>
      <c r="H88" s="361"/>
      <c r="I88" s="362"/>
      <c r="J88" s="146"/>
      <c r="K88" s="146"/>
      <c r="L88" s="146"/>
      <c r="M88" s="146"/>
      <c r="N88" s="147"/>
      <c r="O88" s="150">
        <v>5000</v>
      </c>
      <c r="P88" s="151"/>
      <c r="Q88" s="151"/>
      <c r="R88" s="152"/>
      <c r="S88" s="374" t="str">
        <f t="shared" si="0"/>
        <v/>
      </c>
      <c r="T88" s="375"/>
      <c r="U88" s="375"/>
      <c r="V88" s="375"/>
      <c r="W88" s="53" t="s">
        <v>31</v>
      </c>
    </row>
    <row r="89" spans="1:27" s="32" customFormat="1" ht="21.6" customHeight="1">
      <c r="A89" s="112" t="s">
        <v>32</v>
      </c>
      <c r="B89" s="363" t="s">
        <v>123</v>
      </c>
      <c r="C89" s="364"/>
      <c r="D89" s="364"/>
      <c r="E89" s="364"/>
      <c r="F89" s="364"/>
      <c r="G89" s="364"/>
      <c r="H89" s="364"/>
      <c r="I89" s="365"/>
      <c r="J89" s="145"/>
      <c r="K89" s="146"/>
      <c r="L89" s="146"/>
      <c r="M89" s="146"/>
      <c r="N89" s="147"/>
      <c r="O89" s="150">
        <v>50000</v>
      </c>
      <c r="P89" s="151"/>
      <c r="Q89" s="151"/>
      <c r="R89" s="152"/>
      <c r="S89" s="374" t="str">
        <f t="shared" si="0"/>
        <v/>
      </c>
      <c r="T89" s="375"/>
      <c r="U89" s="375"/>
      <c r="V89" s="375"/>
      <c r="W89" s="53" t="s">
        <v>31</v>
      </c>
    </row>
    <row r="90" spans="1:27" s="32" customFormat="1" ht="21.6" customHeight="1">
      <c r="A90" s="111" t="s">
        <v>32</v>
      </c>
      <c r="B90" s="360" t="s">
        <v>124</v>
      </c>
      <c r="C90" s="361"/>
      <c r="D90" s="361"/>
      <c r="E90" s="361"/>
      <c r="F90" s="361"/>
      <c r="G90" s="361"/>
      <c r="H90" s="361"/>
      <c r="I90" s="362"/>
      <c r="J90" s="146"/>
      <c r="K90" s="146"/>
      <c r="L90" s="146"/>
      <c r="M90" s="146"/>
      <c r="N90" s="147"/>
      <c r="O90" s="150">
        <v>5000</v>
      </c>
      <c r="P90" s="151"/>
      <c r="Q90" s="151"/>
      <c r="R90" s="152"/>
      <c r="S90" s="386" t="str">
        <f t="shared" si="0"/>
        <v/>
      </c>
      <c r="T90" s="386"/>
      <c r="U90" s="386"/>
      <c r="V90" s="386"/>
      <c r="W90" s="53" t="s">
        <v>31</v>
      </c>
    </row>
    <row r="91" spans="1:27" s="32" customFormat="1" ht="21.6" customHeight="1">
      <c r="A91" s="111" t="s">
        <v>32</v>
      </c>
      <c r="B91" s="360" t="s">
        <v>125</v>
      </c>
      <c r="C91" s="361"/>
      <c r="D91" s="361"/>
      <c r="E91" s="361"/>
      <c r="F91" s="361"/>
      <c r="G91" s="361"/>
      <c r="H91" s="361"/>
      <c r="I91" s="362"/>
      <c r="J91" s="146"/>
      <c r="K91" s="146"/>
      <c r="L91" s="146"/>
      <c r="M91" s="146"/>
      <c r="N91" s="147"/>
      <c r="O91" s="150">
        <v>20000</v>
      </c>
      <c r="P91" s="151"/>
      <c r="Q91" s="151"/>
      <c r="R91" s="152"/>
      <c r="S91" s="386" t="str">
        <f t="shared" si="0"/>
        <v/>
      </c>
      <c r="T91" s="386"/>
      <c r="U91" s="386"/>
      <c r="V91" s="386"/>
      <c r="W91" s="53" t="s">
        <v>31</v>
      </c>
    </row>
    <row r="92" spans="1:27" s="32" customFormat="1" ht="20.100000000000001" customHeight="1">
      <c r="A92" s="288" t="s">
        <v>211</v>
      </c>
      <c r="B92" s="289"/>
      <c r="C92" s="289"/>
      <c r="D92" s="289"/>
      <c r="E92" s="289"/>
      <c r="F92" s="289"/>
      <c r="G92" s="289"/>
      <c r="H92" s="289"/>
      <c r="I92" s="289"/>
      <c r="J92" s="289"/>
      <c r="K92" s="289"/>
      <c r="L92" s="289"/>
      <c r="M92" s="289"/>
      <c r="N92" s="289"/>
      <c r="O92" s="289"/>
      <c r="P92" s="289"/>
      <c r="Q92" s="289"/>
      <c r="R92" s="289"/>
      <c r="S92" s="395">
        <f>SUM(S83:V91)</f>
        <v>0</v>
      </c>
      <c r="T92" s="287"/>
      <c r="U92" s="287"/>
      <c r="V92" s="287"/>
      <c r="W92" s="31" t="s">
        <v>31</v>
      </c>
    </row>
    <row r="93" spans="1:27" s="32" customFormat="1" ht="12" customHeight="1">
      <c r="A93" s="21"/>
      <c r="B93" s="21"/>
      <c r="C93" s="21"/>
      <c r="D93" s="21"/>
      <c r="E93" s="21"/>
      <c r="F93" s="21"/>
      <c r="G93" s="21"/>
      <c r="H93" s="21"/>
      <c r="I93" s="21"/>
      <c r="J93" s="21"/>
      <c r="K93" s="21"/>
      <c r="L93" s="21"/>
      <c r="M93" s="21"/>
      <c r="N93" s="21"/>
      <c r="O93" s="21"/>
      <c r="P93" s="21"/>
      <c r="Q93" s="21"/>
      <c r="R93" s="21"/>
      <c r="S93" s="21"/>
      <c r="T93" s="21"/>
      <c r="U93" s="21"/>
      <c r="V93" s="21"/>
      <c r="W93" s="21"/>
    </row>
    <row r="94" spans="1:27" s="32" customFormat="1" ht="67.5" customHeight="1">
      <c r="A94" s="614" t="str">
        <f>IF(AND(A82=$AH$1,OR(A85=$AH$1,A86=$AH$1,A87=$AH$1,A88=$AH$1,A90=$AH$1)),AA94,"")</f>
        <v/>
      </c>
      <c r="B94" s="614"/>
      <c r="C94" s="614"/>
      <c r="D94" s="614"/>
      <c r="E94" s="614"/>
      <c r="F94" s="614"/>
      <c r="G94" s="614"/>
      <c r="H94" s="614"/>
      <c r="I94" s="614"/>
      <c r="J94" s="614"/>
      <c r="K94" s="614"/>
      <c r="L94" s="614"/>
      <c r="M94" s="614"/>
      <c r="N94" s="614"/>
      <c r="O94" s="614"/>
      <c r="P94" s="614"/>
      <c r="Q94" s="614"/>
      <c r="R94" s="614"/>
      <c r="S94" s="614"/>
      <c r="T94" s="614"/>
      <c r="U94" s="614"/>
      <c r="V94" s="614"/>
      <c r="W94" s="614"/>
      <c r="AA94" s="32" t="s">
        <v>239</v>
      </c>
    </row>
    <row r="95" spans="1:27" s="32" customFormat="1" ht="12" customHeight="1">
      <c r="A95" s="21"/>
      <c r="B95" s="21"/>
      <c r="C95" s="21"/>
      <c r="D95" s="21"/>
      <c r="E95" s="21"/>
      <c r="F95" s="21"/>
      <c r="G95" s="21"/>
      <c r="H95" s="21"/>
      <c r="I95" s="21"/>
      <c r="J95" s="21"/>
      <c r="K95" s="21"/>
      <c r="L95" s="21"/>
      <c r="M95" s="21"/>
      <c r="N95" s="21"/>
      <c r="O95" s="21"/>
      <c r="P95" s="21"/>
      <c r="Q95" s="21"/>
      <c r="R95" s="21"/>
      <c r="S95" s="21"/>
      <c r="T95" s="21"/>
      <c r="U95" s="21"/>
      <c r="V95" s="21"/>
      <c r="W95" s="21"/>
    </row>
    <row r="96" spans="1:27" ht="19.5" customHeight="1">
      <c r="A96" s="32" t="s">
        <v>112</v>
      </c>
    </row>
    <row r="98" spans="1:27" ht="17.25">
      <c r="A98" s="270" t="s">
        <v>179</v>
      </c>
      <c r="B98" s="270"/>
      <c r="C98" s="270"/>
      <c r="D98" s="270"/>
      <c r="E98" s="270"/>
      <c r="F98" s="270"/>
      <c r="G98" s="270"/>
      <c r="H98" s="270"/>
      <c r="I98" s="270"/>
      <c r="J98" s="270"/>
      <c r="K98" s="270"/>
      <c r="L98" s="270"/>
      <c r="M98" s="270"/>
      <c r="N98" s="270"/>
      <c r="O98" s="270"/>
      <c r="P98" s="270"/>
      <c r="Q98" s="270"/>
      <c r="R98" s="270"/>
      <c r="S98" s="270"/>
      <c r="T98" s="270"/>
      <c r="U98" s="270"/>
      <c r="V98" s="270"/>
      <c r="W98" s="270"/>
    </row>
    <row r="99" spans="1:27" s="32" customFormat="1" ht="10.5" customHeight="1">
      <c r="A99" s="46"/>
      <c r="B99" s="55"/>
      <c r="C99" s="55"/>
      <c r="D99" s="55"/>
      <c r="E99" s="55"/>
      <c r="F99" s="55"/>
      <c r="G99" s="55"/>
      <c r="H99" s="55"/>
      <c r="I99" s="55"/>
      <c r="J99" s="55"/>
      <c r="K99" s="55"/>
      <c r="L99" s="55"/>
      <c r="M99" s="55"/>
      <c r="N99" s="55"/>
      <c r="O99" s="55"/>
      <c r="P99" s="55"/>
      <c r="Q99" s="55"/>
      <c r="R99" s="55"/>
      <c r="S99" s="55"/>
      <c r="T99" s="55"/>
      <c r="U99" s="55"/>
      <c r="V99" s="55"/>
      <c r="W99" s="55"/>
    </row>
    <row r="100" spans="1:27" s="32" customFormat="1" ht="20.100000000000001" customHeight="1">
      <c r="A100" s="330" t="s">
        <v>180</v>
      </c>
      <c r="B100" s="330"/>
      <c r="C100" s="330"/>
      <c r="D100" s="330"/>
      <c r="E100" s="330"/>
      <c r="F100" s="330"/>
      <c r="G100" s="330"/>
      <c r="H100" s="330"/>
      <c r="I100" s="330"/>
      <c r="J100" s="330"/>
      <c r="K100" s="330"/>
      <c r="L100" s="330"/>
      <c r="M100" s="330"/>
      <c r="N100" s="330"/>
      <c r="O100" s="330"/>
      <c r="P100" s="330"/>
      <c r="Q100" s="330"/>
      <c r="R100" s="330"/>
      <c r="S100" s="330"/>
      <c r="T100" s="330"/>
      <c r="U100" s="330"/>
      <c r="V100" s="330"/>
      <c r="W100" s="330"/>
    </row>
    <row r="101" spans="1:27" s="32" customFormat="1" ht="18.600000000000001" customHeight="1">
      <c r="A101" s="295" t="s">
        <v>74</v>
      </c>
      <c r="B101" s="295"/>
      <c r="C101" s="295"/>
      <c r="D101" s="295"/>
      <c r="E101" s="295"/>
      <c r="F101" s="295"/>
      <c r="G101" s="295"/>
      <c r="H101" s="295"/>
      <c r="I101" s="295"/>
      <c r="J101" s="295" t="s">
        <v>78</v>
      </c>
      <c r="K101" s="295"/>
      <c r="L101" s="295"/>
      <c r="M101" s="295"/>
      <c r="N101" s="295"/>
      <c r="O101" s="295" t="s">
        <v>75</v>
      </c>
      <c r="P101" s="295"/>
      <c r="Q101" s="295"/>
      <c r="R101" s="295"/>
      <c r="S101" s="295" t="s">
        <v>76</v>
      </c>
      <c r="T101" s="295"/>
      <c r="U101" s="295"/>
      <c r="V101" s="295"/>
      <c r="W101" s="295"/>
    </row>
    <row r="102" spans="1:27" s="32" customFormat="1" ht="21" customHeight="1">
      <c r="A102" s="113" t="s">
        <v>32</v>
      </c>
      <c r="B102" s="371" t="s">
        <v>233</v>
      </c>
      <c r="C102" s="372"/>
      <c r="D102" s="372"/>
      <c r="E102" s="372"/>
      <c r="F102" s="372"/>
      <c r="G102" s="372"/>
      <c r="H102" s="372"/>
      <c r="I102" s="373"/>
      <c r="J102" s="389"/>
      <c r="K102" s="369"/>
      <c r="L102" s="369"/>
      <c r="M102" s="369"/>
      <c r="N102" s="370"/>
      <c r="O102" s="355">
        <v>100000</v>
      </c>
      <c r="P102" s="356"/>
      <c r="Q102" s="356"/>
      <c r="R102" s="357"/>
      <c r="S102" s="139" t="str">
        <f>IF(AND($G$25=$AH$2,A102=$AH$1),AA102,IF(A102=$AH$1,O102,""))</f>
        <v/>
      </c>
      <c r="T102" s="139"/>
      <c r="U102" s="139"/>
      <c r="V102" s="139"/>
      <c r="W102" s="56" t="s">
        <v>31</v>
      </c>
      <c r="AA102" s="32" t="s">
        <v>240</v>
      </c>
    </row>
    <row r="103" spans="1:27" s="32" customFormat="1" ht="21" customHeight="1">
      <c r="A103" s="57" t="str">
        <f>IF(OR(B104=$AH$1,B105=$AH$1,B106=$AH$1),$AH$1,$AH$2)</f>
        <v>☑</v>
      </c>
      <c r="B103" s="143" t="s">
        <v>191</v>
      </c>
      <c r="C103" s="143"/>
      <c r="D103" s="143"/>
      <c r="E103" s="143"/>
      <c r="F103" s="143"/>
      <c r="G103" s="143"/>
      <c r="H103" s="143"/>
      <c r="I103" s="144"/>
      <c r="J103" s="145"/>
      <c r="K103" s="146"/>
      <c r="L103" s="146"/>
      <c r="M103" s="146"/>
      <c r="N103" s="147"/>
      <c r="O103" s="390"/>
      <c r="P103" s="391"/>
      <c r="Q103" s="391"/>
      <c r="R103" s="392"/>
      <c r="S103" s="136">
        <f>IF(AND($G$25=$AH$2,OR(B104=$AH$1,B105=$AH$1,B106=$AH$1)),AA102,IF(AA103&gt;=2,AA104,IF(B104=$AH$1,O104,IF(B105=$AH$1,O104,IF(B106=$AH$1,O106,"")))))</f>
        <v>50000</v>
      </c>
      <c r="T103" s="137"/>
      <c r="U103" s="137"/>
      <c r="V103" s="137"/>
      <c r="W103" s="140" t="s">
        <v>31</v>
      </c>
      <c r="AA103" s="32">
        <f>COUNTIF(B104:B106,$AH$1)</f>
        <v>1</v>
      </c>
    </row>
    <row r="104" spans="1:27" s="32" customFormat="1" ht="21" customHeight="1">
      <c r="A104" s="50"/>
      <c r="B104" s="114" t="s">
        <v>237</v>
      </c>
      <c r="C104" s="142" t="s">
        <v>192</v>
      </c>
      <c r="D104" s="143"/>
      <c r="E104" s="143"/>
      <c r="F104" s="143"/>
      <c r="G104" s="143"/>
      <c r="H104" s="143"/>
      <c r="I104" s="144"/>
      <c r="J104" s="416"/>
      <c r="K104" s="417"/>
      <c r="L104" s="417"/>
      <c r="M104" s="417"/>
      <c r="N104" s="418"/>
      <c r="O104" s="290">
        <v>50000</v>
      </c>
      <c r="P104" s="381"/>
      <c r="Q104" s="381"/>
      <c r="R104" s="382"/>
      <c r="S104" s="174"/>
      <c r="T104" s="175"/>
      <c r="U104" s="175"/>
      <c r="V104" s="175"/>
      <c r="W104" s="161"/>
      <c r="AA104" s="32" t="s">
        <v>241</v>
      </c>
    </row>
    <row r="105" spans="1:27" s="32" customFormat="1" ht="21" customHeight="1">
      <c r="A105" s="50"/>
      <c r="B105" s="114" t="s">
        <v>32</v>
      </c>
      <c r="C105" s="142" t="s">
        <v>193</v>
      </c>
      <c r="D105" s="143"/>
      <c r="E105" s="143"/>
      <c r="F105" s="143"/>
      <c r="G105" s="143"/>
      <c r="H105" s="143"/>
      <c r="I105" s="144"/>
      <c r="J105" s="416"/>
      <c r="K105" s="417"/>
      <c r="L105" s="417"/>
      <c r="M105" s="417"/>
      <c r="N105" s="418"/>
      <c r="O105" s="383"/>
      <c r="P105" s="384"/>
      <c r="Q105" s="384"/>
      <c r="R105" s="385"/>
      <c r="S105" s="174"/>
      <c r="T105" s="175"/>
      <c r="U105" s="175"/>
      <c r="V105" s="175"/>
      <c r="W105" s="161"/>
    </row>
    <row r="106" spans="1:27" s="32" customFormat="1" ht="21" customHeight="1">
      <c r="A106" s="52"/>
      <c r="B106" s="114" t="s">
        <v>32</v>
      </c>
      <c r="C106" s="142" t="s">
        <v>194</v>
      </c>
      <c r="D106" s="143"/>
      <c r="E106" s="143"/>
      <c r="F106" s="143"/>
      <c r="G106" s="143"/>
      <c r="H106" s="143"/>
      <c r="I106" s="144"/>
      <c r="J106" s="416"/>
      <c r="K106" s="417"/>
      <c r="L106" s="417"/>
      <c r="M106" s="417"/>
      <c r="N106" s="418"/>
      <c r="O106" s="150">
        <v>30000</v>
      </c>
      <c r="P106" s="151"/>
      <c r="Q106" s="151"/>
      <c r="R106" s="152"/>
      <c r="S106" s="138"/>
      <c r="T106" s="139"/>
      <c r="U106" s="139"/>
      <c r="V106" s="139"/>
      <c r="W106" s="141"/>
    </row>
    <row r="107" spans="1:27" s="32" customFormat="1" ht="21" customHeight="1">
      <c r="A107" s="280" t="s">
        <v>235</v>
      </c>
      <c r="B107" s="393"/>
      <c r="C107" s="393"/>
      <c r="D107" s="393"/>
      <c r="E107" s="393"/>
      <c r="F107" s="393"/>
      <c r="G107" s="393"/>
      <c r="H107" s="393"/>
      <c r="I107" s="393"/>
      <c r="J107" s="393"/>
      <c r="K107" s="393"/>
      <c r="L107" s="393"/>
      <c r="M107" s="393"/>
      <c r="N107" s="393"/>
      <c r="O107" s="393"/>
      <c r="P107" s="393"/>
      <c r="Q107" s="393"/>
      <c r="R107" s="393"/>
      <c r="S107" s="393"/>
      <c r="T107" s="393"/>
      <c r="U107" s="393"/>
      <c r="V107" s="393"/>
      <c r="W107" s="394"/>
    </row>
    <row r="108" spans="1:27" s="32" customFormat="1" ht="21" customHeight="1">
      <c r="A108" s="57" t="str">
        <f>IF(OR(B109=$AH$1,B110=$AH$1),$AH$1,$AH$2)</f>
        <v>☑</v>
      </c>
      <c r="B108" s="142" t="s">
        <v>126</v>
      </c>
      <c r="C108" s="143"/>
      <c r="D108" s="143"/>
      <c r="E108" s="143"/>
      <c r="F108" s="143"/>
      <c r="G108" s="143"/>
      <c r="H108" s="143"/>
      <c r="I108" s="144"/>
      <c r="J108" s="145"/>
      <c r="K108" s="146"/>
      <c r="L108" s="146"/>
      <c r="M108" s="146"/>
      <c r="N108" s="147"/>
      <c r="O108" s="130">
        <v>5000</v>
      </c>
      <c r="P108" s="131"/>
      <c r="Q108" s="131"/>
      <c r="R108" s="132"/>
      <c r="S108" s="136">
        <f>IF(AND($G$25=$AH$2,OR(B109=$AH$1,B110=$AH$1)),AA102,IF(OR(B109=$AH$1,B110=$AH$1),O108,""))</f>
        <v>5000</v>
      </c>
      <c r="T108" s="137"/>
      <c r="U108" s="137"/>
      <c r="V108" s="137"/>
      <c r="W108" s="140" t="s">
        <v>31</v>
      </c>
    </row>
    <row r="109" spans="1:27" s="32" customFormat="1" ht="21" customHeight="1">
      <c r="A109" s="50"/>
      <c r="B109" s="111" t="s">
        <v>237</v>
      </c>
      <c r="C109" s="176" t="s">
        <v>115</v>
      </c>
      <c r="D109" s="177"/>
      <c r="E109" s="177"/>
      <c r="F109" s="177"/>
      <c r="G109" s="177"/>
      <c r="H109" s="177"/>
      <c r="I109" s="178"/>
      <c r="J109" s="145"/>
      <c r="K109" s="146"/>
      <c r="L109" s="146"/>
      <c r="M109" s="146"/>
      <c r="N109" s="147"/>
      <c r="O109" s="171"/>
      <c r="P109" s="172"/>
      <c r="Q109" s="172"/>
      <c r="R109" s="173"/>
      <c r="S109" s="174"/>
      <c r="T109" s="175"/>
      <c r="U109" s="175"/>
      <c r="V109" s="175"/>
      <c r="W109" s="161"/>
    </row>
    <row r="110" spans="1:27" s="32" customFormat="1" ht="21" customHeight="1">
      <c r="A110" s="52"/>
      <c r="B110" s="111" t="s">
        <v>32</v>
      </c>
      <c r="C110" s="142" t="s">
        <v>127</v>
      </c>
      <c r="D110" s="143"/>
      <c r="E110" s="143"/>
      <c r="F110" s="143"/>
      <c r="G110" s="143"/>
      <c r="H110" s="143"/>
      <c r="I110" s="144"/>
      <c r="J110" s="145"/>
      <c r="K110" s="146"/>
      <c r="L110" s="146"/>
      <c r="M110" s="146"/>
      <c r="N110" s="147"/>
      <c r="O110" s="133"/>
      <c r="P110" s="134"/>
      <c r="Q110" s="134"/>
      <c r="R110" s="135"/>
      <c r="S110" s="138"/>
      <c r="T110" s="139"/>
      <c r="U110" s="139"/>
      <c r="V110" s="139"/>
      <c r="W110" s="141"/>
    </row>
    <row r="111" spans="1:27" s="32" customFormat="1" ht="21" customHeight="1">
      <c r="A111" s="57" t="str">
        <f>IF(B112=$AH$1,$AH$1,$AH$2)</f>
        <v>☑</v>
      </c>
      <c r="B111" s="142" t="s">
        <v>128</v>
      </c>
      <c r="C111" s="143"/>
      <c r="D111" s="143"/>
      <c r="E111" s="143"/>
      <c r="F111" s="143"/>
      <c r="G111" s="143"/>
      <c r="H111" s="143"/>
      <c r="I111" s="144"/>
      <c r="J111" s="145"/>
      <c r="K111" s="146"/>
      <c r="L111" s="146"/>
      <c r="M111" s="146"/>
      <c r="N111" s="147"/>
      <c r="O111" s="130">
        <v>5000</v>
      </c>
      <c r="P111" s="131"/>
      <c r="Q111" s="131"/>
      <c r="R111" s="132"/>
      <c r="S111" s="136">
        <f>IF(AND($G$25=$AH$2,B112=$AH$1),AA102,IF(B112=$AH$1,O111,""))</f>
        <v>5000</v>
      </c>
      <c r="T111" s="137"/>
      <c r="U111" s="137"/>
      <c r="V111" s="137"/>
      <c r="W111" s="140" t="s">
        <v>31</v>
      </c>
    </row>
    <row r="112" spans="1:27" s="32" customFormat="1" ht="21" customHeight="1">
      <c r="A112" s="52"/>
      <c r="B112" s="111" t="s">
        <v>237</v>
      </c>
      <c r="C112" s="142" t="s">
        <v>129</v>
      </c>
      <c r="D112" s="143"/>
      <c r="E112" s="143"/>
      <c r="F112" s="143"/>
      <c r="G112" s="143"/>
      <c r="H112" s="143"/>
      <c r="I112" s="144"/>
      <c r="J112" s="145"/>
      <c r="K112" s="146"/>
      <c r="L112" s="146"/>
      <c r="M112" s="146"/>
      <c r="N112" s="147"/>
      <c r="O112" s="133"/>
      <c r="P112" s="134"/>
      <c r="Q112" s="134"/>
      <c r="R112" s="135"/>
      <c r="S112" s="138"/>
      <c r="T112" s="139"/>
      <c r="U112" s="139"/>
      <c r="V112" s="139"/>
      <c r="W112" s="141"/>
    </row>
    <row r="113" spans="1:23" s="32" customFormat="1" ht="21" customHeight="1">
      <c r="A113" s="57" t="str">
        <f>IF(OR(B114=$AH$1,B115=$AH$1,B116=$AH$1),$AH$1,$AH$2)</f>
        <v>□</v>
      </c>
      <c r="B113" s="142" t="s">
        <v>130</v>
      </c>
      <c r="C113" s="143"/>
      <c r="D113" s="143"/>
      <c r="E113" s="143"/>
      <c r="F113" s="143"/>
      <c r="G113" s="143"/>
      <c r="H113" s="143"/>
      <c r="I113" s="144"/>
      <c r="J113" s="145"/>
      <c r="K113" s="146"/>
      <c r="L113" s="146"/>
      <c r="M113" s="146"/>
      <c r="N113" s="147"/>
      <c r="O113" s="130">
        <v>5000</v>
      </c>
      <c r="P113" s="131"/>
      <c r="Q113" s="131"/>
      <c r="R113" s="132"/>
      <c r="S113" s="136" t="str">
        <f>IF(AND($G$25=$AH$2,OR(B114=$AH$1,B115=$AH$1,B116=$AH$1)),AA102,IF(OR(B114=$AH$1,B115=$AH$1,B116=$AH$1),O113,""))</f>
        <v/>
      </c>
      <c r="T113" s="137"/>
      <c r="U113" s="137"/>
      <c r="V113" s="137"/>
      <c r="W113" s="140" t="s">
        <v>31</v>
      </c>
    </row>
    <row r="114" spans="1:23" s="32" customFormat="1" ht="21" customHeight="1">
      <c r="A114" s="50"/>
      <c r="B114" s="111" t="s">
        <v>32</v>
      </c>
      <c r="C114" s="142" t="s">
        <v>131</v>
      </c>
      <c r="D114" s="143"/>
      <c r="E114" s="143"/>
      <c r="F114" s="143"/>
      <c r="G114" s="143"/>
      <c r="H114" s="143"/>
      <c r="I114" s="144"/>
      <c r="J114" s="145"/>
      <c r="K114" s="146"/>
      <c r="L114" s="146"/>
      <c r="M114" s="146"/>
      <c r="N114" s="147"/>
      <c r="O114" s="171"/>
      <c r="P114" s="172"/>
      <c r="Q114" s="172"/>
      <c r="R114" s="173"/>
      <c r="S114" s="174"/>
      <c r="T114" s="175"/>
      <c r="U114" s="175"/>
      <c r="V114" s="175"/>
      <c r="W114" s="161"/>
    </row>
    <row r="115" spans="1:23" s="32" customFormat="1" ht="21" customHeight="1">
      <c r="A115" s="58"/>
      <c r="B115" s="111" t="s">
        <v>32</v>
      </c>
      <c r="C115" s="142" t="s">
        <v>132</v>
      </c>
      <c r="D115" s="143"/>
      <c r="E115" s="143"/>
      <c r="F115" s="143"/>
      <c r="G115" s="143"/>
      <c r="H115" s="143"/>
      <c r="I115" s="144"/>
      <c r="J115" s="145"/>
      <c r="K115" s="146"/>
      <c r="L115" s="146"/>
      <c r="M115" s="146"/>
      <c r="N115" s="147"/>
      <c r="O115" s="171"/>
      <c r="P115" s="172"/>
      <c r="Q115" s="172"/>
      <c r="R115" s="173"/>
      <c r="S115" s="174"/>
      <c r="T115" s="175"/>
      <c r="U115" s="175"/>
      <c r="V115" s="175"/>
      <c r="W115" s="161"/>
    </row>
    <row r="116" spans="1:23" s="32" customFormat="1" ht="21" customHeight="1">
      <c r="A116" s="52"/>
      <c r="B116" s="111" t="s">
        <v>32</v>
      </c>
      <c r="C116" s="142" t="s">
        <v>133</v>
      </c>
      <c r="D116" s="143"/>
      <c r="E116" s="143"/>
      <c r="F116" s="143"/>
      <c r="G116" s="143"/>
      <c r="H116" s="143"/>
      <c r="I116" s="144"/>
      <c r="J116" s="145"/>
      <c r="K116" s="146"/>
      <c r="L116" s="146"/>
      <c r="M116" s="146"/>
      <c r="N116" s="147"/>
      <c r="O116" s="133"/>
      <c r="P116" s="134"/>
      <c r="Q116" s="134"/>
      <c r="R116" s="135"/>
      <c r="S116" s="138"/>
      <c r="T116" s="139"/>
      <c r="U116" s="139"/>
      <c r="V116" s="139"/>
      <c r="W116" s="141"/>
    </row>
    <row r="117" spans="1:23" s="32" customFormat="1" ht="21" customHeight="1">
      <c r="A117" s="58" t="str">
        <f>IF(OR(B118=$AH$1,B119=$AH$1),$AH$1,$AH$2)</f>
        <v>□</v>
      </c>
      <c r="B117" s="142" t="s">
        <v>134</v>
      </c>
      <c r="C117" s="143"/>
      <c r="D117" s="143"/>
      <c r="E117" s="143"/>
      <c r="F117" s="143"/>
      <c r="G117" s="143"/>
      <c r="H117" s="143"/>
      <c r="I117" s="144"/>
      <c r="J117" s="145"/>
      <c r="K117" s="146"/>
      <c r="L117" s="146"/>
      <c r="M117" s="146"/>
      <c r="N117" s="147"/>
      <c r="O117" s="130">
        <v>5000</v>
      </c>
      <c r="P117" s="131"/>
      <c r="Q117" s="131"/>
      <c r="R117" s="132"/>
      <c r="S117" s="136" t="str">
        <f>IF(AND($G$25=$AH$2,OR(B118=$AH$1,B119=$AH$1)),AA102,IF(OR(B118=$AH$1,B119=$AH$1),O108,""))</f>
        <v/>
      </c>
      <c r="T117" s="137"/>
      <c r="U117" s="137"/>
      <c r="V117" s="137"/>
      <c r="W117" s="140" t="s">
        <v>31</v>
      </c>
    </row>
    <row r="118" spans="1:23" s="32" customFormat="1" ht="21" customHeight="1">
      <c r="A118" s="58"/>
      <c r="B118" s="111" t="s">
        <v>32</v>
      </c>
      <c r="C118" s="142" t="s">
        <v>135</v>
      </c>
      <c r="D118" s="143"/>
      <c r="E118" s="143"/>
      <c r="F118" s="143"/>
      <c r="G118" s="143"/>
      <c r="H118" s="143"/>
      <c r="I118" s="144"/>
      <c r="J118" s="145"/>
      <c r="K118" s="146"/>
      <c r="L118" s="146"/>
      <c r="M118" s="146"/>
      <c r="N118" s="147"/>
      <c r="O118" s="171"/>
      <c r="P118" s="172"/>
      <c r="Q118" s="172"/>
      <c r="R118" s="173"/>
      <c r="S118" s="174"/>
      <c r="T118" s="175"/>
      <c r="U118" s="175"/>
      <c r="V118" s="175"/>
      <c r="W118" s="161"/>
    </row>
    <row r="119" spans="1:23" s="32" customFormat="1" ht="21" customHeight="1">
      <c r="A119" s="58"/>
      <c r="B119" s="111" t="s">
        <v>32</v>
      </c>
      <c r="C119" s="142" t="s">
        <v>136</v>
      </c>
      <c r="D119" s="143"/>
      <c r="E119" s="143"/>
      <c r="F119" s="143"/>
      <c r="G119" s="143"/>
      <c r="H119" s="143"/>
      <c r="I119" s="144"/>
      <c r="J119" s="145"/>
      <c r="K119" s="146"/>
      <c r="L119" s="146"/>
      <c r="M119" s="146"/>
      <c r="N119" s="147"/>
      <c r="O119" s="133"/>
      <c r="P119" s="134"/>
      <c r="Q119" s="134"/>
      <c r="R119" s="135"/>
      <c r="S119" s="138"/>
      <c r="T119" s="139"/>
      <c r="U119" s="139"/>
      <c r="V119" s="139"/>
      <c r="W119" s="141"/>
    </row>
    <row r="120" spans="1:23" s="32" customFormat="1" ht="21" customHeight="1">
      <c r="A120" s="57" t="str">
        <f>IF(OR(B121=$AH$1,B122=$AH$1,B123=$AH$1,B124=$AH$1),$AH$1,$AH$2)</f>
        <v>□</v>
      </c>
      <c r="B120" s="142" t="s">
        <v>137</v>
      </c>
      <c r="C120" s="143"/>
      <c r="D120" s="143"/>
      <c r="E120" s="143"/>
      <c r="F120" s="143"/>
      <c r="G120" s="143"/>
      <c r="H120" s="143"/>
      <c r="I120" s="144"/>
      <c r="J120" s="145"/>
      <c r="K120" s="146"/>
      <c r="L120" s="146"/>
      <c r="M120" s="146"/>
      <c r="N120" s="147"/>
      <c r="O120" s="130">
        <v>5000</v>
      </c>
      <c r="P120" s="131"/>
      <c r="Q120" s="131"/>
      <c r="R120" s="131"/>
      <c r="S120" s="136" t="str">
        <f>IF(AND($G$25=$AH$2,OR(B121=$AH$1,B122=$AH$1,B123=$AH$1,B124=$AH$1)),AA102,IF(OR(B121=$AH$1,B122=$AH$1,B123=$AH$1,B124=$AH$1),O120,""))</f>
        <v/>
      </c>
      <c r="T120" s="137"/>
      <c r="U120" s="137"/>
      <c r="V120" s="137"/>
      <c r="W120" s="140" t="s">
        <v>31</v>
      </c>
    </row>
    <row r="121" spans="1:23" s="32" customFormat="1" ht="21" customHeight="1">
      <c r="A121" s="50"/>
      <c r="B121" s="111" t="s">
        <v>32</v>
      </c>
      <c r="C121" s="142" t="s">
        <v>138</v>
      </c>
      <c r="D121" s="143"/>
      <c r="E121" s="143"/>
      <c r="F121" s="143"/>
      <c r="G121" s="143"/>
      <c r="H121" s="143"/>
      <c r="I121" s="143"/>
      <c r="J121" s="145"/>
      <c r="K121" s="146"/>
      <c r="L121" s="146"/>
      <c r="M121" s="146"/>
      <c r="N121" s="147"/>
      <c r="O121" s="171"/>
      <c r="P121" s="172"/>
      <c r="Q121" s="172"/>
      <c r="R121" s="172"/>
      <c r="S121" s="174"/>
      <c r="T121" s="175"/>
      <c r="U121" s="175"/>
      <c r="V121" s="175"/>
      <c r="W121" s="161"/>
    </row>
    <row r="122" spans="1:23" s="32" customFormat="1" ht="21" customHeight="1">
      <c r="A122" s="50"/>
      <c r="B122" s="111" t="s">
        <v>32</v>
      </c>
      <c r="C122" s="142" t="s">
        <v>139</v>
      </c>
      <c r="D122" s="143"/>
      <c r="E122" s="143"/>
      <c r="F122" s="143"/>
      <c r="G122" s="143"/>
      <c r="H122" s="143"/>
      <c r="I122" s="143"/>
      <c r="J122" s="145"/>
      <c r="K122" s="146"/>
      <c r="L122" s="146"/>
      <c r="M122" s="146"/>
      <c r="N122" s="147"/>
      <c r="O122" s="171"/>
      <c r="P122" s="172"/>
      <c r="Q122" s="172"/>
      <c r="R122" s="172"/>
      <c r="S122" s="174"/>
      <c r="T122" s="175"/>
      <c r="U122" s="175"/>
      <c r="V122" s="175"/>
      <c r="W122" s="161"/>
    </row>
    <row r="123" spans="1:23" s="32" customFormat="1" ht="21" customHeight="1">
      <c r="A123" s="50"/>
      <c r="B123" s="111" t="s">
        <v>32</v>
      </c>
      <c r="C123" s="142" t="s">
        <v>140</v>
      </c>
      <c r="D123" s="143"/>
      <c r="E123" s="143"/>
      <c r="F123" s="143"/>
      <c r="G123" s="143"/>
      <c r="H123" s="143"/>
      <c r="I123" s="143"/>
      <c r="J123" s="145"/>
      <c r="K123" s="146"/>
      <c r="L123" s="146"/>
      <c r="M123" s="146"/>
      <c r="N123" s="147"/>
      <c r="O123" s="171"/>
      <c r="P123" s="172"/>
      <c r="Q123" s="172"/>
      <c r="R123" s="172"/>
      <c r="S123" s="174"/>
      <c r="T123" s="175"/>
      <c r="U123" s="175"/>
      <c r="V123" s="175"/>
      <c r="W123" s="161"/>
    </row>
    <row r="124" spans="1:23" s="32" customFormat="1" ht="21" customHeight="1">
      <c r="A124" s="52"/>
      <c r="B124" s="111" t="s">
        <v>32</v>
      </c>
      <c r="C124" s="142" t="s">
        <v>141</v>
      </c>
      <c r="D124" s="143"/>
      <c r="E124" s="143"/>
      <c r="F124" s="143"/>
      <c r="G124" s="143"/>
      <c r="H124" s="143"/>
      <c r="I124" s="143"/>
      <c r="J124" s="145"/>
      <c r="K124" s="146"/>
      <c r="L124" s="146"/>
      <c r="M124" s="146"/>
      <c r="N124" s="147"/>
      <c r="O124" s="133"/>
      <c r="P124" s="134"/>
      <c r="Q124" s="134"/>
      <c r="R124" s="134"/>
      <c r="S124" s="138"/>
      <c r="T124" s="139"/>
      <c r="U124" s="139"/>
      <c r="V124" s="139"/>
      <c r="W124" s="141"/>
    </row>
    <row r="125" spans="1:23" s="32" customFormat="1" ht="21" customHeight="1">
      <c r="A125" s="280" t="s">
        <v>236</v>
      </c>
      <c r="B125" s="281"/>
      <c r="C125" s="281"/>
      <c r="D125" s="281"/>
      <c r="E125" s="281"/>
      <c r="F125" s="281"/>
      <c r="G125" s="281"/>
      <c r="H125" s="281"/>
      <c r="I125" s="281"/>
      <c r="J125" s="281"/>
      <c r="K125" s="281"/>
      <c r="L125" s="281"/>
      <c r="M125" s="281"/>
      <c r="N125" s="281"/>
      <c r="O125" s="281"/>
      <c r="P125" s="281"/>
      <c r="Q125" s="281"/>
      <c r="R125" s="281"/>
      <c r="S125" s="281"/>
      <c r="T125" s="281"/>
      <c r="U125" s="281"/>
      <c r="V125" s="281"/>
      <c r="W125" s="282"/>
    </row>
    <row r="126" spans="1:23" s="32" customFormat="1" ht="21" customHeight="1">
      <c r="A126" s="111" t="s">
        <v>32</v>
      </c>
      <c r="B126" s="142" t="s">
        <v>142</v>
      </c>
      <c r="C126" s="143"/>
      <c r="D126" s="143"/>
      <c r="E126" s="143"/>
      <c r="F126" s="143"/>
      <c r="G126" s="143"/>
      <c r="H126" s="143"/>
      <c r="I126" s="143"/>
      <c r="J126" s="145"/>
      <c r="K126" s="146"/>
      <c r="L126" s="146"/>
      <c r="M126" s="146"/>
      <c r="N126" s="147"/>
      <c r="O126" s="150">
        <v>90000</v>
      </c>
      <c r="P126" s="151"/>
      <c r="Q126" s="151"/>
      <c r="R126" s="152"/>
      <c r="S126" s="153" t="str">
        <f>IF(AND($G$25=$AH$2,A126=$AH$1),AA102,IF(A126=$AH$1,O126,""))</f>
        <v/>
      </c>
      <c r="T126" s="153"/>
      <c r="U126" s="153"/>
      <c r="V126" s="153"/>
      <c r="W126" s="53" t="s">
        <v>31</v>
      </c>
    </row>
    <row r="127" spans="1:23" s="32" customFormat="1" ht="21" customHeight="1">
      <c r="A127" s="111" t="s">
        <v>32</v>
      </c>
      <c r="B127" s="142" t="s">
        <v>143</v>
      </c>
      <c r="C127" s="143"/>
      <c r="D127" s="143"/>
      <c r="E127" s="143"/>
      <c r="F127" s="143"/>
      <c r="G127" s="143"/>
      <c r="H127" s="143"/>
      <c r="I127" s="144"/>
      <c r="J127" s="146"/>
      <c r="K127" s="146"/>
      <c r="L127" s="146"/>
      <c r="M127" s="146"/>
      <c r="N127" s="147"/>
      <c r="O127" s="150">
        <v>50000</v>
      </c>
      <c r="P127" s="151"/>
      <c r="Q127" s="151"/>
      <c r="R127" s="152"/>
      <c r="S127" s="153" t="str">
        <f>IF(AND($G$25=$AH$2,A127=$AH$1),AA102,IF(A127=$AH$1,O127,""))</f>
        <v/>
      </c>
      <c r="T127" s="153"/>
      <c r="U127" s="153"/>
      <c r="V127" s="153"/>
      <c r="W127" s="53" t="s">
        <v>31</v>
      </c>
    </row>
    <row r="128" spans="1:23" s="32" customFormat="1" ht="21" customHeight="1">
      <c r="A128" s="280" t="s">
        <v>144</v>
      </c>
      <c r="B128" s="281"/>
      <c r="C128" s="281"/>
      <c r="D128" s="281"/>
      <c r="E128" s="281"/>
      <c r="F128" s="281"/>
      <c r="G128" s="281"/>
      <c r="H128" s="281"/>
      <c r="I128" s="281"/>
      <c r="J128" s="281"/>
      <c r="K128" s="281"/>
      <c r="L128" s="281"/>
      <c r="M128" s="281"/>
      <c r="N128" s="281"/>
      <c r="O128" s="281"/>
      <c r="P128" s="281"/>
      <c r="Q128" s="281"/>
      <c r="R128" s="281"/>
      <c r="S128" s="281"/>
      <c r="T128" s="281"/>
      <c r="U128" s="281"/>
      <c r="V128" s="281"/>
      <c r="W128" s="282"/>
    </row>
    <row r="129" spans="1:27" s="32" customFormat="1" ht="21" customHeight="1">
      <c r="A129" s="111" t="s">
        <v>32</v>
      </c>
      <c r="B129" s="142" t="s">
        <v>145</v>
      </c>
      <c r="C129" s="143"/>
      <c r="D129" s="143"/>
      <c r="E129" s="143"/>
      <c r="F129" s="143"/>
      <c r="G129" s="143"/>
      <c r="H129" s="143"/>
      <c r="I129" s="144"/>
      <c r="J129" s="146"/>
      <c r="K129" s="146"/>
      <c r="L129" s="146"/>
      <c r="M129" s="146"/>
      <c r="N129" s="147"/>
      <c r="O129" s="150">
        <v>21000</v>
      </c>
      <c r="P129" s="151"/>
      <c r="Q129" s="151"/>
      <c r="R129" s="152"/>
      <c r="S129" s="153" t="str">
        <f>IF(AND($G$25=$AH$2,A129=$AH$1),AA102,IF(A129=$AH$1,O129,""))</f>
        <v/>
      </c>
      <c r="T129" s="153"/>
      <c r="U129" s="153"/>
      <c r="V129" s="153"/>
      <c r="W129" s="53" t="s">
        <v>31</v>
      </c>
    </row>
    <row r="130" spans="1:27" s="32" customFormat="1" ht="21" customHeight="1">
      <c r="A130" s="111" t="s">
        <v>32</v>
      </c>
      <c r="B130" s="142" t="s">
        <v>146</v>
      </c>
      <c r="C130" s="143"/>
      <c r="D130" s="143"/>
      <c r="E130" s="143"/>
      <c r="F130" s="143"/>
      <c r="G130" s="143"/>
      <c r="H130" s="143"/>
      <c r="I130" s="144"/>
      <c r="J130" s="146"/>
      <c r="K130" s="146"/>
      <c r="L130" s="146"/>
      <c r="M130" s="146"/>
      <c r="N130" s="147"/>
      <c r="O130" s="150">
        <v>14000</v>
      </c>
      <c r="P130" s="151"/>
      <c r="Q130" s="151"/>
      <c r="R130" s="152"/>
      <c r="S130" s="153" t="str">
        <f>IF(AND($G$25=$AH$2,A130=$AH$1),AA102,IF(A130=$AH$1,O130,""))</f>
        <v/>
      </c>
      <c r="T130" s="153"/>
      <c r="U130" s="153"/>
      <c r="V130" s="153"/>
      <c r="W130" s="53" t="s">
        <v>31</v>
      </c>
    </row>
    <row r="131" spans="1:27" s="32" customFormat="1" ht="21" customHeight="1">
      <c r="A131" s="111" t="s">
        <v>32</v>
      </c>
      <c r="B131" s="142" t="s">
        <v>147</v>
      </c>
      <c r="C131" s="143"/>
      <c r="D131" s="143"/>
      <c r="E131" s="143"/>
      <c r="F131" s="143"/>
      <c r="G131" s="143"/>
      <c r="H131" s="143"/>
      <c r="I131" s="144"/>
      <c r="J131" s="146"/>
      <c r="K131" s="146"/>
      <c r="L131" s="146"/>
      <c r="M131" s="146"/>
      <c r="N131" s="147"/>
      <c r="O131" s="150">
        <v>13000</v>
      </c>
      <c r="P131" s="151"/>
      <c r="Q131" s="151"/>
      <c r="R131" s="152"/>
      <c r="S131" s="153" t="str">
        <f>IF(AND($G$25=$AH$2,A131=$AH$1),AA102,IF(A131=$AH$1,O131,""))</f>
        <v/>
      </c>
      <c r="T131" s="153"/>
      <c r="U131" s="153"/>
      <c r="V131" s="153"/>
      <c r="W131" s="53" t="s">
        <v>31</v>
      </c>
    </row>
    <row r="132" spans="1:27" s="32" customFormat="1" ht="21" customHeight="1">
      <c r="A132" s="115" t="s">
        <v>32</v>
      </c>
      <c r="B132" s="283" t="s">
        <v>148</v>
      </c>
      <c r="C132" s="284"/>
      <c r="D132" s="284"/>
      <c r="E132" s="284"/>
      <c r="F132" s="284"/>
      <c r="G132" s="284"/>
      <c r="H132" s="284"/>
      <c r="I132" s="285"/>
      <c r="J132" s="293"/>
      <c r="K132" s="293"/>
      <c r="L132" s="293"/>
      <c r="M132" s="293"/>
      <c r="N132" s="294"/>
      <c r="O132" s="290">
        <v>11000</v>
      </c>
      <c r="P132" s="291"/>
      <c r="Q132" s="291"/>
      <c r="R132" s="292"/>
      <c r="S132" s="153" t="str">
        <f>IF(AND($G$25=$AH$2,A132=$AH$1),AA102,IF(A132=$AH$1,O132,""))</f>
        <v/>
      </c>
      <c r="T132" s="153"/>
      <c r="U132" s="153"/>
      <c r="V132" s="153"/>
      <c r="W132" s="51" t="s">
        <v>31</v>
      </c>
    </row>
    <row r="133" spans="1:27" s="32" customFormat="1" ht="20.100000000000001" customHeight="1">
      <c r="A133" s="288" t="s">
        <v>183</v>
      </c>
      <c r="B133" s="289"/>
      <c r="C133" s="289"/>
      <c r="D133" s="289"/>
      <c r="E133" s="289"/>
      <c r="F133" s="289"/>
      <c r="G133" s="289"/>
      <c r="H133" s="289"/>
      <c r="I133" s="289"/>
      <c r="J133" s="289"/>
      <c r="K133" s="289"/>
      <c r="L133" s="289"/>
      <c r="M133" s="289"/>
      <c r="N133" s="289"/>
      <c r="O133" s="289"/>
      <c r="P133" s="289"/>
      <c r="Q133" s="289"/>
      <c r="R133" s="289"/>
      <c r="S133" s="286">
        <f>SUM(S102:V106,S108:V124,S126:V127,S129:V132)</f>
        <v>60000</v>
      </c>
      <c r="T133" s="287"/>
      <c r="U133" s="287"/>
      <c r="V133" s="287"/>
      <c r="W133" s="31" t="s">
        <v>31</v>
      </c>
    </row>
    <row r="134" spans="1:27">
      <c r="A134" s="32" t="s">
        <v>114</v>
      </c>
    </row>
    <row r="136" spans="1:27" ht="17.25">
      <c r="A136" s="270" t="s">
        <v>184</v>
      </c>
      <c r="B136" s="270"/>
      <c r="C136" s="270"/>
      <c r="D136" s="270"/>
      <c r="E136" s="270"/>
      <c r="F136" s="270"/>
      <c r="G136" s="270"/>
      <c r="H136" s="270"/>
      <c r="I136" s="270"/>
      <c r="J136" s="270"/>
      <c r="K136" s="270"/>
      <c r="L136" s="270"/>
      <c r="M136" s="270"/>
      <c r="N136" s="270"/>
      <c r="O136" s="270"/>
      <c r="P136" s="270"/>
      <c r="Q136" s="270"/>
      <c r="R136" s="270"/>
      <c r="S136" s="270"/>
      <c r="T136" s="270"/>
      <c r="U136" s="270"/>
      <c r="V136" s="270"/>
      <c r="W136" s="270"/>
    </row>
    <row r="137" spans="1:27" ht="12">
      <c r="A137" s="46"/>
      <c r="B137" s="46"/>
      <c r="C137" s="46"/>
      <c r="D137" s="46"/>
      <c r="E137" s="46"/>
      <c r="F137" s="46"/>
      <c r="G137" s="46"/>
      <c r="H137" s="46"/>
      <c r="I137" s="46"/>
      <c r="J137" s="46"/>
      <c r="K137" s="46"/>
      <c r="L137" s="46"/>
      <c r="M137" s="46"/>
      <c r="N137" s="46"/>
      <c r="O137" s="46"/>
      <c r="P137" s="46"/>
      <c r="Q137" s="46"/>
      <c r="R137" s="46"/>
      <c r="S137" s="46"/>
      <c r="T137" s="46"/>
      <c r="U137" s="46"/>
      <c r="V137" s="46"/>
      <c r="W137" s="46"/>
    </row>
    <row r="138" spans="1:27" ht="20.100000000000001" customHeight="1">
      <c r="A138" s="330" t="s">
        <v>212</v>
      </c>
      <c r="B138" s="330"/>
      <c r="C138" s="330"/>
      <c r="D138" s="330"/>
      <c r="E138" s="330"/>
      <c r="F138" s="330"/>
      <c r="G138" s="330"/>
      <c r="H138" s="330"/>
      <c r="I138" s="330"/>
      <c r="J138" s="330"/>
      <c r="K138" s="330"/>
      <c r="L138" s="330"/>
      <c r="M138" s="330"/>
      <c r="N138" s="330"/>
      <c r="O138" s="330"/>
      <c r="P138" s="330"/>
      <c r="Q138" s="330"/>
      <c r="R138" s="330"/>
      <c r="S138" s="330"/>
      <c r="T138" s="330"/>
      <c r="U138" s="330"/>
      <c r="V138" s="330"/>
      <c r="W138" s="330"/>
    </row>
    <row r="139" spans="1:27" ht="18.95" customHeight="1">
      <c r="A139" s="295" t="s">
        <v>74</v>
      </c>
      <c r="B139" s="295"/>
      <c r="C139" s="295"/>
      <c r="D139" s="295"/>
      <c r="E139" s="295"/>
      <c r="F139" s="295"/>
      <c r="G139" s="295"/>
      <c r="H139" s="295"/>
      <c r="I139" s="295"/>
      <c r="J139" s="295" t="s">
        <v>105</v>
      </c>
      <c r="K139" s="295"/>
      <c r="L139" s="295"/>
      <c r="M139" s="295"/>
      <c r="N139" s="295"/>
      <c r="O139" s="295" t="s">
        <v>106</v>
      </c>
      <c r="P139" s="295"/>
      <c r="Q139" s="295"/>
      <c r="R139" s="295"/>
      <c r="S139" s="295" t="s">
        <v>107</v>
      </c>
      <c r="T139" s="295"/>
      <c r="U139" s="295"/>
      <c r="V139" s="295"/>
      <c r="W139" s="295"/>
    </row>
    <row r="140" spans="1:27" s="32" customFormat="1" ht="21.6" customHeight="1">
      <c r="A140" s="120" t="s">
        <v>245</v>
      </c>
      <c r="B140" s="121"/>
      <c r="C140" s="121"/>
      <c r="D140" s="121"/>
      <c r="E140" s="121"/>
      <c r="F140" s="121"/>
      <c r="G140" s="121"/>
      <c r="H140" s="121"/>
      <c r="I140" s="121"/>
      <c r="J140" s="121"/>
      <c r="K140" s="615" t="str">
        <f>IF(OR(A141=$AH$1,A142=$AH$1,A143=$AH$1,A144=$AH$1,A145=$AH$1,A146=$AH$1,A147=$AH$1,A148=$AH$1,A149=$AH$1,A150=$AH$1,A151=$AH$1),AA140,"")</f>
        <v>↓数を入力してください</v>
      </c>
      <c r="L140" s="121"/>
      <c r="M140" s="121"/>
      <c r="N140" s="121"/>
      <c r="O140" s="121"/>
      <c r="P140" s="121"/>
      <c r="Q140" s="121"/>
      <c r="R140" s="121"/>
      <c r="S140" s="121"/>
      <c r="T140" s="121"/>
      <c r="U140" s="121"/>
      <c r="V140" s="121"/>
      <c r="W140" s="122"/>
      <c r="AA140" s="32" t="s">
        <v>246</v>
      </c>
    </row>
    <row r="141" spans="1:27" s="32" customFormat="1" ht="21.6" customHeight="1">
      <c r="A141" s="116" t="s">
        <v>237</v>
      </c>
      <c r="B141" s="316" t="s">
        <v>150</v>
      </c>
      <c r="C141" s="317"/>
      <c r="D141" s="317"/>
      <c r="E141" s="317"/>
      <c r="F141" s="317"/>
      <c r="G141" s="317"/>
      <c r="H141" s="317"/>
      <c r="I141" s="318"/>
      <c r="J141" s="670">
        <v>2</v>
      </c>
      <c r="K141" s="671"/>
      <c r="L141" s="671"/>
      <c r="M141" s="325" t="s">
        <v>77</v>
      </c>
      <c r="N141" s="326"/>
      <c r="O141" s="301">
        <v>12000</v>
      </c>
      <c r="P141" s="302"/>
      <c r="Q141" s="302"/>
      <c r="R141" s="303"/>
      <c r="S141" s="321">
        <f t="shared" ref="S141:S151" si="1">IF(A141=$AH$1,J141*O141,"")</f>
        <v>24000</v>
      </c>
      <c r="T141" s="322"/>
      <c r="U141" s="322"/>
      <c r="V141" s="322"/>
      <c r="W141" s="59" t="s">
        <v>31</v>
      </c>
    </row>
    <row r="142" spans="1:27" s="32" customFormat="1" ht="21.6" customHeight="1">
      <c r="A142" s="117" t="s">
        <v>237</v>
      </c>
      <c r="B142" s="296" t="s">
        <v>151</v>
      </c>
      <c r="C142" s="297"/>
      <c r="D142" s="297"/>
      <c r="E142" s="297"/>
      <c r="F142" s="297"/>
      <c r="G142" s="297"/>
      <c r="H142" s="297"/>
      <c r="I142" s="298"/>
      <c r="J142" s="672">
        <v>2</v>
      </c>
      <c r="K142" s="673"/>
      <c r="L142" s="673"/>
      <c r="M142" s="299" t="s">
        <v>77</v>
      </c>
      <c r="N142" s="300"/>
      <c r="O142" s="304">
        <v>10000</v>
      </c>
      <c r="P142" s="305"/>
      <c r="Q142" s="305"/>
      <c r="R142" s="306"/>
      <c r="S142" s="323">
        <f t="shared" si="1"/>
        <v>20000</v>
      </c>
      <c r="T142" s="324"/>
      <c r="U142" s="324"/>
      <c r="V142" s="324"/>
      <c r="W142" s="60" t="s">
        <v>31</v>
      </c>
    </row>
    <row r="143" spans="1:27" s="32" customFormat="1" ht="21.6" customHeight="1">
      <c r="A143" s="112" t="s">
        <v>32</v>
      </c>
      <c r="B143" s="327" t="s">
        <v>152</v>
      </c>
      <c r="C143" s="328"/>
      <c r="D143" s="328"/>
      <c r="E143" s="328"/>
      <c r="F143" s="328"/>
      <c r="G143" s="328"/>
      <c r="H143" s="328"/>
      <c r="I143" s="329"/>
      <c r="J143" s="674"/>
      <c r="K143" s="675"/>
      <c r="L143" s="675"/>
      <c r="M143" s="319" t="s">
        <v>77</v>
      </c>
      <c r="N143" s="320"/>
      <c r="O143" s="307">
        <v>8000</v>
      </c>
      <c r="P143" s="308"/>
      <c r="Q143" s="308"/>
      <c r="R143" s="309"/>
      <c r="S143" s="387" t="str">
        <f t="shared" si="1"/>
        <v/>
      </c>
      <c r="T143" s="388"/>
      <c r="U143" s="388"/>
      <c r="V143" s="388"/>
      <c r="W143" s="56" t="s">
        <v>31</v>
      </c>
    </row>
    <row r="144" spans="1:27" s="32" customFormat="1" ht="21.6" customHeight="1">
      <c r="A144" s="116" t="s">
        <v>32</v>
      </c>
      <c r="B144" s="316" t="s">
        <v>153</v>
      </c>
      <c r="C144" s="317"/>
      <c r="D144" s="317"/>
      <c r="E144" s="317"/>
      <c r="F144" s="317"/>
      <c r="G144" s="317"/>
      <c r="H144" s="317"/>
      <c r="I144" s="318"/>
      <c r="J144" s="670"/>
      <c r="K144" s="671"/>
      <c r="L144" s="671"/>
      <c r="M144" s="325" t="s">
        <v>77</v>
      </c>
      <c r="N144" s="326"/>
      <c r="O144" s="301">
        <v>12000</v>
      </c>
      <c r="P144" s="302"/>
      <c r="Q144" s="302"/>
      <c r="R144" s="303"/>
      <c r="S144" s="321" t="str">
        <f t="shared" si="1"/>
        <v/>
      </c>
      <c r="T144" s="322"/>
      <c r="U144" s="322"/>
      <c r="V144" s="322"/>
      <c r="W144" s="59" t="s">
        <v>31</v>
      </c>
    </row>
    <row r="145" spans="1:27" s="32" customFormat="1" ht="21.6" customHeight="1">
      <c r="A145" s="117" t="s">
        <v>32</v>
      </c>
      <c r="B145" s="296" t="s">
        <v>154</v>
      </c>
      <c r="C145" s="297"/>
      <c r="D145" s="297"/>
      <c r="E145" s="297"/>
      <c r="F145" s="297"/>
      <c r="G145" s="297"/>
      <c r="H145" s="297"/>
      <c r="I145" s="298"/>
      <c r="J145" s="672"/>
      <c r="K145" s="673"/>
      <c r="L145" s="673"/>
      <c r="M145" s="299" t="s">
        <v>77</v>
      </c>
      <c r="N145" s="300"/>
      <c r="O145" s="304">
        <v>10000</v>
      </c>
      <c r="P145" s="305"/>
      <c r="Q145" s="305"/>
      <c r="R145" s="306"/>
      <c r="S145" s="323" t="str">
        <f t="shared" si="1"/>
        <v/>
      </c>
      <c r="T145" s="324"/>
      <c r="U145" s="324"/>
      <c r="V145" s="324"/>
      <c r="W145" s="60" t="s">
        <v>31</v>
      </c>
    </row>
    <row r="146" spans="1:27" s="32" customFormat="1" ht="21.6" customHeight="1">
      <c r="A146" s="112" t="s">
        <v>32</v>
      </c>
      <c r="B146" s="327" t="s">
        <v>155</v>
      </c>
      <c r="C146" s="328"/>
      <c r="D146" s="328"/>
      <c r="E146" s="328"/>
      <c r="F146" s="328"/>
      <c r="G146" s="328"/>
      <c r="H146" s="328"/>
      <c r="I146" s="329"/>
      <c r="J146" s="674"/>
      <c r="K146" s="675"/>
      <c r="L146" s="675"/>
      <c r="M146" s="319" t="s">
        <v>77</v>
      </c>
      <c r="N146" s="320"/>
      <c r="O146" s="307">
        <v>8000</v>
      </c>
      <c r="P146" s="308"/>
      <c r="Q146" s="308"/>
      <c r="R146" s="309"/>
      <c r="S146" s="387" t="str">
        <f t="shared" si="1"/>
        <v/>
      </c>
      <c r="T146" s="388"/>
      <c r="U146" s="388"/>
      <c r="V146" s="388"/>
      <c r="W146" s="56" t="s">
        <v>31</v>
      </c>
    </row>
    <row r="147" spans="1:27" s="32" customFormat="1" ht="21.6" customHeight="1">
      <c r="A147" s="116" t="s">
        <v>32</v>
      </c>
      <c r="B147" s="316" t="s">
        <v>156</v>
      </c>
      <c r="C147" s="317"/>
      <c r="D147" s="317"/>
      <c r="E147" s="317"/>
      <c r="F147" s="317"/>
      <c r="G147" s="317"/>
      <c r="H147" s="317"/>
      <c r="I147" s="318"/>
      <c r="J147" s="670"/>
      <c r="K147" s="671"/>
      <c r="L147" s="671"/>
      <c r="M147" s="325" t="s">
        <v>79</v>
      </c>
      <c r="N147" s="326"/>
      <c r="O147" s="310">
        <v>5000</v>
      </c>
      <c r="P147" s="311"/>
      <c r="Q147" s="311"/>
      <c r="R147" s="312"/>
      <c r="S147" s="334" t="str">
        <f t="shared" si="1"/>
        <v/>
      </c>
      <c r="T147" s="335"/>
      <c r="U147" s="335"/>
      <c r="V147" s="335"/>
      <c r="W147" s="59" t="s">
        <v>31</v>
      </c>
    </row>
    <row r="148" spans="1:27" s="32" customFormat="1" ht="21.6" customHeight="1">
      <c r="A148" s="117" t="s">
        <v>32</v>
      </c>
      <c r="B148" s="296" t="s">
        <v>157</v>
      </c>
      <c r="C148" s="297"/>
      <c r="D148" s="297"/>
      <c r="E148" s="297"/>
      <c r="F148" s="297"/>
      <c r="G148" s="297"/>
      <c r="H148" s="297"/>
      <c r="I148" s="298"/>
      <c r="J148" s="672"/>
      <c r="K148" s="673"/>
      <c r="L148" s="673"/>
      <c r="M148" s="299" t="s">
        <v>79</v>
      </c>
      <c r="N148" s="300"/>
      <c r="O148" s="313">
        <v>4000</v>
      </c>
      <c r="P148" s="314"/>
      <c r="Q148" s="314"/>
      <c r="R148" s="315"/>
      <c r="S148" s="323" t="str">
        <f t="shared" si="1"/>
        <v/>
      </c>
      <c r="T148" s="324"/>
      <c r="U148" s="324"/>
      <c r="V148" s="324"/>
      <c r="W148" s="60" t="s">
        <v>31</v>
      </c>
    </row>
    <row r="149" spans="1:27" s="32" customFormat="1" ht="21.6" customHeight="1">
      <c r="A149" s="112" t="s">
        <v>32</v>
      </c>
      <c r="B149" s="327" t="s">
        <v>158</v>
      </c>
      <c r="C149" s="328"/>
      <c r="D149" s="328"/>
      <c r="E149" s="328"/>
      <c r="F149" s="328"/>
      <c r="G149" s="328"/>
      <c r="H149" s="328"/>
      <c r="I149" s="329"/>
      <c r="J149" s="674"/>
      <c r="K149" s="675"/>
      <c r="L149" s="675"/>
      <c r="M149" s="319" t="s">
        <v>79</v>
      </c>
      <c r="N149" s="320"/>
      <c r="O149" s="331">
        <v>1000</v>
      </c>
      <c r="P149" s="332"/>
      <c r="Q149" s="332"/>
      <c r="R149" s="333"/>
      <c r="S149" s="387" t="str">
        <f t="shared" si="1"/>
        <v/>
      </c>
      <c r="T149" s="388"/>
      <c r="U149" s="388"/>
      <c r="V149" s="388"/>
      <c r="W149" s="56" t="s">
        <v>31</v>
      </c>
    </row>
    <row r="150" spans="1:27" s="32" customFormat="1" ht="21.6" customHeight="1">
      <c r="A150" s="116" t="s">
        <v>32</v>
      </c>
      <c r="B150" s="316" t="s">
        <v>159</v>
      </c>
      <c r="C150" s="317"/>
      <c r="D150" s="317"/>
      <c r="E150" s="317"/>
      <c r="F150" s="317"/>
      <c r="G150" s="317"/>
      <c r="H150" s="317"/>
      <c r="I150" s="318"/>
      <c r="J150" s="670"/>
      <c r="K150" s="671"/>
      <c r="L150" s="671"/>
      <c r="M150" s="325" t="s">
        <v>77</v>
      </c>
      <c r="N150" s="326"/>
      <c r="O150" s="301">
        <v>18000</v>
      </c>
      <c r="P150" s="302"/>
      <c r="Q150" s="302"/>
      <c r="R150" s="303"/>
      <c r="S150" s="334" t="str">
        <f t="shared" si="1"/>
        <v/>
      </c>
      <c r="T150" s="335"/>
      <c r="U150" s="335"/>
      <c r="V150" s="335"/>
      <c r="W150" s="59" t="s">
        <v>31</v>
      </c>
    </row>
    <row r="151" spans="1:27" s="32" customFormat="1" ht="21.6" customHeight="1">
      <c r="A151" s="118" t="s">
        <v>32</v>
      </c>
      <c r="B151" s="402" t="s">
        <v>160</v>
      </c>
      <c r="C151" s="403"/>
      <c r="D151" s="403"/>
      <c r="E151" s="403"/>
      <c r="F151" s="403"/>
      <c r="G151" s="403"/>
      <c r="H151" s="403"/>
      <c r="I151" s="404"/>
      <c r="J151" s="676"/>
      <c r="K151" s="677"/>
      <c r="L151" s="677"/>
      <c r="M151" s="405" t="s">
        <v>77</v>
      </c>
      <c r="N151" s="406"/>
      <c r="O151" s="420">
        <v>16000</v>
      </c>
      <c r="P151" s="421"/>
      <c r="Q151" s="421"/>
      <c r="R151" s="422"/>
      <c r="S151" s="169" t="str">
        <f t="shared" si="1"/>
        <v/>
      </c>
      <c r="T151" s="170"/>
      <c r="U151" s="170"/>
      <c r="V151" s="170"/>
      <c r="W151" s="62" t="s">
        <v>31</v>
      </c>
    </row>
    <row r="152" spans="1:27" s="32" customFormat="1" ht="21.6" customHeight="1">
      <c r="A152" s="419" t="s">
        <v>213</v>
      </c>
      <c r="B152" s="393"/>
      <c r="C152" s="393"/>
      <c r="D152" s="393"/>
      <c r="E152" s="393"/>
      <c r="F152" s="393"/>
      <c r="G152" s="393"/>
      <c r="H152" s="393"/>
      <c r="I152" s="393"/>
      <c r="J152" s="393"/>
      <c r="K152" s="393"/>
      <c r="L152" s="393"/>
      <c r="M152" s="393"/>
      <c r="N152" s="393"/>
      <c r="O152" s="393"/>
      <c r="P152" s="393"/>
      <c r="Q152" s="393"/>
      <c r="R152" s="393"/>
      <c r="S152" s="393"/>
      <c r="T152" s="393"/>
      <c r="U152" s="393"/>
      <c r="V152" s="393"/>
      <c r="W152" s="394"/>
    </row>
    <row r="153" spans="1:27" s="32" customFormat="1" ht="21.6" customHeight="1">
      <c r="A153" s="116" t="s">
        <v>32</v>
      </c>
      <c r="B153" s="316" t="s">
        <v>161</v>
      </c>
      <c r="C153" s="317"/>
      <c r="D153" s="317"/>
      <c r="E153" s="317"/>
      <c r="F153" s="317"/>
      <c r="G153" s="317"/>
      <c r="H153" s="317"/>
      <c r="I153" s="318"/>
      <c r="J153" s="399"/>
      <c r="K153" s="400"/>
      <c r="L153" s="400"/>
      <c r="M153" s="400"/>
      <c r="N153" s="401"/>
      <c r="O153" s="410">
        <v>56000</v>
      </c>
      <c r="P153" s="411"/>
      <c r="Q153" s="411"/>
      <c r="R153" s="412"/>
      <c r="S153" s="425" t="str">
        <f>IF(AND($G$23=$AH$1,A153=$AH$1),AA153,IF(AND(A153=$AH$1,A154=$AH$1),AA154,IF(A153=$AH$1,O153,"")))</f>
        <v/>
      </c>
      <c r="T153" s="426"/>
      <c r="U153" s="426"/>
      <c r="V153" s="426"/>
      <c r="W153" s="59" t="s">
        <v>31</v>
      </c>
      <c r="AA153" s="32" t="s">
        <v>243</v>
      </c>
    </row>
    <row r="154" spans="1:27" s="32" customFormat="1" ht="21.6" customHeight="1">
      <c r="A154" s="112" t="s">
        <v>32</v>
      </c>
      <c r="B154" s="327" t="s">
        <v>162</v>
      </c>
      <c r="C154" s="328"/>
      <c r="D154" s="328"/>
      <c r="E154" s="328"/>
      <c r="F154" s="328"/>
      <c r="G154" s="328"/>
      <c r="H154" s="328"/>
      <c r="I154" s="329"/>
      <c r="J154" s="396"/>
      <c r="K154" s="397"/>
      <c r="L154" s="397"/>
      <c r="M154" s="397"/>
      <c r="N154" s="398"/>
      <c r="O154" s="407">
        <v>28000</v>
      </c>
      <c r="P154" s="408"/>
      <c r="Q154" s="408"/>
      <c r="R154" s="409"/>
      <c r="S154" s="427" t="str">
        <f>IF(AND($G$23=$AH$1,A154=$AH$1),AA153,IF(AND(A153=$AH$1,A154=$AH$1),AA154,IF(A154=$AH$1,O154,"")))</f>
        <v/>
      </c>
      <c r="T154" s="428"/>
      <c r="U154" s="428"/>
      <c r="V154" s="428"/>
      <c r="W154" s="56" t="s">
        <v>31</v>
      </c>
      <c r="AA154" s="32" t="s">
        <v>247</v>
      </c>
    </row>
    <row r="155" spans="1:27" s="32" customFormat="1" ht="21.6" customHeight="1">
      <c r="A155" s="116" t="s">
        <v>32</v>
      </c>
      <c r="B155" s="316" t="s">
        <v>163</v>
      </c>
      <c r="C155" s="317"/>
      <c r="D155" s="317"/>
      <c r="E155" s="317"/>
      <c r="F155" s="317"/>
      <c r="G155" s="317"/>
      <c r="H155" s="317"/>
      <c r="I155" s="318"/>
      <c r="J155" s="399"/>
      <c r="K155" s="400"/>
      <c r="L155" s="400"/>
      <c r="M155" s="400"/>
      <c r="N155" s="401"/>
      <c r="O155" s="410">
        <v>20000</v>
      </c>
      <c r="P155" s="411"/>
      <c r="Q155" s="411"/>
      <c r="R155" s="412"/>
      <c r="S155" s="425" t="str">
        <f>IF(AND($G$23=$AH$1,A155=$AH$1),AA153,IF(AND(A155=$AH$1,A156=$AH$1),AA154,IF(A155=$AH$1,O155,"")))</f>
        <v/>
      </c>
      <c r="T155" s="426"/>
      <c r="U155" s="426"/>
      <c r="V155" s="426"/>
      <c r="W155" s="59" t="s">
        <v>31</v>
      </c>
    </row>
    <row r="156" spans="1:27" s="32" customFormat="1" ht="21.6" customHeight="1">
      <c r="A156" s="112" t="s">
        <v>32</v>
      </c>
      <c r="B156" s="327" t="s">
        <v>164</v>
      </c>
      <c r="C156" s="328"/>
      <c r="D156" s="328"/>
      <c r="E156" s="328"/>
      <c r="F156" s="328"/>
      <c r="G156" s="328"/>
      <c r="H156" s="328"/>
      <c r="I156" s="329"/>
      <c r="J156" s="396"/>
      <c r="K156" s="397"/>
      <c r="L156" s="397"/>
      <c r="M156" s="397"/>
      <c r="N156" s="398"/>
      <c r="O156" s="407">
        <v>10000</v>
      </c>
      <c r="P156" s="408"/>
      <c r="Q156" s="408"/>
      <c r="R156" s="409"/>
      <c r="S156" s="427" t="str">
        <f>IF(AND($G$23=$AH$1,A156=$AH$1),AA153,IF(AND(A155=$AH$1,A156=$AH$1),AA154,IF(A156=$AH$1,O156,"")))</f>
        <v/>
      </c>
      <c r="T156" s="428"/>
      <c r="U156" s="428"/>
      <c r="V156" s="428"/>
      <c r="W156" s="56" t="s">
        <v>31</v>
      </c>
    </row>
    <row r="157" spans="1:27" s="32" customFormat="1" ht="21.6" customHeight="1">
      <c r="A157" s="116" t="s">
        <v>32</v>
      </c>
      <c r="B157" s="316" t="s">
        <v>165</v>
      </c>
      <c r="C157" s="317"/>
      <c r="D157" s="317"/>
      <c r="E157" s="317"/>
      <c r="F157" s="317"/>
      <c r="G157" s="317"/>
      <c r="H157" s="317"/>
      <c r="I157" s="318"/>
      <c r="J157" s="399"/>
      <c r="K157" s="400"/>
      <c r="L157" s="400"/>
      <c r="M157" s="400"/>
      <c r="N157" s="401"/>
      <c r="O157" s="410">
        <v>36000</v>
      </c>
      <c r="P157" s="411"/>
      <c r="Q157" s="411"/>
      <c r="R157" s="412"/>
      <c r="S157" s="425" t="str">
        <f>IF(AND($G$23=$AH$1,A157=$AH$1),AA153,IF(AND(A157=$AH$1,A158=$AH$1),AA154,IF(A157=$AH$1,O157,"")))</f>
        <v/>
      </c>
      <c r="T157" s="426"/>
      <c r="U157" s="426"/>
      <c r="V157" s="426"/>
      <c r="W157" s="59" t="s">
        <v>31</v>
      </c>
    </row>
    <row r="158" spans="1:27" s="32" customFormat="1" ht="21.6" customHeight="1">
      <c r="A158" s="119" t="s">
        <v>32</v>
      </c>
      <c r="B158" s="327" t="s">
        <v>166</v>
      </c>
      <c r="C158" s="328"/>
      <c r="D158" s="328"/>
      <c r="E158" s="328"/>
      <c r="F158" s="328"/>
      <c r="G158" s="328"/>
      <c r="H158" s="328"/>
      <c r="I158" s="329"/>
      <c r="J158" s="396"/>
      <c r="K158" s="397"/>
      <c r="L158" s="397"/>
      <c r="M158" s="397"/>
      <c r="N158" s="398"/>
      <c r="O158" s="407">
        <v>18000</v>
      </c>
      <c r="P158" s="408"/>
      <c r="Q158" s="408"/>
      <c r="R158" s="409"/>
      <c r="S158" s="427" t="str">
        <f>IF(AND($G$23=$AH$1,A158=$AH$1),AA153,IF(AND(A157=$AH$1,A158=$AH$1),AA154,IF(A158=$AH$1,O158,"")))</f>
        <v/>
      </c>
      <c r="T158" s="428"/>
      <c r="U158" s="428"/>
      <c r="V158" s="428"/>
      <c r="W158" s="61" t="s">
        <v>31</v>
      </c>
    </row>
    <row r="159" spans="1:27" s="32" customFormat="1" ht="21.6" customHeight="1">
      <c r="A159" s="280" t="s">
        <v>214</v>
      </c>
      <c r="B159" s="281"/>
      <c r="C159" s="281"/>
      <c r="D159" s="281"/>
      <c r="E159" s="281"/>
      <c r="F159" s="281"/>
      <c r="G159" s="281"/>
      <c r="H159" s="281"/>
      <c r="I159" s="281"/>
      <c r="J159" s="281"/>
      <c r="K159" s="281"/>
      <c r="L159" s="281"/>
      <c r="M159" s="281"/>
      <c r="N159" s="281"/>
      <c r="O159" s="281"/>
      <c r="P159" s="281"/>
      <c r="Q159" s="281"/>
      <c r="R159" s="281"/>
      <c r="S159" s="281"/>
      <c r="T159" s="281"/>
      <c r="U159" s="281"/>
      <c r="V159" s="281"/>
      <c r="W159" s="282"/>
    </row>
    <row r="160" spans="1:27" s="32" customFormat="1" ht="21.6" customHeight="1">
      <c r="A160" s="116" t="s">
        <v>32</v>
      </c>
      <c r="B160" s="316" t="s">
        <v>161</v>
      </c>
      <c r="C160" s="317"/>
      <c r="D160" s="317"/>
      <c r="E160" s="317"/>
      <c r="F160" s="317"/>
      <c r="G160" s="317"/>
      <c r="H160" s="317"/>
      <c r="I160" s="318"/>
      <c r="J160" s="399"/>
      <c r="K160" s="400"/>
      <c r="L160" s="400"/>
      <c r="M160" s="400"/>
      <c r="N160" s="401"/>
      <c r="O160" s="410">
        <v>28000</v>
      </c>
      <c r="P160" s="411"/>
      <c r="Q160" s="411"/>
      <c r="R160" s="412"/>
      <c r="S160" s="423" t="str">
        <f>IF(AND($G$22=$AH$1,A160=$AH$1),AA160,IF(AND(A160=$AH$1,A161=$AH$1),AA154,IF(A160=$AH$1,O160,"")))</f>
        <v/>
      </c>
      <c r="T160" s="424"/>
      <c r="U160" s="424"/>
      <c r="V160" s="424"/>
      <c r="W160" s="59" t="s">
        <v>31</v>
      </c>
      <c r="AA160" s="32" t="s">
        <v>244</v>
      </c>
    </row>
    <row r="161" spans="1:27" s="32" customFormat="1" ht="21.6" customHeight="1">
      <c r="A161" s="112" t="s">
        <v>32</v>
      </c>
      <c r="B161" s="327" t="s">
        <v>162</v>
      </c>
      <c r="C161" s="328"/>
      <c r="D161" s="328"/>
      <c r="E161" s="328"/>
      <c r="F161" s="328"/>
      <c r="G161" s="328"/>
      <c r="H161" s="328"/>
      <c r="I161" s="329"/>
      <c r="J161" s="396"/>
      <c r="K161" s="397"/>
      <c r="L161" s="397"/>
      <c r="M161" s="397"/>
      <c r="N161" s="398"/>
      <c r="O161" s="407">
        <v>28000</v>
      </c>
      <c r="P161" s="408"/>
      <c r="Q161" s="408"/>
      <c r="R161" s="409"/>
      <c r="S161" s="429" t="str">
        <f>IF(AND($G$22=$AH$1,A161=$AH$1),AA160,IF(AND(A160=$AH$1,A161=$AH$1),AA154,IF(A161=$AH$1,O161,"")))</f>
        <v/>
      </c>
      <c r="T161" s="430"/>
      <c r="U161" s="430"/>
      <c r="V161" s="430"/>
      <c r="W161" s="56" t="s">
        <v>31</v>
      </c>
    </row>
    <row r="162" spans="1:27" s="32" customFormat="1" ht="21.6" customHeight="1">
      <c r="A162" s="116" t="s">
        <v>32</v>
      </c>
      <c r="B162" s="316" t="s">
        <v>163</v>
      </c>
      <c r="C162" s="317"/>
      <c r="D162" s="317"/>
      <c r="E162" s="317"/>
      <c r="F162" s="317"/>
      <c r="G162" s="317"/>
      <c r="H162" s="317"/>
      <c r="I162" s="318"/>
      <c r="J162" s="399"/>
      <c r="K162" s="400"/>
      <c r="L162" s="400"/>
      <c r="M162" s="400"/>
      <c r="N162" s="401"/>
      <c r="O162" s="410">
        <v>10000</v>
      </c>
      <c r="P162" s="411"/>
      <c r="Q162" s="411"/>
      <c r="R162" s="412"/>
      <c r="S162" s="423" t="str">
        <f>IF(AND($G$22=$AH$1,A162=$AH$1),AA160,IF(AND(A162=$AH$1,A163=$AH$1),AA154,IF(A162=$AH$1,O162,"")))</f>
        <v/>
      </c>
      <c r="T162" s="424"/>
      <c r="U162" s="424"/>
      <c r="V162" s="424"/>
      <c r="W162" s="59" t="s">
        <v>31</v>
      </c>
    </row>
    <row r="163" spans="1:27" s="32" customFormat="1" ht="21.6" customHeight="1">
      <c r="A163" s="112" t="s">
        <v>32</v>
      </c>
      <c r="B163" s="327" t="s">
        <v>164</v>
      </c>
      <c r="C163" s="328"/>
      <c r="D163" s="328"/>
      <c r="E163" s="328"/>
      <c r="F163" s="328"/>
      <c r="G163" s="328"/>
      <c r="H163" s="328"/>
      <c r="I163" s="329"/>
      <c r="J163" s="396"/>
      <c r="K163" s="397"/>
      <c r="L163" s="397"/>
      <c r="M163" s="397"/>
      <c r="N163" s="398"/>
      <c r="O163" s="407">
        <v>10000</v>
      </c>
      <c r="P163" s="408"/>
      <c r="Q163" s="408"/>
      <c r="R163" s="409"/>
      <c r="S163" s="429" t="str">
        <f>IF(AND($G$22=$AH$1,A163=$AH$1),AA160,IF(AND(A162=$AH$1,A163=$AH$1),AA154,IF(A163=$AH$1,O163,"")))</f>
        <v/>
      </c>
      <c r="T163" s="430"/>
      <c r="U163" s="430"/>
      <c r="V163" s="430"/>
      <c r="W163" s="56" t="s">
        <v>31</v>
      </c>
    </row>
    <row r="164" spans="1:27" s="32" customFormat="1" ht="21.6" customHeight="1">
      <c r="A164" s="116" t="s">
        <v>32</v>
      </c>
      <c r="B164" s="316" t="s">
        <v>165</v>
      </c>
      <c r="C164" s="317"/>
      <c r="D164" s="317"/>
      <c r="E164" s="317"/>
      <c r="F164" s="317"/>
      <c r="G164" s="317"/>
      <c r="H164" s="317"/>
      <c r="I164" s="318"/>
      <c r="J164" s="399"/>
      <c r="K164" s="400"/>
      <c r="L164" s="400"/>
      <c r="M164" s="400"/>
      <c r="N164" s="401"/>
      <c r="O164" s="410">
        <v>18000</v>
      </c>
      <c r="P164" s="411"/>
      <c r="Q164" s="411"/>
      <c r="R164" s="412"/>
      <c r="S164" s="423" t="str">
        <f>IF(AND($G$22=$AH$1,A164=$AH$1),AA160,IF(AND(A164=$AH$1,A165=$AH$1),AA154,IF(A164=$AH$1,O164,"")))</f>
        <v/>
      </c>
      <c r="T164" s="424"/>
      <c r="U164" s="424"/>
      <c r="V164" s="424"/>
      <c r="W164" s="59" t="s">
        <v>31</v>
      </c>
    </row>
    <row r="165" spans="1:27" s="32" customFormat="1" ht="21.6" customHeight="1">
      <c r="A165" s="119" t="s">
        <v>32</v>
      </c>
      <c r="B165" s="327" t="s">
        <v>166</v>
      </c>
      <c r="C165" s="328"/>
      <c r="D165" s="328"/>
      <c r="E165" s="328"/>
      <c r="F165" s="328"/>
      <c r="G165" s="328"/>
      <c r="H165" s="328"/>
      <c r="I165" s="329"/>
      <c r="J165" s="396"/>
      <c r="K165" s="397"/>
      <c r="L165" s="397"/>
      <c r="M165" s="397"/>
      <c r="N165" s="398"/>
      <c r="O165" s="407">
        <v>18000</v>
      </c>
      <c r="P165" s="408"/>
      <c r="Q165" s="408"/>
      <c r="R165" s="409"/>
      <c r="S165" s="429" t="str">
        <f>IF(AND($G$22=$AH$1,A165=$AH$1),AA160,IF(AND(A164=$AH$1,A165=$AH$1),AA154,IF(A165=$AH$1,O165,"")))</f>
        <v/>
      </c>
      <c r="T165" s="430"/>
      <c r="U165" s="430"/>
      <c r="V165" s="430"/>
      <c r="W165" s="61" t="s">
        <v>31</v>
      </c>
    </row>
    <row r="166" spans="1:27" s="32" customFormat="1" ht="21.6" customHeight="1">
      <c r="A166" s="123" t="s">
        <v>185</v>
      </c>
      <c r="B166" s="124"/>
      <c r="C166" s="124"/>
      <c r="D166" s="124"/>
      <c r="E166" s="124"/>
      <c r="F166" s="124"/>
      <c r="G166" s="124"/>
      <c r="H166" s="124"/>
      <c r="I166" s="124"/>
      <c r="J166" s="124"/>
      <c r="K166" s="616" t="str">
        <f>IF(A167=$AH$1,AA140,"")</f>
        <v/>
      </c>
      <c r="L166" s="124"/>
      <c r="M166" s="124"/>
      <c r="N166" s="124"/>
      <c r="O166" s="124"/>
      <c r="P166" s="124"/>
      <c r="Q166" s="124"/>
      <c r="R166" s="124"/>
      <c r="S166" s="124"/>
      <c r="T166" s="124"/>
      <c r="U166" s="124"/>
      <c r="V166" s="124"/>
      <c r="W166" s="125"/>
    </row>
    <row r="167" spans="1:27" s="32" customFormat="1" ht="21.6" customHeight="1">
      <c r="A167" s="113" t="s">
        <v>32</v>
      </c>
      <c r="B167" s="162" t="s">
        <v>167</v>
      </c>
      <c r="C167" s="163"/>
      <c r="D167" s="163"/>
      <c r="E167" s="163"/>
      <c r="F167" s="163"/>
      <c r="G167" s="163"/>
      <c r="H167" s="163"/>
      <c r="I167" s="164"/>
      <c r="J167" s="678"/>
      <c r="K167" s="679"/>
      <c r="L167" s="679"/>
      <c r="M167" s="165" t="s">
        <v>80</v>
      </c>
      <c r="N167" s="161"/>
      <c r="O167" s="413">
        <v>15000</v>
      </c>
      <c r="P167" s="414"/>
      <c r="Q167" s="414"/>
      <c r="R167" s="415"/>
      <c r="S167" s="169" t="str">
        <f>IF(A167=$AH$1,J167*O167,"")</f>
        <v/>
      </c>
      <c r="T167" s="170"/>
      <c r="U167" s="170"/>
      <c r="V167" s="170"/>
      <c r="W167" s="54" t="s">
        <v>31</v>
      </c>
    </row>
    <row r="168" spans="1:27" s="32" customFormat="1" ht="21.6" customHeight="1">
      <c r="A168" s="123" t="s">
        <v>186</v>
      </c>
      <c r="B168" s="124"/>
      <c r="C168" s="124"/>
      <c r="D168" s="124"/>
      <c r="E168" s="124"/>
      <c r="F168" s="124"/>
      <c r="G168" s="124"/>
      <c r="H168" s="124"/>
      <c r="I168" s="124"/>
      <c r="J168" s="124"/>
      <c r="K168" s="616" t="str">
        <f>IF(A169=$AH$1,AA140,"")</f>
        <v/>
      </c>
      <c r="L168" s="124"/>
      <c r="M168" s="124"/>
      <c r="N168" s="124"/>
      <c r="O168" s="124"/>
      <c r="P168" s="124"/>
      <c r="Q168" s="124"/>
      <c r="R168" s="124"/>
      <c r="S168" s="124"/>
      <c r="T168" s="124"/>
      <c r="U168" s="124"/>
      <c r="V168" s="124"/>
      <c r="W168" s="125"/>
    </row>
    <row r="169" spans="1:27" s="32" customFormat="1" ht="21.6" customHeight="1">
      <c r="A169" s="113" t="s">
        <v>32</v>
      </c>
      <c r="B169" s="162" t="s">
        <v>187</v>
      </c>
      <c r="C169" s="163"/>
      <c r="D169" s="163"/>
      <c r="E169" s="163"/>
      <c r="F169" s="163"/>
      <c r="G169" s="163"/>
      <c r="H169" s="163"/>
      <c r="I169" s="164"/>
      <c r="J169" s="678"/>
      <c r="K169" s="679"/>
      <c r="L169" s="679"/>
      <c r="M169" s="165" t="s">
        <v>77</v>
      </c>
      <c r="N169" s="161"/>
      <c r="O169" s="166">
        <v>10000</v>
      </c>
      <c r="P169" s="167"/>
      <c r="Q169" s="167"/>
      <c r="R169" s="168"/>
      <c r="S169" s="169" t="str">
        <f>IF(A169=$AH$1,J169*O169,"")</f>
        <v/>
      </c>
      <c r="T169" s="170"/>
      <c r="U169" s="170"/>
      <c r="V169" s="170"/>
      <c r="W169" s="54" t="s">
        <v>31</v>
      </c>
    </row>
    <row r="170" spans="1:27" s="32" customFormat="1" ht="20.100000000000001" customHeight="1">
      <c r="A170" s="288" t="s">
        <v>215</v>
      </c>
      <c r="B170" s="289"/>
      <c r="C170" s="289"/>
      <c r="D170" s="289"/>
      <c r="E170" s="289"/>
      <c r="F170" s="289"/>
      <c r="G170" s="289"/>
      <c r="H170" s="289"/>
      <c r="I170" s="289"/>
      <c r="J170" s="289"/>
      <c r="K170" s="289"/>
      <c r="L170" s="289"/>
      <c r="M170" s="289"/>
      <c r="N170" s="289"/>
      <c r="O170" s="289"/>
      <c r="P170" s="289"/>
      <c r="Q170" s="289"/>
      <c r="R170" s="289"/>
      <c r="S170" s="395">
        <f>SUM(S141:V151,S153:V158,S160:V165,S167,S169)</f>
        <v>44000</v>
      </c>
      <c r="T170" s="287"/>
      <c r="U170" s="287"/>
      <c r="V170" s="287"/>
      <c r="W170" s="31" t="s">
        <v>31</v>
      </c>
    </row>
    <row r="171" spans="1:27" ht="12" customHeight="1"/>
    <row r="172" spans="1:27" ht="46.5" customHeight="1">
      <c r="A172" s="614" t="str">
        <f>IF(AND(A82=$AH$1,OR(A141=$AH$1,A142=$AH$1,A143=$AH$1,A144=$AH$1,A145=$AH$1,A146=$AH$1,A147=$AH$1,A148=$AH$1,A149=$AH$1,A154=$AH$1,A156=$AH$1,A158=$AH$1)),AA172,"")</f>
        <v/>
      </c>
      <c r="B172" s="614"/>
      <c r="C172" s="614"/>
      <c r="D172" s="614"/>
      <c r="E172" s="614"/>
      <c r="F172" s="614"/>
      <c r="G172" s="614"/>
      <c r="H172" s="614"/>
      <c r="I172" s="614"/>
      <c r="J172" s="614"/>
      <c r="K172" s="614"/>
      <c r="L172" s="614"/>
      <c r="M172" s="614"/>
      <c r="N172" s="614"/>
      <c r="O172" s="614"/>
      <c r="P172" s="614"/>
      <c r="Q172" s="614"/>
      <c r="R172" s="614"/>
      <c r="S172" s="614"/>
      <c r="T172" s="614"/>
      <c r="U172" s="614"/>
      <c r="V172" s="614"/>
      <c r="W172" s="614"/>
      <c r="AA172" s="33" t="s">
        <v>248</v>
      </c>
    </row>
  </sheetData>
  <sheetProtection algorithmName="SHA-512" hashValue="wF7z+BNBBO0ZSWRtV2NnDQhyQG4pxsTQRjEr22sT27FT4qto7IURHVxUl22JMtZpdraZAxZhs077ml8R94h/nA==" saltValue="gq32jFlCQPbvEfncIFqkUQ==" spinCount="100000" sheet="1" formatCells="0"/>
  <mergeCells count="388">
    <mergeCell ref="A170:R170"/>
    <mergeCell ref="S170:V170"/>
    <mergeCell ref="A172:W172"/>
    <mergeCell ref="B167:I167"/>
    <mergeCell ref="J167:L167"/>
    <mergeCell ref="M167:N167"/>
    <mergeCell ref="O167:R167"/>
    <mergeCell ref="S167:V167"/>
    <mergeCell ref="B169:I169"/>
    <mergeCell ref="J169:L169"/>
    <mergeCell ref="M169:N169"/>
    <mergeCell ref="O169:R169"/>
    <mergeCell ref="S169:V169"/>
    <mergeCell ref="B164:I164"/>
    <mergeCell ref="J164:N164"/>
    <mergeCell ref="O164:R164"/>
    <mergeCell ref="S164:V164"/>
    <mergeCell ref="B165:I165"/>
    <mergeCell ref="J165:N165"/>
    <mergeCell ref="O165:R165"/>
    <mergeCell ref="S165:V165"/>
    <mergeCell ref="B162:I162"/>
    <mergeCell ref="J162:N162"/>
    <mergeCell ref="O162:R162"/>
    <mergeCell ref="S162:V162"/>
    <mergeCell ref="B163:I163"/>
    <mergeCell ref="J163:N163"/>
    <mergeCell ref="O163:R163"/>
    <mergeCell ref="S163:V163"/>
    <mergeCell ref="A159:W159"/>
    <mergeCell ref="B160:I160"/>
    <mergeCell ref="J160:N160"/>
    <mergeCell ref="O160:R160"/>
    <mergeCell ref="S160:V160"/>
    <mergeCell ref="B161:I161"/>
    <mergeCell ref="J161:N161"/>
    <mergeCell ref="O161:R161"/>
    <mergeCell ref="S161:V161"/>
    <mergeCell ref="B157:I157"/>
    <mergeCell ref="J157:N157"/>
    <mergeCell ref="O157:R157"/>
    <mergeCell ref="S157:V157"/>
    <mergeCell ref="B158:I158"/>
    <mergeCell ref="J158:N158"/>
    <mergeCell ref="O158:R158"/>
    <mergeCell ref="S158:V158"/>
    <mergeCell ref="B155:I155"/>
    <mergeCell ref="J155:N155"/>
    <mergeCell ref="O155:R155"/>
    <mergeCell ref="S155:V155"/>
    <mergeCell ref="B156:I156"/>
    <mergeCell ref="J156:N156"/>
    <mergeCell ref="O156:R156"/>
    <mergeCell ref="S156:V156"/>
    <mergeCell ref="B153:I153"/>
    <mergeCell ref="J153:N153"/>
    <mergeCell ref="O153:R153"/>
    <mergeCell ref="S153:V153"/>
    <mergeCell ref="B154:I154"/>
    <mergeCell ref="J154:N154"/>
    <mergeCell ref="O154:R154"/>
    <mergeCell ref="S154:V154"/>
    <mergeCell ref="B151:I151"/>
    <mergeCell ref="J151:L151"/>
    <mergeCell ref="M151:N151"/>
    <mergeCell ref="O151:R151"/>
    <mergeCell ref="S151:V151"/>
    <mergeCell ref="A152:W152"/>
    <mergeCell ref="B149:I149"/>
    <mergeCell ref="J149:L149"/>
    <mergeCell ref="M149:N149"/>
    <mergeCell ref="O149:R149"/>
    <mergeCell ref="S149:V149"/>
    <mergeCell ref="B150:I150"/>
    <mergeCell ref="J150:L150"/>
    <mergeCell ref="M150:N150"/>
    <mergeCell ref="O150:R150"/>
    <mergeCell ref="S150:V150"/>
    <mergeCell ref="B147:I147"/>
    <mergeCell ref="J147:L147"/>
    <mergeCell ref="M147:N147"/>
    <mergeCell ref="O147:R147"/>
    <mergeCell ref="S147:V147"/>
    <mergeCell ref="B148:I148"/>
    <mergeCell ref="J148:L148"/>
    <mergeCell ref="M148:N148"/>
    <mergeCell ref="O148:R148"/>
    <mergeCell ref="S148:V148"/>
    <mergeCell ref="B145:I145"/>
    <mergeCell ref="J145:L145"/>
    <mergeCell ref="M145:N145"/>
    <mergeCell ref="O145:R145"/>
    <mergeCell ref="S145:V145"/>
    <mergeCell ref="B146:I146"/>
    <mergeCell ref="J146:L146"/>
    <mergeCell ref="M146:N146"/>
    <mergeCell ref="O146:R146"/>
    <mergeCell ref="S146:V146"/>
    <mergeCell ref="B143:I143"/>
    <mergeCell ref="J143:L143"/>
    <mergeCell ref="M143:N143"/>
    <mergeCell ref="O143:R143"/>
    <mergeCell ref="S143:V143"/>
    <mergeCell ref="B144:I144"/>
    <mergeCell ref="J144:L144"/>
    <mergeCell ref="M144:N144"/>
    <mergeCell ref="O144:R144"/>
    <mergeCell ref="S144:V144"/>
    <mergeCell ref="B141:I141"/>
    <mergeCell ref="J141:L141"/>
    <mergeCell ref="M141:N141"/>
    <mergeCell ref="O141:R141"/>
    <mergeCell ref="S141:V141"/>
    <mergeCell ref="B142:I142"/>
    <mergeCell ref="J142:L142"/>
    <mergeCell ref="M142:N142"/>
    <mergeCell ref="O142:R142"/>
    <mergeCell ref="S142:V142"/>
    <mergeCell ref="A136:W136"/>
    <mergeCell ref="A138:W138"/>
    <mergeCell ref="A139:I139"/>
    <mergeCell ref="J139:N139"/>
    <mergeCell ref="O139:R139"/>
    <mergeCell ref="S139:W139"/>
    <mergeCell ref="B132:I132"/>
    <mergeCell ref="J132:N132"/>
    <mergeCell ref="O132:R132"/>
    <mergeCell ref="S132:V132"/>
    <mergeCell ref="A133:R133"/>
    <mergeCell ref="S133:V133"/>
    <mergeCell ref="B130:I130"/>
    <mergeCell ref="J130:N130"/>
    <mergeCell ref="O130:R130"/>
    <mergeCell ref="S130:V130"/>
    <mergeCell ref="B131:I131"/>
    <mergeCell ref="J131:N131"/>
    <mergeCell ref="O131:R131"/>
    <mergeCell ref="S131:V131"/>
    <mergeCell ref="B127:I127"/>
    <mergeCell ref="J127:N127"/>
    <mergeCell ref="O127:R127"/>
    <mergeCell ref="S127:V127"/>
    <mergeCell ref="A128:W128"/>
    <mergeCell ref="B129:I129"/>
    <mergeCell ref="J129:N129"/>
    <mergeCell ref="O129:R129"/>
    <mergeCell ref="S129:V129"/>
    <mergeCell ref="J123:N123"/>
    <mergeCell ref="C124:I124"/>
    <mergeCell ref="J124:N124"/>
    <mergeCell ref="A125:W125"/>
    <mergeCell ref="B126:I126"/>
    <mergeCell ref="J126:N126"/>
    <mergeCell ref="O126:R126"/>
    <mergeCell ref="S126:V126"/>
    <mergeCell ref="B120:I120"/>
    <mergeCell ref="J120:N120"/>
    <mergeCell ref="O120:R124"/>
    <mergeCell ref="S120:V124"/>
    <mergeCell ref="W120:W124"/>
    <mergeCell ref="C121:I121"/>
    <mergeCell ref="J121:N121"/>
    <mergeCell ref="C122:I122"/>
    <mergeCell ref="J122:N122"/>
    <mergeCell ref="C123:I123"/>
    <mergeCell ref="J116:N116"/>
    <mergeCell ref="B117:I117"/>
    <mergeCell ref="J117:N117"/>
    <mergeCell ref="O117:R119"/>
    <mergeCell ref="S117:V119"/>
    <mergeCell ref="W117:W119"/>
    <mergeCell ref="C118:I118"/>
    <mergeCell ref="J118:N118"/>
    <mergeCell ref="C119:I119"/>
    <mergeCell ref="J119:N119"/>
    <mergeCell ref="B113:I113"/>
    <mergeCell ref="J113:N113"/>
    <mergeCell ref="O113:R116"/>
    <mergeCell ref="S113:V116"/>
    <mergeCell ref="W113:W116"/>
    <mergeCell ref="C114:I114"/>
    <mergeCell ref="J114:N114"/>
    <mergeCell ref="C115:I115"/>
    <mergeCell ref="J115:N115"/>
    <mergeCell ref="C116:I116"/>
    <mergeCell ref="B111:I111"/>
    <mergeCell ref="J111:N111"/>
    <mergeCell ref="O111:R112"/>
    <mergeCell ref="S111:V112"/>
    <mergeCell ref="W111:W112"/>
    <mergeCell ref="C112:I112"/>
    <mergeCell ref="J112:N112"/>
    <mergeCell ref="A107:W107"/>
    <mergeCell ref="B108:I108"/>
    <mergeCell ref="J108:N108"/>
    <mergeCell ref="O108:R110"/>
    <mergeCell ref="S108:V110"/>
    <mergeCell ref="W108:W110"/>
    <mergeCell ref="C109:I109"/>
    <mergeCell ref="J109:N109"/>
    <mergeCell ref="C110:I110"/>
    <mergeCell ref="J110:N110"/>
    <mergeCell ref="W103:W106"/>
    <mergeCell ref="C104:I104"/>
    <mergeCell ref="J104:N104"/>
    <mergeCell ref="O104:R105"/>
    <mergeCell ref="C105:I105"/>
    <mergeCell ref="J105:N105"/>
    <mergeCell ref="C106:I106"/>
    <mergeCell ref="J106:N106"/>
    <mergeCell ref="O106:R106"/>
    <mergeCell ref="B102:I102"/>
    <mergeCell ref="J102:N102"/>
    <mergeCell ref="O102:R102"/>
    <mergeCell ref="S102:V102"/>
    <mergeCell ref="B103:I103"/>
    <mergeCell ref="J103:N103"/>
    <mergeCell ref="O103:R103"/>
    <mergeCell ref="S103:V106"/>
    <mergeCell ref="A94:W94"/>
    <mergeCell ref="A98:W98"/>
    <mergeCell ref="A100:W100"/>
    <mergeCell ref="A101:I101"/>
    <mergeCell ref="J101:N101"/>
    <mergeCell ref="O101:R101"/>
    <mergeCell ref="S101:W101"/>
    <mergeCell ref="B91:I91"/>
    <mergeCell ref="J91:N91"/>
    <mergeCell ref="O91:R91"/>
    <mergeCell ref="S91:V91"/>
    <mergeCell ref="A92:R92"/>
    <mergeCell ref="S92:V92"/>
    <mergeCell ref="B89:I89"/>
    <mergeCell ref="J89:N89"/>
    <mergeCell ref="O89:R89"/>
    <mergeCell ref="S89:V89"/>
    <mergeCell ref="B90:I90"/>
    <mergeCell ref="J90:N90"/>
    <mergeCell ref="O90:R90"/>
    <mergeCell ref="S90:V90"/>
    <mergeCell ref="B87:I87"/>
    <mergeCell ref="J87:N87"/>
    <mergeCell ref="O87:R87"/>
    <mergeCell ref="S87:V87"/>
    <mergeCell ref="B88:I88"/>
    <mergeCell ref="J88:N88"/>
    <mergeCell ref="O88:R88"/>
    <mergeCell ref="S88:V88"/>
    <mergeCell ref="B85:I85"/>
    <mergeCell ref="J85:N85"/>
    <mergeCell ref="O85:R85"/>
    <mergeCell ref="S85:V85"/>
    <mergeCell ref="B86:I86"/>
    <mergeCell ref="J86:N86"/>
    <mergeCell ref="O86:R86"/>
    <mergeCell ref="S86:V86"/>
    <mergeCell ref="C83:I83"/>
    <mergeCell ref="J83:N83"/>
    <mergeCell ref="O83:R83"/>
    <mergeCell ref="S83:V83"/>
    <mergeCell ref="C84:I84"/>
    <mergeCell ref="J84:N84"/>
    <mergeCell ref="O84:R84"/>
    <mergeCell ref="S84:V84"/>
    <mergeCell ref="A80:W80"/>
    <mergeCell ref="A81:I81"/>
    <mergeCell ref="J81:N81"/>
    <mergeCell ref="O81:R81"/>
    <mergeCell ref="S81:W81"/>
    <mergeCell ref="B82:W82"/>
    <mergeCell ref="Q71:W71"/>
    <mergeCell ref="Q72:W72"/>
    <mergeCell ref="Q73:W73"/>
    <mergeCell ref="Q74:V75"/>
    <mergeCell ref="W74:W75"/>
    <mergeCell ref="A78:W78"/>
    <mergeCell ref="Q66:W66"/>
    <mergeCell ref="Q67:W67"/>
    <mergeCell ref="Q68:U69"/>
    <mergeCell ref="V68:V69"/>
    <mergeCell ref="W68:W69"/>
    <mergeCell ref="Q70:W70"/>
    <mergeCell ref="A64:J64"/>
    <mergeCell ref="K64:N64"/>
    <mergeCell ref="Q64:U65"/>
    <mergeCell ref="V64:V65"/>
    <mergeCell ref="W64:W65"/>
    <mergeCell ref="A65:J65"/>
    <mergeCell ref="K65:N65"/>
    <mergeCell ref="A61:G61"/>
    <mergeCell ref="A62:J62"/>
    <mergeCell ref="K62:P62"/>
    <mergeCell ref="Q62:W62"/>
    <mergeCell ref="A63:J63"/>
    <mergeCell ref="K63:N63"/>
    <mergeCell ref="Q63:W63"/>
    <mergeCell ref="A57:D59"/>
    <mergeCell ref="E57:G57"/>
    <mergeCell ref="H57:W57"/>
    <mergeCell ref="E58:G58"/>
    <mergeCell ref="H58:W58"/>
    <mergeCell ref="E59:G59"/>
    <mergeCell ref="I59:L59"/>
    <mergeCell ref="N59:Q59"/>
    <mergeCell ref="S59:W59"/>
    <mergeCell ref="A54:D56"/>
    <mergeCell ref="E54:G54"/>
    <mergeCell ref="H54:W54"/>
    <mergeCell ref="E55:G55"/>
    <mergeCell ref="H55:W55"/>
    <mergeCell ref="E56:G56"/>
    <mergeCell ref="I56:L56"/>
    <mergeCell ref="N56:Q56"/>
    <mergeCell ref="S56:W56"/>
    <mergeCell ref="A48:W48"/>
    <mergeCell ref="A51:D53"/>
    <mergeCell ref="E51:G51"/>
    <mergeCell ref="H51:W51"/>
    <mergeCell ref="E52:G52"/>
    <mergeCell ref="H52:W52"/>
    <mergeCell ref="E53:G53"/>
    <mergeCell ref="I53:L53"/>
    <mergeCell ref="N53:Q53"/>
    <mergeCell ref="S53:W53"/>
    <mergeCell ref="C41:F41"/>
    <mergeCell ref="G41:L41"/>
    <mergeCell ref="M41:O42"/>
    <mergeCell ref="P41:W42"/>
    <mergeCell ref="C42:F44"/>
    <mergeCell ref="G42:L44"/>
    <mergeCell ref="M43:O44"/>
    <mergeCell ref="P43:W44"/>
    <mergeCell ref="A33:F35"/>
    <mergeCell ref="G33:H35"/>
    <mergeCell ref="I33:W35"/>
    <mergeCell ref="A37:W37"/>
    <mergeCell ref="A38:B44"/>
    <mergeCell ref="C38:F39"/>
    <mergeCell ref="H38:W38"/>
    <mergeCell ref="G39:W39"/>
    <mergeCell ref="C40:F40"/>
    <mergeCell ref="G40:W40"/>
    <mergeCell ref="A30:F30"/>
    <mergeCell ref="G30:I30"/>
    <mergeCell ref="O30:W30"/>
    <mergeCell ref="A31:F32"/>
    <mergeCell ref="G31:H32"/>
    <mergeCell ref="I31:W32"/>
    <mergeCell ref="AC27:AE27"/>
    <mergeCell ref="A28:F28"/>
    <mergeCell ref="G28:W28"/>
    <mergeCell ref="A29:F29"/>
    <mergeCell ref="G29:I29"/>
    <mergeCell ref="O29:W29"/>
    <mergeCell ref="AC29:AE29"/>
    <mergeCell ref="A25:F26"/>
    <mergeCell ref="K25:W25"/>
    <mergeCell ref="K26:W26"/>
    <mergeCell ref="A27:F27"/>
    <mergeCell ref="G27:O27"/>
    <mergeCell ref="R27:W27"/>
    <mergeCell ref="A22:F23"/>
    <mergeCell ref="H22:W22"/>
    <mergeCell ref="H23:M23"/>
    <mergeCell ref="P23:W23"/>
    <mergeCell ref="A24:F24"/>
    <mergeCell ref="H24:J24"/>
    <mergeCell ref="L24:W24"/>
    <mergeCell ref="M13:O13"/>
    <mergeCell ref="P13:W13"/>
    <mergeCell ref="A15:W15"/>
    <mergeCell ref="A17:W18"/>
    <mergeCell ref="A20:F21"/>
    <mergeCell ref="M21:N21"/>
    <mergeCell ref="P21:W21"/>
    <mergeCell ref="M10:O10"/>
    <mergeCell ref="P10:W10"/>
    <mergeCell ref="M11:O11"/>
    <mergeCell ref="P11:Q11"/>
    <mergeCell ref="M12:O12"/>
    <mergeCell ref="P12:W12"/>
    <mergeCell ref="Q3:R3"/>
    <mergeCell ref="M6:O7"/>
    <mergeCell ref="Q6:W6"/>
    <mergeCell ref="P7:W8"/>
    <mergeCell ref="M8:O8"/>
    <mergeCell ref="M9:O9"/>
    <mergeCell ref="P9:W9"/>
  </mergeCells>
  <phoneticPr fontId="2"/>
  <dataValidations count="2">
    <dataValidation type="list" allowBlank="1" showInputMessage="1" showErrorMessage="1" sqref="Q3:R3" xr:uid="{4BD05281-9C7F-43A3-BA58-7024F3A8A1CF}">
      <formula1>$AA$1:$AA$2</formula1>
    </dataValidation>
    <dataValidation type="list" allowBlank="1" showInputMessage="1" showErrorMessage="1" sqref="G20:G26 G31:H35 B121:B124 A141:A151 A120 A153:A158 A129:A132 A126:A127 A102:A106 B83:B84 K24 O23 B109:B110 B112 B114:B116 B118:B119 A108 R59 A113 A117 A85:A91 A160:A165 A167 A169 B104:B106 H53 M53 R53 H56 M56 R56 H59 M59" xr:uid="{2EE03378-43B1-4A9E-94FB-0135DDA40C52}">
      <formula1>$AH$1:$AH$2</formula1>
    </dataValidation>
  </dataValidations>
  <printOptions horizontalCentered="1"/>
  <pageMargins left="0.70866141732283472" right="0.70866141732283472" top="0.74803149606299213" bottom="0.74803149606299213" header="0.31496062992125984" footer="0.31496062992125984"/>
  <pageSetup paperSize="9" scale="95" fitToHeight="4" orientation="portrait" r:id="rId1"/>
  <rowBreaks count="4" manualBreakCount="4">
    <brk id="45" max="22" man="1"/>
    <brk id="75" max="22" man="1"/>
    <brk id="95" max="22" man="1"/>
    <brk id="133" max="2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55CBD-ED63-4AEC-8A9D-45B0FFC435A1}">
  <dimension ref="A1:AM54"/>
  <sheetViews>
    <sheetView showGridLines="0" showZeros="0" view="pageBreakPreview" zoomScale="80" zoomScaleNormal="85" zoomScaleSheetLayoutView="80" workbookViewId="0">
      <selection activeCell="Q3" sqref="Q3:R3"/>
    </sheetView>
  </sheetViews>
  <sheetFormatPr defaultColWidth="3.375" defaultRowHeight="14.25"/>
  <cols>
    <col min="1" max="20" width="3.625" style="33" customWidth="1"/>
    <col min="21" max="21" width="3.625" style="34" customWidth="1"/>
    <col min="22" max="23" width="3.625" style="33" customWidth="1"/>
    <col min="24" max="24" width="1.875" style="33" customWidth="1"/>
    <col min="25" max="25" width="12.25" style="33" customWidth="1"/>
    <col min="26" max="26" width="16" style="33" customWidth="1"/>
    <col min="27" max="27" width="10.25" style="33" hidden="1" customWidth="1"/>
    <col min="28" max="39" width="3.25" style="33" hidden="1" customWidth="1"/>
    <col min="40" max="48" width="3.25" style="33" customWidth="1"/>
    <col min="49" max="16384" width="3.375" style="33"/>
  </cols>
  <sheetData>
    <row r="1" spans="1:31">
      <c r="A1" s="32" t="s">
        <v>222</v>
      </c>
      <c r="AA1" s="33">
        <v>2025</v>
      </c>
      <c r="AE1" s="35" t="s">
        <v>64</v>
      </c>
    </row>
    <row r="2" spans="1:31" ht="9" customHeight="1">
      <c r="AA2" s="33">
        <v>2026</v>
      </c>
      <c r="AE2" s="33" t="s">
        <v>33</v>
      </c>
    </row>
    <row r="3" spans="1:31" ht="16.5" customHeight="1">
      <c r="P3" s="36" t="s">
        <v>34</v>
      </c>
      <c r="Q3" s="617">
        <v>2025</v>
      </c>
      <c r="R3" s="617"/>
      <c r="S3" s="33" t="s">
        <v>0</v>
      </c>
      <c r="T3" s="618">
        <v>7</v>
      </c>
      <c r="U3" s="37" t="s">
        <v>1</v>
      </c>
      <c r="V3" s="618">
        <v>1</v>
      </c>
      <c r="W3" s="33" t="s">
        <v>2</v>
      </c>
    </row>
    <row r="4" spans="1:31" ht="9.75" customHeight="1"/>
    <row r="5" spans="1:31" ht="16.5" customHeight="1">
      <c r="A5" s="33" t="s">
        <v>3</v>
      </c>
      <c r="K5" s="38"/>
      <c r="L5" s="38"/>
      <c r="M5" s="38"/>
      <c r="N5" s="38"/>
      <c r="O5" s="38"/>
      <c r="P5" s="38"/>
      <c r="Q5" s="38"/>
      <c r="R5" s="38"/>
      <c r="S5" s="38"/>
      <c r="T5" s="38"/>
      <c r="U5" s="39"/>
      <c r="V5" s="38"/>
      <c r="W5" s="38"/>
    </row>
    <row r="6" spans="1:31" ht="16.5" customHeight="1">
      <c r="J6" s="63" t="s">
        <v>4</v>
      </c>
      <c r="K6" s="198" t="s">
        <v>5</v>
      </c>
      <c r="L6" s="199"/>
      <c r="M6" s="472"/>
      <c r="N6" s="64" t="s">
        <v>6</v>
      </c>
      <c r="O6" s="694" t="s">
        <v>268</v>
      </c>
      <c r="P6" s="694"/>
      <c r="Q6" s="694"/>
      <c r="R6" s="694"/>
      <c r="S6" s="694"/>
      <c r="T6" s="694"/>
      <c r="U6" s="694"/>
      <c r="V6" s="694"/>
      <c r="W6" s="695"/>
    </row>
    <row r="7" spans="1:31" ht="16.5" customHeight="1">
      <c r="J7" s="65"/>
      <c r="K7" s="188"/>
      <c r="L7" s="189"/>
      <c r="M7" s="190"/>
      <c r="N7" s="696" t="s">
        <v>269</v>
      </c>
      <c r="O7" s="621"/>
      <c r="P7" s="621"/>
      <c r="Q7" s="621"/>
      <c r="R7" s="621"/>
      <c r="S7" s="621"/>
      <c r="T7" s="621"/>
      <c r="U7" s="621"/>
      <c r="V7" s="621"/>
      <c r="W7" s="622"/>
    </row>
    <row r="8" spans="1:31" ht="20.25" customHeight="1">
      <c r="J8" s="65"/>
      <c r="K8" s="475" t="s">
        <v>30</v>
      </c>
      <c r="L8" s="476"/>
      <c r="M8" s="477"/>
      <c r="N8" s="697"/>
      <c r="O8" s="623"/>
      <c r="P8" s="623"/>
      <c r="Q8" s="623"/>
      <c r="R8" s="623"/>
      <c r="S8" s="623"/>
      <c r="T8" s="623"/>
      <c r="U8" s="623"/>
      <c r="V8" s="623"/>
      <c r="W8" s="624"/>
    </row>
    <row r="9" spans="1:31" ht="12.75" customHeight="1">
      <c r="J9" s="65"/>
      <c r="K9" s="469" t="s">
        <v>7</v>
      </c>
      <c r="L9" s="470"/>
      <c r="M9" s="471"/>
      <c r="N9" s="701" t="s">
        <v>257</v>
      </c>
      <c r="O9" s="702"/>
      <c r="P9" s="702"/>
      <c r="Q9" s="702"/>
      <c r="R9" s="702"/>
      <c r="S9" s="702"/>
      <c r="T9" s="702"/>
      <c r="U9" s="702"/>
      <c r="V9" s="702"/>
      <c r="W9" s="703"/>
    </row>
    <row r="10" spans="1:31" ht="24" customHeight="1">
      <c r="J10" s="65"/>
      <c r="K10" s="191" t="s">
        <v>8</v>
      </c>
      <c r="L10" s="192"/>
      <c r="M10" s="193"/>
      <c r="N10" s="704" t="s">
        <v>270</v>
      </c>
      <c r="O10" s="705"/>
      <c r="P10" s="705"/>
      <c r="Q10" s="705"/>
      <c r="R10" s="705"/>
      <c r="S10" s="705"/>
      <c r="T10" s="705"/>
      <c r="U10" s="705"/>
      <c r="V10" s="705"/>
      <c r="W10" s="706"/>
    </row>
    <row r="11" spans="1:31" ht="18" customHeight="1">
      <c r="J11" s="65"/>
      <c r="K11" s="191" t="s">
        <v>9</v>
      </c>
      <c r="L11" s="192"/>
      <c r="M11" s="193"/>
      <c r="N11" s="625" t="s">
        <v>259</v>
      </c>
      <c r="O11" s="625"/>
      <c r="P11" s="625"/>
      <c r="Q11" s="625"/>
      <c r="R11" s="625"/>
      <c r="S11" s="625"/>
      <c r="T11" s="625"/>
      <c r="U11" s="625"/>
      <c r="V11" s="625"/>
      <c r="W11" s="626"/>
    </row>
    <row r="12" spans="1:31" ht="18" customHeight="1">
      <c r="K12" s="214" t="s">
        <v>20</v>
      </c>
      <c r="L12" s="214"/>
      <c r="M12" s="230"/>
      <c r="N12" s="707" t="s">
        <v>260</v>
      </c>
      <c r="O12" s="627"/>
      <c r="P12" s="627"/>
      <c r="Q12" s="627"/>
      <c r="R12" s="627"/>
      <c r="S12" s="627"/>
      <c r="T12" s="627"/>
      <c r="U12" s="627"/>
      <c r="V12" s="627"/>
      <c r="W12" s="629"/>
    </row>
    <row r="14" spans="1:31" ht="17.25">
      <c r="A14" s="270" t="s">
        <v>38</v>
      </c>
      <c r="B14" s="270"/>
      <c r="C14" s="270"/>
      <c r="D14" s="270"/>
      <c r="E14" s="270"/>
      <c r="F14" s="270"/>
      <c r="G14" s="270"/>
      <c r="H14" s="270"/>
      <c r="I14" s="270"/>
      <c r="J14" s="270"/>
      <c r="K14" s="270"/>
      <c r="L14" s="270"/>
      <c r="M14" s="270"/>
      <c r="N14" s="270"/>
      <c r="O14" s="270"/>
      <c r="P14" s="270"/>
      <c r="Q14" s="270"/>
      <c r="R14" s="270"/>
      <c r="S14" s="270"/>
      <c r="T14" s="270"/>
      <c r="U14" s="270"/>
      <c r="V14" s="270"/>
      <c r="W14" s="270"/>
    </row>
    <row r="15" spans="1:31" ht="15.75" customHeight="1"/>
    <row r="16" spans="1:31" ht="13.5" customHeight="1">
      <c r="A16" s="271" t="s">
        <v>57</v>
      </c>
      <c r="B16" s="271"/>
      <c r="C16" s="271"/>
      <c r="D16" s="271"/>
      <c r="E16" s="271"/>
      <c r="F16" s="271"/>
      <c r="G16" s="271"/>
      <c r="H16" s="271"/>
      <c r="I16" s="271"/>
      <c r="J16" s="271"/>
      <c r="K16" s="271"/>
      <c r="L16" s="271"/>
      <c r="M16" s="271"/>
      <c r="N16" s="271"/>
      <c r="O16" s="271"/>
      <c r="P16" s="271"/>
      <c r="Q16" s="271"/>
      <c r="R16" s="271"/>
      <c r="S16" s="271"/>
      <c r="T16" s="271"/>
      <c r="U16" s="271"/>
      <c r="V16" s="271"/>
      <c r="W16" s="271"/>
    </row>
    <row r="17" spans="1:31" ht="12">
      <c r="A17" s="271"/>
      <c r="B17" s="271"/>
      <c r="C17" s="271"/>
      <c r="D17" s="271"/>
      <c r="E17" s="271"/>
      <c r="F17" s="271"/>
      <c r="G17" s="271"/>
      <c r="H17" s="271"/>
      <c r="I17" s="271"/>
      <c r="J17" s="271"/>
      <c r="K17" s="271"/>
      <c r="L17" s="271"/>
      <c r="M17" s="271"/>
      <c r="N17" s="271"/>
      <c r="O17" s="271"/>
      <c r="P17" s="271"/>
      <c r="Q17" s="271"/>
      <c r="R17" s="271"/>
      <c r="S17" s="271"/>
      <c r="T17" s="271"/>
      <c r="U17" s="271"/>
      <c r="V17" s="271"/>
      <c r="W17" s="271"/>
    </row>
    <row r="18" spans="1:31" ht="10.5" customHeight="1">
      <c r="K18" s="38"/>
    </row>
    <row r="19" spans="1:31" ht="20.45" customHeight="1">
      <c r="A19" s="214" t="s">
        <v>39</v>
      </c>
      <c r="B19" s="214"/>
      <c r="C19" s="214"/>
      <c r="D19" s="214"/>
      <c r="E19" s="214"/>
      <c r="F19" s="214"/>
      <c r="G19" s="634">
        <v>2025</v>
      </c>
      <c r="H19" s="634"/>
      <c r="I19" s="635"/>
      <c r="J19" s="24" t="s">
        <v>0</v>
      </c>
      <c r="K19" s="628">
        <v>5</v>
      </c>
      <c r="L19" s="24" t="s">
        <v>23</v>
      </c>
      <c r="M19" s="628">
        <v>14</v>
      </c>
      <c r="N19" s="24" t="s">
        <v>24</v>
      </c>
      <c r="O19" s="22"/>
      <c r="P19" s="443" t="s">
        <v>66</v>
      </c>
      <c r="Q19" s="443"/>
      <c r="R19" s="627">
        <v>777777</v>
      </c>
      <c r="S19" s="627"/>
      <c r="T19" s="627"/>
      <c r="U19" s="22" t="s">
        <v>40</v>
      </c>
      <c r="V19" s="22"/>
      <c r="W19" s="41"/>
      <c r="AA19" s="43">
        <f>DATE(G19,K19,M19)</f>
        <v>45791</v>
      </c>
      <c r="AE19" s="43"/>
    </row>
    <row r="20" spans="1:31" ht="20.25" customHeight="1">
      <c r="A20" s="198" t="s">
        <v>55</v>
      </c>
      <c r="B20" s="199"/>
      <c r="C20" s="199"/>
      <c r="D20" s="199"/>
      <c r="E20" s="199"/>
      <c r="F20" s="200"/>
      <c r="G20" s="708">
        <v>2025</v>
      </c>
      <c r="H20" s="709"/>
      <c r="I20" s="709"/>
      <c r="J20" s="40" t="s">
        <v>0</v>
      </c>
      <c r="K20" s="710">
        <v>5</v>
      </c>
      <c r="L20" s="40" t="s">
        <v>23</v>
      </c>
      <c r="M20" s="710">
        <v>20</v>
      </c>
      <c r="N20" s="40" t="s">
        <v>24</v>
      </c>
      <c r="O20" s="467" t="str">
        <f>IF(M20="",AB20,IF(AA19&gt;AA20,AC20,""))</f>
        <v/>
      </c>
      <c r="P20" s="467"/>
      <c r="Q20" s="467"/>
      <c r="R20" s="467"/>
      <c r="S20" s="467"/>
      <c r="T20" s="467"/>
      <c r="U20" s="467"/>
      <c r="V20" s="467"/>
      <c r="W20" s="468"/>
      <c r="Z20" s="43"/>
      <c r="AA20" s="43">
        <f>DATE(G20,K20,M20)</f>
        <v>45797</v>
      </c>
      <c r="AB20" s="33" t="s">
        <v>249</v>
      </c>
      <c r="AC20" s="33" t="s">
        <v>250</v>
      </c>
    </row>
    <row r="21" spans="1:31" ht="20.45" customHeight="1">
      <c r="A21" s="214" t="s">
        <v>56</v>
      </c>
      <c r="B21" s="214"/>
      <c r="C21" s="214"/>
      <c r="D21" s="214"/>
      <c r="E21" s="214"/>
      <c r="F21" s="214"/>
      <c r="G21" s="634">
        <v>2025</v>
      </c>
      <c r="H21" s="634"/>
      <c r="I21" s="635"/>
      <c r="J21" s="24" t="s">
        <v>0</v>
      </c>
      <c r="K21" s="628">
        <v>6</v>
      </c>
      <c r="L21" s="24" t="s">
        <v>23</v>
      </c>
      <c r="M21" s="628">
        <v>20</v>
      </c>
      <c r="N21" s="24" t="s">
        <v>24</v>
      </c>
      <c r="O21" s="467" t="str">
        <f>IF(M21="",AB22,IF(AA21&gt;AA22,AC22,""))</f>
        <v/>
      </c>
      <c r="P21" s="467"/>
      <c r="Q21" s="467"/>
      <c r="R21" s="467"/>
      <c r="S21" s="467"/>
      <c r="T21" s="467"/>
      <c r="U21" s="467"/>
      <c r="V21" s="467"/>
      <c r="W21" s="468"/>
      <c r="AA21" s="43">
        <f>DATE(G21,K21,M21)</f>
        <v>45828</v>
      </c>
    </row>
    <row r="22" spans="1:31" ht="12.75" customHeight="1">
      <c r="A22" s="240"/>
      <c r="B22" s="240"/>
      <c r="C22" s="240"/>
      <c r="D22" s="240"/>
      <c r="E22" s="240"/>
      <c r="F22" s="240"/>
      <c r="G22" s="240"/>
      <c r="H22" s="240"/>
      <c r="I22" s="240"/>
      <c r="J22" s="240"/>
      <c r="K22" s="240"/>
      <c r="L22" s="240"/>
      <c r="M22" s="240"/>
      <c r="N22" s="240"/>
      <c r="O22" s="240"/>
      <c r="P22" s="240"/>
      <c r="Q22" s="240"/>
      <c r="R22" s="240"/>
      <c r="S22" s="240"/>
      <c r="T22" s="240"/>
      <c r="U22" s="240"/>
      <c r="V22" s="240"/>
      <c r="W22" s="240"/>
      <c r="AA22" s="43">
        <v>46094</v>
      </c>
      <c r="AB22" s="33" t="s">
        <v>249</v>
      </c>
      <c r="AC22" s="33" t="s">
        <v>251</v>
      </c>
    </row>
    <row r="23" spans="1:31" ht="17.25" customHeight="1">
      <c r="A23" s="481" t="s">
        <v>198</v>
      </c>
      <c r="B23" s="481"/>
      <c r="C23" s="481"/>
      <c r="D23" s="481"/>
      <c r="E23" s="481"/>
      <c r="F23" s="481"/>
      <c r="G23" s="481"/>
      <c r="H23" s="481"/>
      <c r="I23" s="481"/>
      <c r="J23" s="481"/>
      <c r="K23" s="481"/>
      <c r="L23" s="481"/>
      <c r="M23" s="481"/>
      <c r="N23" s="481"/>
      <c r="O23" s="481"/>
      <c r="P23" s="481"/>
      <c r="Q23" s="481"/>
      <c r="R23" s="481"/>
      <c r="S23" s="481"/>
      <c r="T23" s="481"/>
      <c r="U23" s="481"/>
      <c r="V23" s="481"/>
      <c r="W23" s="481"/>
    </row>
    <row r="24" spans="1:31" ht="15.75" customHeight="1">
      <c r="A24" s="66"/>
      <c r="B24" s="434" t="s">
        <v>199</v>
      </c>
      <c r="C24" s="434"/>
      <c r="D24" s="434"/>
      <c r="E24" s="434"/>
      <c r="F24" s="434"/>
      <c r="G24" s="434"/>
      <c r="H24" s="434"/>
      <c r="I24" s="434"/>
      <c r="J24" s="434"/>
      <c r="K24" s="434"/>
      <c r="L24" s="434"/>
      <c r="M24" s="48" t="s">
        <v>93</v>
      </c>
      <c r="N24" s="67" t="s">
        <v>231</v>
      </c>
      <c r="O24" s="67"/>
      <c r="P24" s="67"/>
      <c r="Q24" s="67"/>
      <c r="R24" s="67"/>
      <c r="S24" s="67"/>
      <c r="T24" s="67"/>
      <c r="U24" s="67"/>
      <c r="V24" s="67"/>
      <c r="W24" s="68"/>
    </row>
    <row r="25" spans="1:31" ht="5.25" customHeight="1">
      <c r="A25" s="69"/>
      <c r="B25" s="435"/>
      <c r="C25" s="435"/>
      <c r="D25" s="435"/>
      <c r="E25" s="435"/>
      <c r="F25" s="435"/>
      <c r="G25" s="435"/>
      <c r="H25" s="435"/>
      <c r="I25" s="435"/>
      <c r="J25" s="435"/>
      <c r="K25" s="435"/>
      <c r="L25" s="435"/>
      <c r="M25" s="45"/>
      <c r="N25" s="45"/>
      <c r="O25" s="45"/>
      <c r="P25" s="45"/>
      <c r="Q25" s="45"/>
      <c r="R25" s="45"/>
      <c r="S25" s="45"/>
      <c r="T25" s="45"/>
      <c r="U25" s="45"/>
      <c r="V25" s="45"/>
      <c r="W25" s="71"/>
    </row>
    <row r="26" spans="1:31" ht="21" customHeight="1">
      <c r="A26" s="69"/>
      <c r="B26" s="435"/>
      <c r="C26" s="435"/>
      <c r="D26" s="435"/>
      <c r="E26" s="435"/>
      <c r="F26" s="435"/>
      <c r="G26" s="435"/>
      <c r="H26" s="435"/>
      <c r="I26" s="435"/>
      <c r="J26" s="435"/>
      <c r="K26" s="435"/>
      <c r="L26" s="435"/>
      <c r="M26" s="45"/>
      <c r="N26" s="684">
        <f>工事内訳証明書!P36</f>
        <v>0</v>
      </c>
      <c r="O26" s="685"/>
      <c r="P26" s="685"/>
      <c r="Q26" s="685"/>
      <c r="R26" s="685"/>
      <c r="S26" s="685"/>
      <c r="T26" s="685"/>
      <c r="U26" s="686"/>
      <c r="V26" s="37" t="s">
        <v>31</v>
      </c>
      <c r="W26" s="71"/>
    </row>
    <row r="27" spans="1:31" ht="5.25" customHeight="1">
      <c r="A27" s="69"/>
      <c r="B27" s="435"/>
      <c r="C27" s="435"/>
      <c r="D27" s="435"/>
      <c r="E27" s="435"/>
      <c r="F27" s="435"/>
      <c r="G27" s="435"/>
      <c r="H27" s="435"/>
      <c r="I27" s="435"/>
      <c r="J27" s="435"/>
      <c r="K27" s="435"/>
      <c r="L27" s="435"/>
      <c r="M27" s="45"/>
      <c r="N27" s="45"/>
      <c r="O27" s="45"/>
      <c r="P27" s="45"/>
      <c r="Q27" s="45"/>
      <c r="R27" s="45"/>
      <c r="S27" s="45"/>
      <c r="T27" s="45"/>
      <c r="U27" s="45"/>
      <c r="V27" s="37"/>
      <c r="W27" s="71"/>
    </row>
    <row r="28" spans="1:31" ht="15.75" customHeight="1">
      <c r="A28" s="69"/>
      <c r="B28" s="435" t="s">
        <v>200</v>
      </c>
      <c r="C28" s="435"/>
      <c r="D28" s="435"/>
      <c r="E28" s="435"/>
      <c r="F28" s="435"/>
      <c r="G28" s="435"/>
      <c r="H28" s="435"/>
      <c r="I28" s="435"/>
      <c r="J28" s="435"/>
      <c r="K28" s="435"/>
      <c r="L28" s="435"/>
      <c r="M28" s="37" t="s">
        <v>94</v>
      </c>
      <c r="N28" s="45" t="s">
        <v>232</v>
      </c>
      <c r="O28" s="45"/>
      <c r="P28" s="45"/>
      <c r="Q28" s="45"/>
      <c r="R28" s="45"/>
      <c r="S28" s="45"/>
      <c r="T28" s="45"/>
      <c r="U28" s="45"/>
      <c r="V28" s="37"/>
      <c r="W28" s="71"/>
    </row>
    <row r="29" spans="1:31" ht="5.25" customHeight="1">
      <c r="A29" s="69"/>
      <c r="B29" s="435"/>
      <c r="C29" s="435"/>
      <c r="D29" s="435"/>
      <c r="E29" s="435"/>
      <c r="F29" s="435"/>
      <c r="G29" s="435"/>
      <c r="H29" s="435"/>
      <c r="I29" s="435"/>
      <c r="J29" s="435"/>
      <c r="K29" s="435"/>
      <c r="L29" s="435"/>
      <c r="M29" s="37"/>
      <c r="N29" s="45"/>
      <c r="O29" s="45"/>
      <c r="P29" s="45"/>
      <c r="Q29" s="45"/>
      <c r="R29" s="45"/>
      <c r="S29" s="45"/>
      <c r="T29" s="45"/>
      <c r="U29" s="45"/>
      <c r="V29" s="37"/>
      <c r="W29" s="71"/>
    </row>
    <row r="30" spans="1:31" ht="20.25" customHeight="1">
      <c r="A30" s="69"/>
      <c r="B30" s="435"/>
      <c r="C30" s="435"/>
      <c r="D30" s="435"/>
      <c r="E30" s="435"/>
      <c r="F30" s="435"/>
      <c r="G30" s="435"/>
      <c r="H30" s="435"/>
      <c r="I30" s="435"/>
      <c r="J30" s="435"/>
      <c r="K30" s="435"/>
      <c r="L30" s="435"/>
      <c r="M30" s="37"/>
      <c r="N30" s="684">
        <f>工事内訳証明書!P76</f>
        <v>0</v>
      </c>
      <c r="O30" s="685"/>
      <c r="P30" s="685"/>
      <c r="Q30" s="685"/>
      <c r="R30" s="685"/>
      <c r="S30" s="685"/>
      <c r="T30" s="685"/>
      <c r="U30" s="686"/>
      <c r="V30" s="37" t="s">
        <v>31</v>
      </c>
      <c r="W30" s="71"/>
    </row>
    <row r="31" spans="1:31" ht="5.25" customHeight="1">
      <c r="A31" s="69"/>
      <c r="B31" s="435"/>
      <c r="C31" s="435"/>
      <c r="D31" s="435"/>
      <c r="E31" s="435"/>
      <c r="F31" s="435"/>
      <c r="G31" s="435"/>
      <c r="H31" s="435"/>
      <c r="I31" s="435"/>
      <c r="J31" s="435"/>
      <c r="K31" s="435"/>
      <c r="L31" s="435"/>
      <c r="M31" s="37"/>
      <c r="N31" s="45"/>
      <c r="O31" s="45"/>
      <c r="P31" s="45"/>
      <c r="Q31" s="45"/>
      <c r="R31" s="45"/>
      <c r="S31" s="45"/>
      <c r="T31" s="45"/>
      <c r="U31" s="45"/>
      <c r="V31" s="37"/>
      <c r="W31" s="71"/>
    </row>
    <row r="32" spans="1:31" ht="15.75" customHeight="1">
      <c r="A32" s="69"/>
      <c r="B32" s="435" t="s">
        <v>201</v>
      </c>
      <c r="C32" s="435"/>
      <c r="D32" s="435"/>
      <c r="E32" s="435"/>
      <c r="F32" s="435"/>
      <c r="G32" s="435"/>
      <c r="H32" s="435"/>
      <c r="I32" s="435"/>
      <c r="J32" s="435"/>
      <c r="K32" s="435"/>
      <c r="L32" s="435"/>
      <c r="M32" s="37" t="s">
        <v>95</v>
      </c>
      <c r="N32" s="45" t="s">
        <v>197</v>
      </c>
      <c r="O32" s="45"/>
      <c r="P32" s="45"/>
      <c r="Q32" s="45"/>
      <c r="R32" s="45"/>
      <c r="S32" s="45"/>
      <c r="T32" s="45"/>
      <c r="U32" s="45"/>
      <c r="V32" s="37"/>
      <c r="W32" s="71"/>
    </row>
    <row r="33" spans="1:35" ht="5.25" customHeight="1">
      <c r="A33" s="69"/>
      <c r="B33" s="435"/>
      <c r="C33" s="435"/>
      <c r="D33" s="435"/>
      <c r="E33" s="435"/>
      <c r="F33" s="435"/>
      <c r="G33" s="435"/>
      <c r="H33" s="435"/>
      <c r="I33" s="435"/>
      <c r="J33" s="435"/>
      <c r="K33" s="435"/>
      <c r="L33" s="435"/>
      <c r="M33" s="37"/>
      <c r="N33" s="45"/>
      <c r="O33" s="45"/>
      <c r="P33" s="45"/>
      <c r="Q33" s="45"/>
      <c r="R33" s="45"/>
      <c r="S33" s="45"/>
      <c r="T33" s="45"/>
      <c r="U33" s="45"/>
      <c r="V33" s="37"/>
      <c r="W33" s="71"/>
    </row>
    <row r="34" spans="1:35" ht="20.25" customHeight="1">
      <c r="A34" s="69"/>
      <c r="B34" s="435"/>
      <c r="C34" s="435"/>
      <c r="D34" s="435"/>
      <c r="E34" s="435"/>
      <c r="F34" s="435"/>
      <c r="G34" s="435"/>
      <c r="H34" s="435"/>
      <c r="I34" s="435"/>
      <c r="J34" s="435"/>
      <c r="K34" s="435"/>
      <c r="L34" s="435"/>
      <c r="M34" s="37"/>
      <c r="N34" s="684">
        <f>工事内訳証明書!P112</f>
        <v>0</v>
      </c>
      <c r="O34" s="685"/>
      <c r="P34" s="685"/>
      <c r="Q34" s="685"/>
      <c r="R34" s="685"/>
      <c r="S34" s="685"/>
      <c r="T34" s="685"/>
      <c r="U34" s="686"/>
      <c r="V34" s="37" t="s">
        <v>31</v>
      </c>
      <c r="W34" s="71"/>
    </row>
    <row r="35" spans="1:35" ht="5.25" customHeight="1">
      <c r="A35" s="72"/>
      <c r="B35" s="436"/>
      <c r="C35" s="436"/>
      <c r="D35" s="436"/>
      <c r="E35" s="436"/>
      <c r="F35" s="436"/>
      <c r="G35" s="436"/>
      <c r="H35" s="436"/>
      <c r="I35" s="436"/>
      <c r="J35" s="436"/>
      <c r="K35" s="436"/>
      <c r="L35" s="436"/>
      <c r="M35" s="74"/>
      <c r="N35" s="75"/>
      <c r="O35" s="75"/>
      <c r="P35" s="75"/>
      <c r="Q35" s="75"/>
      <c r="R35" s="75"/>
      <c r="S35" s="75"/>
      <c r="T35" s="75"/>
      <c r="U35" s="75"/>
      <c r="V35" s="75"/>
      <c r="W35" s="76"/>
    </row>
    <row r="36" spans="1:35" ht="5.25" customHeight="1">
      <c r="A36" s="69"/>
      <c r="B36" s="70"/>
      <c r="C36" s="70"/>
      <c r="D36" s="70"/>
      <c r="E36" s="70"/>
      <c r="F36" s="70"/>
      <c r="G36" s="70"/>
      <c r="H36" s="70"/>
      <c r="I36" s="70"/>
      <c r="J36" s="70"/>
      <c r="K36" s="70"/>
      <c r="L36" s="70"/>
      <c r="M36" s="37"/>
      <c r="N36" s="45"/>
      <c r="O36" s="45"/>
      <c r="P36" s="45"/>
      <c r="Q36" s="45"/>
      <c r="R36" s="45"/>
      <c r="S36" s="45"/>
      <c r="T36" s="45"/>
      <c r="U36" s="45"/>
      <c r="V36" s="45"/>
      <c r="W36" s="71"/>
    </row>
    <row r="37" spans="1:35" ht="20.25" customHeight="1">
      <c r="A37" s="69"/>
      <c r="B37" s="435" t="s">
        <v>195</v>
      </c>
      <c r="C37" s="435"/>
      <c r="D37" s="435"/>
      <c r="E37" s="435"/>
      <c r="F37" s="435"/>
      <c r="G37" s="435"/>
      <c r="H37" s="435"/>
      <c r="I37" s="435"/>
      <c r="J37" s="435"/>
      <c r="K37" s="435"/>
      <c r="L37" s="435"/>
      <c r="M37" s="37" t="s">
        <v>98</v>
      </c>
      <c r="N37" s="684">
        <f>N26+N30+N34</f>
        <v>0</v>
      </c>
      <c r="O37" s="685"/>
      <c r="P37" s="685"/>
      <c r="Q37" s="685"/>
      <c r="R37" s="685"/>
      <c r="S37" s="685"/>
      <c r="T37" s="685"/>
      <c r="U37" s="686"/>
      <c r="V37" s="37" t="s">
        <v>31</v>
      </c>
      <c r="W37" s="71"/>
    </row>
    <row r="38" spans="1:35" ht="6" customHeight="1">
      <c r="A38" s="72"/>
      <c r="B38" s="73"/>
      <c r="C38" s="73"/>
      <c r="D38" s="73"/>
      <c r="E38" s="73"/>
      <c r="F38" s="73"/>
      <c r="G38" s="73"/>
      <c r="H38" s="73"/>
      <c r="I38" s="73"/>
      <c r="J38" s="73"/>
      <c r="K38" s="73"/>
      <c r="L38" s="73"/>
      <c r="M38" s="74"/>
      <c r="N38" s="75"/>
      <c r="O38" s="75"/>
      <c r="P38" s="75"/>
      <c r="Q38" s="75"/>
      <c r="R38" s="75"/>
      <c r="S38" s="75"/>
      <c r="T38" s="75"/>
      <c r="U38" s="75"/>
      <c r="V38" s="74"/>
      <c r="W38" s="76"/>
    </row>
    <row r="39" spans="1:35" ht="6" customHeight="1">
      <c r="A39" s="69"/>
      <c r="B39" s="70"/>
      <c r="C39" s="70"/>
      <c r="D39" s="70"/>
      <c r="E39" s="70"/>
      <c r="F39" s="70"/>
      <c r="G39" s="70"/>
      <c r="H39" s="70"/>
      <c r="I39" s="70"/>
      <c r="J39" s="70"/>
      <c r="K39" s="70"/>
      <c r="L39" s="70"/>
      <c r="M39" s="37"/>
      <c r="N39" s="45"/>
      <c r="O39" s="45"/>
      <c r="P39" s="45"/>
      <c r="Q39" s="45"/>
      <c r="R39" s="45"/>
      <c r="S39" s="45"/>
      <c r="T39" s="45"/>
      <c r="U39" s="45"/>
      <c r="V39" s="37"/>
      <c r="W39" s="71"/>
    </row>
    <row r="40" spans="1:35" ht="20.25" customHeight="1">
      <c r="A40" s="69"/>
      <c r="B40" s="435" t="s">
        <v>196</v>
      </c>
      <c r="C40" s="435"/>
      <c r="D40" s="435"/>
      <c r="E40" s="435"/>
      <c r="F40" s="435"/>
      <c r="G40" s="435"/>
      <c r="H40" s="435"/>
      <c r="I40" s="435"/>
      <c r="J40" s="435"/>
      <c r="K40" s="435"/>
      <c r="L40" s="435"/>
      <c r="M40" s="37" t="s">
        <v>99</v>
      </c>
      <c r="N40" s="687" t="str">
        <f>申請書!G27</f>
        <v>補助金額が1万円未満です</v>
      </c>
      <c r="O40" s="685"/>
      <c r="P40" s="685"/>
      <c r="Q40" s="685"/>
      <c r="R40" s="685"/>
      <c r="S40" s="685"/>
      <c r="T40" s="685"/>
      <c r="U40" s="686"/>
      <c r="V40" s="37" t="s">
        <v>31</v>
      </c>
      <c r="W40" s="71"/>
    </row>
    <row r="41" spans="1:35" ht="5.25" customHeight="1">
      <c r="A41" s="72"/>
      <c r="B41" s="73"/>
      <c r="C41" s="73"/>
      <c r="D41" s="73"/>
      <c r="E41" s="73"/>
      <c r="F41" s="73"/>
      <c r="G41" s="73"/>
      <c r="H41" s="73"/>
      <c r="I41" s="73"/>
      <c r="J41" s="73"/>
      <c r="K41" s="73"/>
      <c r="L41" s="73"/>
      <c r="M41" s="74"/>
      <c r="N41" s="75"/>
      <c r="O41" s="75"/>
      <c r="P41" s="75"/>
      <c r="Q41" s="75"/>
      <c r="R41" s="75"/>
      <c r="S41" s="75"/>
      <c r="T41" s="75"/>
      <c r="U41" s="75"/>
      <c r="V41" s="74"/>
      <c r="W41" s="76"/>
    </row>
    <row r="42" spans="1:35" ht="5.25" customHeight="1" thickBot="1">
      <c r="A42" s="69"/>
      <c r="B42" s="70"/>
      <c r="C42" s="70"/>
      <c r="D42" s="70"/>
      <c r="E42" s="70"/>
      <c r="F42" s="70"/>
      <c r="G42" s="70"/>
      <c r="H42" s="70"/>
      <c r="I42" s="70"/>
      <c r="J42" s="70"/>
      <c r="K42" s="70"/>
      <c r="L42" s="70"/>
      <c r="M42" s="37"/>
      <c r="N42" s="45"/>
      <c r="O42" s="45"/>
      <c r="P42" s="45"/>
      <c r="Q42" s="45"/>
      <c r="R42" s="45"/>
      <c r="S42" s="45"/>
      <c r="T42" s="45"/>
      <c r="U42" s="45"/>
      <c r="V42" s="37"/>
      <c r="W42" s="71"/>
    </row>
    <row r="43" spans="1:35" ht="30.75" customHeight="1" thickBot="1">
      <c r="A43" s="69"/>
      <c r="B43" s="437" t="s">
        <v>204</v>
      </c>
      <c r="C43" s="438"/>
      <c r="D43" s="438"/>
      <c r="E43" s="438"/>
      <c r="F43" s="438"/>
      <c r="G43" s="438"/>
      <c r="H43" s="438"/>
      <c r="I43" s="438"/>
      <c r="J43" s="438"/>
      <c r="K43" s="438"/>
      <c r="L43" s="438"/>
      <c r="M43" s="45"/>
      <c r="N43" s="478">
        <f>MIN(N37,N40)</f>
        <v>0</v>
      </c>
      <c r="O43" s="479"/>
      <c r="P43" s="479"/>
      <c r="Q43" s="479"/>
      <c r="R43" s="479"/>
      <c r="S43" s="479"/>
      <c r="T43" s="479"/>
      <c r="U43" s="480"/>
      <c r="V43" s="37" t="s">
        <v>31</v>
      </c>
      <c r="W43" s="71"/>
    </row>
    <row r="44" spans="1:35" ht="5.25" customHeight="1">
      <c r="A44" s="77"/>
      <c r="B44" s="78"/>
      <c r="C44" s="78"/>
      <c r="D44" s="78"/>
      <c r="E44" s="78"/>
      <c r="F44" s="78"/>
      <c r="G44" s="78"/>
      <c r="H44" s="78"/>
      <c r="I44" s="78"/>
      <c r="J44" s="78"/>
      <c r="K44" s="78"/>
      <c r="L44" s="78"/>
      <c r="M44" s="79"/>
      <c r="N44" s="79"/>
      <c r="O44" s="79"/>
      <c r="P44" s="79"/>
      <c r="Q44" s="79"/>
      <c r="R44" s="79"/>
      <c r="S44" s="79"/>
      <c r="T44" s="79"/>
      <c r="U44" s="79"/>
      <c r="V44" s="79"/>
      <c r="W44" s="80"/>
    </row>
    <row r="45" spans="1:35" ht="12" customHeight="1">
      <c r="A45" s="45"/>
      <c r="B45" s="45"/>
      <c r="C45" s="45"/>
      <c r="D45" s="45"/>
      <c r="E45" s="45"/>
      <c r="F45" s="45"/>
      <c r="G45" s="45"/>
      <c r="H45" s="45"/>
      <c r="I45" s="45"/>
      <c r="J45" s="45"/>
      <c r="K45" s="45"/>
      <c r="L45" s="45"/>
      <c r="M45" s="45"/>
      <c r="N45" s="45"/>
      <c r="O45" s="45"/>
      <c r="P45" s="45"/>
      <c r="Q45" s="45"/>
      <c r="R45" s="45"/>
      <c r="S45" s="45"/>
      <c r="T45" s="45"/>
      <c r="U45" s="45"/>
      <c r="V45" s="45"/>
      <c r="W45" s="45"/>
    </row>
    <row r="46" spans="1:35" ht="18" customHeight="1">
      <c r="A46" s="241" t="s">
        <v>41</v>
      </c>
      <c r="B46" s="241"/>
      <c r="C46" s="214" t="s">
        <v>42</v>
      </c>
      <c r="D46" s="214"/>
      <c r="E46" s="214"/>
      <c r="F46" s="242"/>
      <c r="G46" s="711" t="s">
        <v>271</v>
      </c>
      <c r="H46" s="711"/>
      <c r="I46" s="711"/>
      <c r="J46" s="711"/>
      <c r="K46" s="711"/>
      <c r="L46" s="711"/>
      <c r="M46" s="448" t="s">
        <v>65</v>
      </c>
      <c r="N46" s="448"/>
      <c r="O46" s="448"/>
      <c r="P46" s="448"/>
      <c r="Q46" s="711" t="s">
        <v>272</v>
      </c>
      <c r="R46" s="711"/>
      <c r="S46" s="711"/>
      <c r="T46" s="711"/>
      <c r="U46" s="448" t="s">
        <v>51</v>
      </c>
      <c r="V46" s="448"/>
      <c r="W46" s="450"/>
      <c r="AE46" s="33" t="s">
        <v>65</v>
      </c>
      <c r="AI46" s="33" t="s">
        <v>51</v>
      </c>
    </row>
    <row r="47" spans="1:35" ht="18" customHeight="1">
      <c r="A47" s="241"/>
      <c r="B47" s="241"/>
      <c r="C47" s="214"/>
      <c r="D47" s="214"/>
      <c r="E47" s="214"/>
      <c r="F47" s="242"/>
      <c r="G47" s="712"/>
      <c r="H47" s="712"/>
      <c r="I47" s="712"/>
      <c r="J47" s="712"/>
      <c r="K47" s="712"/>
      <c r="L47" s="712"/>
      <c r="M47" s="449"/>
      <c r="N47" s="449"/>
      <c r="O47" s="449"/>
      <c r="P47" s="449"/>
      <c r="Q47" s="712"/>
      <c r="R47" s="712"/>
      <c r="S47" s="712"/>
      <c r="T47" s="712"/>
      <c r="U47" s="449"/>
      <c r="V47" s="449"/>
      <c r="W47" s="451"/>
      <c r="AE47" s="33" t="s">
        <v>47</v>
      </c>
      <c r="AI47" s="33" t="s">
        <v>52</v>
      </c>
    </row>
    <row r="48" spans="1:35" ht="8.25" customHeight="1">
      <c r="A48" s="241"/>
      <c r="B48" s="241"/>
      <c r="C48" s="452" t="s">
        <v>43</v>
      </c>
      <c r="D48" s="453"/>
      <c r="E48" s="453"/>
      <c r="F48" s="454"/>
      <c r="G48" s="461"/>
      <c r="H48" s="461"/>
      <c r="I48" s="461"/>
      <c r="J48" s="461"/>
      <c r="K48" s="461"/>
      <c r="L48" s="461"/>
      <c r="M48" s="461"/>
      <c r="N48" s="461"/>
      <c r="O48" s="461"/>
      <c r="P48" s="461"/>
      <c r="Q48" s="461"/>
      <c r="R48" s="461"/>
      <c r="S48" s="461"/>
      <c r="T48" s="461"/>
      <c r="U48" s="461"/>
      <c r="V48" s="461"/>
      <c r="W48" s="462"/>
      <c r="AE48" s="33" t="s">
        <v>48</v>
      </c>
    </row>
    <row r="49" spans="1:31" ht="18.75" customHeight="1">
      <c r="A49" s="241"/>
      <c r="B49" s="241"/>
      <c r="C49" s="455"/>
      <c r="D49" s="456"/>
      <c r="E49" s="456"/>
      <c r="F49" s="457"/>
      <c r="G49" s="463"/>
      <c r="H49" s="127" t="s">
        <v>237</v>
      </c>
      <c r="I49" s="440" t="s">
        <v>44</v>
      </c>
      <c r="J49" s="441"/>
      <c r="K49" s="463" t="s">
        <v>46</v>
      </c>
      <c r="L49" s="463"/>
      <c r="M49" s="464"/>
      <c r="N49" s="713" t="s">
        <v>273</v>
      </c>
      <c r="O49" s="713" t="s">
        <v>274</v>
      </c>
      <c r="P49" s="713" t="s">
        <v>275</v>
      </c>
      <c r="Q49" s="713" t="s">
        <v>276</v>
      </c>
      <c r="R49" s="713" t="s">
        <v>277</v>
      </c>
      <c r="S49" s="713" t="s">
        <v>278</v>
      </c>
      <c r="T49" s="713" t="s">
        <v>279</v>
      </c>
      <c r="U49" s="81"/>
      <c r="V49" s="81"/>
      <c r="W49" s="82"/>
      <c r="AE49" s="33" t="s">
        <v>49</v>
      </c>
    </row>
    <row r="50" spans="1:31" ht="18.75" customHeight="1">
      <c r="A50" s="241"/>
      <c r="B50" s="241"/>
      <c r="C50" s="455"/>
      <c r="D50" s="456"/>
      <c r="E50" s="456"/>
      <c r="F50" s="457"/>
      <c r="G50" s="463"/>
      <c r="H50" s="127" t="s">
        <v>32</v>
      </c>
      <c r="I50" s="440" t="s">
        <v>45</v>
      </c>
      <c r="J50" s="441"/>
      <c r="K50" s="463"/>
      <c r="L50" s="463"/>
      <c r="M50" s="464"/>
      <c r="N50" s="713"/>
      <c r="O50" s="713"/>
      <c r="P50" s="713"/>
      <c r="Q50" s="713"/>
      <c r="R50" s="713"/>
      <c r="S50" s="713"/>
      <c r="T50" s="713"/>
      <c r="U50" s="81"/>
      <c r="V50" s="81"/>
      <c r="W50" s="82"/>
      <c r="AE50" s="33" t="s">
        <v>50</v>
      </c>
    </row>
    <row r="51" spans="1:31" ht="8.25" customHeight="1">
      <c r="A51" s="241"/>
      <c r="B51" s="241"/>
      <c r="C51" s="458"/>
      <c r="D51" s="459"/>
      <c r="E51" s="459"/>
      <c r="F51" s="460"/>
      <c r="G51" s="442"/>
      <c r="H51" s="442"/>
      <c r="I51" s="442"/>
      <c r="J51" s="442"/>
      <c r="K51" s="442"/>
      <c r="L51" s="442"/>
      <c r="M51" s="442"/>
      <c r="N51" s="443"/>
      <c r="O51" s="443"/>
      <c r="P51" s="443"/>
      <c r="Q51" s="443"/>
      <c r="R51" s="443"/>
      <c r="S51" s="443"/>
      <c r="T51" s="442"/>
      <c r="U51" s="442"/>
      <c r="V51" s="442"/>
      <c r="W51" s="444"/>
    </row>
    <row r="52" spans="1:31" ht="18" customHeight="1">
      <c r="A52" s="241"/>
      <c r="B52" s="241"/>
      <c r="C52" s="224" t="s">
        <v>53</v>
      </c>
      <c r="D52" s="224"/>
      <c r="E52" s="224"/>
      <c r="F52" s="225"/>
      <c r="G52" s="714" t="s">
        <v>280</v>
      </c>
      <c r="H52" s="714"/>
      <c r="I52" s="714"/>
      <c r="J52" s="714"/>
      <c r="K52" s="714"/>
      <c r="L52" s="714"/>
      <c r="M52" s="714"/>
      <c r="N52" s="714"/>
      <c r="O52" s="714"/>
      <c r="P52" s="714"/>
      <c r="Q52" s="714"/>
      <c r="R52" s="714"/>
      <c r="S52" s="714"/>
      <c r="T52" s="714"/>
      <c r="U52" s="714"/>
      <c r="V52" s="714"/>
      <c r="W52" s="715"/>
    </row>
    <row r="53" spans="1:31" ht="32.25" customHeight="1">
      <c r="A53" s="241"/>
      <c r="B53" s="241"/>
      <c r="C53" s="191" t="s">
        <v>54</v>
      </c>
      <c r="D53" s="192"/>
      <c r="E53" s="192"/>
      <c r="F53" s="193"/>
      <c r="G53" s="712" t="s">
        <v>270</v>
      </c>
      <c r="H53" s="712"/>
      <c r="I53" s="712"/>
      <c r="J53" s="712"/>
      <c r="K53" s="712"/>
      <c r="L53" s="712"/>
      <c r="M53" s="712"/>
      <c r="N53" s="712"/>
      <c r="O53" s="712"/>
      <c r="P53" s="712"/>
      <c r="Q53" s="712"/>
      <c r="R53" s="712"/>
      <c r="S53" s="712"/>
      <c r="T53" s="712"/>
      <c r="U53" s="712"/>
      <c r="V53" s="712"/>
      <c r="W53" s="716"/>
    </row>
    <row r="54" spans="1:31" ht="14.25" customHeight="1">
      <c r="B54" s="433" t="s">
        <v>58</v>
      </c>
      <c r="C54" s="433"/>
      <c r="D54" s="433"/>
      <c r="E54" s="433"/>
      <c r="F54" s="433"/>
      <c r="G54" s="433"/>
      <c r="H54" s="433"/>
      <c r="I54" s="433"/>
      <c r="J54" s="433"/>
      <c r="K54" s="433"/>
      <c r="L54" s="433"/>
      <c r="M54" s="433"/>
      <c r="N54" s="433"/>
      <c r="O54" s="433"/>
      <c r="P54" s="433"/>
      <c r="Q54" s="433"/>
      <c r="R54" s="433"/>
      <c r="S54" s="433"/>
      <c r="T54" s="433"/>
      <c r="U54" s="433"/>
      <c r="V54" s="433"/>
    </row>
  </sheetData>
  <sheetProtection algorithmName="SHA-512" hashValue="ividbR9DywNQV30qMAzwYMsyHZXvQy1bzve+IabE3UnaV++d+k8lcoOXhJd+B8BjzFuGoBg5ok4/hEteMzzEWA==" saltValue="TYsFNvl99spNOmhLXe4S+Q==" spinCount="100000" sheet="1" formatCells="0"/>
  <mergeCells count="64">
    <mergeCell ref="C52:F52"/>
    <mergeCell ref="G52:W52"/>
    <mergeCell ref="C53:F53"/>
    <mergeCell ref="G53:W53"/>
    <mergeCell ref="B54:V54"/>
    <mergeCell ref="Q49:Q50"/>
    <mergeCell ref="R49:R50"/>
    <mergeCell ref="S49:S50"/>
    <mergeCell ref="T49:T50"/>
    <mergeCell ref="I50:J50"/>
    <mergeCell ref="G51:W51"/>
    <mergeCell ref="G49:G50"/>
    <mergeCell ref="I49:J49"/>
    <mergeCell ref="K49:M50"/>
    <mergeCell ref="N49:N50"/>
    <mergeCell ref="O49:O50"/>
    <mergeCell ref="P49:P50"/>
    <mergeCell ref="B43:L43"/>
    <mergeCell ref="N43:U43"/>
    <mergeCell ref="A46:B53"/>
    <mergeCell ref="C46:F47"/>
    <mergeCell ref="G46:L47"/>
    <mergeCell ref="M46:P47"/>
    <mergeCell ref="Q46:T47"/>
    <mergeCell ref="U46:W47"/>
    <mergeCell ref="C48:F51"/>
    <mergeCell ref="G48:W48"/>
    <mergeCell ref="B32:L35"/>
    <mergeCell ref="N34:U34"/>
    <mergeCell ref="B37:L37"/>
    <mergeCell ref="N37:U37"/>
    <mergeCell ref="B40:L40"/>
    <mergeCell ref="N40:U40"/>
    <mergeCell ref="A22:W22"/>
    <mergeCell ref="A23:W23"/>
    <mergeCell ref="B24:L27"/>
    <mergeCell ref="N26:U26"/>
    <mergeCell ref="B28:L31"/>
    <mergeCell ref="N30:U30"/>
    <mergeCell ref="A20:F20"/>
    <mergeCell ref="G20:I20"/>
    <mergeCell ref="O20:W20"/>
    <mergeCell ref="A21:F21"/>
    <mergeCell ref="G21:I21"/>
    <mergeCell ref="O21:W21"/>
    <mergeCell ref="A14:W14"/>
    <mergeCell ref="A16:W17"/>
    <mergeCell ref="A19:F19"/>
    <mergeCell ref="G19:I19"/>
    <mergeCell ref="P19:Q19"/>
    <mergeCell ref="R19:T19"/>
    <mergeCell ref="K10:M10"/>
    <mergeCell ref="N10:W10"/>
    <mergeCell ref="K11:M11"/>
    <mergeCell ref="N11:W11"/>
    <mergeCell ref="K12:M12"/>
    <mergeCell ref="N12:W12"/>
    <mergeCell ref="Q3:R3"/>
    <mergeCell ref="K6:M7"/>
    <mergeCell ref="O6:W6"/>
    <mergeCell ref="N7:W8"/>
    <mergeCell ref="K8:M8"/>
    <mergeCell ref="K9:M9"/>
    <mergeCell ref="N9:W9"/>
  </mergeCells>
  <phoneticPr fontId="2"/>
  <dataValidations count="4">
    <dataValidation type="list" allowBlank="1" showInputMessage="1" showErrorMessage="1" sqref="Q3:R3" xr:uid="{C541C5C1-87B7-4944-BE63-6B081D3567F9}">
      <formula1>$AA$1:$AA$2</formula1>
    </dataValidation>
    <dataValidation type="list" allowBlank="1" showInputMessage="1" showErrorMessage="1" sqref="U46:W47" xr:uid="{870386FD-18B3-41A5-BD7A-4963E1B756A0}">
      <formula1>$AI$46:$AI$47</formula1>
    </dataValidation>
    <dataValidation type="list" allowBlank="1" showInputMessage="1" showErrorMessage="1" sqref="M46" xr:uid="{84AE5837-E951-4415-8B6A-AC7E77ACD176}">
      <formula1>$AE$46:$AE$52</formula1>
    </dataValidation>
    <dataValidation type="list" allowBlank="1" showInputMessage="1" showErrorMessage="1" sqref="H49:H50" xr:uid="{CC5D9B0E-9119-484F-A459-B3820E9358F6}">
      <formula1>$AE$1:$AE$2</formula1>
    </dataValidation>
  </dataValidations>
  <printOptions horizontalCentered="1"/>
  <pageMargins left="0.70866141732283472" right="0.70866141732283472" top="0.74803149606299213" bottom="0.74803149606299213" header="0.31496062992125984" footer="0.31496062992125984"/>
  <pageSetup paperSize="9" scale="104" fitToHeight="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F916-533C-439A-801C-90DD11F82EF1}">
  <dimension ref="A1:AD116"/>
  <sheetViews>
    <sheetView showGridLines="0" showZeros="0" view="pageBreakPreview" zoomScale="85" zoomScaleNormal="100" zoomScaleSheetLayoutView="85" workbookViewId="0">
      <selection activeCell="O3" sqref="O3:Q3"/>
    </sheetView>
  </sheetViews>
  <sheetFormatPr defaultColWidth="3.375" defaultRowHeight="14.25"/>
  <cols>
    <col min="1" max="7" width="3.625" style="1" customWidth="1"/>
    <col min="8" max="8" width="4.5" style="1" customWidth="1"/>
    <col min="9" max="9" width="3.625" style="1" customWidth="1"/>
    <col min="10" max="10" width="2.75" style="1" customWidth="1"/>
    <col min="11" max="20" width="3.625" style="1" customWidth="1"/>
    <col min="21" max="22" width="3.625" style="4" customWidth="1"/>
    <col min="23" max="24" width="3.625" style="1" customWidth="1"/>
    <col min="25" max="25" width="1.875" style="1" customWidth="1"/>
    <col min="26" max="26" width="40.375" style="1" customWidth="1"/>
    <col min="27" max="27" width="9.875" style="1" hidden="1" customWidth="1"/>
    <col min="28" max="28" width="3.625" style="1" hidden="1" customWidth="1"/>
    <col min="29" max="29" width="5.625" style="1" hidden="1" customWidth="1"/>
    <col min="30" max="30" width="3.25" style="1" hidden="1" customWidth="1"/>
    <col min="31" max="49" width="3.25" style="1" customWidth="1"/>
    <col min="50" max="16384" width="3.375" style="1"/>
  </cols>
  <sheetData>
    <row r="1" spans="1:28">
      <c r="A1" s="2" t="s">
        <v>223</v>
      </c>
      <c r="AA1" s="1">
        <v>2025</v>
      </c>
      <c r="AB1" s="1" t="s">
        <v>64</v>
      </c>
    </row>
    <row r="2" spans="1:28">
      <c r="AA2" s="1">
        <v>2026</v>
      </c>
      <c r="AB2" s="1" t="s">
        <v>33</v>
      </c>
    </row>
    <row r="3" spans="1:28" ht="16.5" customHeight="1">
      <c r="N3" s="3" t="s">
        <v>219</v>
      </c>
      <c r="O3" s="757">
        <v>2025</v>
      </c>
      <c r="P3" s="757"/>
      <c r="Q3" s="757"/>
      <c r="R3" s="5" t="s">
        <v>0</v>
      </c>
      <c r="S3" s="757">
        <v>6</v>
      </c>
      <c r="T3" s="757"/>
      <c r="U3" s="6" t="s">
        <v>1</v>
      </c>
      <c r="V3" s="757">
        <v>20</v>
      </c>
      <c r="W3" s="757"/>
      <c r="X3" s="6" t="s">
        <v>2</v>
      </c>
    </row>
    <row r="4" spans="1:28" ht="16.5" customHeight="1">
      <c r="O4" s="3"/>
      <c r="P4" s="3"/>
      <c r="Q4" s="5"/>
      <c r="R4" s="5"/>
      <c r="T4" s="5"/>
      <c r="U4" s="6"/>
      <c r="V4" s="6"/>
      <c r="W4" s="5"/>
    </row>
    <row r="5" spans="1:28" ht="16.5" customHeight="1">
      <c r="A5" s="1" t="s">
        <v>3</v>
      </c>
    </row>
    <row r="6" spans="1:28" ht="16.5" customHeight="1">
      <c r="J6" s="3" t="s">
        <v>101</v>
      </c>
      <c r="K6" s="155" t="s">
        <v>36</v>
      </c>
      <c r="L6" s="155"/>
      <c r="M6" s="155"/>
      <c r="N6" s="97" t="s">
        <v>6</v>
      </c>
      <c r="O6" s="758" t="s">
        <v>261</v>
      </c>
      <c r="P6" s="758"/>
      <c r="Q6" s="759"/>
      <c r="R6" s="759"/>
      <c r="S6" s="759"/>
      <c r="T6" s="759"/>
      <c r="U6" s="759"/>
      <c r="V6" s="759"/>
      <c r="W6" s="759"/>
      <c r="X6" s="759"/>
    </row>
    <row r="7" spans="1:28" ht="21" customHeight="1">
      <c r="J7" s="3"/>
      <c r="K7" s="155"/>
      <c r="L7" s="155"/>
      <c r="M7" s="155"/>
      <c r="N7" s="760" t="s">
        <v>281</v>
      </c>
      <c r="O7" s="760"/>
      <c r="P7" s="760"/>
      <c r="Q7" s="760"/>
      <c r="R7" s="760"/>
      <c r="S7" s="760"/>
      <c r="T7" s="760"/>
      <c r="U7" s="760"/>
      <c r="V7" s="760"/>
      <c r="W7" s="760"/>
      <c r="X7" s="760"/>
    </row>
    <row r="8" spans="1:28" ht="21" customHeight="1">
      <c r="J8" s="3"/>
      <c r="K8" s="155"/>
      <c r="L8" s="155"/>
      <c r="M8" s="155"/>
      <c r="N8" s="761"/>
      <c r="O8" s="761"/>
      <c r="P8" s="761"/>
      <c r="Q8" s="761"/>
      <c r="R8" s="761"/>
      <c r="S8" s="761"/>
      <c r="T8" s="761"/>
      <c r="U8" s="761"/>
      <c r="V8" s="761"/>
      <c r="W8" s="761"/>
      <c r="X8" s="761"/>
    </row>
    <row r="9" spans="1:28" ht="21" customHeight="1">
      <c r="J9" s="3"/>
      <c r="K9" s="155" t="s">
        <v>81</v>
      </c>
      <c r="L9" s="155"/>
      <c r="M9" s="155"/>
      <c r="N9" s="761" t="s">
        <v>282</v>
      </c>
      <c r="O9" s="761"/>
      <c r="P9" s="761"/>
      <c r="Q9" s="761"/>
      <c r="R9" s="761"/>
      <c r="S9" s="761"/>
      <c r="T9" s="761"/>
      <c r="U9" s="761"/>
      <c r="V9" s="761"/>
      <c r="W9" s="761"/>
      <c r="X9" s="761"/>
    </row>
    <row r="10" spans="1:28" ht="21" customHeight="1">
      <c r="J10" s="3"/>
      <c r="K10" s="155" t="s">
        <v>37</v>
      </c>
      <c r="L10" s="155"/>
      <c r="M10" s="155"/>
      <c r="N10" s="761" t="s">
        <v>283</v>
      </c>
      <c r="O10" s="761"/>
      <c r="P10" s="761"/>
      <c r="Q10" s="761"/>
      <c r="R10" s="761"/>
      <c r="S10" s="761"/>
      <c r="T10" s="761"/>
      <c r="U10" s="761"/>
      <c r="V10" s="761"/>
      <c r="W10" s="761"/>
      <c r="X10" s="761"/>
    </row>
    <row r="11" spans="1:28" ht="21" customHeight="1">
      <c r="J11" s="3"/>
      <c r="K11" s="155" t="s">
        <v>9</v>
      </c>
      <c r="L11" s="155"/>
      <c r="M11" s="155"/>
      <c r="N11" s="761" t="s">
        <v>266</v>
      </c>
      <c r="O11" s="761"/>
      <c r="P11" s="761"/>
      <c r="Q11" s="761"/>
      <c r="R11" s="761"/>
      <c r="S11" s="761"/>
      <c r="T11" s="761"/>
      <c r="U11" s="761"/>
      <c r="V11" s="761"/>
      <c r="W11" s="761"/>
      <c r="X11" s="761"/>
    </row>
    <row r="12" spans="1:28" ht="21" customHeight="1">
      <c r="J12" s="3"/>
      <c r="K12" s="155" t="s">
        <v>19</v>
      </c>
      <c r="L12" s="155"/>
      <c r="M12" s="155"/>
      <c r="N12" s="761" t="s">
        <v>284</v>
      </c>
      <c r="O12" s="761"/>
      <c r="P12" s="761"/>
      <c r="Q12" s="761"/>
      <c r="R12" s="761"/>
      <c r="S12" s="761"/>
      <c r="T12" s="761"/>
      <c r="U12" s="761"/>
      <c r="V12" s="761"/>
      <c r="W12" s="761"/>
      <c r="X12" s="761"/>
    </row>
    <row r="13" spans="1:28" ht="21" customHeight="1">
      <c r="J13" s="3"/>
      <c r="K13" s="155" t="s">
        <v>20</v>
      </c>
      <c r="L13" s="155"/>
      <c r="M13" s="155"/>
      <c r="N13" s="761" t="s">
        <v>267</v>
      </c>
      <c r="O13" s="761"/>
      <c r="P13" s="761"/>
      <c r="Q13" s="761"/>
      <c r="R13" s="761"/>
      <c r="S13" s="761"/>
      <c r="T13" s="761"/>
      <c r="U13" s="761"/>
      <c r="V13" s="761"/>
      <c r="W13" s="761"/>
      <c r="X13" s="761"/>
    </row>
    <row r="14" spans="1:28" ht="16.5" customHeight="1">
      <c r="J14" s="3"/>
    </row>
    <row r="15" spans="1:28" ht="16.5" customHeight="1">
      <c r="A15" s="179" t="s">
        <v>229</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row>
    <row r="16" spans="1:28" ht="16.5" customHeight="1">
      <c r="J16" s="3"/>
    </row>
    <row r="17" spans="1:27" ht="16.5" customHeight="1">
      <c r="A17" s="491" t="s">
        <v>230</v>
      </c>
      <c r="B17" s="491"/>
      <c r="C17" s="491"/>
      <c r="D17" s="491"/>
      <c r="E17" s="491"/>
      <c r="F17" s="491"/>
      <c r="G17" s="491"/>
      <c r="H17" s="491"/>
      <c r="I17" s="491"/>
      <c r="J17" s="491"/>
      <c r="K17" s="491"/>
      <c r="L17" s="491"/>
      <c r="M17" s="491"/>
      <c r="N17" s="491"/>
      <c r="O17" s="491"/>
      <c r="P17" s="491"/>
      <c r="Q17" s="491"/>
      <c r="R17" s="491"/>
      <c r="S17" s="491"/>
      <c r="T17" s="491"/>
      <c r="U17" s="491"/>
      <c r="V17" s="491"/>
      <c r="W17" s="491"/>
      <c r="X17" s="491"/>
    </row>
    <row r="18" spans="1:27" ht="16.5" customHeight="1">
      <c r="A18" s="491"/>
      <c r="B18" s="491"/>
      <c r="C18" s="491"/>
      <c r="D18" s="491"/>
      <c r="E18" s="491"/>
      <c r="F18" s="491"/>
      <c r="G18" s="491"/>
      <c r="H18" s="491"/>
      <c r="I18" s="491"/>
      <c r="J18" s="491"/>
      <c r="K18" s="491"/>
      <c r="L18" s="491"/>
      <c r="M18" s="491"/>
      <c r="N18" s="491"/>
      <c r="O18" s="491"/>
      <c r="P18" s="491"/>
      <c r="Q18" s="491"/>
      <c r="R18" s="491"/>
      <c r="S18" s="491"/>
      <c r="T18" s="491"/>
      <c r="U18" s="491"/>
      <c r="V18" s="491"/>
      <c r="W18" s="491"/>
      <c r="X18" s="491"/>
    </row>
    <row r="19" spans="1:27" ht="17.25" customHeight="1" thickBot="1">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7" ht="39.950000000000003" customHeight="1" thickBot="1">
      <c r="A20" s="492" t="s">
        <v>220</v>
      </c>
      <c r="B20" s="493"/>
      <c r="C20" s="493"/>
      <c r="D20" s="493"/>
      <c r="E20" s="493"/>
      <c r="F20" s="593">
        <f>U36+U76+U112</f>
        <v>1000000</v>
      </c>
      <c r="G20" s="594"/>
      <c r="H20" s="594"/>
      <c r="I20" s="594"/>
      <c r="J20" s="594"/>
      <c r="K20" s="594"/>
      <c r="L20" s="594"/>
      <c r="M20" s="594"/>
      <c r="N20" s="594"/>
      <c r="O20" s="594"/>
      <c r="P20" s="594"/>
      <c r="Q20" s="594"/>
      <c r="R20" s="494" t="s">
        <v>177</v>
      </c>
      <c r="S20" s="495"/>
      <c r="T20" s="495"/>
      <c r="U20" s="495"/>
      <c r="V20" s="495"/>
      <c r="W20" s="495"/>
      <c r="X20" s="496"/>
    </row>
    <row r="21" spans="1:27" ht="16.5" customHeight="1">
      <c r="A21" s="98"/>
      <c r="B21" s="98"/>
      <c r="C21" s="98"/>
      <c r="D21" s="98"/>
      <c r="E21" s="98"/>
      <c r="F21" s="98"/>
      <c r="G21" s="98"/>
      <c r="H21" s="98"/>
      <c r="I21" s="98"/>
      <c r="J21" s="98"/>
      <c r="K21" s="98"/>
      <c r="L21" s="98"/>
      <c r="M21" s="98"/>
      <c r="N21" s="98"/>
      <c r="O21" s="98"/>
      <c r="P21" s="98"/>
      <c r="Q21" s="98"/>
      <c r="R21" s="98"/>
      <c r="S21" s="98"/>
      <c r="T21" s="98"/>
      <c r="U21" s="98"/>
      <c r="V21" s="98"/>
      <c r="W21" s="98"/>
      <c r="X21" s="98"/>
    </row>
    <row r="22" spans="1:27" ht="16.5" customHeight="1">
      <c r="A22" s="98"/>
      <c r="B22" s="98"/>
      <c r="C22" s="98"/>
      <c r="D22" s="98"/>
      <c r="E22" s="98"/>
      <c r="F22" s="98"/>
      <c r="G22" s="98"/>
      <c r="H22" s="98"/>
      <c r="I22" s="98"/>
      <c r="J22" s="98"/>
      <c r="K22" s="98"/>
      <c r="L22" s="98"/>
      <c r="M22" s="98"/>
      <c r="N22" s="98"/>
      <c r="O22" s="98"/>
      <c r="P22" s="98"/>
      <c r="Q22" s="98"/>
      <c r="R22" s="98"/>
      <c r="S22" s="98"/>
      <c r="T22" s="98"/>
      <c r="U22" s="98"/>
      <c r="V22" s="98"/>
      <c r="W22" s="98"/>
      <c r="X22" s="98"/>
    </row>
    <row r="23" spans="1:27" ht="16.5" customHeight="1">
      <c r="A23" s="1" t="s">
        <v>221</v>
      </c>
      <c r="J23" s="3"/>
    </row>
    <row r="24" spans="1:27" ht="20.100000000000001" customHeight="1">
      <c r="A24" s="497" t="s">
        <v>209</v>
      </c>
      <c r="B24" s="498"/>
      <c r="C24" s="498"/>
      <c r="D24" s="498"/>
      <c r="E24" s="498"/>
      <c r="F24" s="498"/>
      <c r="G24" s="498"/>
      <c r="H24" s="498"/>
      <c r="I24" s="498"/>
      <c r="J24" s="498"/>
      <c r="K24" s="498"/>
      <c r="L24" s="498"/>
      <c r="M24" s="498"/>
      <c r="N24" s="498"/>
      <c r="O24" s="498"/>
      <c r="P24" s="498"/>
      <c r="Q24" s="498"/>
      <c r="R24" s="498"/>
      <c r="S24" s="498"/>
      <c r="T24" s="498"/>
      <c r="U24" s="498"/>
      <c r="V24" s="498"/>
      <c r="W24" s="498"/>
      <c r="X24" s="499"/>
    </row>
    <row r="25" spans="1:27" ht="18.95" customHeight="1">
      <c r="A25" s="482" t="s">
        <v>74</v>
      </c>
      <c r="B25" s="483"/>
      <c r="C25" s="483"/>
      <c r="D25" s="483"/>
      <c r="E25" s="483"/>
      <c r="F25" s="483"/>
      <c r="G25" s="484"/>
      <c r="H25" s="482" t="s">
        <v>78</v>
      </c>
      <c r="I25" s="483"/>
      <c r="J25" s="484"/>
      <c r="K25" s="482" t="s">
        <v>75</v>
      </c>
      <c r="L25" s="483"/>
      <c r="M25" s="483"/>
      <c r="N25" s="484"/>
      <c r="O25" s="482" t="s">
        <v>76</v>
      </c>
      <c r="P25" s="483"/>
      <c r="Q25" s="483"/>
      <c r="R25" s="483"/>
      <c r="S25" s="484"/>
      <c r="T25" s="485" t="s">
        <v>113</v>
      </c>
      <c r="U25" s="486"/>
      <c r="V25" s="486"/>
      <c r="W25" s="486"/>
      <c r="X25" s="487"/>
    </row>
    <row r="26" spans="1:27" s="2" customFormat="1" ht="21.95" customHeight="1">
      <c r="A26" s="30" t="str">
        <f>IF(OR(B27=$AB$1,B28=$AB$1),$AB$1,$AB$2)</f>
        <v>□</v>
      </c>
      <c r="B26" s="488" t="s">
        <v>178</v>
      </c>
      <c r="C26" s="489"/>
      <c r="D26" s="489"/>
      <c r="E26" s="489"/>
      <c r="F26" s="489"/>
      <c r="G26" s="489"/>
      <c r="H26" s="489"/>
      <c r="I26" s="489"/>
      <c r="J26" s="489"/>
      <c r="K26" s="489"/>
      <c r="L26" s="489"/>
      <c r="M26" s="489"/>
      <c r="N26" s="489"/>
      <c r="O26" s="489"/>
      <c r="P26" s="489"/>
      <c r="Q26" s="489"/>
      <c r="R26" s="489"/>
      <c r="S26" s="489"/>
      <c r="T26" s="489"/>
      <c r="U26" s="489"/>
      <c r="V26" s="489"/>
      <c r="W26" s="489"/>
      <c r="X26" s="490"/>
    </row>
    <row r="27" spans="1:27" s="2" customFormat="1" ht="21.95" customHeight="1">
      <c r="A27" s="18"/>
      <c r="B27" s="128" t="s">
        <v>32</v>
      </c>
      <c r="C27" s="488" t="s">
        <v>174</v>
      </c>
      <c r="D27" s="489"/>
      <c r="E27" s="489"/>
      <c r="F27" s="489"/>
      <c r="G27" s="489"/>
      <c r="H27" s="500"/>
      <c r="I27" s="501"/>
      <c r="J27" s="502"/>
      <c r="K27" s="503">
        <v>74000</v>
      </c>
      <c r="L27" s="504"/>
      <c r="M27" s="504"/>
      <c r="N27" s="505"/>
      <c r="O27" s="506" t="str">
        <f>IF(AND(B27=$AB$1,B28=$AB$1),AA27,IF(B27=$AB$1,K27,""))</f>
        <v/>
      </c>
      <c r="P27" s="507"/>
      <c r="Q27" s="507"/>
      <c r="R27" s="507"/>
      <c r="S27" s="16" t="s">
        <v>31</v>
      </c>
      <c r="T27" s="723"/>
      <c r="U27" s="724"/>
      <c r="V27" s="724"/>
      <c r="W27" s="724"/>
      <c r="X27" s="9" t="s">
        <v>31</v>
      </c>
      <c r="AA27" s="2" t="s">
        <v>252</v>
      </c>
    </row>
    <row r="28" spans="1:27" s="2" customFormat="1" ht="21.95" customHeight="1">
      <c r="A28" s="17"/>
      <c r="B28" s="128" t="s">
        <v>32</v>
      </c>
      <c r="C28" s="488" t="s">
        <v>176</v>
      </c>
      <c r="D28" s="489"/>
      <c r="E28" s="489"/>
      <c r="F28" s="489"/>
      <c r="G28" s="489"/>
      <c r="H28" s="500"/>
      <c r="I28" s="501"/>
      <c r="J28" s="502"/>
      <c r="K28" s="508">
        <v>50000</v>
      </c>
      <c r="L28" s="509"/>
      <c r="M28" s="509"/>
      <c r="N28" s="510"/>
      <c r="O28" s="506" t="str">
        <f>IF(AND(B27=$AB$1,B28=$AB$1),AA27,IF(B28=$AB$1,K28,""))</f>
        <v/>
      </c>
      <c r="P28" s="507"/>
      <c r="Q28" s="507"/>
      <c r="R28" s="507"/>
      <c r="S28" s="16" t="s">
        <v>31</v>
      </c>
      <c r="T28" s="723"/>
      <c r="U28" s="724"/>
      <c r="V28" s="724"/>
      <c r="W28" s="724"/>
      <c r="X28" s="9" t="s">
        <v>31</v>
      </c>
    </row>
    <row r="29" spans="1:27" s="2" customFormat="1" ht="21.95" customHeight="1">
      <c r="A29" s="128" t="s">
        <v>32</v>
      </c>
      <c r="B29" s="488" t="s">
        <v>119</v>
      </c>
      <c r="C29" s="489"/>
      <c r="D29" s="489"/>
      <c r="E29" s="489"/>
      <c r="F29" s="489"/>
      <c r="G29" s="490"/>
      <c r="H29" s="511"/>
      <c r="I29" s="512"/>
      <c r="J29" s="513"/>
      <c r="K29" s="503">
        <v>5000</v>
      </c>
      <c r="L29" s="504"/>
      <c r="M29" s="504"/>
      <c r="N29" s="505"/>
      <c r="O29" s="506" t="str">
        <f t="shared" ref="O29:O35" si="0">IF(A29=$AB$1,K29,"")</f>
        <v/>
      </c>
      <c r="P29" s="507"/>
      <c r="Q29" s="507"/>
      <c r="R29" s="507"/>
      <c r="S29" s="8" t="s">
        <v>31</v>
      </c>
      <c r="T29" s="723"/>
      <c r="U29" s="724"/>
      <c r="V29" s="724"/>
      <c r="W29" s="724"/>
      <c r="X29" s="7" t="s">
        <v>31</v>
      </c>
    </row>
    <row r="30" spans="1:27" s="2" customFormat="1" ht="21.95" customHeight="1">
      <c r="A30" s="128" t="s">
        <v>32</v>
      </c>
      <c r="B30" s="488" t="s">
        <v>120</v>
      </c>
      <c r="C30" s="489"/>
      <c r="D30" s="489"/>
      <c r="E30" s="489"/>
      <c r="F30" s="489"/>
      <c r="G30" s="490"/>
      <c r="H30" s="511"/>
      <c r="I30" s="512"/>
      <c r="J30" s="513"/>
      <c r="K30" s="503">
        <v>5000</v>
      </c>
      <c r="L30" s="504"/>
      <c r="M30" s="504"/>
      <c r="N30" s="505"/>
      <c r="O30" s="506" t="str">
        <f t="shared" si="0"/>
        <v/>
      </c>
      <c r="P30" s="507"/>
      <c r="Q30" s="507"/>
      <c r="R30" s="507"/>
      <c r="S30" s="8" t="s">
        <v>31</v>
      </c>
      <c r="T30" s="723"/>
      <c r="U30" s="724"/>
      <c r="V30" s="724"/>
      <c r="W30" s="724"/>
      <c r="X30" s="7" t="s">
        <v>31</v>
      </c>
    </row>
    <row r="31" spans="1:27" s="2" customFormat="1" ht="21.95" customHeight="1">
      <c r="A31" s="128" t="s">
        <v>32</v>
      </c>
      <c r="B31" s="488" t="s">
        <v>121</v>
      </c>
      <c r="C31" s="489"/>
      <c r="D31" s="489"/>
      <c r="E31" s="489"/>
      <c r="F31" s="489"/>
      <c r="G31" s="490"/>
      <c r="H31" s="511"/>
      <c r="I31" s="512"/>
      <c r="J31" s="513"/>
      <c r="K31" s="503">
        <v>5000</v>
      </c>
      <c r="L31" s="504"/>
      <c r="M31" s="504"/>
      <c r="N31" s="505"/>
      <c r="O31" s="506" t="str">
        <f t="shared" si="0"/>
        <v/>
      </c>
      <c r="P31" s="507"/>
      <c r="Q31" s="507"/>
      <c r="R31" s="507"/>
      <c r="S31" s="8" t="s">
        <v>31</v>
      </c>
      <c r="T31" s="723"/>
      <c r="U31" s="724"/>
      <c r="V31" s="724"/>
      <c r="W31" s="724"/>
      <c r="X31" s="7" t="s">
        <v>31</v>
      </c>
    </row>
    <row r="32" spans="1:27" s="2" customFormat="1" ht="21.95" customHeight="1">
      <c r="A32" s="128" t="s">
        <v>32</v>
      </c>
      <c r="B32" s="514" t="s">
        <v>122</v>
      </c>
      <c r="C32" s="515"/>
      <c r="D32" s="515"/>
      <c r="E32" s="515"/>
      <c r="F32" s="515"/>
      <c r="G32" s="516"/>
      <c r="H32" s="511"/>
      <c r="I32" s="512"/>
      <c r="J32" s="513"/>
      <c r="K32" s="503">
        <v>5000</v>
      </c>
      <c r="L32" s="504"/>
      <c r="M32" s="504"/>
      <c r="N32" s="505"/>
      <c r="O32" s="506" t="str">
        <f t="shared" si="0"/>
        <v/>
      </c>
      <c r="P32" s="507"/>
      <c r="Q32" s="507"/>
      <c r="R32" s="507"/>
      <c r="S32" s="8" t="s">
        <v>31</v>
      </c>
      <c r="T32" s="723"/>
      <c r="U32" s="724"/>
      <c r="V32" s="724"/>
      <c r="W32" s="724"/>
      <c r="X32" s="7" t="s">
        <v>31</v>
      </c>
    </row>
    <row r="33" spans="1:27" s="2" customFormat="1" ht="21.95" customHeight="1">
      <c r="A33" s="128" t="s">
        <v>32</v>
      </c>
      <c r="B33" s="488" t="s">
        <v>168</v>
      </c>
      <c r="C33" s="489"/>
      <c r="D33" s="489"/>
      <c r="E33" s="489"/>
      <c r="F33" s="489"/>
      <c r="G33" s="490"/>
      <c r="H33" s="511"/>
      <c r="I33" s="512"/>
      <c r="J33" s="513"/>
      <c r="K33" s="503">
        <v>50000</v>
      </c>
      <c r="L33" s="504"/>
      <c r="M33" s="504"/>
      <c r="N33" s="505"/>
      <c r="O33" s="506" t="str">
        <f t="shared" si="0"/>
        <v/>
      </c>
      <c r="P33" s="507"/>
      <c r="Q33" s="507"/>
      <c r="R33" s="507"/>
      <c r="S33" s="8" t="s">
        <v>31</v>
      </c>
      <c r="T33" s="723"/>
      <c r="U33" s="724"/>
      <c r="V33" s="724"/>
      <c r="W33" s="724"/>
      <c r="X33" s="7" t="s">
        <v>31</v>
      </c>
    </row>
    <row r="34" spans="1:27" s="2" customFormat="1" ht="21.95" customHeight="1">
      <c r="A34" s="128" t="s">
        <v>32</v>
      </c>
      <c r="B34" s="488" t="s">
        <v>124</v>
      </c>
      <c r="C34" s="489"/>
      <c r="D34" s="489"/>
      <c r="E34" s="489"/>
      <c r="F34" s="489"/>
      <c r="G34" s="490"/>
      <c r="H34" s="500"/>
      <c r="I34" s="501"/>
      <c r="J34" s="502"/>
      <c r="K34" s="503">
        <v>5000</v>
      </c>
      <c r="L34" s="504"/>
      <c r="M34" s="504"/>
      <c r="N34" s="505"/>
      <c r="O34" s="506" t="str">
        <f t="shared" si="0"/>
        <v/>
      </c>
      <c r="P34" s="507"/>
      <c r="Q34" s="507"/>
      <c r="R34" s="507"/>
      <c r="S34" s="8" t="s">
        <v>31</v>
      </c>
      <c r="T34" s="723"/>
      <c r="U34" s="724"/>
      <c r="V34" s="724"/>
      <c r="W34" s="724"/>
      <c r="X34" s="7" t="s">
        <v>31</v>
      </c>
    </row>
    <row r="35" spans="1:27" s="2" customFormat="1" ht="21.95" customHeight="1">
      <c r="A35" s="128" t="s">
        <v>32</v>
      </c>
      <c r="B35" s="488" t="s">
        <v>125</v>
      </c>
      <c r="C35" s="489"/>
      <c r="D35" s="489"/>
      <c r="E35" s="489"/>
      <c r="F35" s="489"/>
      <c r="G35" s="490"/>
      <c r="H35" s="500"/>
      <c r="I35" s="501"/>
      <c r="J35" s="502"/>
      <c r="K35" s="503">
        <v>20000</v>
      </c>
      <c r="L35" s="504"/>
      <c r="M35" s="504"/>
      <c r="N35" s="505"/>
      <c r="O35" s="506" t="str">
        <f t="shared" si="0"/>
        <v/>
      </c>
      <c r="P35" s="507"/>
      <c r="Q35" s="507"/>
      <c r="R35" s="507"/>
      <c r="S35" s="8" t="s">
        <v>31</v>
      </c>
      <c r="T35" s="723"/>
      <c r="U35" s="724"/>
      <c r="V35" s="724"/>
      <c r="W35" s="724"/>
      <c r="X35" s="7" t="s">
        <v>31</v>
      </c>
    </row>
    <row r="36" spans="1:27" ht="20.100000000000001" customHeight="1">
      <c r="A36" s="517" t="s">
        <v>216</v>
      </c>
      <c r="B36" s="518"/>
      <c r="C36" s="518"/>
      <c r="D36" s="518"/>
      <c r="E36" s="518"/>
      <c r="F36" s="518"/>
      <c r="G36" s="518"/>
      <c r="H36" s="518"/>
      <c r="I36" s="518"/>
      <c r="J36" s="518"/>
      <c r="K36" s="518"/>
      <c r="L36" s="518"/>
      <c r="M36" s="518"/>
      <c r="N36" s="83"/>
      <c r="O36" s="84" t="s">
        <v>93</v>
      </c>
      <c r="P36" s="519">
        <f>SUM(O27:R35)</f>
        <v>0</v>
      </c>
      <c r="Q36" s="520"/>
      <c r="R36" s="520"/>
      <c r="S36" s="85" t="s">
        <v>31</v>
      </c>
      <c r="T36" s="86" t="s">
        <v>203</v>
      </c>
      <c r="U36" s="521">
        <f>SUM(T27:W35)</f>
        <v>0</v>
      </c>
      <c r="V36" s="521"/>
      <c r="W36" s="521"/>
      <c r="X36" s="87" t="s">
        <v>31</v>
      </c>
    </row>
    <row r="37" spans="1:27" ht="20.100000000000001" customHeight="1">
      <c r="A37" s="88"/>
      <c r="B37" s="88"/>
      <c r="C37" s="88"/>
      <c r="D37" s="88"/>
      <c r="E37" s="88"/>
      <c r="F37" s="88"/>
      <c r="G37" s="88"/>
      <c r="H37" s="88"/>
      <c r="I37" s="88"/>
      <c r="J37" s="88"/>
      <c r="K37" s="88"/>
      <c r="L37" s="88"/>
      <c r="M37" s="88"/>
      <c r="N37" s="89"/>
      <c r="O37" s="90" t="s">
        <v>202</v>
      </c>
      <c r="P37" s="91"/>
      <c r="Q37" s="88"/>
      <c r="R37" s="88"/>
      <c r="S37" s="92"/>
      <c r="T37" s="93"/>
      <c r="U37" s="88"/>
      <c r="V37" s="88"/>
      <c r="W37" s="88"/>
      <c r="X37" s="94"/>
    </row>
    <row r="38" spans="1:27" ht="12" customHeight="1">
      <c r="A38" s="88"/>
      <c r="B38" s="88"/>
      <c r="C38" s="88"/>
      <c r="D38" s="88"/>
      <c r="E38" s="88"/>
      <c r="F38" s="88"/>
      <c r="G38" s="88"/>
      <c r="H38" s="88"/>
      <c r="I38" s="88"/>
      <c r="J38" s="88"/>
      <c r="K38" s="88"/>
      <c r="L38" s="88"/>
      <c r="M38" s="88"/>
      <c r="N38" s="89"/>
      <c r="O38" s="90"/>
      <c r="P38" s="91"/>
      <c r="Q38" s="88"/>
      <c r="R38" s="88"/>
      <c r="S38" s="92"/>
      <c r="T38" s="93"/>
      <c r="U38" s="88"/>
      <c r="V38" s="88"/>
      <c r="W38" s="88"/>
      <c r="X38" s="94"/>
    </row>
    <row r="39" spans="1:27" ht="67.5" customHeight="1">
      <c r="A39" s="614" t="str">
        <f>IF(AND(A26=$AB$1,OR(A29=$AB$1,A30=$AB$1,A31=$AB$1,A32=$AB$1,A34=$AB$1)),AA39,"")</f>
        <v/>
      </c>
      <c r="B39" s="614"/>
      <c r="C39" s="614"/>
      <c r="D39" s="614"/>
      <c r="E39" s="614"/>
      <c r="F39" s="614"/>
      <c r="G39" s="614"/>
      <c r="H39" s="614"/>
      <c r="I39" s="614"/>
      <c r="J39" s="614"/>
      <c r="K39" s="614"/>
      <c r="L39" s="614"/>
      <c r="M39" s="614"/>
      <c r="N39" s="614"/>
      <c r="O39" s="614"/>
      <c r="P39" s="614"/>
      <c r="Q39" s="614"/>
      <c r="R39" s="614"/>
      <c r="S39" s="614"/>
      <c r="T39" s="614"/>
      <c r="U39" s="614"/>
      <c r="V39" s="614"/>
      <c r="W39" s="614"/>
      <c r="X39" s="614"/>
      <c r="AA39" s="1" t="s">
        <v>253</v>
      </c>
    </row>
    <row r="40" spans="1:27" ht="12" customHeight="1">
      <c r="A40" s="88"/>
      <c r="B40" s="88"/>
      <c r="C40" s="88"/>
      <c r="D40" s="88"/>
      <c r="E40" s="88"/>
      <c r="F40" s="88"/>
      <c r="G40" s="88"/>
      <c r="H40" s="88"/>
      <c r="I40" s="88"/>
      <c r="J40" s="88"/>
      <c r="K40" s="88"/>
      <c r="L40" s="88"/>
      <c r="M40" s="88"/>
      <c r="N40" s="89"/>
      <c r="O40" s="90"/>
      <c r="P40" s="91"/>
      <c r="Q40" s="88"/>
      <c r="R40" s="88"/>
      <c r="S40" s="92"/>
      <c r="T40" s="93"/>
      <c r="U40" s="88"/>
      <c r="V40" s="88"/>
      <c r="W40" s="88"/>
      <c r="X40" s="94"/>
    </row>
    <row r="41" spans="1:27" ht="19.5" customHeight="1">
      <c r="A41" s="2" t="s">
        <v>224</v>
      </c>
    </row>
    <row r="42" spans="1:27" ht="6" customHeight="1"/>
    <row r="43" spans="1:27" ht="20.100000000000001" customHeight="1">
      <c r="A43" s="497" t="s">
        <v>180</v>
      </c>
      <c r="B43" s="498"/>
      <c r="C43" s="498"/>
      <c r="D43" s="498"/>
      <c r="E43" s="498"/>
      <c r="F43" s="498"/>
      <c r="G43" s="498"/>
      <c r="H43" s="498"/>
      <c r="I43" s="498"/>
      <c r="J43" s="498"/>
      <c r="K43" s="498"/>
      <c r="L43" s="498"/>
      <c r="M43" s="498"/>
      <c r="N43" s="498"/>
      <c r="O43" s="498"/>
      <c r="P43" s="498"/>
      <c r="Q43" s="498"/>
      <c r="R43" s="498"/>
      <c r="S43" s="498"/>
      <c r="T43" s="498"/>
      <c r="U43" s="498"/>
      <c r="V43" s="498"/>
      <c r="W43" s="498"/>
      <c r="X43" s="499"/>
    </row>
    <row r="44" spans="1:27" s="2" customFormat="1" ht="18.95" customHeight="1">
      <c r="A44" s="482" t="s">
        <v>74</v>
      </c>
      <c r="B44" s="483"/>
      <c r="C44" s="483"/>
      <c r="D44" s="483"/>
      <c r="E44" s="483"/>
      <c r="F44" s="483"/>
      <c r="G44" s="484"/>
      <c r="H44" s="482" t="s">
        <v>78</v>
      </c>
      <c r="I44" s="483"/>
      <c r="J44" s="484"/>
      <c r="K44" s="482" t="s">
        <v>75</v>
      </c>
      <c r="L44" s="483"/>
      <c r="M44" s="483"/>
      <c r="N44" s="484"/>
      <c r="O44" s="482" t="s">
        <v>76</v>
      </c>
      <c r="P44" s="483"/>
      <c r="Q44" s="483"/>
      <c r="R44" s="483"/>
      <c r="S44" s="484"/>
      <c r="T44" s="485" t="s">
        <v>113</v>
      </c>
      <c r="U44" s="486"/>
      <c r="V44" s="486"/>
      <c r="W44" s="486"/>
      <c r="X44" s="487"/>
    </row>
    <row r="45" spans="1:27" s="2" customFormat="1" ht="21.95" customHeight="1">
      <c r="A45" s="128" t="s">
        <v>32</v>
      </c>
      <c r="B45" s="488" t="s">
        <v>233</v>
      </c>
      <c r="C45" s="489"/>
      <c r="D45" s="489"/>
      <c r="E45" s="489"/>
      <c r="F45" s="489"/>
      <c r="G45" s="490"/>
      <c r="H45" s="500"/>
      <c r="I45" s="501"/>
      <c r="J45" s="502"/>
      <c r="K45" s="503">
        <v>100000</v>
      </c>
      <c r="L45" s="504"/>
      <c r="M45" s="504"/>
      <c r="N45" s="505"/>
      <c r="O45" s="522" t="str">
        <f>IF(A45=$AB$1,K45,"")</f>
        <v/>
      </c>
      <c r="P45" s="523"/>
      <c r="Q45" s="523"/>
      <c r="R45" s="523"/>
      <c r="S45" s="8" t="s">
        <v>31</v>
      </c>
      <c r="T45" s="725"/>
      <c r="U45" s="726"/>
      <c r="V45" s="726"/>
      <c r="W45" s="726"/>
      <c r="X45" s="7" t="s">
        <v>31</v>
      </c>
    </row>
    <row r="46" spans="1:27" s="2" customFormat="1" ht="21" customHeight="1">
      <c r="A46" s="20" t="str">
        <f>IF(OR(B47=$AB$1,B48=$AB$1,B49=$AB$1),$AB$1,$AB$2)</f>
        <v>☑</v>
      </c>
      <c r="B46" s="488" t="s">
        <v>234</v>
      </c>
      <c r="C46" s="489"/>
      <c r="D46" s="489"/>
      <c r="E46" s="489"/>
      <c r="F46" s="489"/>
      <c r="G46" s="489"/>
      <c r="H46" s="524"/>
      <c r="I46" s="525"/>
      <c r="J46" s="526"/>
      <c r="K46" s="501"/>
      <c r="L46" s="501"/>
      <c r="M46" s="501"/>
      <c r="N46" s="502"/>
      <c r="O46" s="527">
        <f>IF(B47=$AB$1,K47,IF(B48=$AB$1,K47,IF(B49=$AB$1,K49,"")))</f>
        <v>50000</v>
      </c>
      <c r="P46" s="528"/>
      <c r="Q46" s="528"/>
      <c r="R46" s="528"/>
      <c r="S46" s="533" t="s">
        <v>31</v>
      </c>
      <c r="T46" s="762">
        <v>500000</v>
      </c>
      <c r="U46" s="762"/>
      <c r="V46" s="762"/>
      <c r="W46" s="762"/>
      <c r="X46" s="536" t="s">
        <v>31</v>
      </c>
    </row>
    <row r="47" spans="1:27" s="2" customFormat="1" ht="21" customHeight="1">
      <c r="A47" s="18"/>
      <c r="B47" s="129" t="s">
        <v>237</v>
      </c>
      <c r="C47" s="488" t="s">
        <v>192</v>
      </c>
      <c r="D47" s="489"/>
      <c r="E47" s="489"/>
      <c r="F47" s="489"/>
      <c r="G47" s="489"/>
      <c r="H47" s="524"/>
      <c r="I47" s="525"/>
      <c r="J47" s="526"/>
      <c r="K47" s="539">
        <v>50000</v>
      </c>
      <c r="L47" s="540"/>
      <c r="M47" s="540"/>
      <c r="N47" s="541"/>
      <c r="O47" s="529"/>
      <c r="P47" s="530"/>
      <c r="Q47" s="530"/>
      <c r="R47" s="530"/>
      <c r="S47" s="534"/>
      <c r="T47" s="763"/>
      <c r="U47" s="763"/>
      <c r="V47" s="763"/>
      <c r="W47" s="763"/>
      <c r="X47" s="537"/>
    </row>
    <row r="48" spans="1:27" s="2" customFormat="1" ht="21" customHeight="1">
      <c r="A48" s="18"/>
      <c r="B48" s="129" t="s">
        <v>32</v>
      </c>
      <c r="C48" s="488" t="s">
        <v>193</v>
      </c>
      <c r="D48" s="489"/>
      <c r="E48" s="489"/>
      <c r="F48" s="489"/>
      <c r="G48" s="489"/>
      <c r="H48" s="524"/>
      <c r="I48" s="525"/>
      <c r="J48" s="526"/>
      <c r="K48" s="508"/>
      <c r="L48" s="509"/>
      <c r="M48" s="509"/>
      <c r="N48" s="510"/>
      <c r="O48" s="529"/>
      <c r="P48" s="530"/>
      <c r="Q48" s="530"/>
      <c r="R48" s="530"/>
      <c r="S48" s="534"/>
      <c r="T48" s="763"/>
      <c r="U48" s="763"/>
      <c r="V48" s="763"/>
      <c r="W48" s="763"/>
      <c r="X48" s="537"/>
    </row>
    <row r="49" spans="1:24" s="2" customFormat="1" ht="21" customHeight="1">
      <c r="A49" s="17"/>
      <c r="B49" s="129" t="s">
        <v>32</v>
      </c>
      <c r="C49" s="488" t="s">
        <v>194</v>
      </c>
      <c r="D49" s="489"/>
      <c r="E49" s="489"/>
      <c r="F49" s="489"/>
      <c r="G49" s="489"/>
      <c r="H49" s="524"/>
      <c r="I49" s="525"/>
      <c r="J49" s="526"/>
      <c r="K49" s="503">
        <v>30000</v>
      </c>
      <c r="L49" s="504"/>
      <c r="M49" s="504"/>
      <c r="N49" s="505"/>
      <c r="O49" s="531"/>
      <c r="P49" s="532"/>
      <c r="Q49" s="532"/>
      <c r="R49" s="532"/>
      <c r="S49" s="535"/>
      <c r="T49" s="764"/>
      <c r="U49" s="764"/>
      <c r="V49" s="764"/>
      <c r="W49" s="764"/>
      <c r="X49" s="538"/>
    </row>
    <row r="50" spans="1:24" s="2" customFormat="1" ht="21.95" customHeight="1">
      <c r="A50" s="546" t="s">
        <v>235</v>
      </c>
      <c r="B50" s="547"/>
      <c r="C50" s="547"/>
      <c r="D50" s="547"/>
      <c r="E50" s="547"/>
      <c r="F50" s="547"/>
      <c r="G50" s="547"/>
      <c r="H50" s="547"/>
      <c r="I50" s="547"/>
      <c r="J50" s="547"/>
      <c r="K50" s="547"/>
      <c r="L50" s="547"/>
      <c r="M50" s="547"/>
      <c r="N50" s="547"/>
      <c r="O50" s="547"/>
      <c r="P50" s="547"/>
      <c r="Q50" s="547"/>
      <c r="R50" s="547"/>
      <c r="S50" s="547"/>
      <c r="T50" s="547"/>
      <c r="U50" s="547"/>
      <c r="V50" s="547"/>
      <c r="W50" s="547"/>
      <c r="X50" s="548"/>
    </row>
    <row r="51" spans="1:24" s="2" customFormat="1" ht="21.95" customHeight="1">
      <c r="A51" s="20" t="str">
        <f>IF(OR(B52=$AB$1,B53=$AB$1),$AB$1,$AB$2)</f>
        <v>☑</v>
      </c>
      <c r="B51" s="488" t="s">
        <v>126</v>
      </c>
      <c r="C51" s="489"/>
      <c r="D51" s="489"/>
      <c r="E51" s="489"/>
      <c r="F51" s="489"/>
      <c r="G51" s="490"/>
      <c r="H51" s="500"/>
      <c r="I51" s="501"/>
      <c r="J51" s="502"/>
      <c r="K51" s="539">
        <v>5000</v>
      </c>
      <c r="L51" s="540"/>
      <c r="M51" s="540"/>
      <c r="N51" s="541"/>
      <c r="O51" s="542">
        <f>IF(B52=$AB$1,K51,IF(B53=$AB$1,K51,""))</f>
        <v>5000</v>
      </c>
      <c r="P51" s="543"/>
      <c r="Q51" s="543"/>
      <c r="R51" s="543"/>
      <c r="S51" s="536" t="s">
        <v>31</v>
      </c>
      <c r="T51" s="765">
        <v>16000</v>
      </c>
      <c r="U51" s="766"/>
      <c r="V51" s="766"/>
      <c r="W51" s="766"/>
      <c r="X51" s="536" t="s">
        <v>31</v>
      </c>
    </row>
    <row r="52" spans="1:24" s="2" customFormat="1" ht="21.95" customHeight="1">
      <c r="A52" s="18"/>
      <c r="B52" s="128" t="s">
        <v>237</v>
      </c>
      <c r="C52" s="488" t="s">
        <v>169</v>
      </c>
      <c r="D52" s="489"/>
      <c r="E52" s="489"/>
      <c r="F52" s="489"/>
      <c r="G52" s="490"/>
      <c r="H52" s="500"/>
      <c r="I52" s="501"/>
      <c r="J52" s="502"/>
      <c r="K52" s="549"/>
      <c r="L52" s="550"/>
      <c r="M52" s="550"/>
      <c r="N52" s="551"/>
      <c r="O52" s="552"/>
      <c r="P52" s="553"/>
      <c r="Q52" s="553"/>
      <c r="R52" s="553"/>
      <c r="S52" s="537"/>
      <c r="T52" s="767"/>
      <c r="U52" s="768"/>
      <c r="V52" s="768"/>
      <c r="W52" s="768"/>
      <c r="X52" s="537"/>
    </row>
    <row r="53" spans="1:24" s="2" customFormat="1" ht="21.95" customHeight="1">
      <c r="A53" s="17"/>
      <c r="B53" s="128" t="s">
        <v>32</v>
      </c>
      <c r="C53" s="488" t="s">
        <v>170</v>
      </c>
      <c r="D53" s="489"/>
      <c r="E53" s="489"/>
      <c r="F53" s="489"/>
      <c r="G53" s="490"/>
      <c r="H53" s="500"/>
      <c r="I53" s="501"/>
      <c r="J53" s="502"/>
      <c r="K53" s="508"/>
      <c r="L53" s="509"/>
      <c r="M53" s="509"/>
      <c r="N53" s="510"/>
      <c r="O53" s="544"/>
      <c r="P53" s="545"/>
      <c r="Q53" s="545"/>
      <c r="R53" s="545"/>
      <c r="S53" s="538"/>
      <c r="T53" s="769"/>
      <c r="U53" s="770"/>
      <c r="V53" s="770"/>
      <c r="W53" s="770"/>
      <c r="X53" s="538"/>
    </row>
    <row r="54" spans="1:24" s="2" customFormat="1" ht="21.95" customHeight="1">
      <c r="A54" s="20" t="str">
        <f>IF(B55=$AB$1,$AB$1,$AB$2)</f>
        <v>☑</v>
      </c>
      <c r="B54" s="488" t="s">
        <v>128</v>
      </c>
      <c r="C54" s="489"/>
      <c r="D54" s="489"/>
      <c r="E54" s="489"/>
      <c r="F54" s="489"/>
      <c r="G54" s="490"/>
      <c r="H54" s="500"/>
      <c r="I54" s="501"/>
      <c r="J54" s="502"/>
      <c r="K54" s="539">
        <v>5000</v>
      </c>
      <c r="L54" s="540"/>
      <c r="M54" s="540"/>
      <c r="N54" s="541"/>
      <c r="O54" s="542">
        <f>IF(B55=$AB$1,K54,"")</f>
        <v>5000</v>
      </c>
      <c r="P54" s="543"/>
      <c r="Q54" s="543"/>
      <c r="R54" s="543"/>
      <c r="S54" s="536" t="s">
        <v>31</v>
      </c>
      <c r="T54" s="765">
        <v>236000</v>
      </c>
      <c r="U54" s="766"/>
      <c r="V54" s="766"/>
      <c r="W54" s="766"/>
      <c r="X54" s="536" t="s">
        <v>31</v>
      </c>
    </row>
    <row r="55" spans="1:24" s="2" customFormat="1" ht="21.95" customHeight="1">
      <c r="A55" s="17"/>
      <c r="B55" s="128" t="s">
        <v>237</v>
      </c>
      <c r="C55" s="488" t="s">
        <v>129</v>
      </c>
      <c r="D55" s="489"/>
      <c r="E55" s="489"/>
      <c r="F55" s="489"/>
      <c r="G55" s="490"/>
      <c r="H55" s="500"/>
      <c r="I55" s="501"/>
      <c r="J55" s="502"/>
      <c r="K55" s="508"/>
      <c r="L55" s="509"/>
      <c r="M55" s="509"/>
      <c r="N55" s="510"/>
      <c r="O55" s="544"/>
      <c r="P55" s="545"/>
      <c r="Q55" s="545"/>
      <c r="R55" s="545"/>
      <c r="S55" s="538"/>
      <c r="T55" s="769"/>
      <c r="U55" s="770"/>
      <c r="V55" s="770"/>
      <c r="W55" s="770"/>
      <c r="X55" s="538"/>
    </row>
    <row r="56" spans="1:24" s="2" customFormat="1" ht="21.95" customHeight="1">
      <c r="A56" s="20" t="str">
        <f>IF(OR(B57=$AB$1,B58=$AB$1,B59=$AB$1),$AB$1,$AB$2)</f>
        <v>□</v>
      </c>
      <c r="B56" s="488" t="s">
        <v>130</v>
      </c>
      <c r="C56" s="489"/>
      <c r="D56" s="489"/>
      <c r="E56" s="489"/>
      <c r="F56" s="489"/>
      <c r="G56" s="490"/>
      <c r="H56" s="500"/>
      <c r="I56" s="501"/>
      <c r="J56" s="502"/>
      <c r="K56" s="539">
        <v>5000</v>
      </c>
      <c r="L56" s="540"/>
      <c r="M56" s="540"/>
      <c r="N56" s="541"/>
      <c r="O56" s="542" t="str">
        <f>IF(B57=$AB$1,K56,IF(B58=$AB$1,K56,IF(B59=$AB$1,K56,"")))</f>
        <v/>
      </c>
      <c r="P56" s="543"/>
      <c r="Q56" s="543"/>
      <c r="R56" s="543"/>
      <c r="S56" s="536" t="s">
        <v>31</v>
      </c>
      <c r="T56" s="730"/>
      <c r="U56" s="731"/>
      <c r="V56" s="731"/>
      <c r="W56" s="731"/>
      <c r="X56" s="536" t="s">
        <v>31</v>
      </c>
    </row>
    <row r="57" spans="1:24" s="2" customFormat="1" ht="21.95" customHeight="1">
      <c r="A57" s="19"/>
      <c r="B57" s="128" t="s">
        <v>32</v>
      </c>
      <c r="C57" s="488" t="s">
        <v>131</v>
      </c>
      <c r="D57" s="489"/>
      <c r="E57" s="489"/>
      <c r="F57" s="489"/>
      <c r="G57" s="490"/>
      <c r="H57" s="500"/>
      <c r="I57" s="501"/>
      <c r="J57" s="502"/>
      <c r="K57" s="549"/>
      <c r="L57" s="550"/>
      <c r="M57" s="550"/>
      <c r="N57" s="551"/>
      <c r="O57" s="552"/>
      <c r="P57" s="553"/>
      <c r="Q57" s="553"/>
      <c r="R57" s="553"/>
      <c r="S57" s="537"/>
      <c r="T57" s="732"/>
      <c r="U57" s="733"/>
      <c r="V57" s="733"/>
      <c r="W57" s="733"/>
      <c r="X57" s="537"/>
    </row>
    <row r="58" spans="1:24" s="2" customFormat="1" ht="21.95" customHeight="1">
      <c r="A58" s="19"/>
      <c r="B58" s="128" t="s">
        <v>32</v>
      </c>
      <c r="C58" s="488" t="s">
        <v>132</v>
      </c>
      <c r="D58" s="489"/>
      <c r="E58" s="489"/>
      <c r="F58" s="489"/>
      <c r="G58" s="490"/>
      <c r="H58" s="500"/>
      <c r="I58" s="501"/>
      <c r="J58" s="502"/>
      <c r="K58" s="549"/>
      <c r="L58" s="550"/>
      <c r="M58" s="550"/>
      <c r="N58" s="551"/>
      <c r="O58" s="552"/>
      <c r="P58" s="553"/>
      <c r="Q58" s="553"/>
      <c r="R58" s="553"/>
      <c r="S58" s="537"/>
      <c r="T58" s="732"/>
      <c r="U58" s="733"/>
      <c r="V58" s="733"/>
      <c r="W58" s="733"/>
      <c r="X58" s="537"/>
    </row>
    <row r="59" spans="1:24" s="2" customFormat="1" ht="21.95" customHeight="1">
      <c r="A59" s="17"/>
      <c r="B59" s="128" t="s">
        <v>32</v>
      </c>
      <c r="C59" s="488" t="s">
        <v>133</v>
      </c>
      <c r="D59" s="489"/>
      <c r="E59" s="489"/>
      <c r="F59" s="489"/>
      <c r="G59" s="490"/>
      <c r="H59" s="500"/>
      <c r="I59" s="501"/>
      <c r="J59" s="502"/>
      <c r="K59" s="508"/>
      <c r="L59" s="509"/>
      <c r="M59" s="509"/>
      <c r="N59" s="510"/>
      <c r="O59" s="544"/>
      <c r="P59" s="545"/>
      <c r="Q59" s="545"/>
      <c r="R59" s="545"/>
      <c r="S59" s="538"/>
      <c r="T59" s="734"/>
      <c r="U59" s="735"/>
      <c r="V59" s="735"/>
      <c r="W59" s="735"/>
      <c r="X59" s="538"/>
    </row>
    <row r="60" spans="1:24" s="2" customFormat="1" ht="21.95" customHeight="1">
      <c r="A60" s="19" t="str">
        <f>IF(OR(B61=$AB$1,B62=$AB$1),$AB$1,$AB$2)</f>
        <v>□</v>
      </c>
      <c r="B60" s="488" t="s">
        <v>134</v>
      </c>
      <c r="C60" s="489"/>
      <c r="D60" s="489"/>
      <c r="E60" s="489"/>
      <c r="F60" s="489"/>
      <c r="G60" s="490"/>
      <c r="H60" s="500"/>
      <c r="I60" s="501"/>
      <c r="J60" s="502"/>
      <c r="K60" s="539">
        <v>5000</v>
      </c>
      <c r="L60" s="540"/>
      <c r="M60" s="540"/>
      <c r="N60" s="541"/>
      <c r="O60" s="542" t="str">
        <f>IF(B61=$AB$1,K60,IF(B62=$AB$1,K60,""))</f>
        <v/>
      </c>
      <c r="P60" s="543"/>
      <c r="Q60" s="543"/>
      <c r="R60" s="543"/>
      <c r="S60" s="536" t="s">
        <v>31</v>
      </c>
      <c r="T60" s="730"/>
      <c r="U60" s="731"/>
      <c r="V60" s="731"/>
      <c r="W60" s="731"/>
      <c r="X60" s="536" t="s">
        <v>31</v>
      </c>
    </row>
    <row r="61" spans="1:24" s="2" customFormat="1" ht="21.95" customHeight="1">
      <c r="A61" s="19"/>
      <c r="B61" s="128" t="s">
        <v>32</v>
      </c>
      <c r="C61" s="488" t="s">
        <v>135</v>
      </c>
      <c r="D61" s="489"/>
      <c r="E61" s="489"/>
      <c r="F61" s="489"/>
      <c r="G61" s="490"/>
      <c r="H61" s="500"/>
      <c r="I61" s="501"/>
      <c r="J61" s="502"/>
      <c r="K61" s="549"/>
      <c r="L61" s="550"/>
      <c r="M61" s="550"/>
      <c r="N61" s="551"/>
      <c r="O61" s="552"/>
      <c r="P61" s="553"/>
      <c r="Q61" s="553"/>
      <c r="R61" s="553"/>
      <c r="S61" s="537"/>
      <c r="T61" s="732"/>
      <c r="U61" s="733"/>
      <c r="V61" s="733"/>
      <c r="W61" s="733"/>
      <c r="X61" s="537"/>
    </row>
    <row r="62" spans="1:24" s="2" customFormat="1" ht="21.95" customHeight="1">
      <c r="A62" s="19"/>
      <c r="B62" s="128" t="s">
        <v>32</v>
      </c>
      <c r="C62" s="488" t="s">
        <v>136</v>
      </c>
      <c r="D62" s="489"/>
      <c r="E62" s="489"/>
      <c r="F62" s="489"/>
      <c r="G62" s="490"/>
      <c r="H62" s="500"/>
      <c r="I62" s="501"/>
      <c r="J62" s="502"/>
      <c r="K62" s="508"/>
      <c r="L62" s="509"/>
      <c r="M62" s="509"/>
      <c r="N62" s="510"/>
      <c r="O62" s="544"/>
      <c r="P62" s="545"/>
      <c r="Q62" s="545"/>
      <c r="R62" s="545"/>
      <c r="S62" s="538"/>
      <c r="T62" s="734"/>
      <c r="U62" s="735"/>
      <c r="V62" s="735"/>
      <c r="W62" s="735"/>
      <c r="X62" s="538"/>
    </row>
    <row r="63" spans="1:24" s="2" customFormat="1" ht="21.95" customHeight="1">
      <c r="A63" s="20" t="str">
        <f>IF(OR(B64=$AB$1,B65=$AB$1,B66=$AB$1,B67=$AB$1),$AB$1,$AB$2)</f>
        <v>□</v>
      </c>
      <c r="B63" s="488" t="s">
        <v>137</v>
      </c>
      <c r="C63" s="489"/>
      <c r="D63" s="489"/>
      <c r="E63" s="489"/>
      <c r="F63" s="489"/>
      <c r="G63" s="490"/>
      <c r="H63" s="500"/>
      <c r="I63" s="501"/>
      <c r="J63" s="502"/>
      <c r="K63" s="539">
        <v>5000</v>
      </c>
      <c r="L63" s="540"/>
      <c r="M63" s="540"/>
      <c r="N63" s="540"/>
      <c r="O63" s="542" t="str">
        <f>IF(B64=$AB$1,K63,IF(B65=$AB$1,K63,IF(B66=$AB$1,K63,IF(B67=$AB$1,K63,""))))</f>
        <v/>
      </c>
      <c r="P63" s="543"/>
      <c r="Q63" s="543"/>
      <c r="R63" s="543"/>
      <c r="S63" s="536" t="s">
        <v>31</v>
      </c>
      <c r="T63" s="730"/>
      <c r="U63" s="731"/>
      <c r="V63" s="731"/>
      <c r="W63" s="731"/>
      <c r="X63" s="536" t="s">
        <v>31</v>
      </c>
    </row>
    <row r="64" spans="1:24" s="2" customFormat="1" ht="21.95" customHeight="1">
      <c r="A64" s="18"/>
      <c r="B64" s="128" t="s">
        <v>32</v>
      </c>
      <c r="C64" s="488" t="s">
        <v>138</v>
      </c>
      <c r="D64" s="489"/>
      <c r="E64" s="489"/>
      <c r="F64" s="489"/>
      <c r="G64" s="489"/>
      <c r="H64" s="500"/>
      <c r="I64" s="501"/>
      <c r="J64" s="502"/>
      <c r="K64" s="549"/>
      <c r="L64" s="550"/>
      <c r="M64" s="550"/>
      <c r="N64" s="550"/>
      <c r="O64" s="552"/>
      <c r="P64" s="553"/>
      <c r="Q64" s="553"/>
      <c r="R64" s="553"/>
      <c r="S64" s="537"/>
      <c r="T64" s="732"/>
      <c r="U64" s="733"/>
      <c r="V64" s="733"/>
      <c r="W64" s="733"/>
      <c r="X64" s="537"/>
    </row>
    <row r="65" spans="1:24" s="2" customFormat="1" ht="21.95" customHeight="1">
      <c r="A65" s="19"/>
      <c r="B65" s="128" t="s">
        <v>32</v>
      </c>
      <c r="C65" s="488" t="s">
        <v>139</v>
      </c>
      <c r="D65" s="489"/>
      <c r="E65" s="489"/>
      <c r="F65" s="489"/>
      <c r="G65" s="489"/>
      <c r="H65" s="500"/>
      <c r="I65" s="501"/>
      <c r="J65" s="502"/>
      <c r="K65" s="549"/>
      <c r="L65" s="550"/>
      <c r="M65" s="550"/>
      <c r="N65" s="550"/>
      <c r="O65" s="552"/>
      <c r="P65" s="553"/>
      <c r="Q65" s="553"/>
      <c r="R65" s="553"/>
      <c r="S65" s="537"/>
      <c r="T65" s="732"/>
      <c r="U65" s="733"/>
      <c r="V65" s="733"/>
      <c r="W65" s="733"/>
      <c r="X65" s="537"/>
    </row>
    <row r="66" spans="1:24" s="2" customFormat="1" ht="21.95" customHeight="1">
      <c r="A66" s="18"/>
      <c r="B66" s="128" t="s">
        <v>32</v>
      </c>
      <c r="C66" s="488" t="s">
        <v>140</v>
      </c>
      <c r="D66" s="489"/>
      <c r="E66" s="489"/>
      <c r="F66" s="489"/>
      <c r="G66" s="489"/>
      <c r="H66" s="500"/>
      <c r="I66" s="501"/>
      <c r="J66" s="502"/>
      <c r="K66" s="549"/>
      <c r="L66" s="550"/>
      <c r="M66" s="550"/>
      <c r="N66" s="550"/>
      <c r="O66" s="552"/>
      <c r="P66" s="553"/>
      <c r="Q66" s="553"/>
      <c r="R66" s="553"/>
      <c r="S66" s="537"/>
      <c r="T66" s="732"/>
      <c r="U66" s="733"/>
      <c r="V66" s="733"/>
      <c r="W66" s="733"/>
      <c r="X66" s="537"/>
    </row>
    <row r="67" spans="1:24" s="2" customFormat="1" ht="21.95" customHeight="1">
      <c r="A67" s="17"/>
      <c r="B67" s="128" t="s">
        <v>32</v>
      </c>
      <c r="C67" s="488" t="s">
        <v>141</v>
      </c>
      <c r="D67" s="489"/>
      <c r="E67" s="489"/>
      <c r="F67" s="489"/>
      <c r="G67" s="489"/>
      <c r="H67" s="500"/>
      <c r="I67" s="501"/>
      <c r="J67" s="502"/>
      <c r="K67" s="508"/>
      <c r="L67" s="509"/>
      <c r="M67" s="509"/>
      <c r="N67" s="509"/>
      <c r="O67" s="544"/>
      <c r="P67" s="545"/>
      <c r="Q67" s="545"/>
      <c r="R67" s="545"/>
      <c r="S67" s="538"/>
      <c r="T67" s="734"/>
      <c r="U67" s="735"/>
      <c r="V67" s="735"/>
      <c r="W67" s="735"/>
      <c r="X67" s="538"/>
    </row>
    <row r="68" spans="1:24" s="2" customFormat="1" ht="21.95" customHeight="1">
      <c r="A68" s="554" t="s">
        <v>236</v>
      </c>
      <c r="B68" s="555"/>
      <c r="C68" s="555"/>
      <c r="D68" s="555"/>
      <c r="E68" s="555"/>
      <c r="F68" s="555"/>
      <c r="G68" s="555"/>
      <c r="H68" s="555"/>
      <c r="I68" s="555"/>
      <c r="J68" s="555"/>
      <c r="K68" s="555"/>
      <c r="L68" s="555"/>
      <c r="M68" s="555"/>
      <c r="N68" s="555"/>
      <c r="O68" s="555"/>
      <c r="P68" s="555"/>
      <c r="Q68" s="555"/>
      <c r="R68" s="555"/>
      <c r="S68" s="555"/>
      <c r="T68" s="555"/>
      <c r="U68" s="555"/>
      <c r="V68" s="555"/>
      <c r="W68" s="555"/>
      <c r="X68" s="556"/>
    </row>
    <row r="69" spans="1:24" s="2" customFormat="1" ht="21.95" customHeight="1">
      <c r="A69" s="128" t="s">
        <v>32</v>
      </c>
      <c r="B69" s="488" t="s">
        <v>142</v>
      </c>
      <c r="C69" s="489"/>
      <c r="D69" s="489"/>
      <c r="E69" s="489"/>
      <c r="F69" s="489"/>
      <c r="G69" s="490"/>
      <c r="H69" s="500"/>
      <c r="I69" s="501"/>
      <c r="J69" s="502"/>
      <c r="K69" s="503">
        <v>90000</v>
      </c>
      <c r="L69" s="504"/>
      <c r="M69" s="504"/>
      <c r="N69" s="505"/>
      <c r="O69" s="506" t="str">
        <f>IF(A69=$AB$1,K69,"")</f>
        <v/>
      </c>
      <c r="P69" s="507"/>
      <c r="Q69" s="507"/>
      <c r="R69" s="507"/>
      <c r="S69" s="8" t="s">
        <v>31</v>
      </c>
      <c r="T69" s="723"/>
      <c r="U69" s="724"/>
      <c r="V69" s="724"/>
      <c r="W69" s="724"/>
      <c r="X69" s="7" t="s">
        <v>31</v>
      </c>
    </row>
    <row r="70" spans="1:24" s="2" customFormat="1" ht="21.95" customHeight="1">
      <c r="A70" s="128" t="s">
        <v>32</v>
      </c>
      <c r="B70" s="488" t="s">
        <v>143</v>
      </c>
      <c r="C70" s="489"/>
      <c r="D70" s="489"/>
      <c r="E70" s="489"/>
      <c r="F70" s="489"/>
      <c r="G70" s="490"/>
      <c r="H70" s="500"/>
      <c r="I70" s="501"/>
      <c r="J70" s="502"/>
      <c r="K70" s="503">
        <v>50000</v>
      </c>
      <c r="L70" s="504"/>
      <c r="M70" s="504"/>
      <c r="N70" s="505"/>
      <c r="O70" s="506" t="str">
        <f>IF(A70=$AB$1,K70,"")</f>
        <v/>
      </c>
      <c r="P70" s="507"/>
      <c r="Q70" s="507"/>
      <c r="R70" s="507"/>
      <c r="S70" s="8" t="s">
        <v>31</v>
      </c>
      <c r="T70" s="723"/>
      <c r="U70" s="724"/>
      <c r="V70" s="724"/>
      <c r="W70" s="724"/>
      <c r="X70" s="7" t="s">
        <v>31</v>
      </c>
    </row>
    <row r="71" spans="1:24" s="2" customFormat="1" ht="21.95" customHeight="1">
      <c r="A71" s="554" t="s">
        <v>144</v>
      </c>
      <c r="B71" s="555"/>
      <c r="C71" s="555"/>
      <c r="D71" s="555"/>
      <c r="E71" s="555"/>
      <c r="F71" s="555"/>
      <c r="G71" s="555"/>
      <c r="H71" s="555"/>
      <c r="I71" s="555"/>
      <c r="J71" s="555"/>
      <c r="K71" s="555"/>
      <c r="L71" s="555"/>
      <c r="M71" s="555"/>
      <c r="N71" s="555"/>
      <c r="O71" s="555"/>
      <c r="P71" s="555"/>
      <c r="Q71" s="555"/>
      <c r="R71" s="555"/>
      <c r="S71" s="555"/>
      <c r="T71" s="555"/>
      <c r="U71" s="555"/>
      <c r="V71" s="555"/>
      <c r="W71" s="555"/>
      <c r="X71" s="556"/>
    </row>
    <row r="72" spans="1:24" s="2" customFormat="1" ht="21.95" customHeight="1">
      <c r="A72" s="128" t="s">
        <v>32</v>
      </c>
      <c r="B72" s="488" t="s">
        <v>145</v>
      </c>
      <c r="C72" s="489"/>
      <c r="D72" s="489"/>
      <c r="E72" s="489"/>
      <c r="F72" s="489"/>
      <c r="G72" s="490"/>
      <c r="H72" s="500"/>
      <c r="I72" s="501"/>
      <c r="J72" s="502"/>
      <c r="K72" s="503">
        <v>21000</v>
      </c>
      <c r="L72" s="504"/>
      <c r="M72" s="504"/>
      <c r="N72" s="505"/>
      <c r="O72" s="506" t="str">
        <f>IF(A72=$AB$1,K72,"")</f>
        <v/>
      </c>
      <c r="P72" s="507"/>
      <c r="Q72" s="507"/>
      <c r="R72" s="507"/>
      <c r="S72" s="8" t="s">
        <v>31</v>
      </c>
      <c r="T72" s="723"/>
      <c r="U72" s="724"/>
      <c r="V72" s="724"/>
      <c r="W72" s="724"/>
      <c r="X72" s="7" t="s">
        <v>31</v>
      </c>
    </row>
    <row r="73" spans="1:24" s="2" customFormat="1" ht="21.95" customHeight="1">
      <c r="A73" s="128" t="s">
        <v>32</v>
      </c>
      <c r="B73" s="488" t="s">
        <v>146</v>
      </c>
      <c r="C73" s="489"/>
      <c r="D73" s="489"/>
      <c r="E73" s="489"/>
      <c r="F73" s="489"/>
      <c r="G73" s="490"/>
      <c r="H73" s="500"/>
      <c r="I73" s="501"/>
      <c r="J73" s="502"/>
      <c r="K73" s="503">
        <v>14000</v>
      </c>
      <c r="L73" s="504"/>
      <c r="M73" s="504"/>
      <c r="N73" s="505"/>
      <c r="O73" s="506" t="str">
        <f>IF(A73=$AB$1,K73,"")</f>
        <v/>
      </c>
      <c r="P73" s="507"/>
      <c r="Q73" s="507"/>
      <c r="R73" s="507"/>
      <c r="S73" s="8" t="s">
        <v>31</v>
      </c>
      <c r="T73" s="723"/>
      <c r="U73" s="724"/>
      <c r="V73" s="724"/>
      <c r="W73" s="724"/>
      <c r="X73" s="7" t="s">
        <v>31</v>
      </c>
    </row>
    <row r="74" spans="1:24" s="2" customFormat="1" ht="21.95" customHeight="1">
      <c r="A74" s="128" t="s">
        <v>32</v>
      </c>
      <c r="B74" s="488" t="s">
        <v>147</v>
      </c>
      <c r="C74" s="489"/>
      <c r="D74" s="489"/>
      <c r="E74" s="489"/>
      <c r="F74" s="489"/>
      <c r="G74" s="490"/>
      <c r="H74" s="500"/>
      <c r="I74" s="501"/>
      <c r="J74" s="502"/>
      <c r="K74" s="503">
        <v>13000</v>
      </c>
      <c r="L74" s="504"/>
      <c r="M74" s="504"/>
      <c r="N74" s="505"/>
      <c r="O74" s="506" t="str">
        <f>IF(A74=$AB$1,K74,"")</f>
        <v/>
      </c>
      <c r="P74" s="507"/>
      <c r="Q74" s="507"/>
      <c r="R74" s="507"/>
      <c r="S74" s="8" t="s">
        <v>31</v>
      </c>
      <c r="T74" s="723"/>
      <c r="U74" s="724"/>
      <c r="V74" s="724"/>
      <c r="W74" s="724"/>
      <c r="X74" s="7" t="s">
        <v>31</v>
      </c>
    </row>
    <row r="75" spans="1:24" s="2" customFormat="1" ht="21.95" customHeight="1">
      <c r="A75" s="128" t="s">
        <v>32</v>
      </c>
      <c r="B75" s="488" t="s">
        <v>148</v>
      </c>
      <c r="C75" s="489"/>
      <c r="D75" s="489"/>
      <c r="E75" s="489"/>
      <c r="F75" s="489"/>
      <c r="G75" s="490"/>
      <c r="H75" s="500"/>
      <c r="I75" s="501"/>
      <c r="J75" s="502"/>
      <c r="K75" s="503">
        <v>11000</v>
      </c>
      <c r="L75" s="504"/>
      <c r="M75" s="504"/>
      <c r="N75" s="505"/>
      <c r="O75" s="506" t="str">
        <f>IF(A75=$AB$1,K75,"")</f>
        <v/>
      </c>
      <c r="P75" s="507"/>
      <c r="Q75" s="507"/>
      <c r="R75" s="507"/>
      <c r="S75" s="8" t="s">
        <v>31</v>
      </c>
      <c r="T75" s="723"/>
      <c r="U75" s="724"/>
      <c r="V75" s="724"/>
      <c r="W75" s="724"/>
      <c r="X75" s="7" t="s">
        <v>31</v>
      </c>
    </row>
    <row r="76" spans="1:24" s="2" customFormat="1" ht="20.100000000000001" customHeight="1">
      <c r="A76" s="517" t="s">
        <v>217</v>
      </c>
      <c r="B76" s="518"/>
      <c r="C76" s="518"/>
      <c r="D76" s="518"/>
      <c r="E76" s="518"/>
      <c r="F76" s="518"/>
      <c r="G76" s="518"/>
      <c r="H76" s="518"/>
      <c r="I76" s="518"/>
      <c r="J76" s="518"/>
      <c r="K76" s="518"/>
      <c r="L76" s="518"/>
      <c r="M76" s="518"/>
      <c r="N76" s="518"/>
      <c r="O76" s="95" t="s">
        <v>94</v>
      </c>
      <c r="P76" s="519">
        <f>SUM(O45:R49,O51:R67,O69:R70,O72:R75)</f>
        <v>60000</v>
      </c>
      <c r="Q76" s="519"/>
      <c r="R76" s="519"/>
      <c r="S76" s="85" t="s">
        <v>31</v>
      </c>
      <c r="T76" s="96" t="s">
        <v>205</v>
      </c>
      <c r="U76" s="519">
        <f>SUM(T45:W49,T51:W67,T69:W70,T72:W75)</f>
        <v>752000</v>
      </c>
      <c r="V76" s="519"/>
      <c r="W76" s="519"/>
      <c r="X76" s="87" t="s">
        <v>31</v>
      </c>
    </row>
    <row r="77" spans="1:24" s="2" customFormat="1" ht="19.5" customHeight="1">
      <c r="A77" s="88"/>
      <c r="B77" s="88"/>
      <c r="C77" s="88"/>
      <c r="D77" s="88"/>
      <c r="E77" s="88"/>
      <c r="F77" s="88"/>
      <c r="G77" s="88"/>
      <c r="H77" s="88"/>
      <c r="I77" s="88"/>
      <c r="J77" s="88"/>
      <c r="K77" s="88"/>
      <c r="L77" s="88"/>
      <c r="M77" s="88"/>
      <c r="N77" s="88"/>
      <c r="O77" s="90" t="s">
        <v>202</v>
      </c>
      <c r="P77" s="88"/>
      <c r="Q77" s="88"/>
      <c r="R77" s="88"/>
      <c r="S77" s="92"/>
      <c r="T77" s="88"/>
      <c r="U77" s="88"/>
      <c r="V77" s="88"/>
      <c r="W77" s="88"/>
      <c r="X77" s="94"/>
    </row>
    <row r="78" spans="1:24" ht="19.5" customHeight="1">
      <c r="A78" s="2" t="s">
        <v>225</v>
      </c>
    </row>
    <row r="79" spans="1:24" ht="6" customHeight="1">
      <c r="J79" s="3"/>
    </row>
    <row r="80" spans="1:24" ht="20.100000000000001" customHeight="1">
      <c r="A80" s="497" t="s">
        <v>212</v>
      </c>
      <c r="B80" s="498"/>
      <c r="C80" s="498"/>
      <c r="D80" s="498"/>
      <c r="E80" s="498"/>
      <c r="F80" s="498"/>
      <c r="G80" s="498"/>
      <c r="H80" s="498"/>
      <c r="I80" s="498"/>
      <c r="J80" s="498"/>
      <c r="K80" s="498"/>
      <c r="L80" s="498"/>
      <c r="M80" s="498"/>
      <c r="N80" s="498"/>
      <c r="O80" s="498"/>
      <c r="P80" s="498"/>
      <c r="Q80" s="498"/>
      <c r="R80" s="498"/>
      <c r="S80" s="498"/>
      <c r="T80" s="498"/>
      <c r="U80" s="498"/>
      <c r="V80" s="498"/>
      <c r="W80" s="498"/>
      <c r="X80" s="499"/>
    </row>
    <row r="81" spans="1:24" ht="18.95" customHeight="1">
      <c r="A81" s="482" t="s">
        <v>74</v>
      </c>
      <c r="B81" s="483"/>
      <c r="C81" s="483"/>
      <c r="D81" s="483"/>
      <c r="E81" s="483"/>
      <c r="F81" s="483"/>
      <c r="G81" s="484"/>
      <c r="H81" s="482" t="s">
        <v>78</v>
      </c>
      <c r="I81" s="483"/>
      <c r="J81" s="484"/>
      <c r="K81" s="482" t="s">
        <v>75</v>
      </c>
      <c r="L81" s="483"/>
      <c r="M81" s="483"/>
      <c r="N81" s="484"/>
      <c r="O81" s="482" t="s">
        <v>76</v>
      </c>
      <c r="P81" s="483"/>
      <c r="Q81" s="483"/>
      <c r="R81" s="483"/>
      <c r="S81" s="484"/>
      <c r="T81" s="485" t="s">
        <v>113</v>
      </c>
      <c r="U81" s="486"/>
      <c r="V81" s="486"/>
      <c r="W81" s="486"/>
      <c r="X81" s="487"/>
    </row>
    <row r="82" spans="1:24" s="2" customFormat="1" ht="21.95" customHeight="1">
      <c r="A82" s="554" t="s">
        <v>149</v>
      </c>
      <c r="B82" s="555"/>
      <c r="C82" s="555"/>
      <c r="D82" s="555"/>
      <c r="E82" s="555"/>
      <c r="F82" s="555"/>
      <c r="G82" s="555"/>
      <c r="H82" s="555"/>
      <c r="I82" s="555"/>
      <c r="J82" s="555"/>
      <c r="K82" s="555"/>
      <c r="L82" s="555"/>
      <c r="M82" s="555"/>
      <c r="N82" s="555"/>
      <c r="O82" s="555"/>
      <c r="P82" s="555"/>
      <c r="Q82" s="555"/>
      <c r="R82" s="555"/>
      <c r="S82" s="555"/>
      <c r="T82" s="555"/>
      <c r="U82" s="555"/>
      <c r="V82" s="555"/>
      <c r="W82" s="555"/>
      <c r="X82" s="556"/>
    </row>
    <row r="83" spans="1:24" s="2" customFormat="1" ht="21.95" customHeight="1">
      <c r="A83" s="595" t="s">
        <v>237</v>
      </c>
      <c r="B83" s="557" t="s">
        <v>150</v>
      </c>
      <c r="C83" s="557"/>
      <c r="D83" s="557"/>
      <c r="E83" s="557"/>
      <c r="F83" s="557"/>
      <c r="G83" s="557"/>
      <c r="H83" s="775">
        <v>1</v>
      </c>
      <c r="I83" s="558" t="s">
        <v>77</v>
      </c>
      <c r="J83" s="559"/>
      <c r="K83" s="560">
        <v>12000</v>
      </c>
      <c r="L83" s="560"/>
      <c r="M83" s="560"/>
      <c r="N83" s="560"/>
      <c r="O83" s="599">
        <f>IF(A83=$AB$1,H83*K83,"")</f>
        <v>12000</v>
      </c>
      <c r="P83" s="599"/>
      <c r="Q83" s="599"/>
      <c r="R83" s="600"/>
      <c r="S83" s="13" t="s">
        <v>31</v>
      </c>
      <c r="T83" s="771">
        <v>130000</v>
      </c>
      <c r="U83" s="771"/>
      <c r="V83" s="772"/>
      <c r="W83" s="772"/>
      <c r="X83" s="10" t="s">
        <v>31</v>
      </c>
    </row>
    <row r="84" spans="1:24" s="2" customFormat="1" ht="21.95" customHeight="1">
      <c r="A84" s="596" t="s">
        <v>237</v>
      </c>
      <c r="B84" s="561" t="s">
        <v>151</v>
      </c>
      <c r="C84" s="561"/>
      <c r="D84" s="561"/>
      <c r="E84" s="561"/>
      <c r="F84" s="561"/>
      <c r="G84" s="561"/>
      <c r="H84" s="776">
        <v>2</v>
      </c>
      <c r="I84" s="562" t="s">
        <v>77</v>
      </c>
      <c r="J84" s="563"/>
      <c r="K84" s="564">
        <v>10000</v>
      </c>
      <c r="L84" s="564"/>
      <c r="M84" s="564"/>
      <c r="N84" s="564"/>
      <c r="O84" s="601">
        <f>IF(A84=$AB$1,H84*K83,"")</f>
        <v>24000</v>
      </c>
      <c r="P84" s="601"/>
      <c r="Q84" s="601"/>
      <c r="R84" s="602"/>
      <c r="S84" s="14" t="s">
        <v>31</v>
      </c>
      <c r="T84" s="773">
        <v>118000</v>
      </c>
      <c r="U84" s="773"/>
      <c r="V84" s="774"/>
      <c r="W84" s="774"/>
      <c r="X84" s="11" t="s">
        <v>31</v>
      </c>
    </row>
    <row r="85" spans="1:24" s="2" customFormat="1" ht="21.95" customHeight="1">
      <c r="A85" s="597" t="s">
        <v>32</v>
      </c>
      <c r="B85" s="565" t="s">
        <v>152</v>
      </c>
      <c r="C85" s="565"/>
      <c r="D85" s="565"/>
      <c r="E85" s="565"/>
      <c r="F85" s="565"/>
      <c r="G85" s="565"/>
      <c r="H85" s="738"/>
      <c r="I85" s="538" t="s">
        <v>77</v>
      </c>
      <c r="J85" s="566"/>
      <c r="K85" s="567">
        <v>8000</v>
      </c>
      <c r="L85" s="567"/>
      <c r="M85" s="567"/>
      <c r="N85" s="567"/>
      <c r="O85" s="603" t="str">
        <f>IF(A85=$AB$1,H85*K83,"")</f>
        <v/>
      </c>
      <c r="P85" s="603"/>
      <c r="Q85" s="603"/>
      <c r="R85" s="544"/>
      <c r="S85" s="16" t="s">
        <v>31</v>
      </c>
      <c r="T85" s="743"/>
      <c r="U85" s="743"/>
      <c r="V85" s="734"/>
      <c r="W85" s="734"/>
      <c r="X85" s="9" t="s">
        <v>31</v>
      </c>
    </row>
    <row r="86" spans="1:24" s="2" customFormat="1" ht="21.95" customHeight="1">
      <c r="A86" s="595" t="s">
        <v>32</v>
      </c>
      <c r="B86" s="557" t="s">
        <v>153</v>
      </c>
      <c r="C86" s="557"/>
      <c r="D86" s="557"/>
      <c r="E86" s="557"/>
      <c r="F86" s="557"/>
      <c r="G86" s="557"/>
      <c r="H86" s="736"/>
      <c r="I86" s="558" t="s">
        <v>77</v>
      </c>
      <c r="J86" s="559"/>
      <c r="K86" s="560">
        <v>12000</v>
      </c>
      <c r="L86" s="560"/>
      <c r="M86" s="560"/>
      <c r="N86" s="560"/>
      <c r="O86" s="599" t="str">
        <f>IF(A86=$AB$1,H86*K83,"")</f>
        <v/>
      </c>
      <c r="P86" s="599"/>
      <c r="Q86" s="599"/>
      <c r="R86" s="600"/>
      <c r="S86" s="13" t="s">
        <v>31</v>
      </c>
      <c r="T86" s="739"/>
      <c r="U86" s="739"/>
      <c r="V86" s="740"/>
      <c r="W86" s="740"/>
      <c r="X86" s="10" t="s">
        <v>31</v>
      </c>
    </row>
    <row r="87" spans="1:24" s="2" customFormat="1" ht="21.95" customHeight="1">
      <c r="A87" s="596" t="s">
        <v>32</v>
      </c>
      <c r="B87" s="561" t="s">
        <v>154</v>
      </c>
      <c r="C87" s="561"/>
      <c r="D87" s="561"/>
      <c r="E87" s="561"/>
      <c r="F87" s="561"/>
      <c r="G87" s="561"/>
      <c r="H87" s="737"/>
      <c r="I87" s="562" t="s">
        <v>77</v>
      </c>
      <c r="J87" s="563"/>
      <c r="K87" s="564">
        <v>10000</v>
      </c>
      <c r="L87" s="564"/>
      <c r="M87" s="564"/>
      <c r="N87" s="564"/>
      <c r="O87" s="601" t="str">
        <f>IF(A87=$AB$1,H87*K83,"")</f>
        <v/>
      </c>
      <c r="P87" s="601"/>
      <c r="Q87" s="601"/>
      <c r="R87" s="602"/>
      <c r="S87" s="14" t="s">
        <v>31</v>
      </c>
      <c r="T87" s="741"/>
      <c r="U87" s="741"/>
      <c r="V87" s="742"/>
      <c r="W87" s="742"/>
      <c r="X87" s="11" t="s">
        <v>31</v>
      </c>
    </row>
    <row r="88" spans="1:24" s="2" customFormat="1" ht="21.95" customHeight="1">
      <c r="A88" s="597" t="s">
        <v>32</v>
      </c>
      <c r="B88" s="565" t="s">
        <v>155</v>
      </c>
      <c r="C88" s="565"/>
      <c r="D88" s="565"/>
      <c r="E88" s="565"/>
      <c r="F88" s="565"/>
      <c r="G88" s="565"/>
      <c r="H88" s="738"/>
      <c r="I88" s="538" t="s">
        <v>77</v>
      </c>
      <c r="J88" s="566"/>
      <c r="K88" s="567">
        <v>8000</v>
      </c>
      <c r="L88" s="567"/>
      <c r="M88" s="567"/>
      <c r="N88" s="567"/>
      <c r="O88" s="603" t="str">
        <f>IF(A88=$AB$1,H88*K83,"")</f>
        <v/>
      </c>
      <c r="P88" s="603"/>
      <c r="Q88" s="603"/>
      <c r="R88" s="544"/>
      <c r="S88" s="16" t="s">
        <v>31</v>
      </c>
      <c r="T88" s="743"/>
      <c r="U88" s="743"/>
      <c r="V88" s="734"/>
      <c r="W88" s="734"/>
      <c r="X88" s="9" t="s">
        <v>31</v>
      </c>
    </row>
    <row r="89" spans="1:24" s="2" customFormat="1" ht="21.95" customHeight="1">
      <c r="A89" s="595" t="s">
        <v>32</v>
      </c>
      <c r="B89" s="557" t="s">
        <v>156</v>
      </c>
      <c r="C89" s="557"/>
      <c r="D89" s="557"/>
      <c r="E89" s="557"/>
      <c r="F89" s="557"/>
      <c r="G89" s="557"/>
      <c r="H89" s="736"/>
      <c r="I89" s="558" t="s">
        <v>79</v>
      </c>
      <c r="J89" s="559"/>
      <c r="K89" s="568">
        <v>5000</v>
      </c>
      <c r="L89" s="568"/>
      <c r="M89" s="568"/>
      <c r="N89" s="568"/>
      <c r="O89" s="599" t="str">
        <f>IF(A89=$AB$1,H89*K83,"")</f>
        <v/>
      </c>
      <c r="P89" s="599"/>
      <c r="Q89" s="599"/>
      <c r="R89" s="600"/>
      <c r="S89" s="13" t="s">
        <v>31</v>
      </c>
      <c r="T89" s="739"/>
      <c r="U89" s="739"/>
      <c r="V89" s="740"/>
      <c r="W89" s="740"/>
      <c r="X89" s="10" t="s">
        <v>31</v>
      </c>
    </row>
    <row r="90" spans="1:24" s="2" customFormat="1" ht="21.95" customHeight="1">
      <c r="A90" s="596" t="s">
        <v>32</v>
      </c>
      <c r="B90" s="561" t="s">
        <v>157</v>
      </c>
      <c r="C90" s="561"/>
      <c r="D90" s="561"/>
      <c r="E90" s="561"/>
      <c r="F90" s="561"/>
      <c r="G90" s="561"/>
      <c r="H90" s="737"/>
      <c r="I90" s="562" t="s">
        <v>79</v>
      </c>
      <c r="J90" s="563"/>
      <c r="K90" s="569">
        <v>4000</v>
      </c>
      <c r="L90" s="569"/>
      <c r="M90" s="569"/>
      <c r="N90" s="569"/>
      <c r="O90" s="601" t="str">
        <f>IF(A90=$AB$1,H90*K83,"")</f>
        <v/>
      </c>
      <c r="P90" s="601"/>
      <c r="Q90" s="601"/>
      <c r="R90" s="602"/>
      <c r="S90" s="14" t="s">
        <v>31</v>
      </c>
      <c r="T90" s="741"/>
      <c r="U90" s="741"/>
      <c r="V90" s="742"/>
      <c r="W90" s="742"/>
      <c r="X90" s="11" t="s">
        <v>31</v>
      </c>
    </row>
    <row r="91" spans="1:24" s="2" customFormat="1" ht="21.95" customHeight="1">
      <c r="A91" s="597" t="s">
        <v>32</v>
      </c>
      <c r="B91" s="565" t="s">
        <v>158</v>
      </c>
      <c r="C91" s="565"/>
      <c r="D91" s="565"/>
      <c r="E91" s="565"/>
      <c r="F91" s="565"/>
      <c r="G91" s="565"/>
      <c r="H91" s="738"/>
      <c r="I91" s="538" t="s">
        <v>79</v>
      </c>
      <c r="J91" s="566"/>
      <c r="K91" s="570">
        <v>1000</v>
      </c>
      <c r="L91" s="570"/>
      <c r="M91" s="570"/>
      <c r="N91" s="570"/>
      <c r="O91" s="603" t="str">
        <f>IF(A91=$AB$1,H91*K83,"")</f>
        <v/>
      </c>
      <c r="P91" s="603"/>
      <c r="Q91" s="603"/>
      <c r="R91" s="544"/>
      <c r="S91" s="16" t="s">
        <v>31</v>
      </c>
      <c r="T91" s="743"/>
      <c r="U91" s="743"/>
      <c r="V91" s="734"/>
      <c r="W91" s="734"/>
      <c r="X91" s="9" t="s">
        <v>31</v>
      </c>
    </row>
    <row r="92" spans="1:24" s="2" customFormat="1" ht="21.95" customHeight="1">
      <c r="A92" s="595" t="s">
        <v>32</v>
      </c>
      <c r="B92" s="557" t="s">
        <v>159</v>
      </c>
      <c r="C92" s="557"/>
      <c r="D92" s="557"/>
      <c r="E92" s="557"/>
      <c r="F92" s="557"/>
      <c r="G92" s="557"/>
      <c r="H92" s="736"/>
      <c r="I92" s="558" t="s">
        <v>77</v>
      </c>
      <c r="J92" s="559"/>
      <c r="K92" s="560">
        <v>18000</v>
      </c>
      <c r="L92" s="560"/>
      <c r="M92" s="560"/>
      <c r="N92" s="560"/>
      <c r="O92" s="599" t="str">
        <f>IF(A92=$AB$1,H92*K83,"")</f>
        <v/>
      </c>
      <c r="P92" s="599"/>
      <c r="Q92" s="599"/>
      <c r="R92" s="600"/>
      <c r="S92" s="13" t="s">
        <v>31</v>
      </c>
      <c r="T92" s="739"/>
      <c r="U92" s="739"/>
      <c r="V92" s="740"/>
      <c r="W92" s="740"/>
      <c r="X92" s="10" t="s">
        <v>31</v>
      </c>
    </row>
    <row r="93" spans="1:24" s="2" customFormat="1" ht="21.95" customHeight="1">
      <c r="A93" s="598" t="s">
        <v>32</v>
      </c>
      <c r="B93" s="575" t="s">
        <v>160</v>
      </c>
      <c r="C93" s="575"/>
      <c r="D93" s="575"/>
      <c r="E93" s="575"/>
      <c r="F93" s="575"/>
      <c r="G93" s="575"/>
      <c r="H93" s="738"/>
      <c r="I93" s="576" t="s">
        <v>77</v>
      </c>
      <c r="J93" s="577"/>
      <c r="K93" s="578">
        <v>16000</v>
      </c>
      <c r="L93" s="578"/>
      <c r="M93" s="578"/>
      <c r="N93" s="578"/>
      <c r="O93" s="604" t="str">
        <f>IF(A93=$AB$1,H93*K83,"")</f>
        <v/>
      </c>
      <c r="P93" s="604"/>
      <c r="Q93" s="604"/>
      <c r="R93" s="605"/>
      <c r="S93" s="15" t="s">
        <v>31</v>
      </c>
      <c r="T93" s="744"/>
      <c r="U93" s="744"/>
      <c r="V93" s="745"/>
      <c r="W93" s="745"/>
      <c r="X93" s="12" t="s">
        <v>31</v>
      </c>
    </row>
    <row r="94" spans="1:24" s="2" customFormat="1" ht="21.95" customHeight="1">
      <c r="A94" s="546" t="s">
        <v>172</v>
      </c>
      <c r="B94" s="547"/>
      <c r="C94" s="547"/>
      <c r="D94" s="547"/>
      <c r="E94" s="547"/>
      <c r="F94" s="547"/>
      <c r="G94" s="547"/>
      <c r="H94" s="547"/>
      <c r="I94" s="547"/>
      <c r="J94" s="547"/>
      <c r="K94" s="547"/>
      <c r="L94" s="547"/>
      <c r="M94" s="547"/>
      <c r="N94" s="547"/>
      <c r="O94" s="547"/>
      <c r="P94" s="547"/>
      <c r="Q94" s="547"/>
      <c r="R94" s="547"/>
      <c r="S94" s="547"/>
      <c r="T94" s="547"/>
      <c r="U94" s="547"/>
      <c r="V94" s="547"/>
      <c r="W94" s="547"/>
      <c r="X94" s="548"/>
    </row>
    <row r="95" spans="1:24" s="2" customFormat="1" ht="21.95" customHeight="1">
      <c r="A95" s="595" t="s">
        <v>32</v>
      </c>
      <c r="B95" s="557" t="s">
        <v>161</v>
      </c>
      <c r="C95" s="557"/>
      <c r="D95" s="557"/>
      <c r="E95" s="557"/>
      <c r="F95" s="557"/>
      <c r="G95" s="557"/>
      <c r="H95" s="571"/>
      <c r="I95" s="572"/>
      <c r="J95" s="573"/>
      <c r="K95" s="574">
        <v>56000</v>
      </c>
      <c r="L95" s="574"/>
      <c r="M95" s="574"/>
      <c r="N95" s="574"/>
      <c r="O95" s="606" t="str">
        <f>IF(A95=$AB$1,K95,"")</f>
        <v/>
      </c>
      <c r="P95" s="606"/>
      <c r="Q95" s="606"/>
      <c r="R95" s="607"/>
      <c r="S95" s="13" t="s">
        <v>31</v>
      </c>
      <c r="T95" s="739"/>
      <c r="U95" s="739"/>
      <c r="V95" s="740"/>
      <c r="W95" s="740"/>
      <c r="X95" s="10" t="s">
        <v>31</v>
      </c>
    </row>
    <row r="96" spans="1:24" s="2" customFormat="1" ht="21.95" customHeight="1">
      <c r="A96" s="597" t="s">
        <v>32</v>
      </c>
      <c r="B96" s="565" t="s">
        <v>162</v>
      </c>
      <c r="C96" s="565"/>
      <c r="D96" s="565"/>
      <c r="E96" s="565"/>
      <c r="F96" s="565"/>
      <c r="G96" s="565"/>
      <c r="H96" s="579"/>
      <c r="I96" s="580"/>
      <c r="J96" s="581"/>
      <c r="K96" s="582">
        <v>28000</v>
      </c>
      <c r="L96" s="582"/>
      <c r="M96" s="582"/>
      <c r="N96" s="582"/>
      <c r="O96" s="608" t="str">
        <f>IF(A96=$AB$1,K96,"")</f>
        <v/>
      </c>
      <c r="P96" s="608"/>
      <c r="Q96" s="608"/>
      <c r="R96" s="609"/>
      <c r="S96" s="16" t="s">
        <v>31</v>
      </c>
      <c r="T96" s="743"/>
      <c r="U96" s="743"/>
      <c r="V96" s="734"/>
      <c r="W96" s="734"/>
      <c r="X96" s="9" t="s">
        <v>31</v>
      </c>
    </row>
    <row r="97" spans="1:24" s="2" customFormat="1" ht="21.95" customHeight="1">
      <c r="A97" s="595" t="s">
        <v>32</v>
      </c>
      <c r="B97" s="557" t="s">
        <v>163</v>
      </c>
      <c r="C97" s="557"/>
      <c r="D97" s="557"/>
      <c r="E97" s="557"/>
      <c r="F97" s="557"/>
      <c r="G97" s="557"/>
      <c r="H97" s="571"/>
      <c r="I97" s="572"/>
      <c r="J97" s="573"/>
      <c r="K97" s="574">
        <v>20000</v>
      </c>
      <c r="L97" s="574"/>
      <c r="M97" s="574"/>
      <c r="N97" s="574"/>
      <c r="O97" s="606" t="str">
        <f>IF(A97=$AB$1,K97,"")</f>
        <v/>
      </c>
      <c r="P97" s="606"/>
      <c r="Q97" s="606"/>
      <c r="R97" s="607"/>
      <c r="S97" s="13" t="s">
        <v>31</v>
      </c>
      <c r="T97" s="739"/>
      <c r="U97" s="739"/>
      <c r="V97" s="740"/>
      <c r="W97" s="740"/>
      <c r="X97" s="10" t="s">
        <v>31</v>
      </c>
    </row>
    <row r="98" spans="1:24" s="2" customFormat="1" ht="21.95" customHeight="1">
      <c r="A98" s="597" t="s">
        <v>32</v>
      </c>
      <c r="B98" s="565" t="s">
        <v>164</v>
      </c>
      <c r="C98" s="565"/>
      <c r="D98" s="565"/>
      <c r="E98" s="565"/>
      <c r="F98" s="565"/>
      <c r="G98" s="565"/>
      <c r="H98" s="579"/>
      <c r="I98" s="580"/>
      <c r="J98" s="581"/>
      <c r="K98" s="582">
        <v>10000</v>
      </c>
      <c r="L98" s="582"/>
      <c r="M98" s="582"/>
      <c r="N98" s="582"/>
      <c r="O98" s="608" t="str">
        <f>IF(A98=$AB$1,K98,"")</f>
        <v/>
      </c>
      <c r="P98" s="608"/>
      <c r="Q98" s="608"/>
      <c r="R98" s="609"/>
      <c r="S98" s="16" t="s">
        <v>31</v>
      </c>
      <c r="T98" s="743"/>
      <c r="U98" s="743"/>
      <c r="V98" s="734"/>
      <c r="W98" s="734"/>
      <c r="X98" s="9" t="s">
        <v>31</v>
      </c>
    </row>
    <row r="99" spans="1:24" s="2" customFormat="1" ht="21.95" customHeight="1">
      <c r="A99" s="595" t="s">
        <v>32</v>
      </c>
      <c r="B99" s="557" t="s">
        <v>165</v>
      </c>
      <c r="C99" s="557"/>
      <c r="D99" s="557"/>
      <c r="E99" s="557"/>
      <c r="F99" s="557"/>
      <c r="G99" s="557"/>
      <c r="H99" s="571"/>
      <c r="I99" s="572"/>
      <c r="J99" s="573"/>
      <c r="K99" s="574">
        <v>36000</v>
      </c>
      <c r="L99" s="574"/>
      <c r="M99" s="574"/>
      <c r="N99" s="574"/>
      <c r="O99" s="606" t="str">
        <f>IF(A99=$AB$1,K99,"")</f>
        <v/>
      </c>
      <c r="P99" s="606"/>
      <c r="Q99" s="606"/>
      <c r="R99" s="607"/>
      <c r="S99" s="13" t="s">
        <v>31</v>
      </c>
      <c r="T99" s="739"/>
      <c r="U99" s="739"/>
      <c r="V99" s="740"/>
      <c r="W99" s="740"/>
      <c r="X99" s="10" t="s">
        <v>31</v>
      </c>
    </row>
    <row r="100" spans="1:24" s="2" customFormat="1" ht="21.95" customHeight="1">
      <c r="A100" s="598" t="s">
        <v>32</v>
      </c>
      <c r="B100" s="575" t="s">
        <v>166</v>
      </c>
      <c r="C100" s="575"/>
      <c r="D100" s="575"/>
      <c r="E100" s="575"/>
      <c r="F100" s="575"/>
      <c r="G100" s="575"/>
      <c r="H100" s="583"/>
      <c r="I100" s="584"/>
      <c r="J100" s="585"/>
      <c r="K100" s="586">
        <v>18000</v>
      </c>
      <c r="L100" s="586"/>
      <c r="M100" s="586"/>
      <c r="N100" s="586"/>
      <c r="O100" s="610" t="str">
        <f>IF(A100=$AB$1,K100,"")</f>
        <v/>
      </c>
      <c r="P100" s="610"/>
      <c r="Q100" s="610"/>
      <c r="R100" s="611"/>
      <c r="S100" s="15" t="s">
        <v>31</v>
      </c>
      <c r="T100" s="744"/>
      <c r="U100" s="744"/>
      <c r="V100" s="745"/>
      <c r="W100" s="745"/>
      <c r="X100" s="12" t="s">
        <v>31</v>
      </c>
    </row>
    <row r="101" spans="1:24" s="2" customFormat="1" ht="21.95" customHeight="1">
      <c r="A101" s="546" t="s">
        <v>173</v>
      </c>
      <c r="B101" s="547"/>
      <c r="C101" s="547"/>
      <c r="D101" s="547"/>
      <c r="E101" s="547"/>
      <c r="F101" s="547"/>
      <c r="G101" s="547"/>
      <c r="H101" s="547"/>
      <c r="I101" s="547"/>
      <c r="J101" s="547"/>
      <c r="K101" s="547"/>
      <c r="L101" s="547"/>
      <c r="M101" s="547"/>
      <c r="N101" s="547"/>
      <c r="O101" s="547"/>
      <c r="P101" s="547"/>
      <c r="Q101" s="547"/>
      <c r="R101" s="547"/>
      <c r="S101" s="547"/>
      <c r="T101" s="547"/>
      <c r="U101" s="547"/>
      <c r="V101" s="547"/>
      <c r="W101" s="547"/>
      <c r="X101" s="548"/>
    </row>
    <row r="102" spans="1:24" s="2" customFormat="1" ht="21.95" customHeight="1">
      <c r="A102" s="595" t="s">
        <v>32</v>
      </c>
      <c r="B102" s="557" t="s">
        <v>161</v>
      </c>
      <c r="C102" s="557"/>
      <c r="D102" s="557"/>
      <c r="E102" s="557"/>
      <c r="F102" s="557"/>
      <c r="G102" s="557"/>
      <c r="H102" s="571"/>
      <c r="I102" s="572"/>
      <c r="J102" s="573"/>
      <c r="K102" s="574">
        <v>28000</v>
      </c>
      <c r="L102" s="574"/>
      <c r="M102" s="574"/>
      <c r="N102" s="574"/>
      <c r="O102" s="606" t="str">
        <f>IF(A102=$AB$1,K102,"")</f>
        <v/>
      </c>
      <c r="P102" s="606"/>
      <c r="Q102" s="606"/>
      <c r="R102" s="607"/>
      <c r="S102" s="13" t="s">
        <v>31</v>
      </c>
      <c r="T102" s="746"/>
      <c r="U102" s="746"/>
      <c r="V102" s="747"/>
      <c r="W102" s="747"/>
      <c r="X102" s="10" t="s">
        <v>31</v>
      </c>
    </row>
    <row r="103" spans="1:24" s="2" customFormat="1" ht="21.95" customHeight="1">
      <c r="A103" s="597" t="s">
        <v>32</v>
      </c>
      <c r="B103" s="565" t="s">
        <v>162</v>
      </c>
      <c r="C103" s="565"/>
      <c r="D103" s="565"/>
      <c r="E103" s="565"/>
      <c r="F103" s="565"/>
      <c r="G103" s="565"/>
      <c r="H103" s="579"/>
      <c r="I103" s="580"/>
      <c r="J103" s="581"/>
      <c r="K103" s="582">
        <v>28000</v>
      </c>
      <c r="L103" s="582"/>
      <c r="M103" s="582"/>
      <c r="N103" s="582"/>
      <c r="O103" s="608" t="str">
        <f>IF(A103=$AB$1,K103,"")</f>
        <v/>
      </c>
      <c r="P103" s="608"/>
      <c r="Q103" s="608"/>
      <c r="R103" s="609"/>
      <c r="S103" s="16" t="s">
        <v>31</v>
      </c>
      <c r="T103" s="748"/>
      <c r="U103" s="748"/>
      <c r="V103" s="749"/>
      <c r="W103" s="749"/>
      <c r="X103" s="9" t="s">
        <v>31</v>
      </c>
    </row>
    <row r="104" spans="1:24" s="2" customFormat="1" ht="21.95" customHeight="1">
      <c r="A104" s="595" t="s">
        <v>32</v>
      </c>
      <c r="B104" s="557" t="s">
        <v>163</v>
      </c>
      <c r="C104" s="557"/>
      <c r="D104" s="557"/>
      <c r="E104" s="557"/>
      <c r="F104" s="557"/>
      <c r="G104" s="557"/>
      <c r="H104" s="571"/>
      <c r="I104" s="572"/>
      <c r="J104" s="573"/>
      <c r="K104" s="574">
        <v>10000</v>
      </c>
      <c r="L104" s="574"/>
      <c r="M104" s="574"/>
      <c r="N104" s="574"/>
      <c r="O104" s="606" t="str">
        <f>IF(A104=$AB$1,K104,"")</f>
        <v/>
      </c>
      <c r="P104" s="606"/>
      <c r="Q104" s="606"/>
      <c r="R104" s="607"/>
      <c r="S104" s="13" t="s">
        <v>31</v>
      </c>
      <c r="T104" s="746"/>
      <c r="U104" s="746"/>
      <c r="V104" s="747"/>
      <c r="W104" s="747"/>
      <c r="X104" s="10" t="s">
        <v>31</v>
      </c>
    </row>
    <row r="105" spans="1:24" s="2" customFormat="1" ht="21.95" customHeight="1">
      <c r="A105" s="597" t="s">
        <v>32</v>
      </c>
      <c r="B105" s="565" t="s">
        <v>164</v>
      </c>
      <c r="C105" s="565"/>
      <c r="D105" s="565"/>
      <c r="E105" s="565"/>
      <c r="F105" s="565"/>
      <c r="G105" s="565"/>
      <c r="H105" s="579"/>
      <c r="I105" s="580"/>
      <c r="J105" s="581"/>
      <c r="K105" s="582">
        <v>10000</v>
      </c>
      <c r="L105" s="582"/>
      <c r="M105" s="582"/>
      <c r="N105" s="582"/>
      <c r="O105" s="608" t="str">
        <f>IF(A105=$AB$1,K105,"")</f>
        <v/>
      </c>
      <c r="P105" s="608"/>
      <c r="Q105" s="608"/>
      <c r="R105" s="609"/>
      <c r="S105" s="16" t="s">
        <v>31</v>
      </c>
      <c r="T105" s="748"/>
      <c r="U105" s="748"/>
      <c r="V105" s="749"/>
      <c r="W105" s="749"/>
      <c r="X105" s="9" t="s">
        <v>31</v>
      </c>
    </row>
    <row r="106" spans="1:24" s="2" customFormat="1" ht="21.95" customHeight="1">
      <c r="A106" s="595" t="s">
        <v>32</v>
      </c>
      <c r="B106" s="557" t="s">
        <v>165</v>
      </c>
      <c r="C106" s="557"/>
      <c r="D106" s="557"/>
      <c r="E106" s="557"/>
      <c r="F106" s="557"/>
      <c r="G106" s="557"/>
      <c r="H106" s="571"/>
      <c r="I106" s="572"/>
      <c r="J106" s="573"/>
      <c r="K106" s="574">
        <v>18000</v>
      </c>
      <c r="L106" s="574"/>
      <c r="M106" s="574"/>
      <c r="N106" s="574"/>
      <c r="O106" s="606" t="str">
        <f>IF(A106=$AB$1,K106,"")</f>
        <v/>
      </c>
      <c r="P106" s="606"/>
      <c r="Q106" s="606"/>
      <c r="R106" s="607"/>
      <c r="S106" s="13" t="s">
        <v>31</v>
      </c>
      <c r="T106" s="746"/>
      <c r="U106" s="746"/>
      <c r="V106" s="747"/>
      <c r="W106" s="747"/>
      <c r="X106" s="10" t="s">
        <v>31</v>
      </c>
    </row>
    <row r="107" spans="1:24" s="2" customFormat="1" ht="21.95" customHeight="1">
      <c r="A107" s="598" t="s">
        <v>32</v>
      </c>
      <c r="B107" s="575" t="s">
        <v>166</v>
      </c>
      <c r="C107" s="575"/>
      <c r="D107" s="575"/>
      <c r="E107" s="575"/>
      <c r="F107" s="575"/>
      <c r="G107" s="575"/>
      <c r="H107" s="583"/>
      <c r="I107" s="584"/>
      <c r="J107" s="585"/>
      <c r="K107" s="586">
        <v>18000</v>
      </c>
      <c r="L107" s="586"/>
      <c r="M107" s="586"/>
      <c r="N107" s="586"/>
      <c r="O107" s="610" t="str">
        <f>IF(A107=$AB$1,K107,"")</f>
        <v/>
      </c>
      <c r="P107" s="610"/>
      <c r="Q107" s="610"/>
      <c r="R107" s="611"/>
      <c r="S107" s="15" t="s">
        <v>31</v>
      </c>
      <c r="T107" s="750"/>
      <c r="U107" s="750"/>
      <c r="V107" s="751"/>
      <c r="W107" s="751"/>
      <c r="X107" s="12" t="s">
        <v>31</v>
      </c>
    </row>
    <row r="108" spans="1:24" s="2" customFormat="1" ht="21.95" customHeight="1">
      <c r="A108" s="554" t="s">
        <v>188</v>
      </c>
      <c r="B108" s="555"/>
      <c r="C108" s="555"/>
      <c r="D108" s="555"/>
      <c r="E108" s="555"/>
      <c r="F108" s="555"/>
      <c r="G108" s="555"/>
      <c r="H108" s="555"/>
      <c r="I108" s="555"/>
      <c r="J108" s="555"/>
      <c r="K108" s="555"/>
      <c r="L108" s="555"/>
      <c r="M108" s="555"/>
      <c r="N108" s="555"/>
      <c r="O108" s="555"/>
      <c r="P108" s="555"/>
      <c r="Q108" s="555"/>
      <c r="R108" s="555"/>
      <c r="S108" s="555"/>
      <c r="T108" s="555"/>
      <c r="U108" s="555"/>
      <c r="V108" s="555"/>
      <c r="W108" s="555"/>
      <c r="X108" s="556"/>
    </row>
    <row r="109" spans="1:24" s="2" customFormat="1" ht="21.95" customHeight="1">
      <c r="A109" s="128" t="s">
        <v>32</v>
      </c>
      <c r="B109" s="588" t="s">
        <v>171</v>
      </c>
      <c r="C109" s="588"/>
      <c r="D109" s="588"/>
      <c r="E109" s="588"/>
      <c r="F109" s="588"/>
      <c r="G109" s="588"/>
      <c r="H109" s="752"/>
      <c r="I109" s="589" t="s">
        <v>80</v>
      </c>
      <c r="J109" s="590"/>
      <c r="K109" s="592">
        <v>15000</v>
      </c>
      <c r="L109" s="592"/>
      <c r="M109" s="592"/>
      <c r="N109" s="592"/>
      <c r="O109" s="612" t="str">
        <f>IF(A109=$AB$1,H109*K109,"")</f>
        <v/>
      </c>
      <c r="P109" s="612"/>
      <c r="Q109" s="612"/>
      <c r="R109" s="613"/>
      <c r="S109" s="8" t="s">
        <v>31</v>
      </c>
      <c r="T109" s="754"/>
      <c r="U109" s="754"/>
      <c r="V109" s="755"/>
      <c r="W109" s="755"/>
      <c r="X109" s="7" t="s">
        <v>31</v>
      </c>
    </row>
    <row r="110" spans="1:24" s="2" customFormat="1" ht="21.95" customHeight="1">
      <c r="A110" s="554" t="s">
        <v>189</v>
      </c>
      <c r="B110" s="555"/>
      <c r="C110" s="555"/>
      <c r="D110" s="555"/>
      <c r="E110" s="555"/>
      <c r="F110" s="555"/>
      <c r="G110" s="555"/>
      <c r="H110" s="555"/>
      <c r="I110" s="555"/>
      <c r="J110" s="555"/>
      <c r="K110" s="555"/>
      <c r="L110" s="555"/>
      <c r="M110" s="555"/>
      <c r="N110" s="555"/>
      <c r="O110" s="555"/>
      <c r="P110" s="555"/>
      <c r="Q110" s="555"/>
      <c r="R110" s="555"/>
      <c r="S110" s="555"/>
      <c r="T110" s="555"/>
      <c r="U110" s="555"/>
      <c r="V110" s="555"/>
      <c r="W110" s="555"/>
      <c r="X110" s="556"/>
    </row>
    <row r="111" spans="1:24" s="2" customFormat="1" ht="21.95" customHeight="1">
      <c r="A111" s="128" t="s">
        <v>32</v>
      </c>
      <c r="B111" s="588" t="s">
        <v>190</v>
      </c>
      <c r="C111" s="588"/>
      <c r="D111" s="588"/>
      <c r="E111" s="588"/>
      <c r="F111" s="588"/>
      <c r="G111" s="588"/>
      <c r="H111" s="753"/>
      <c r="I111" s="589" t="s">
        <v>77</v>
      </c>
      <c r="J111" s="590"/>
      <c r="K111" s="591">
        <v>10000</v>
      </c>
      <c r="L111" s="591"/>
      <c r="M111" s="591"/>
      <c r="N111" s="591"/>
      <c r="O111" s="612" t="str">
        <f>IF(A111=$AB$1,H111*K111,"")</f>
        <v/>
      </c>
      <c r="P111" s="612"/>
      <c r="Q111" s="612"/>
      <c r="R111" s="613"/>
      <c r="S111" s="8" t="s">
        <v>31</v>
      </c>
      <c r="T111" s="756"/>
      <c r="U111" s="756"/>
      <c r="V111" s="723"/>
      <c r="W111" s="723"/>
      <c r="X111" s="7" t="s">
        <v>31</v>
      </c>
    </row>
    <row r="112" spans="1:24" ht="20.100000000000001" customHeight="1">
      <c r="A112" s="517" t="s">
        <v>218</v>
      </c>
      <c r="B112" s="518"/>
      <c r="C112" s="518"/>
      <c r="D112" s="518"/>
      <c r="E112" s="518"/>
      <c r="F112" s="518"/>
      <c r="G112" s="518"/>
      <c r="H112" s="518"/>
      <c r="I112" s="518"/>
      <c r="J112" s="518"/>
      <c r="K112" s="518"/>
      <c r="L112" s="518"/>
      <c r="M112" s="518"/>
      <c r="N112" s="587"/>
      <c r="O112" s="84" t="s">
        <v>95</v>
      </c>
      <c r="P112" s="519">
        <f>SUM(O83:R93,O95:R100,O102:R107,O109,O111)</f>
        <v>36000</v>
      </c>
      <c r="Q112" s="520"/>
      <c r="R112" s="520"/>
      <c r="S112" s="85" t="s">
        <v>31</v>
      </c>
      <c r="T112" s="96" t="s">
        <v>206</v>
      </c>
      <c r="U112" s="519">
        <f>SUM(T83:W93,T95:W100,T102:W107,T109,T111)</f>
        <v>248000</v>
      </c>
      <c r="V112" s="520"/>
      <c r="W112" s="520"/>
      <c r="X112" s="87" t="s">
        <v>31</v>
      </c>
    </row>
    <row r="113" spans="1:27" ht="19.5" customHeight="1">
      <c r="A113" s="88"/>
      <c r="B113" s="88"/>
      <c r="C113" s="88"/>
      <c r="D113" s="88"/>
      <c r="E113" s="88"/>
      <c r="F113" s="88"/>
      <c r="G113" s="88"/>
      <c r="H113" s="88"/>
      <c r="I113" s="88"/>
      <c r="J113" s="88"/>
      <c r="K113" s="88"/>
      <c r="L113" s="88"/>
      <c r="M113" s="88"/>
      <c r="N113" s="88"/>
      <c r="O113" s="90" t="s">
        <v>202</v>
      </c>
      <c r="P113" s="88"/>
      <c r="Q113" s="88"/>
      <c r="R113" s="88"/>
      <c r="S113" s="92"/>
      <c r="T113" s="88"/>
      <c r="U113" s="88"/>
      <c r="V113" s="88"/>
      <c r="W113" s="88"/>
      <c r="X113" s="94"/>
    </row>
    <row r="114" spans="1:27" ht="10.5" customHeight="1"/>
    <row r="115" spans="1:27" ht="45.75" customHeight="1">
      <c r="A115" s="614" t="str">
        <f>IF(AND(A26=$AB$1,OR(A83=$AB$1,A84=$AB$1,A85=$AB$1,A86=$AB$1,A87=$AB$1,A88=$AB$1,A89=$AB$1,A90=$AB$1,A91=$AB$1,A92=$AB$1,A93=$AB$1,A96=$AB$1,A98=$AB$1,A100=$AB$1,)),AA115,"")</f>
        <v/>
      </c>
      <c r="B115" s="614"/>
      <c r="C115" s="614"/>
      <c r="D115" s="614"/>
      <c r="E115" s="614"/>
      <c r="F115" s="614"/>
      <c r="G115" s="614"/>
      <c r="H115" s="614"/>
      <c r="I115" s="614"/>
      <c r="J115" s="614"/>
      <c r="K115" s="614"/>
      <c r="L115" s="614"/>
      <c r="M115" s="614"/>
      <c r="N115" s="614"/>
      <c r="O115" s="614"/>
      <c r="P115" s="614"/>
      <c r="Q115" s="614"/>
      <c r="R115" s="614"/>
      <c r="S115" s="614"/>
      <c r="T115" s="614"/>
      <c r="U115" s="614"/>
      <c r="V115" s="614"/>
      <c r="W115" s="614"/>
      <c r="X115" s="614"/>
      <c r="AA115" s="1" t="s">
        <v>254</v>
      </c>
    </row>
    <row r="116" spans="1:27" ht="9.75" customHeight="1"/>
  </sheetData>
  <sheetProtection algorithmName="SHA-512" hashValue="diq8U8Ae3Y+O+KvI1sQn/VswRRYjCAc4igH8Uc3IyP7x/AOxFO8XeWEr+pSdxr8QmWW+wwlSVCRwS+1fl+5PqA==" saltValue="ZyRQPGLIj8Hop81X3fSItw==" spinCount="100000" sheet="1" formatCells="0"/>
  <mergeCells count="338">
    <mergeCell ref="A112:N112"/>
    <mergeCell ref="P112:R112"/>
    <mergeCell ref="U112:W112"/>
    <mergeCell ref="A115:X115"/>
    <mergeCell ref="A110:X110"/>
    <mergeCell ref="B111:G111"/>
    <mergeCell ref="I111:J111"/>
    <mergeCell ref="K111:N111"/>
    <mergeCell ref="O111:R111"/>
    <mergeCell ref="T111:W111"/>
    <mergeCell ref="A108:X108"/>
    <mergeCell ref="B109:G109"/>
    <mergeCell ref="I109:J109"/>
    <mergeCell ref="K109:N109"/>
    <mergeCell ref="O109:R109"/>
    <mergeCell ref="T109:W109"/>
    <mergeCell ref="B106:G106"/>
    <mergeCell ref="H106:J106"/>
    <mergeCell ref="K106:N106"/>
    <mergeCell ref="O106:R106"/>
    <mergeCell ref="T106:W106"/>
    <mergeCell ref="B107:G107"/>
    <mergeCell ref="H107:J107"/>
    <mergeCell ref="K107:N107"/>
    <mergeCell ref="O107:R107"/>
    <mergeCell ref="T107:W107"/>
    <mergeCell ref="B104:G104"/>
    <mergeCell ref="H104:J104"/>
    <mergeCell ref="K104:N104"/>
    <mergeCell ref="O104:R104"/>
    <mergeCell ref="T104:W104"/>
    <mergeCell ref="B105:G105"/>
    <mergeCell ref="H105:J105"/>
    <mergeCell ref="K105:N105"/>
    <mergeCell ref="O105:R105"/>
    <mergeCell ref="T105:W105"/>
    <mergeCell ref="B102:G102"/>
    <mergeCell ref="H102:J102"/>
    <mergeCell ref="K102:N102"/>
    <mergeCell ref="O102:R102"/>
    <mergeCell ref="T102:W102"/>
    <mergeCell ref="B103:G103"/>
    <mergeCell ref="H103:J103"/>
    <mergeCell ref="K103:N103"/>
    <mergeCell ref="O103:R103"/>
    <mergeCell ref="T103:W103"/>
    <mergeCell ref="B100:G100"/>
    <mergeCell ref="H100:J100"/>
    <mergeCell ref="K100:N100"/>
    <mergeCell ref="O100:R100"/>
    <mergeCell ref="T100:W100"/>
    <mergeCell ref="A101:X101"/>
    <mergeCell ref="B98:G98"/>
    <mergeCell ref="H98:J98"/>
    <mergeCell ref="K98:N98"/>
    <mergeCell ref="O98:R98"/>
    <mergeCell ref="T98:W98"/>
    <mergeCell ref="B99:G99"/>
    <mergeCell ref="H99:J99"/>
    <mergeCell ref="K99:N99"/>
    <mergeCell ref="O99:R99"/>
    <mergeCell ref="T99:W99"/>
    <mergeCell ref="B96:G96"/>
    <mergeCell ref="H96:J96"/>
    <mergeCell ref="K96:N96"/>
    <mergeCell ref="O96:R96"/>
    <mergeCell ref="T96:W96"/>
    <mergeCell ref="B97:G97"/>
    <mergeCell ref="H97:J97"/>
    <mergeCell ref="K97:N97"/>
    <mergeCell ref="O97:R97"/>
    <mergeCell ref="T97:W97"/>
    <mergeCell ref="A94:X94"/>
    <mergeCell ref="B95:G95"/>
    <mergeCell ref="H95:J95"/>
    <mergeCell ref="K95:N95"/>
    <mergeCell ref="O95:R95"/>
    <mergeCell ref="T95:W95"/>
    <mergeCell ref="B92:G92"/>
    <mergeCell ref="I92:J92"/>
    <mergeCell ref="K92:N92"/>
    <mergeCell ref="O92:R92"/>
    <mergeCell ref="T92:W92"/>
    <mergeCell ref="B93:G93"/>
    <mergeCell ref="I93:J93"/>
    <mergeCell ref="K93:N93"/>
    <mergeCell ref="O93:R93"/>
    <mergeCell ref="T93:W93"/>
    <mergeCell ref="B90:G90"/>
    <mergeCell ref="I90:J90"/>
    <mergeCell ref="K90:N90"/>
    <mergeCell ref="O90:R90"/>
    <mergeCell ref="T90:W90"/>
    <mergeCell ref="B91:G91"/>
    <mergeCell ref="I91:J91"/>
    <mergeCell ref="K91:N91"/>
    <mergeCell ref="O91:R91"/>
    <mergeCell ref="T91:W91"/>
    <mergeCell ref="B88:G88"/>
    <mergeCell ref="I88:J88"/>
    <mergeCell ref="K88:N88"/>
    <mergeCell ref="O88:R88"/>
    <mergeCell ref="T88:W88"/>
    <mergeCell ref="B89:G89"/>
    <mergeCell ref="I89:J89"/>
    <mergeCell ref="K89:N89"/>
    <mergeCell ref="O89:R89"/>
    <mergeCell ref="T89:W89"/>
    <mergeCell ref="B86:G86"/>
    <mergeCell ref="I86:J86"/>
    <mergeCell ref="K86:N86"/>
    <mergeCell ref="O86:R86"/>
    <mergeCell ref="T86:W86"/>
    <mergeCell ref="B87:G87"/>
    <mergeCell ref="I87:J87"/>
    <mergeCell ref="K87:N87"/>
    <mergeCell ref="O87:R87"/>
    <mergeCell ref="T87:W87"/>
    <mergeCell ref="B84:G84"/>
    <mergeCell ref="I84:J84"/>
    <mergeCell ref="K84:N84"/>
    <mergeCell ref="O84:R84"/>
    <mergeCell ref="T84:W84"/>
    <mergeCell ref="B85:G85"/>
    <mergeCell ref="I85:J85"/>
    <mergeCell ref="K85:N85"/>
    <mergeCell ref="O85:R85"/>
    <mergeCell ref="T85:W85"/>
    <mergeCell ref="A82:X82"/>
    <mergeCell ref="B83:G83"/>
    <mergeCell ref="I83:J83"/>
    <mergeCell ref="K83:N83"/>
    <mergeCell ref="O83:R83"/>
    <mergeCell ref="T83:W83"/>
    <mergeCell ref="A76:N76"/>
    <mergeCell ref="P76:R76"/>
    <mergeCell ref="U76:W76"/>
    <mergeCell ref="A80:X80"/>
    <mergeCell ref="A81:G81"/>
    <mergeCell ref="H81:J81"/>
    <mergeCell ref="K81:N81"/>
    <mergeCell ref="O81:S81"/>
    <mergeCell ref="T81:X81"/>
    <mergeCell ref="B74:G74"/>
    <mergeCell ref="H74:J74"/>
    <mergeCell ref="K74:N74"/>
    <mergeCell ref="O74:R74"/>
    <mergeCell ref="T74:W74"/>
    <mergeCell ref="B75:G75"/>
    <mergeCell ref="H75:J75"/>
    <mergeCell ref="K75:N75"/>
    <mergeCell ref="O75:R75"/>
    <mergeCell ref="T75:W75"/>
    <mergeCell ref="B72:G72"/>
    <mergeCell ref="H72:J72"/>
    <mergeCell ref="K72:N72"/>
    <mergeCell ref="O72:R72"/>
    <mergeCell ref="T72:W72"/>
    <mergeCell ref="B73:G73"/>
    <mergeCell ref="H73:J73"/>
    <mergeCell ref="K73:N73"/>
    <mergeCell ref="O73:R73"/>
    <mergeCell ref="T73:W73"/>
    <mergeCell ref="B70:G70"/>
    <mergeCell ref="H70:J70"/>
    <mergeCell ref="K70:N70"/>
    <mergeCell ref="O70:R70"/>
    <mergeCell ref="T70:W70"/>
    <mergeCell ref="A71:X71"/>
    <mergeCell ref="A68:X68"/>
    <mergeCell ref="B69:G69"/>
    <mergeCell ref="H69:J69"/>
    <mergeCell ref="K69:N69"/>
    <mergeCell ref="O69:R69"/>
    <mergeCell ref="T69:W69"/>
    <mergeCell ref="T63:W67"/>
    <mergeCell ref="X63:X67"/>
    <mergeCell ref="C64:G64"/>
    <mergeCell ref="H64:J64"/>
    <mergeCell ref="C65:G65"/>
    <mergeCell ref="H65:J65"/>
    <mergeCell ref="C66:G66"/>
    <mergeCell ref="H66:J66"/>
    <mergeCell ref="C67:G67"/>
    <mergeCell ref="H67:J67"/>
    <mergeCell ref="X60:X62"/>
    <mergeCell ref="C61:G61"/>
    <mergeCell ref="H61:J61"/>
    <mergeCell ref="C62:G62"/>
    <mergeCell ref="H62:J62"/>
    <mergeCell ref="B63:G63"/>
    <mergeCell ref="H63:J63"/>
    <mergeCell ref="K63:N67"/>
    <mergeCell ref="O63:R67"/>
    <mergeCell ref="S63:S67"/>
    <mergeCell ref="B60:G60"/>
    <mergeCell ref="H60:J60"/>
    <mergeCell ref="K60:N62"/>
    <mergeCell ref="O60:R62"/>
    <mergeCell ref="S60:S62"/>
    <mergeCell ref="T60:W62"/>
    <mergeCell ref="T56:W59"/>
    <mergeCell ref="X56:X59"/>
    <mergeCell ref="C57:G57"/>
    <mergeCell ref="H57:J57"/>
    <mergeCell ref="C58:G58"/>
    <mergeCell ref="H58:J58"/>
    <mergeCell ref="C59:G59"/>
    <mergeCell ref="H59:J59"/>
    <mergeCell ref="S54:S55"/>
    <mergeCell ref="T54:W55"/>
    <mergeCell ref="X54:X55"/>
    <mergeCell ref="C55:G55"/>
    <mergeCell ref="H55:J55"/>
    <mergeCell ref="B56:G56"/>
    <mergeCell ref="H56:J56"/>
    <mergeCell ref="K56:N59"/>
    <mergeCell ref="O56:R59"/>
    <mergeCell ref="S56:S59"/>
    <mergeCell ref="C53:G53"/>
    <mergeCell ref="H53:J53"/>
    <mergeCell ref="B54:G54"/>
    <mergeCell ref="H54:J54"/>
    <mergeCell ref="K54:N55"/>
    <mergeCell ref="O54:R55"/>
    <mergeCell ref="A50:X50"/>
    <mergeCell ref="B51:G51"/>
    <mergeCell ref="H51:J51"/>
    <mergeCell ref="K51:N53"/>
    <mergeCell ref="O51:R53"/>
    <mergeCell ref="S51:S53"/>
    <mergeCell ref="T51:W53"/>
    <mergeCell ref="X51:X53"/>
    <mergeCell ref="C52:G52"/>
    <mergeCell ref="H52:J52"/>
    <mergeCell ref="T46:W49"/>
    <mergeCell ref="X46:X49"/>
    <mergeCell ref="C47:G47"/>
    <mergeCell ref="H47:J47"/>
    <mergeCell ref="K47:N48"/>
    <mergeCell ref="C48:G48"/>
    <mergeCell ref="H48:J48"/>
    <mergeCell ref="C49:G49"/>
    <mergeCell ref="H49:J49"/>
    <mergeCell ref="K49:N49"/>
    <mergeCell ref="B45:G45"/>
    <mergeCell ref="H45:J45"/>
    <mergeCell ref="K45:N45"/>
    <mergeCell ref="O45:R45"/>
    <mergeCell ref="T45:W45"/>
    <mergeCell ref="B46:G46"/>
    <mergeCell ref="H46:J46"/>
    <mergeCell ref="K46:N46"/>
    <mergeCell ref="O46:R49"/>
    <mergeCell ref="S46:S49"/>
    <mergeCell ref="A36:M36"/>
    <mergeCell ref="P36:R36"/>
    <mergeCell ref="U36:W36"/>
    <mergeCell ref="A39:X39"/>
    <mergeCell ref="A43:X43"/>
    <mergeCell ref="A44:G44"/>
    <mergeCell ref="H44:J44"/>
    <mergeCell ref="K44:N44"/>
    <mergeCell ref="O44:S44"/>
    <mergeCell ref="T44:X44"/>
    <mergeCell ref="B34:G34"/>
    <mergeCell ref="H34:J34"/>
    <mergeCell ref="K34:N34"/>
    <mergeCell ref="O34:R34"/>
    <mergeCell ref="T34:W34"/>
    <mergeCell ref="B35:G35"/>
    <mergeCell ref="H35:J35"/>
    <mergeCell ref="K35:N35"/>
    <mergeCell ref="O35:R35"/>
    <mergeCell ref="T35:W35"/>
    <mergeCell ref="B32:G32"/>
    <mergeCell ref="H32:J32"/>
    <mergeCell ref="K32:N32"/>
    <mergeCell ref="O32:R32"/>
    <mergeCell ref="T32:W32"/>
    <mergeCell ref="B33:G33"/>
    <mergeCell ref="H33:J33"/>
    <mergeCell ref="K33:N33"/>
    <mergeCell ref="O33:R33"/>
    <mergeCell ref="T33:W33"/>
    <mergeCell ref="B30:G30"/>
    <mergeCell ref="H30:J30"/>
    <mergeCell ref="K30:N30"/>
    <mergeCell ref="O30:R30"/>
    <mergeCell ref="T30:W30"/>
    <mergeCell ref="B31:G31"/>
    <mergeCell ref="H31:J31"/>
    <mergeCell ref="K31:N31"/>
    <mergeCell ref="O31:R31"/>
    <mergeCell ref="T31:W31"/>
    <mergeCell ref="C28:G28"/>
    <mergeCell ref="H28:J28"/>
    <mergeCell ref="K28:N28"/>
    <mergeCell ref="O28:R28"/>
    <mergeCell ref="T28:W28"/>
    <mergeCell ref="B29:G29"/>
    <mergeCell ref="H29:J29"/>
    <mergeCell ref="K29:N29"/>
    <mergeCell ref="O29:R29"/>
    <mergeCell ref="T29:W29"/>
    <mergeCell ref="B26:X26"/>
    <mergeCell ref="C27:G27"/>
    <mergeCell ref="H27:J27"/>
    <mergeCell ref="K27:N27"/>
    <mergeCell ref="O27:R27"/>
    <mergeCell ref="T27:W27"/>
    <mergeCell ref="A20:E20"/>
    <mergeCell ref="F20:Q20"/>
    <mergeCell ref="R20:X20"/>
    <mergeCell ref="A24:X24"/>
    <mergeCell ref="A25:G25"/>
    <mergeCell ref="H25:J25"/>
    <mergeCell ref="K25:N25"/>
    <mergeCell ref="O25:S25"/>
    <mergeCell ref="T25:X25"/>
    <mergeCell ref="K12:M12"/>
    <mergeCell ref="N12:X12"/>
    <mergeCell ref="K13:M13"/>
    <mergeCell ref="N13:X13"/>
    <mergeCell ref="A15:X15"/>
    <mergeCell ref="A17:X18"/>
    <mergeCell ref="K9:M9"/>
    <mergeCell ref="N9:X9"/>
    <mergeCell ref="K10:M10"/>
    <mergeCell ref="N10:X10"/>
    <mergeCell ref="K11:M11"/>
    <mergeCell ref="N11:X11"/>
    <mergeCell ref="O3:Q3"/>
    <mergeCell ref="S3:T3"/>
    <mergeCell ref="V3:W3"/>
    <mergeCell ref="K6:M8"/>
    <mergeCell ref="O6:X6"/>
    <mergeCell ref="N7:X8"/>
  </mergeCells>
  <phoneticPr fontId="2"/>
  <dataValidations count="3">
    <dataValidation type="list" allowBlank="1" showInputMessage="1" showErrorMessage="1" sqref="B27:B28 A29:A35 A45 B47:B49 B52:B53 B55 B57:B59 B61:B62 B64:B67 A69:A70 A72:A75 A83:A93 A95:A100 A102:A107 A109 A111" xr:uid="{4248C0A2-A441-4B80-8B10-41A1DE8B453F}">
      <formula1>$AB$1:$AB$2</formula1>
    </dataValidation>
    <dataValidation type="list" allowBlank="1" showInputMessage="1" showErrorMessage="1" sqref="O3:Q3" xr:uid="{812E6702-3D02-4ACF-941A-B3BD2893DC21}">
      <formula1>$AA$1:$AA$2</formula1>
    </dataValidation>
    <dataValidation type="list" allowBlank="1" showInputMessage="1" showErrorMessage="1" sqref="A27:A28" xr:uid="{4ECABAC8-DF58-4500-9417-861FB46B94A8}">
      <formula1>#REF!</formula1>
    </dataValidation>
  </dataValidations>
  <printOptions horizontalCentered="1"/>
  <pageMargins left="0.70866141732283472" right="0.70866141732283472" top="0.55118110236220474" bottom="0.55118110236220474" header="0.11811023622047245" footer="0.11811023622047245"/>
  <pageSetup paperSize="9" scale="98" fitToHeight="4" orientation="portrait" r:id="rId1"/>
  <rowBreaks count="2" manualBreakCount="2">
    <brk id="40" max="23" man="1"/>
    <brk id="77" max="23"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vt:lpstr>
      <vt:lpstr>実績報告書</vt:lpstr>
      <vt:lpstr>工事内訳証明書</vt:lpstr>
      <vt:lpstr>申請書 (記入例)</vt:lpstr>
      <vt:lpstr>実績報告書 (記入例)</vt:lpstr>
      <vt:lpstr>工事内訳証明書 (記入例)</vt:lpstr>
      <vt:lpstr>工事内訳証明書!Print_Area</vt:lpstr>
      <vt:lpstr>'工事内訳証明書 (記入例)'!Print_Area</vt:lpstr>
      <vt:lpstr>実績報告書!Print_Area</vt:lpstr>
      <vt:lpstr>'実績報告書 (記入例)'!Print_Area</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2025-03-28T06:06:53Z</cp:lastPrinted>
  <dcterms:created xsi:type="dcterms:W3CDTF">2023-01-19T23:52:08Z</dcterms:created>
  <dcterms:modified xsi:type="dcterms:W3CDTF">2025-04-03T08:06:28Z</dcterms:modified>
</cp:coreProperties>
</file>