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defaultThemeVersion="124226"/>
  <mc:AlternateContent xmlns:mc="http://schemas.openxmlformats.org/markup-compatibility/2006">
    <mc:Choice Requires="x15">
      <x15ac:absPath xmlns:x15ac="http://schemas.microsoft.com/office/spreadsheetml/2010/11/ac" url="K:\30 地域交通班\☆★☆令和８年度用☆★☆\cバス関係\04_国単補助\01_R9幹線計画\01_当初計画\01_基礎資料作成依頼\"/>
    </mc:Choice>
  </mc:AlternateContent>
  <xr:revisionPtr revIDLastSave="0" documentId="13_ncr:1_{8673F538-C7E5-412D-AD47-A4F9D52CA298}" xr6:coauthVersionLast="47" xr6:coauthVersionMax="47" xr10:uidLastSave="{00000000-0000-0000-0000-000000000000}"/>
  <bookViews>
    <workbookView xWindow="-98" yWindow="-98" windowWidth="20715" windowHeight="13155" tabRatio="830" xr2:uid="{00000000-000D-0000-FFFF-FFFF00000000}"/>
  </bookViews>
  <sheets>
    <sheet name="表２（地域間）１印刷用" sheetId="48" r:id="rId1"/>
    <sheet name="表２（地域間）（合計）" sheetId="45" r:id="rId2"/>
    <sheet name="表２（地域間）（各市町村）※コピーして活用ください。" sheetId="51" r:id="rId3"/>
  </sheets>
  <definedNames>
    <definedName name="_xlnm.Print_Area" localSheetId="2">'表２（地域間）（各市町村）※コピーして活用ください。'!$A$42:$AT$295</definedName>
    <definedName name="_xlnm.Print_Area" localSheetId="1">'表２（地域間）（合計）'!$A$41:$AP$295</definedName>
    <definedName name="_xlnm.Print_Area" localSheetId="0">'表２（地域間）１印刷用'!$A$1:$Z$40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0" i="51" l="1"/>
  <c r="AF51" i="51"/>
  <c r="AF52" i="51"/>
  <c r="AF53" i="51"/>
  <c r="AF54" i="51"/>
  <c r="AF55" i="51"/>
  <c r="AF56" i="51"/>
  <c r="AF57" i="51"/>
  <c r="AF58" i="51"/>
  <c r="AF59" i="51"/>
  <c r="AF60" i="51"/>
  <c r="AF61" i="51"/>
  <c r="AF62" i="51"/>
  <c r="AF63" i="51"/>
  <c r="AF64" i="51"/>
  <c r="AF65" i="51"/>
  <c r="AF66" i="51"/>
  <c r="AF67" i="51"/>
  <c r="AF68" i="51"/>
  <c r="AF69" i="51"/>
  <c r="AF70" i="51"/>
  <c r="AF71" i="51"/>
  <c r="AF72" i="51"/>
  <c r="AF73" i="51"/>
  <c r="AF74" i="51"/>
  <c r="AF75" i="51"/>
  <c r="AF76" i="51"/>
  <c r="AF77" i="51"/>
  <c r="AF78" i="51"/>
  <c r="AF79" i="51"/>
  <c r="AF80" i="51"/>
  <c r="AF81" i="51"/>
  <c r="AF82" i="51"/>
  <c r="AF83" i="51"/>
  <c r="AF84" i="51"/>
  <c r="AF85" i="51"/>
  <c r="AF86" i="51"/>
  <c r="AF87" i="51"/>
  <c r="AF88" i="51"/>
  <c r="AF89" i="51"/>
  <c r="AF90" i="51"/>
  <c r="AF91" i="51"/>
  <c r="AF92" i="51"/>
  <c r="AF93" i="51"/>
  <c r="AF94" i="51"/>
  <c r="AF95" i="51"/>
  <c r="AF96" i="51"/>
  <c r="AF97" i="51"/>
  <c r="AF98" i="51"/>
  <c r="AF99" i="51"/>
  <c r="AF100" i="51"/>
  <c r="AF101" i="51"/>
  <c r="AF102" i="51"/>
  <c r="AF103" i="51"/>
  <c r="AF104" i="51"/>
  <c r="AF105" i="51"/>
  <c r="AF106" i="51"/>
  <c r="AF107" i="51"/>
  <c r="AF108" i="51"/>
  <c r="AF109" i="51"/>
  <c r="AF110" i="51"/>
  <c r="AF111" i="51"/>
  <c r="AF112" i="51"/>
  <c r="AF113" i="51"/>
  <c r="AF114" i="51"/>
  <c r="AF115" i="51"/>
  <c r="AF116" i="51"/>
  <c r="AF117" i="51"/>
  <c r="AF118" i="51"/>
  <c r="AF119" i="51"/>
  <c r="AF120" i="51"/>
  <c r="AF121" i="51"/>
  <c r="AF122" i="51"/>
  <c r="AF123" i="51"/>
  <c r="AF124" i="51"/>
  <c r="AF125" i="51"/>
  <c r="AF49" i="51"/>
  <c r="AF48" i="51"/>
  <c r="AF47" i="51"/>
  <c r="AF46" i="51"/>
  <c r="A132" i="51" l="1"/>
  <c r="A177" i="51" s="1"/>
  <c r="A222" i="51" s="1"/>
  <c r="AJ127" i="51"/>
  <c r="AB127" i="51"/>
  <c r="T127" i="51"/>
  <c r="P127" i="51"/>
  <c r="AJ126" i="51"/>
  <c r="AB126" i="51"/>
  <c r="T126" i="51"/>
  <c r="P126" i="51"/>
  <c r="AL125" i="51"/>
  <c r="AH125" i="51"/>
  <c r="AO124" i="51" s="1"/>
  <c r="AD125" i="51"/>
  <c r="V125" i="51"/>
  <c r="R125" i="51"/>
  <c r="AN124" i="51"/>
  <c r="X124" i="51"/>
  <c r="L124" i="51"/>
  <c r="H124" i="51"/>
  <c r="J125" i="51" s="1"/>
  <c r="G124" i="51"/>
  <c r="F124" i="51"/>
  <c r="E124" i="51"/>
  <c r="D124" i="51"/>
  <c r="C124" i="51"/>
  <c r="AL123" i="51"/>
  <c r="AD123" i="51"/>
  <c r="V123" i="51"/>
  <c r="X122" i="51" s="1"/>
  <c r="R123" i="51"/>
  <c r="AN122" i="51" s="1"/>
  <c r="AH123" i="51"/>
  <c r="L122" i="51"/>
  <c r="H122" i="51"/>
  <c r="J123" i="51" s="1"/>
  <c r="G122" i="51"/>
  <c r="F122" i="51"/>
  <c r="E122" i="51"/>
  <c r="D122" i="51"/>
  <c r="C122" i="51"/>
  <c r="AL121" i="51"/>
  <c r="AN120" i="51" s="1"/>
  <c r="AD121" i="51"/>
  <c r="AO120" i="51" s="1"/>
  <c r="V121" i="51"/>
  <c r="X120" i="51" s="1"/>
  <c r="R121" i="51"/>
  <c r="AH121" i="51"/>
  <c r="L120" i="51"/>
  <c r="H120" i="51"/>
  <c r="J121" i="51" s="1"/>
  <c r="G120" i="51"/>
  <c r="F120" i="51"/>
  <c r="E120" i="51"/>
  <c r="D120" i="51"/>
  <c r="C120" i="51"/>
  <c r="AL119" i="51"/>
  <c r="AN118" i="51" s="1"/>
  <c r="AD119" i="51"/>
  <c r="V119" i="51"/>
  <c r="X118" i="51" s="1"/>
  <c r="R119" i="51"/>
  <c r="AH119" i="51"/>
  <c r="L118" i="51"/>
  <c r="H118" i="51"/>
  <c r="J119" i="51" s="1"/>
  <c r="N118" i="51" s="1"/>
  <c r="G118" i="51"/>
  <c r="F118" i="51"/>
  <c r="E118" i="51"/>
  <c r="D118" i="51"/>
  <c r="C118" i="51"/>
  <c r="AL117" i="51"/>
  <c r="AD117" i="51"/>
  <c r="V117" i="51"/>
  <c r="R117" i="51"/>
  <c r="AH117" i="51"/>
  <c r="L116" i="51"/>
  <c r="H116" i="51"/>
  <c r="J117" i="51" s="1"/>
  <c r="G116" i="51"/>
  <c r="F116" i="51"/>
  <c r="E116" i="51"/>
  <c r="D116" i="51"/>
  <c r="C116" i="51"/>
  <c r="AL115" i="51"/>
  <c r="AD115" i="51"/>
  <c r="V115" i="51"/>
  <c r="R115" i="51"/>
  <c r="AN114" i="51" s="1"/>
  <c r="AH115" i="51"/>
  <c r="AO114" i="51" s="1"/>
  <c r="X114" i="51"/>
  <c r="L114" i="51"/>
  <c r="H114" i="51"/>
  <c r="J115" i="51" s="1"/>
  <c r="G114" i="51"/>
  <c r="F114" i="51"/>
  <c r="E114" i="51"/>
  <c r="D114" i="51"/>
  <c r="C114" i="51"/>
  <c r="AL113" i="51"/>
  <c r="AD113" i="51"/>
  <c r="V113" i="51"/>
  <c r="X112" i="51" s="1"/>
  <c r="R113" i="51"/>
  <c r="AN112" i="51"/>
  <c r="AH113" i="51"/>
  <c r="AO112" i="51" s="1"/>
  <c r="L112" i="51"/>
  <c r="H112" i="51"/>
  <c r="J113" i="51" s="1"/>
  <c r="G112" i="51"/>
  <c r="F112" i="51"/>
  <c r="E112" i="51"/>
  <c r="D112" i="51"/>
  <c r="C112" i="51"/>
  <c r="AL111" i="51"/>
  <c r="AD111" i="51"/>
  <c r="V111" i="51"/>
  <c r="R111" i="51"/>
  <c r="AH111" i="51"/>
  <c r="L110" i="51"/>
  <c r="H110" i="51"/>
  <c r="J111" i="51" s="1"/>
  <c r="G110" i="51"/>
  <c r="F110" i="51"/>
  <c r="E110" i="51"/>
  <c r="D110" i="51"/>
  <c r="C110" i="51"/>
  <c r="AL109" i="51"/>
  <c r="AD109" i="51"/>
  <c r="V109" i="51"/>
  <c r="R109" i="51"/>
  <c r="AN108" i="51"/>
  <c r="AH109" i="51"/>
  <c r="AO108" i="51" s="1"/>
  <c r="X108" i="51"/>
  <c r="L108" i="51"/>
  <c r="H108" i="51"/>
  <c r="J109" i="51" s="1"/>
  <c r="G108" i="51"/>
  <c r="F108" i="51"/>
  <c r="E108" i="51"/>
  <c r="D108" i="51"/>
  <c r="C108" i="51"/>
  <c r="AL107" i="51"/>
  <c r="AD107" i="51"/>
  <c r="V107" i="51"/>
  <c r="X106" i="51" s="1"/>
  <c r="R107" i="51"/>
  <c r="AN106" i="51" s="1"/>
  <c r="AH107" i="51"/>
  <c r="AO106" i="51" s="1"/>
  <c r="L106" i="51"/>
  <c r="H106" i="51"/>
  <c r="J107" i="51" s="1"/>
  <c r="G106" i="51"/>
  <c r="F106" i="51"/>
  <c r="E106" i="51"/>
  <c r="D106" i="51"/>
  <c r="C106" i="51"/>
  <c r="AL105" i="51"/>
  <c r="AD105" i="51"/>
  <c r="V105" i="51"/>
  <c r="R105" i="51"/>
  <c r="AN104" i="51"/>
  <c r="AH105" i="51"/>
  <c r="X104" i="51"/>
  <c r="L104" i="51"/>
  <c r="H104" i="51"/>
  <c r="J105" i="51" s="1"/>
  <c r="G104" i="51"/>
  <c r="F104" i="51"/>
  <c r="E104" i="51"/>
  <c r="D104" i="51"/>
  <c r="C104" i="51"/>
  <c r="AL103" i="51"/>
  <c r="AD103" i="51"/>
  <c r="V103" i="51"/>
  <c r="R103" i="51"/>
  <c r="AN102" i="51" s="1"/>
  <c r="AH103" i="51"/>
  <c r="L102" i="51"/>
  <c r="H102" i="51"/>
  <c r="J103" i="51" s="1"/>
  <c r="G102" i="51"/>
  <c r="F102" i="51"/>
  <c r="E102" i="51"/>
  <c r="D102" i="51"/>
  <c r="C102" i="51"/>
  <c r="AL101" i="51"/>
  <c r="AD101" i="51"/>
  <c r="V101" i="51"/>
  <c r="R101" i="51"/>
  <c r="L100" i="51"/>
  <c r="H100" i="51"/>
  <c r="J101" i="51" s="1"/>
  <c r="G100" i="51"/>
  <c r="F100" i="51"/>
  <c r="E100" i="51"/>
  <c r="D100" i="51"/>
  <c r="C100" i="51"/>
  <c r="AL99" i="51"/>
  <c r="AD99" i="51"/>
  <c r="V99" i="51"/>
  <c r="R99" i="51"/>
  <c r="L98" i="51"/>
  <c r="H98" i="51"/>
  <c r="J99" i="51" s="1"/>
  <c r="G98" i="51"/>
  <c r="F98" i="51"/>
  <c r="E98" i="51"/>
  <c r="D98" i="51"/>
  <c r="C98" i="51"/>
  <c r="AL97" i="51"/>
  <c r="AD97" i="51"/>
  <c r="V97" i="51"/>
  <c r="R97" i="51"/>
  <c r="AN96" i="51"/>
  <c r="AH97" i="51"/>
  <c r="X96" i="51"/>
  <c r="L96" i="51"/>
  <c r="H96" i="51"/>
  <c r="J97" i="51" s="1"/>
  <c r="G96" i="51"/>
  <c r="F96" i="51"/>
  <c r="E96" i="51"/>
  <c r="D96" i="51"/>
  <c r="C96" i="51"/>
  <c r="AL95" i="51"/>
  <c r="AD95" i="51"/>
  <c r="V95" i="51"/>
  <c r="R95" i="51"/>
  <c r="AH95" i="51"/>
  <c r="L94" i="51"/>
  <c r="H94" i="51"/>
  <c r="J95" i="51" s="1"/>
  <c r="G94" i="51"/>
  <c r="F94" i="51"/>
  <c r="E94" i="51"/>
  <c r="D94" i="51"/>
  <c r="C94" i="51"/>
  <c r="AL93" i="51"/>
  <c r="AD93" i="51"/>
  <c r="V93" i="51"/>
  <c r="R93" i="51"/>
  <c r="AN92" i="51" s="1"/>
  <c r="AH93" i="51"/>
  <c r="X92" i="51"/>
  <c r="L92" i="51"/>
  <c r="H92" i="51"/>
  <c r="J93" i="51" s="1"/>
  <c r="G92" i="51"/>
  <c r="F92" i="51"/>
  <c r="E92" i="51"/>
  <c r="D92" i="51"/>
  <c r="C92" i="51"/>
  <c r="AL91" i="51"/>
  <c r="AD91" i="51"/>
  <c r="V91" i="51"/>
  <c r="R91" i="51"/>
  <c r="AN90" i="51" s="1"/>
  <c r="L90" i="51"/>
  <c r="H90" i="51"/>
  <c r="J91" i="51" s="1"/>
  <c r="G90" i="51"/>
  <c r="F90" i="51"/>
  <c r="E90" i="51"/>
  <c r="D90" i="51"/>
  <c r="C90" i="51"/>
  <c r="AL89" i="51"/>
  <c r="AD89" i="51"/>
  <c r="V89" i="51"/>
  <c r="R89" i="51"/>
  <c r="L88" i="51"/>
  <c r="H88" i="51"/>
  <c r="J89" i="51" s="1"/>
  <c r="G88" i="51"/>
  <c r="F88" i="51"/>
  <c r="E88" i="51"/>
  <c r="D88" i="51"/>
  <c r="C88" i="51"/>
  <c r="AL87" i="51"/>
  <c r="AD87" i="51"/>
  <c r="V87" i="51"/>
  <c r="R87" i="51"/>
  <c r="X86" i="51" s="1"/>
  <c r="AH87" i="51"/>
  <c r="L86" i="51"/>
  <c r="H86" i="51"/>
  <c r="J87" i="51" s="1"/>
  <c r="G86" i="51"/>
  <c r="F86" i="51"/>
  <c r="E86" i="51"/>
  <c r="D86" i="51"/>
  <c r="C86" i="51"/>
  <c r="AL85" i="51"/>
  <c r="AD85" i="51"/>
  <c r="V85" i="51"/>
  <c r="R85" i="51"/>
  <c r="AN84" i="51" s="1"/>
  <c r="L84" i="51"/>
  <c r="H84" i="51"/>
  <c r="J85" i="51" s="1"/>
  <c r="G84" i="51"/>
  <c r="F84" i="51"/>
  <c r="E84" i="51"/>
  <c r="D84" i="51"/>
  <c r="C84" i="51"/>
  <c r="AL83" i="51"/>
  <c r="AD83" i="51"/>
  <c r="V83" i="51"/>
  <c r="R83" i="51"/>
  <c r="L82" i="51"/>
  <c r="H82" i="51"/>
  <c r="J83" i="51" s="1"/>
  <c r="G82" i="51"/>
  <c r="F82" i="51"/>
  <c r="E82" i="51"/>
  <c r="D82" i="51"/>
  <c r="C82" i="51"/>
  <c r="AL81" i="51"/>
  <c r="AD81" i="51"/>
  <c r="V81" i="51"/>
  <c r="R81" i="51"/>
  <c r="X80" i="51" s="1"/>
  <c r="L80" i="51"/>
  <c r="H80" i="51"/>
  <c r="J81" i="51" s="1"/>
  <c r="G80" i="51"/>
  <c r="F80" i="51"/>
  <c r="E80" i="51"/>
  <c r="D80" i="51"/>
  <c r="C80" i="51"/>
  <c r="AL79" i="51"/>
  <c r="AD79" i="51"/>
  <c r="V79" i="51"/>
  <c r="R79" i="51"/>
  <c r="L78" i="51"/>
  <c r="H78" i="51"/>
  <c r="J79" i="51" s="1"/>
  <c r="G78" i="51"/>
  <c r="F78" i="51"/>
  <c r="E78" i="51"/>
  <c r="D78" i="51"/>
  <c r="C78" i="51"/>
  <c r="AL77" i="51"/>
  <c r="AD77" i="51"/>
  <c r="V77" i="51"/>
  <c r="R77" i="51"/>
  <c r="AN76" i="51" s="1"/>
  <c r="X76" i="51"/>
  <c r="L76" i="51"/>
  <c r="H76" i="51"/>
  <c r="J77" i="51" s="1"/>
  <c r="G76" i="51"/>
  <c r="F76" i="51"/>
  <c r="E76" i="51"/>
  <c r="D76" i="51"/>
  <c r="C76" i="51"/>
  <c r="AL75" i="51"/>
  <c r="AD75" i="51"/>
  <c r="V75" i="51"/>
  <c r="R75" i="51"/>
  <c r="AN74" i="51" s="1"/>
  <c r="L74" i="51"/>
  <c r="H74" i="51"/>
  <c r="J75" i="51" s="1"/>
  <c r="G74" i="51"/>
  <c r="F74" i="51"/>
  <c r="E74" i="51"/>
  <c r="D74" i="51"/>
  <c r="C74" i="51"/>
  <c r="AL73" i="51"/>
  <c r="AD73" i="51"/>
  <c r="V73" i="51"/>
  <c r="X72" i="51" s="1"/>
  <c r="R73" i="51"/>
  <c r="L72" i="51"/>
  <c r="H72" i="51"/>
  <c r="J73" i="51" s="1"/>
  <c r="G72" i="51"/>
  <c r="F72" i="51"/>
  <c r="E72" i="51"/>
  <c r="D72" i="51"/>
  <c r="C72" i="51"/>
  <c r="AL71" i="51"/>
  <c r="AD71" i="51"/>
  <c r="V71" i="51"/>
  <c r="R71" i="51"/>
  <c r="X70" i="51"/>
  <c r="L70" i="51"/>
  <c r="H70" i="51"/>
  <c r="J71" i="51" s="1"/>
  <c r="G70" i="51"/>
  <c r="F70" i="51"/>
  <c r="E70" i="51"/>
  <c r="D70" i="51"/>
  <c r="C70" i="51"/>
  <c r="AL69" i="51"/>
  <c r="AD69" i="51"/>
  <c r="V69" i="51"/>
  <c r="R69" i="51"/>
  <c r="AN68" i="51" s="1"/>
  <c r="AH69" i="51"/>
  <c r="L68" i="51"/>
  <c r="H68" i="51"/>
  <c r="J69" i="51" s="1"/>
  <c r="G68" i="51"/>
  <c r="F68" i="51"/>
  <c r="E68" i="51"/>
  <c r="D68" i="51"/>
  <c r="C68" i="51"/>
  <c r="AL67" i="51"/>
  <c r="AD67" i="51"/>
  <c r="V67" i="51"/>
  <c r="X66" i="51" s="1"/>
  <c r="R67" i="51"/>
  <c r="L66" i="51"/>
  <c r="H66" i="51"/>
  <c r="J67" i="51" s="1"/>
  <c r="G66" i="51"/>
  <c r="F66" i="51"/>
  <c r="E66" i="51"/>
  <c r="D66" i="51"/>
  <c r="C66" i="51"/>
  <c r="AL65" i="51"/>
  <c r="AD65" i="51"/>
  <c r="V65" i="51"/>
  <c r="R65" i="51"/>
  <c r="X64" i="51"/>
  <c r="L64" i="51"/>
  <c r="H64" i="51"/>
  <c r="J65" i="51" s="1"/>
  <c r="G64" i="51"/>
  <c r="F64" i="51"/>
  <c r="E64" i="51"/>
  <c r="D64" i="51"/>
  <c r="C64" i="51"/>
  <c r="AL63" i="51"/>
  <c r="AD63" i="51"/>
  <c r="V63" i="51"/>
  <c r="R63" i="51"/>
  <c r="AH63" i="51"/>
  <c r="L62" i="51"/>
  <c r="H62" i="51"/>
  <c r="J63" i="51" s="1"/>
  <c r="G62" i="51"/>
  <c r="F62" i="51"/>
  <c r="E62" i="51"/>
  <c r="D62" i="51"/>
  <c r="C62" i="51"/>
  <c r="AL61" i="51"/>
  <c r="AD61" i="51"/>
  <c r="V61" i="51"/>
  <c r="R61" i="51"/>
  <c r="AN60" i="51" s="1"/>
  <c r="X60" i="51"/>
  <c r="L60" i="51"/>
  <c r="H60" i="51"/>
  <c r="J61" i="51" s="1"/>
  <c r="G60" i="51"/>
  <c r="F60" i="51"/>
  <c r="E60" i="51"/>
  <c r="D60" i="51"/>
  <c r="C60" i="51"/>
  <c r="AL59" i="51"/>
  <c r="AD59" i="51"/>
  <c r="V59" i="51"/>
  <c r="R59" i="51"/>
  <c r="L58" i="51"/>
  <c r="H58" i="51"/>
  <c r="J59" i="51" s="1"/>
  <c r="G58" i="51"/>
  <c r="F58" i="51"/>
  <c r="E58" i="51"/>
  <c r="D58" i="51"/>
  <c r="C58" i="51"/>
  <c r="AL57" i="51"/>
  <c r="AD57" i="51"/>
  <c r="V57" i="51"/>
  <c r="R57" i="51"/>
  <c r="L56" i="51"/>
  <c r="H56" i="51"/>
  <c r="J57" i="51" s="1"/>
  <c r="G56" i="51"/>
  <c r="F56" i="51"/>
  <c r="E56" i="51"/>
  <c r="D56" i="51"/>
  <c r="C56" i="51"/>
  <c r="AL55" i="51"/>
  <c r="AD55" i="51"/>
  <c r="V55" i="51"/>
  <c r="R55" i="51"/>
  <c r="X54" i="51" s="1"/>
  <c r="L54" i="51"/>
  <c r="H54" i="51"/>
  <c r="J55" i="51" s="1"/>
  <c r="G54" i="51"/>
  <c r="F54" i="51"/>
  <c r="E54" i="51"/>
  <c r="D54" i="51"/>
  <c r="C54" i="51"/>
  <c r="AL53" i="51"/>
  <c r="AD53" i="51"/>
  <c r="V53" i="51"/>
  <c r="R53" i="51"/>
  <c r="AN52" i="51" s="1"/>
  <c r="L52" i="51"/>
  <c r="H52" i="51"/>
  <c r="J53" i="51" s="1"/>
  <c r="G52" i="51"/>
  <c r="F52" i="51"/>
  <c r="E52" i="51"/>
  <c r="D52" i="51"/>
  <c r="C52" i="51"/>
  <c r="AL51" i="51"/>
  <c r="AD51" i="51"/>
  <c r="V51" i="51"/>
  <c r="R51" i="51"/>
  <c r="L50" i="51"/>
  <c r="H50" i="51"/>
  <c r="J51" i="51" s="1"/>
  <c r="G50" i="51"/>
  <c r="F50" i="51"/>
  <c r="E50" i="51"/>
  <c r="D50" i="51"/>
  <c r="C50" i="51"/>
  <c r="AL49" i="51"/>
  <c r="AN48" i="51" s="1"/>
  <c r="AD49" i="51"/>
  <c r="V49" i="51"/>
  <c r="R49" i="51"/>
  <c r="X48" i="51" s="1"/>
  <c r="L48" i="51"/>
  <c r="H48" i="51"/>
  <c r="J49" i="51" s="1"/>
  <c r="G48" i="51"/>
  <c r="F48" i="51"/>
  <c r="E48" i="51"/>
  <c r="D48" i="51"/>
  <c r="C48" i="51"/>
  <c r="AL47" i="51"/>
  <c r="AL127" i="51" s="1"/>
  <c r="AD47" i="51"/>
  <c r="V47" i="51"/>
  <c r="R47" i="51"/>
  <c r="L46" i="51"/>
  <c r="H46" i="51"/>
  <c r="J47" i="51" s="1"/>
  <c r="G46" i="51"/>
  <c r="F46" i="51"/>
  <c r="E46" i="51"/>
  <c r="D46" i="51"/>
  <c r="C46" i="51"/>
  <c r="AT41" i="51"/>
  <c r="AS41" i="51"/>
  <c r="AR41" i="51"/>
  <c r="AQ41" i="51"/>
  <c r="AP41" i="51"/>
  <c r="AO41" i="51"/>
  <c r="AN41" i="51"/>
  <c r="AM41" i="51"/>
  <c r="AL41" i="51"/>
  <c r="AK41" i="51"/>
  <c r="AJ41" i="51"/>
  <c r="AI41" i="51"/>
  <c r="AH41" i="51"/>
  <c r="AG41" i="51"/>
  <c r="AF41" i="51"/>
  <c r="AE41" i="51"/>
  <c r="AD41" i="51"/>
  <c r="AC41" i="51"/>
  <c r="AB41" i="51"/>
  <c r="AA41" i="51"/>
  <c r="Z41" i="51"/>
  <c r="Y41" i="51"/>
  <c r="X41" i="51"/>
  <c r="W41" i="51"/>
  <c r="V41" i="51"/>
  <c r="U41" i="51"/>
  <c r="T41" i="51"/>
  <c r="S41" i="51"/>
  <c r="R41" i="51"/>
  <c r="Q41" i="51"/>
  <c r="P41" i="51"/>
  <c r="O41" i="51"/>
  <c r="N41" i="51"/>
  <c r="M41" i="51"/>
  <c r="L41" i="51"/>
  <c r="K41" i="51"/>
  <c r="J41" i="51"/>
  <c r="I41" i="51"/>
  <c r="H41" i="51"/>
  <c r="G41" i="51"/>
  <c r="F41" i="51"/>
  <c r="E41" i="51"/>
  <c r="D41" i="51"/>
  <c r="C41" i="51"/>
  <c r="B41" i="51"/>
  <c r="O40" i="51"/>
  <c r="E40" i="51"/>
  <c r="A40" i="51"/>
  <c r="O39" i="51"/>
  <c r="E39" i="51"/>
  <c r="A39" i="51"/>
  <c r="O38" i="51"/>
  <c r="E38" i="51"/>
  <c r="A38" i="51"/>
  <c r="L34" i="51"/>
  <c r="I34" i="51"/>
  <c r="A34" i="51"/>
  <c r="A29" i="51"/>
  <c r="E24" i="51"/>
  <c r="O22" i="51"/>
  <c r="H22" i="51"/>
  <c r="U22" i="51" s="1"/>
  <c r="O21" i="51"/>
  <c r="O23" i="51" s="1"/>
  <c r="H21" i="51"/>
  <c r="U21" i="51" s="1"/>
  <c r="E17" i="51"/>
  <c r="O15" i="51"/>
  <c r="O16" i="51" s="1"/>
  <c r="H15" i="51"/>
  <c r="H16" i="51" s="1"/>
  <c r="U14" i="51"/>
  <c r="O14" i="51"/>
  <c r="H14" i="51"/>
  <c r="E10" i="51"/>
  <c r="O8" i="51"/>
  <c r="H8" i="51"/>
  <c r="U8" i="51" s="1"/>
  <c r="O7" i="51"/>
  <c r="O9" i="51" s="1"/>
  <c r="H7" i="51"/>
  <c r="U7" i="51" s="1"/>
  <c r="AO3" i="51"/>
  <c r="AS3" i="51" s="1"/>
  <c r="E3" i="51"/>
  <c r="C147" i="51" a="1"/>
  <c r="C137" i="51" a="1"/>
  <c r="AR139" i="51" a="1"/>
  <c r="B137" i="51" a="1"/>
  <c r="S189" i="51" a="1"/>
  <c r="B157" i="51" a="1"/>
  <c r="AT170" i="51" a="1"/>
  <c r="C156" i="51" a="1"/>
  <c r="C164" i="51" a="1"/>
  <c r="C166" i="51" a="1"/>
  <c r="AT140" i="51" a="1"/>
  <c r="S206" i="51" a="1"/>
  <c r="C162" i="51" a="1"/>
  <c r="D167" i="51" a="1"/>
  <c r="B144" i="51" a="1"/>
  <c r="B143" i="51" a="1"/>
  <c r="D169" i="51" a="1"/>
  <c r="C146" i="51" a="1"/>
  <c r="S201" i="51" a="1"/>
  <c r="AR146" i="51" a="1"/>
  <c r="B147" i="51" a="1"/>
  <c r="AT164" i="51" a="1"/>
  <c r="S204" i="51" a="1"/>
  <c r="S196" i="51" a="1"/>
  <c r="D164" i="51" a="1"/>
  <c r="AT171" i="51" a="1"/>
  <c r="S210" i="51" a="1"/>
  <c r="AR152" i="51" a="1"/>
  <c r="B155" i="51" a="1"/>
  <c r="S192" i="51" a="1"/>
  <c r="B154" i="51" a="1"/>
  <c r="B159" i="51" a="1"/>
  <c r="C153" i="51" a="1"/>
  <c r="B161" i="51" a="1"/>
  <c r="C168" i="51" a="1"/>
  <c r="S208" i="51" a="1"/>
  <c r="B156" i="51" a="1"/>
  <c r="S213" i="51" a="1"/>
  <c r="S216" i="51" a="1"/>
  <c r="AT156" i="51" a="1"/>
  <c r="S202" i="51" a="1"/>
  <c r="C165" i="51" a="1"/>
  <c r="AR170" i="51" a="1"/>
  <c r="C138" i="51" a="1"/>
  <c r="AT165" i="51" a="1"/>
  <c r="B158" i="51" a="1"/>
  <c r="B132" i="51" a="1"/>
  <c r="AT160" i="51" a="1"/>
  <c r="C150" i="51" a="1"/>
  <c r="B170" i="51" a="1"/>
  <c r="S212" i="51" a="1"/>
  <c r="B139" i="51" a="1"/>
  <c r="B149" i="51" a="1"/>
  <c r="D152" i="51" a="1"/>
  <c r="C157" i="51" a="1"/>
  <c r="B166" i="51" a="1"/>
  <c r="AR169" i="51" a="1"/>
  <c r="AT168" i="51" a="1"/>
  <c r="D171" i="51" a="1"/>
  <c r="AR149" i="51" a="1"/>
  <c r="C170" i="51" a="1"/>
  <c r="AR157" i="51" a="1"/>
  <c r="S211" i="51" a="1"/>
  <c r="AR158" i="51" a="1"/>
  <c r="S214" i="51" a="1"/>
  <c r="B168" i="51" a="1"/>
  <c r="C151" i="51" a="1"/>
  <c r="D155" i="51" a="1"/>
  <c r="C154" i="51" a="1"/>
  <c r="AR133" i="51" a="1"/>
  <c r="D161" i="51" a="1"/>
  <c r="AR135" i="51" a="1"/>
  <c r="AR144" i="51" a="1"/>
  <c r="C160" i="51" a="1"/>
  <c r="S203" i="51" a="1"/>
  <c r="C169" i="51" a="1"/>
  <c r="B153" i="51" a="1"/>
  <c r="S183" i="51" a="1"/>
  <c r="D143" i="51" a="1"/>
  <c r="AR143" i="51" a="1"/>
  <c r="AR166" i="51" a="1"/>
  <c r="C158" i="51" a="1"/>
  <c r="AR167" i="51" a="1"/>
  <c r="B152" i="51" a="1"/>
  <c r="C135" i="51" a="1"/>
  <c r="D140" i="51" a="1"/>
  <c r="C159" i="51" a="1"/>
  <c r="AR148" i="51" a="1"/>
  <c r="B133" i="51" a="1"/>
  <c r="C152" i="51" a="1"/>
  <c r="B148" i="51" a="1"/>
  <c r="C167" i="51" a="1"/>
  <c r="C142" i="51" a="1"/>
  <c r="C140" i="51" a="1"/>
  <c r="B136" i="51" a="1"/>
  <c r="AT166" i="51" a="1"/>
  <c r="B141" i="51" a="1"/>
  <c r="C163" i="51" a="1"/>
  <c r="B150" i="51" a="1"/>
  <c r="B135" i="51" a="1"/>
  <c r="C143" i="51" a="1"/>
  <c r="C132" i="51" a="1"/>
  <c r="AT162" i="51" a="1"/>
  <c r="D157" i="51" a="1"/>
  <c r="B163" i="51" a="1"/>
  <c r="C141" i="51" a="1"/>
  <c r="AR162" i="51" a="1"/>
  <c r="AR153" i="51" a="1"/>
  <c r="AR134" i="51" a="1"/>
  <c r="AR137" i="51" a="1"/>
  <c r="S207" i="51" a="1"/>
  <c r="AR161" i="51" a="1"/>
  <c r="B160" i="51" a="1"/>
  <c r="AR151" i="51" a="1"/>
  <c r="AR156" i="51" a="1"/>
  <c r="AT163" i="51" a="1"/>
  <c r="D170" i="51" a="1"/>
  <c r="B165" i="51" a="1"/>
  <c r="AR154" i="51" a="1"/>
  <c r="C171" i="51" a="1"/>
  <c r="S182" i="51" a="1"/>
  <c r="C148" i="51" a="1"/>
  <c r="S191" i="51" a="1"/>
  <c r="D156" i="51" a="1"/>
  <c r="AR165" i="51" a="1"/>
  <c r="C136" i="51" a="1"/>
  <c r="AR138" i="51" a="1"/>
  <c r="AR142" i="51" a="1"/>
  <c r="C134" i="51" a="1"/>
  <c r="AR155" i="51" a="1"/>
  <c r="B138" i="51" a="1"/>
  <c r="AR168" i="51" a="1"/>
  <c r="AT143" i="51" a="1"/>
  <c r="D166" i="51" a="1"/>
  <c r="S205" i="51" a="1"/>
  <c r="D165" i="51" a="1"/>
  <c r="B167" i="51" a="1"/>
  <c r="C161" i="51" a="1"/>
  <c r="AR140" i="51" a="1"/>
  <c r="C145" i="51" a="1"/>
  <c r="AT161" i="51" a="1"/>
  <c r="AR136" i="51" a="1"/>
  <c r="B164" i="51" a="1"/>
  <c r="AR141" i="51" a="1"/>
  <c r="AT167" i="51" a="1"/>
  <c r="D163" i="51" a="1"/>
  <c r="C144" i="51" a="1"/>
  <c r="S215" i="51" a="1"/>
  <c r="AR147" i="51" a="1"/>
  <c r="AT152" i="51" a="1"/>
  <c r="C133" i="51" a="1"/>
  <c r="D168" i="51" a="1"/>
  <c r="B171" i="51" a="1"/>
  <c r="B162" i="51" a="1"/>
  <c r="B145" i="51" a="1"/>
  <c r="AT155" i="51" a="1"/>
  <c r="AR159" i="51" a="1"/>
  <c r="AR164" i="51" a="1"/>
  <c r="AR150" i="51" a="1"/>
  <c r="S209" i="51" a="1"/>
  <c r="B134" i="51" a="1"/>
  <c r="AR160" i="51" a="1"/>
  <c r="D160" i="51" a="1"/>
  <c r="AR171" i="51" a="1"/>
  <c r="B169" i="51" a="1"/>
  <c r="C149" i="51" a="1"/>
  <c r="AT169" i="51" a="1"/>
  <c r="AR145" i="51" a="1"/>
  <c r="D162" i="51" a="1"/>
  <c r="B140" i="51" a="1"/>
  <c r="C155" i="51" a="1"/>
  <c r="B151" i="51" a="1"/>
  <c r="AR132" i="51" a="1"/>
  <c r="S180" i="51" a="1"/>
  <c r="B146" i="51" a="1"/>
  <c r="S197" i="51" a="1"/>
  <c r="C139" i="51" a="1"/>
  <c r="AR163" i="51" a="1"/>
  <c r="AT157" i="51" a="1"/>
  <c r="B142" i="51" a="1"/>
  <c r="AO122" i="51" l="1"/>
  <c r="N122" i="51"/>
  <c r="N124" i="51"/>
  <c r="N66" i="51"/>
  <c r="N116" i="51"/>
  <c r="N106" i="51"/>
  <c r="N114" i="51"/>
  <c r="N120" i="51"/>
  <c r="N112" i="51"/>
  <c r="N84" i="51"/>
  <c r="N102" i="51"/>
  <c r="N80" i="51"/>
  <c r="N98" i="51"/>
  <c r="N100" i="51"/>
  <c r="N78" i="51"/>
  <c r="N108" i="51"/>
  <c r="N46" i="51"/>
  <c r="N92" i="51"/>
  <c r="N56" i="51"/>
  <c r="N86" i="51"/>
  <c r="N104" i="51"/>
  <c r="N96" i="51"/>
  <c r="N58" i="51"/>
  <c r="N94" i="51"/>
  <c r="U16" i="51"/>
  <c r="H9" i="51"/>
  <c r="U9" i="51" s="1"/>
  <c r="AH51" i="51"/>
  <c r="AO50" i="51" s="1"/>
  <c r="AH79" i="51"/>
  <c r="S197" i="51"/>
  <c r="N54" i="51"/>
  <c r="N60" i="51"/>
  <c r="N52" i="51"/>
  <c r="N64" i="51"/>
  <c r="N70" i="51"/>
  <c r="N76" i="51"/>
  <c r="N82" i="51"/>
  <c r="N74" i="51"/>
  <c r="N50" i="51"/>
  <c r="N62" i="51"/>
  <c r="N68" i="51"/>
  <c r="AO68" i="51"/>
  <c r="X68" i="51"/>
  <c r="X62" i="51"/>
  <c r="AH85" i="51"/>
  <c r="X52" i="51"/>
  <c r="AN54" i="51"/>
  <c r="AH65" i="51"/>
  <c r="AH71" i="51"/>
  <c r="AO70" i="51" s="1"/>
  <c r="AH57" i="51"/>
  <c r="AO56" i="51" s="1"/>
  <c r="X46" i="51"/>
  <c r="X94" i="51"/>
  <c r="X50" i="51"/>
  <c r="X56" i="51"/>
  <c r="AH77" i="51"/>
  <c r="X78" i="51"/>
  <c r="AH49" i="51"/>
  <c r="AH55" i="51"/>
  <c r="AN58" i="51"/>
  <c r="AN80" i="51"/>
  <c r="X84" i="51"/>
  <c r="X58" i="51"/>
  <c r="AN86" i="51"/>
  <c r="AH59" i="51"/>
  <c r="AN64" i="51"/>
  <c r="AN70" i="51"/>
  <c r="X82" i="51"/>
  <c r="X90" i="51"/>
  <c r="X74" i="51"/>
  <c r="X88" i="51"/>
  <c r="X100" i="51"/>
  <c r="AO96" i="51"/>
  <c r="X98" i="51"/>
  <c r="AH99" i="51"/>
  <c r="AO98" i="51" s="1"/>
  <c r="AO94" i="51"/>
  <c r="AH75" i="51"/>
  <c r="AO86" i="51"/>
  <c r="AH91" i="51"/>
  <c r="AO62" i="51"/>
  <c r="AH83" i="51"/>
  <c r="AH61" i="51"/>
  <c r="AH67" i="51"/>
  <c r="AO66" i="51" s="1"/>
  <c r="AH73" i="51"/>
  <c r="AO72" i="51" s="1"/>
  <c r="AH81" i="51"/>
  <c r="AH53" i="51"/>
  <c r="AH89" i="51"/>
  <c r="N88" i="51"/>
  <c r="N90" i="51"/>
  <c r="N48" i="51"/>
  <c r="N72" i="51"/>
  <c r="B143" i="51"/>
  <c r="B188" i="51" s="1"/>
  <c r="C149" i="51"/>
  <c r="C194" i="51" s="1"/>
  <c r="D143" i="51"/>
  <c r="AT143" i="51"/>
  <c r="AR154" i="51"/>
  <c r="C136" i="51"/>
  <c r="C181" i="51" s="1"/>
  <c r="C133" i="51"/>
  <c r="C178" i="51" s="1"/>
  <c r="AT140" i="51"/>
  <c r="D161" i="51"/>
  <c r="C137" i="51"/>
  <c r="C182" i="51" s="1"/>
  <c r="AR137" i="51"/>
  <c r="C141" i="51"/>
  <c r="C186" i="51" s="1"/>
  <c r="C148" i="51"/>
  <c r="C193" i="51" s="1"/>
  <c r="AR155" i="51"/>
  <c r="B134" i="51"/>
  <c r="B179" i="51" s="1"/>
  <c r="AR134" i="51"/>
  <c r="D170" i="51"/>
  <c r="AR138" i="51"/>
  <c r="B142" i="51"/>
  <c r="B187" i="51" s="1"/>
  <c r="AR142" i="51"/>
  <c r="B135" i="51"/>
  <c r="B180" i="51" s="1"/>
  <c r="B139" i="51"/>
  <c r="B184" i="51" s="1"/>
  <c r="C147" i="51"/>
  <c r="C192" i="51" s="1"/>
  <c r="B157" i="51"/>
  <c r="B202" i="51" s="1"/>
  <c r="B163" i="51"/>
  <c r="B208" i="51" s="1"/>
  <c r="AR132" i="51"/>
  <c r="B137" i="51"/>
  <c r="B182" i="51" s="1"/>
  <c r="C139" i="51"/>
  <c r="C184" i="51" s="1"/>
  <c r="AR140" i="51"/>
  <c r="AR143" i="51"/>
  <c r="AR144" i="51"/>
  <c r="B146" i="51"/>
  <c r="B191" i="51" s="1"/>
  <c r="AR159" i="51"/>
  <c r="AT160" i="51"/>
  <c r="C165" i="51"/>
  <c r="C210" i="51" s="1"/>
  <c r="D168" i="51"/>
  <c r="S183" i="51"/>
  <c r="S213" i="51"/>
  <c r="B132" i="51"/>
  <c r="B177" i="51" s="1"/>
  <c r="B222" i="51" s="1"/>
  <c r="AR222" i="51" s="1"/>
  <c r="C134" i="51"/>
  <c r="C179" i="51" s="1"/>
  <c r="AR135" i="51"/>
  <c r="B140" i="51"/>
  <c r="B185" i="51" s="1"/>
  <c r="C142" i="51"/>
  <c r="C187" i="51" s="1"/>
  <c r="AR157" i="51"/>
  <c r="B159" i="51"/>
  <c r="B204" i="51" s="1"/>
  <c r="AR166" i="51"/>
  <c r="AT169" i="51"/>
  <c r="C132" i="51"/>
  <c r="C177" i="51" s="1"/>
  <c r="AR133" i="51"/>
  <c r="B138" i="51"/>
  <c r="B183" i="51" s="1"/>
  <c r="C140" i="51"/>
  <c r="C185" i="51" s="1"/>
  <c r="AR141" i="51"/>
  <c r="B145" i="51"/>
  <c r="B190" i="51" s="1"/>
  <c r="AR152" i="51"/>
  <c r="B155" i="51"/>
  <c r="B200" i="51" s="1"/>
  <c r="B164" i="51"/>
  <c r="B209" i="51" s="1"/>
  <c r="D167" i="51"/>
  <c r="B133" i="51"/>
  <c r="B178" i="51" s="1"/>
  <c r="C135" i="51"/>
  <c r="C180" i="51" s="1"/>
  <c r="AR136" i="51"/>
  <c r="B141" i="51"/>
  <c r="B186" i="51" s="1"/>
  <c r="C143" i="51"/>
  <c r="C188" i="51" s="1"/>
  <c r="AR145" i="51"/>
  <c r="AR150" i="51"/>
  <c r="C153" i="51"/>
  <c r="C198" i="51" s="1"/>
  <c r="AT168" i="51"/>
  <c r="S196" i="51"/>
  <c r="B136" i="51"/>
  <c r="B181" i="51" s="1"/>
  <c r="C138" i="51"/>
  <c r="C183" i="51" s="1"/>
  <c r="AR139" i="51"/>
  <c r="D140" i="51"/>
  <c r="C144" i="51"/>
  <c r="C189" i="51" s="1"/>
  <c r="C145" i="51"/>
  <c r="C190" i="51" s="1"/>
  <c r="C151" i="51"/>
  <c r="C196" i="51" s="1"/>
  <c r="AR148" i="51"/>
  <c r="D155" i="51"/>
  <c r="C157" i="51"/>
  <c r="C202" i="51" s="1"/>
  <c r="C159" i="51"/>
  <c r="C204" i="51" s="1"/>
  <c r="C161" i="51"/>
  <c r="C206" i="51" s="1"/>
  <c r="AR162" i="51"/>
  <c r="B167" i="51"/>
  <c r="B212" i="51" s="1"/>
  <c r="S189" i="51"/>
  <c r="AR146" i="51"/>
  <c r="AR147" i="51"/>
  <c r="C150" i="51"/>
  <c r="C195" i="51" s="1"/>
  <c r="B152" i="51"/>
  <c r="B197" i="51" s="1"/>
  <c r="B154" i="51"/>
  <c r="B199" i="51" s="1"/>
  <c r="B156" i="51"/>
  <c r="B201" i="51" s="1"/>
  <c r="AT157" i="51"/>
  <c r="AT161" i="51"/>
  <c r="D164" i="51"/>
  <c r="AT165" i="51"/>
  <c r="S206" i="51"/>
  <c r="D152" i="51"/>
  <c r="C154" i="51"/>
  <c r="C199" i="51" s="1"/>
  <c r="C156" i="51"/>
  <c r="C201" i="51" s="1"/>
  <c r="C158" i="51"/>
  <c r="C203" i="51" s="1"/>
  <c r="B160" i="51"/>
  <c r="B205" i="51" s="1"/>
  <c r="B162" i="51"/>
  <c r="B207" i="51" s="1"/>
  <c r="C166" i="51"/>
  <c r="C211" i="51" s="1"/>
  <c r="AR167" i="51"/>
  <c r="B171" i="51"/>
  <c r="B216" i="51" s="1"/>
  <c r="B144" i="51"/>
  <c r="B189" i="51" s="1"/>
  <c r="C146" i="51"/>
  <c r="C191" i="51" s="1"/>
  <c r="B148" i="51"/>
  <c r="B193" i="51" s="1"/>
  <c r="B149" i="51"/>
  <c r="B194" i="51" s="1"/>
  <c r="B151" i="51"/>
  <c r="B196" i="51" s="1"/>
  <c r="AT152" i="51"/>
  <c r="AT156" i="51"/>
  <c r="AR158" i="51"/>
  <c r="AR160" i="51"/>
  <c r="D163" i="51"/>
  <c r="AT164" i="51"/>
  <c r="C169" i="51"/>
  <c r="C214" i="51" s="1"/>
  <c r="AR171" i="51"/>
  <c r="B147" i="51"/>
  <c r="B192" i="51" s="1"/>
  <c r="AR149" i="51"/>
  <c r="AR151" i="51"/>
  <c r="D156" i="51"/>
  <c r="D160" i="51"/>
  <c r="C162" i="51"/>
  <c r="C207" i="51" s="1"/>
  <c r="AR163" i="51"/>
  <c r="B168" i="51"/>
  <c r="B213" i="51" s="1"/>
  <c r="S180" i="51"/>
  <c r="B150" i="51"/>
  <c r="B195" i="51" s="1"/>
  <c r="C152" i="51"/>
  <c r="C197" i="51" s="1"/>
  <c r="AR153" i="51"/>
  <c r="AT155" i="51"/>
  <c r="B158" i="51"/>
  <c r="B203" i="51" s="1"/>
  <c r="C160" i="51"/>
  <c r="C205" i="51" s="1"/>
  <c r="AR161" i="51"/>
  <c r="D162" i="51"/>
  <c r="AT163" i="51"/>
  <c r="B166" i="51"/>
  <c r="B211" i="51" s="1"/>
  <c r="C168" i="51"/>
  <c r="C213" i="51" s="1"/>
  <c r="AR169" i="51"/>
  <c r="AT170" i="51"/>
  <c r="B153" i="51"/>
  <c r="B198" i="51" s="1"/>
  <c r="C155" i="51"/>
  <c r="C200" i="51" s="1"/>
  <c r="AR156" i="51"/>
  <c r="D157" i="51"/>
  <c r="B161" i="51"/>
  <c r="B206" i="51" s="1"/>
  <c r="C163" i="51"/>
  <c r="C208" i="51" s="1"/>
  <c r="AR164" i="51"/>
  <c r="D165" i="51"/>
  <c r="AT166" i="51"/>
  <c r="B169" i="51"/>
  <c r="B214" i="51" s="1"/>
  <c r="S191" i="51"/>
  <c r="S202" i="51"/>
  <c r="S205" i="51"/>
  <c r="C164" i="51"/>
  <c r="C209" i="51" s="1"/>
  <c r="AR165" i="51"/>
  <c r="D166" i="51"/>
  <c r="AT167" i="51"/>
  <c r="C171" i="51"/>
  <c r="C216" i="51" s="1"/>
  <c r="S182" i="51"/>
  <c r="S192" i="51"/>
  <c r="S204" i="51"/>
  <c r="S214" i="51"/>
  <c r="AT162" i="51"/>
  <c r="B165" i="51"/>
  <c r="B210" i="51" s="1"/>
  <c r="C167" i="51"/>
  <c r="C212" i="51" s="1"/>
  <c r="AR168" i="51"/>
  <c r="D169" i="51"/>
  <c r="C170" i="51"/>
  <c r="C215" i="51" s="1"/>
  <c r="AT171" i="51"/>
  <c r="AR170" i="51"/>
  <c r="D171" i="51"/>
  <c r="S212" i="51"/>
  <c r="B170" i="51"/>
  <c r="B215" i="51" s="1"/>
  <c r="S210" i="51"/>
  <c r="S203" i="51"/>
  <c r="S211" i="51"/>
  <c r="S201" i="51"/>
  <c r="S209" i="51"/>
  <c r="S208" i="51"/>
  <c r="S216" i="51"/>
  <c r="S207" i="51"/>
  <c r="S215" i="51"/>
  <c r="AO76" i="51"/>
  <c r="U24" i="51"/>
  <c r="N29" i="51"/>
  <c r="Q29" i="51" s="1"/>
  <c r="AS7" i="51"/>
  <c r="AS5" i="51"/>
  <c r="AT3" i="51"/>
  <c r="AS8" i="51"/>
  <c r="AS6" i="51"/>
  <c r="E29" i="51"/>
  <c r="G29" i="51" s="1"/>
  <c r="AO92" i="51"/>
  <c r="U10" i="51"/>
  <c r="W34" i="51"/>
  <c r="Y34" i="51" s="1"/>
  <c r="AO78" i="51"/>
  <c r="AO102" i="51"/>
  <c r="AO110" i="51"/>
  <c r="AN110" i="51"/>
  <c r="AO116" i="51"/>
  <c r="AN116" i="51"/>
  <c r="X102" i="51"/>
  <c r="AD127" i="51"/>
  <c r="R127" i="51"/>
  <c r="AF127" i="51"/>
  <c r="AN50" i="51"/>
  <c r="AN66" i="51"/>
  <c r="AN82" i="51"/>
  <c r="AN98" i="51"/>
  <c r="AF126" i="51"/>
  <c r="AH47" i="51"/>
  <c r="AN56" i="51"/>
  <c r="AN72" i="51"/>
  <c r="AN88" i="51"/>
  <c r="AO104" i="51"/>
  <c r="U15" i="51"/>
  <c r="H23" i="51"/>
  <c r="U23" i="51" s="1"/>
  <c r="AN46" i="51"/>
  <c r="AN62" i="51"/>
  <c r="AN78" i="51"/>
  <c r="AN94" i="51"/>
  <c r="AH101" i="51"/>
  <c r="AO100" i="51" s="1"/>
  <c r="N110" i="51"/>
  <c r="X116" i="51"/>
  <c r="V127" i="51"/>
  <c r="X110" i="51"/>
  <c r="AN100" i="51"/>
  <c r="AO118" i="51"/>
  <c r="D146" i="51" a="1"/>
  <c r="D137" i="51" a="1"/>
  <c r="AT139" i="51" a="1"/>
  <c r="AT159" i="51" a="1"/>
  <c r="AT158" i="51" a="1"/>
  <c r="D147" i="51" a="1"/>
  <c r="AT146" i="51" a="1"/>
  <c r="AT144" i="51" a="1"/>
  <c r="D150" i="51" a="1"/>
  <c r="AT149" i="51" a="1"/>
  <c r="D145" i="51" a="1"/>
  <c r="AT132" i="51" a="1"/>
  <c r="D153" i="51" a="1"/>
  <c r="D158" i="51" a="1"/>
  <c r="AT137" i="51" a="1"/>
  <c r="AT141" i="51" a="1"/>
  <c r="AT138" i="51" a="1"/>
  <c r="AT154" i="51" a="1"/>
  <c r="AT134" i="51" a="1"/>
  <c r="AT133" i="51" a="1"/>
  <c r="AT150" i="51" a="1"/>
  <c r="AT136" i="51" a="1"/>
  <c r="D139" i="51" a="1"/>
  <c r="AT147" i="51" a="1"/>
  <c r="D151" i="51" a="1"/>
  <c r="D138" i="51" a="1"/>
  <c r="AT142" i="51" a="1"/>
  <c r="D134" i="51" a="1"/>
  <c r="D135" i="51" a="1"/>
  <c r="D144" i="51" a="1"/>
  <c r="D141" i="51" a="1"/>
  <c r="D133" i="51" a="1"/>
  <c r="D159" i="51" a="1"/>
  <c r="D154" i="51" a="1"/>
  <c r="D142" i="51" a="1"/>
  <c r="D149" i="51" a="1"/>
  <c r="D132" i="51" a="1"/>
  <c r="AT153" i="51" a="1"/>
  <c r="D148" i="51" a="1"/>
  <c r="AT145" i="51" a="1"/>
  <c r="D136" i="51" a="1"/>
  <c r="AT151" i="51" a="1"/>
  <c r="AT148" i="51" a="1"/>
  <c r="AT135" i="51" a="1"/>
  <c r="D148" i="51" l="1"/>
  <c r="AT148" i="51"/>
  <c r="AT134" i="51"/>
  <c r="D134" i="51"/>
  <c r="AT133" i="51"/>
  <c r="D144" i="51"/>
  <c r="AT144" i="51"/>
  <c r="AT138" i="51"/>
  <c r="AT141" i="51"/>
  <c r="D141" i="51"/>
  <c r="AT132" i="51"/>
  <c r="AT135" i="51"/>
  <c r="AT151" i="51"/>
  <c r="D151" i="51"/>
  <c r="AT139" i="51"/>
  <c r="AT136" i="51"/>
  <c r="AT137" i="51"/>
  <c r="D137" i="51"/>
  <c r="AO64" i="51"/>
  <c r="AO84" i="51"/>
  <c r="D133" i="51"/>
  <c r="D138" i="51"/>
  <c r="AT147" i="51"/>
  <c r="D147" i="51"/>
  <c r="D136" i="51"/>
  <c r="AO48" i="51"/>
  <c r="AO58" i="51"/>
  <c r="AO54" i="51"/>
  <c r="AT158" i="51"/>
  <c r="D158" i="51"/>
  <c r="D153" i="51"/>
  <c r="AT153" i="51"/>
  <c r="D149" i="51"/>
  <c r="AT149" i="51"/>
  <c r="D154" i="51"/>
  <c r="AT154" i="51"/>
  <c r="AT150" i="51"/>
  <c r="D150" i="51"/>
  <c r="D135" i="51"/>
  <c r="D145" i="51"/>
  <c r="AT145" i="51"/>
  <c r="AT146" i="51"/>
  <c r="D146" i="51"/>
  <c r="D142" i="51"/>
  <c r="AT142" i="51"/>
  <c r="D139" i="51"/>
  <c r="AO80" i="51"/>
  <c r="AO90" i="51"/>
  <c r="AO88" i="51"/>
  <c r="AO52" i="51"/>
  <c r="AO74" i="51"/>
  <c r="AO82" i="51"/>
  <c r="AO60" i="51"/>
  <c r="AT159" i="51"/>
  <c r="D159" i="51"/>
  <c r="D132" i="51"/>
  <c r="C252" i="51"/>
  <c r="C225" i="51"/>
  <c r="C229" i="51"/>
  <c r="C237" i="51"/>
  <c r="B243" i="51"/>
  <c r="AR243" i="51" s="1"/>
  <c r="C259" i="51"/>
  <c r="C241" i="51"/>
  <c r="B229" i="51"/>
  <c r="AR229" i="51" s="1"/>
  <c r="AT5" i="51"/>
  <c r="B260" i="51"/>
  <c r="AR260" i="51" s="1"/>
  <c r="C254" i="51"/>
  <c r="B240" i="51"/>
  <c r="AR240" i="51" s="1"/>
  <c r="B239" i="51"/>
  <c r="AR239" i="51" s="1"/>
  <c r="B252" i="51"/>
  <c r="AR252" i="51" s="1"/>
  <c r="C247" i="51"/>
  <c r="B226" i="51"/>
  <c r="AR226" i="51" s="1"/>
  <c r="C230" i="51"/>
  <c r="B249" i="51"/>
  <c r="AR249" i="51" s="1"/>
  <c r="C224" i="51"/>
  <c r="B236" i="51"/>
  <c r="AR236" i="51" s="1"/>
  <c r="I29" i="51"/>
  <c r="B256" i="51"/>
  <c r="AR256" i="51" s="1"/>
  <c r="B242" i="51"/>
  <c r="AR242" i="51" s="1"/>
  <c r="B241" i="51"/>
  <c r="AR241" i="51" s="1"/>
  <c r="C228" i="51"/>
  <c r="B224" i="51"/>
  <c r="AR224" i="51" s="1"/>
  <c r="AT7" i="51"/>
  <c r="AV7" i="51"/>
  <c r="C260" i="51"/>
  <c r="C253" i="51"/>
  <c r="B238" i="51"/>
  <c r="AR238" i="51" s="1"/>
  <c r="B250" i="51"/>
  <c r="AR250" i="51" s="1"/>
  <c r="C233" i="51"/>
  <c r="B254" i="51"/>
  <c r="AR254" i="51" s="1"/>
  <c r="B228" i="51"/>
  <c r="AR228" i="51" s="1"/>
  <c r="B225" i="51"/>
  <c r="AR225" i="51" s="1"/>
  <c r="C238" i="51"/>
  <c r="AV8" i="51"/>
  <c r="AU8" i="51"/>
  <c r="AT8" i="51"/>
  <c r="C242" i="51"/>
  <c r="C256" i="51"/>
  <c r="C249" i="51"/>
  <c r="B227" i="51"/>
  <c r="AR227" i="51" s="1"/>
  <c r="B251" i="51"/>
  <c r="AR251" i="51" s="1"/>
  <c r="C250" i="51"/>
  <c r="C236" i="51"/>
  <c r="C248" i="51"/>
  <c r="C235" i="51"/>
  <c r="B231" i="51"/>
  <c r="AR231" i="51" s="1"/>
  <c r="B245" i="51"/>
  <c r="AR245" i="51" s="1"/>
  <c r="C223" i="51"/>
  <c r="C245" i="51"/>
  <c r="C240" i="51"/>
  <c r="B223" i="51"/>
  <c r="AR223" i="51" s="1"/>
  <c r="AH127" i="51"/>
  <c r="U17" i="51"/>
  <c r="B248" i="51"/>
  <c r="AR248" i="51" s="1"/>
  <c r="B234" i="51"/>
  <c r="AR234" i="51" s="1"/>
  <c r="C246" i="51"/>
  <c r="C234" i="51"/>
  <c r="C232" i="51"/>
  <c r="B232" i="51"/>
  <c r="AR232" i="51" s="1"/>
  <c r="C231" i="51"/>
  <c r="C239" i="51"/>
  <c r="C251" i="51"/>
  <c r="AO46" i="51"/>
  <c r="C257" i="51"/>
  <c r="C261" i="51"/>
  <c r="B258" i="51"/>
  <c r="AR258" i="51" s="1"/>
  <c r="B237" i="51"/>
  <c r="AR237" i="51" s="1"/>
  <c r="C244" i="51"/>
  <c r="B246" i="51"/>
  <c r="AR246" i="51" s="1"/>
  <c r="B257" i="51"/>
  <c r="AR257" i="51" s="1"/>
  <c r="C243" i="51"/>
  <c r="B230" i="51"/>
  <c r="AR230" i="51" s="1"/>
  <c r="B253" i="51"/>
  <c r="AR253" i="51" s="1"/>
  <c r="C226" i="51"/>
  <c r="B233" i="51"/>
  <c r="AR233" i="51" s="1"/>
  <c r="AT6" i="51"/>
  <c r="K38" i="51" s="1" a="1"/>
  <c r="K38" i="51" s="1"/>
  <c r="M38" i="51" s="1"/>
  <c r="AV6" i="51"/>
  <c r="B255" i="51"/>
  <c r="AR255" i="51" s="1"/>
  <c r="B259" i="51"/>
  <c r="AR259" i="51" s="1"/>
  <c r="C258" i="51"/>
  <c r="B261" i="51"/>
  <c r="AR261" i="51" s="1"/>
  <c r="B244" i="51"/>
  <c r="AR244" i="51" s="1"/>
  <c r="B235" i="51"/>
  <c r="AR235" i="51" s="1"/>
  <c r="C222" i="51"/>
  <c r="C255" i="51"/>
  <c r="B247" i="51"/>
  <c r="AR247" i="51" s="1"/>
  <c r="C227" i="51"/>
  <c r="L29" i="51" l="1"/>
  <c r="K39" i="51" a="1"/>
  <c r="K39" i="51" s="1"/>
  <c r="M39" i="51" s="1"/>
  <c r="K40" i="51" a="1"/>
  <c r="K40" i="51" s="1"/>
  <c r="M40" i="51" s="1"/>
  <c r="E34" i="51" l="1"/>
  <c r="G34" i="51" s="1"/>
  <c r="Q34" i="51" l="1"/>
  <c r="U34" i="51" s="1"/>
  <c r="N34" i="51"/>
  <c r="S34" i="51" s="1"/>
  <c r="J47" i="45" l="1"/>
  <c r="J49" i="45"/>
  <c r="J51" i="45"/>
  <c r="J53" i="45"/>
  <c r="J55" i="45"/>
  <c r="J57" i="45"/>
  <c r="J59" i="45"/>
  <c r="J61" i="45"/>
  <c r="J63" i="45"/>
  <c r="J65" i="45"/>
  <c r="J67" i="45"/>
  <c r="J69" i="45"/>
  <c r="J71" i="45"/>
  <c r="J73" i="45"/>
  <c r="F172" i="45" l="1"/>
  <c r="P127" i="45"/>
  <c r="AJ127" i="45"/>
  <c r="AF127" i="45"/>
  <c r="AB127" i="45"/>
  <c r="T127" i="45"/>
  <c r="AJ126" i="45"/>
  <c r="AF126" i="45"/>
  <c r="AB126" i="45"/>
  <c r="T126" i="45"/>
  <c r="P126" i="45"/>
  <c r="AL85" i="45"/>
  <c r="AL125" i="45"/>
  <c r="AL123" i="45"/>
  <c r="AL121" i="45"/>
  <c r="AL119" i="45"/>
  <c r="AL117" i="45"/>
  <c r="AL115" i="45"/>
  <c r="AL113" i="45"/>
  <c r="AL111" i="45"/>
  <c r="AL109" i="45"/>
  <c r="AL107" i="45"/>
  <c r="AL105" i="45"/>
  <c r="AL103" i="45"/>
  <c r="AL101" i="45"/>
  <c r="AL99" i="45"/>
  <c r="AL97" i="45"/>
  <c r="AL95" i="45"/>
  <c r="AL93" i="45"/>
  <c r="AL91" i="45"/>
  <c r="AL89" i="45"/>
  <c r="AL87" i="45"/>
  <c r="AL83" i="45"/>
  <c r="AL81" i="45"/>
  <c r="AL79" i="45"/>
  <c r="AL77" i="45"/>
  <c r="AL75" i="45"/>
  <c r="AL73" i="45"/>
  <c r="AL71" i="45"/>
  <c r="AL69" i="45"/>
  <c r="AL67" i="45"/>
  <c r="AL65" i="45"/>
  <c r="AL63" i="45"/>
  <c r="AL61" i="45"/>
  <c r="AL59" i="45"/>
  <c r="AL57" i="45"/>
  <c r="AL55" i="45"/>
  <c r="AL53" i="45"/>
  <c r="AL51" i="45"/>
  <c r="AL49" i="45"/>
  <c r="AL47" i="45"/>
  <c r="AH125" i="45"/>
  <c r="AH123" i="45"/>
  <c r="AH121" i="45"/>
  <c r="AH119" i="45"/>
  <c r="AH117" i="45"/>
  <c r="AH115" i="45"/>
  <c r="AH113" i="45"/>
  <c r="AH111" i="45"/>
  <c r="AH109" i="45"/>
  <c r="AH107" i="45"/>
  <c r="AH105" i="45"/>
  <c r="AH103" i="45"/>
  <c r="AH101" i="45"/>
  <c r="AH99" i="45"/>
  <c r="AH97" i="45"/>
  <c r="AH95" i="45"/>
  <c r="AH93" i="45"/>
  <c r="AH91" i="45"/>
  <c r="AH89" i="45"/>
  <c r="AH87" i="45"/>
  <c r="AH85" i="45"/>
  <c r="AH83" i="45"/>
  <c r="AH81" i="45"/>
  <c r="AH79" i="45"/>
  <c r="AH77" i="45"/>
  <c r="AH75" i="45"/>
  <c r="AH73" i="45"/>
  <c r="AH71" i="45"/>
  <c r="AH69" i="45"/>
  <c r="AH67" i="45"/>
  <c r="AH65" i="45"/>
  <c r="AH63" i="45"/>
  <c r="AH61" i="45"/>
  <c r="AH59" i="45"/>
  <c r="AH57" i="45"/>
  <c r="AH55" i="45"/>
  <c r="AH53" i="45"/>
  <c r="AH51" i="45"/>
  <c r="AH49" i="45"/>
  <c r="AH47" i="45"/>
  <c r="AD125" i="45"/>
  <c r="AD123" i="45"/>
  <c r="AD121" i="45"/>
  <c r="AD119" i="45"/>
  <c r="AD117" i="45"/>
  <c r="AD115" i="45"/>
  <c r="AD113" i="45"/>
  <c r="AD111" i="45"/>
  <c r="AD109" i="45"/>
  <c r="AD107" i="45"/>
  <c r="AD105" i="45"/>
  <c r="AD103" i="45"/>
  <c r="AD101" i="45"/>
  <c r="AD99" i="45"/>
  <c r="AD97" i="45"/>
  <c r="AD95" i="45"/>
  <c r="AD93" i="45"/>
  <c r="AD91" i="45"/>
  <c r="AD89" i="45"/>
  <c r="AD87" i="45"/>
  <c r="AD85" i="45"/>
  <c r="AD83" i="45"/>
  <c r="AD81" i="45"/>
  <c r="AD79" i="45"/>
  <c r="AD77" i="45"/>
  <c r="AD75" i="45"/>
  <c r="AD73" i="45"/>
  <c r="AD71" i="45"/>
  <c r="AD69" i="45"/>
  <c r="AD67" i="45"/>
  <c r="AD65" i="45"/>
  <c r="AD63" i="45"/>
  <c r="AD61" i="45"/>
  <c r="AD59" i="45"/>
  <c r="AD57" i="45"/>
  <c r="AD55" i="45"/>
  <c r="AD53" i="45"/>
  <c r="AD51" i="45"/>
  <c r="AD49" i="45"/>
  <c r="AD47" i="45"/>
  <c r="V51" i="45"/>
  <c r="V49" i="45"/>
  <c r="R47" i="45"/>
  <c r="V47" i="45"/>
  <c r="V127" i="45" s="1"/>
  <c r="V125" i="45"/>
  <c r="V123" i="45"/>
  <c r="V121" i="45"/>
  <c r="V119" i="45"/>
  <c r="V117" i="45"/>
  <c r="V115" i="45"/>
  <c r="V113" i="45"/>
  <c r="V111" i="45"/>
  <c r="V109" i="45"/>
  <c r="V107" i="45"/>
  <c r="V105" i="45"/>
  <c r="V103" i="45"/>
  <c r="V101" i="45"/>
  <c r="V99" i="45"/>
  <c r="V97" i="45"/>
  <c r="V95" i="45"/>
  <c r="V93" i="45"/>
  <c r="V91" i="45"/>
  <c r="V89" i="45"/>
  <c r="V87" i="45"/>
  <c r="V85" i="45"/>
  <c r="V83" i="45"/>
  <c r="V81" i="45"/>
  <c r="V79" i="45"/>
  <c r="V77" i="45"/>
  <c r="V75" i="45"/>
  <c r="V73" i="45"/>
  <c r="V71" i="45"/>
  <c r="V69" i="45"/>
  <c r="V67" i="45"/>
  <c r="V65" i="45"/>
  <c r="V63" i="45"/>
  <c r="V61" i="45"/>
  <c r="V59" i="45"/>
  <c r="V57" i="45"/>
  <c r="V55" i="45"/>
  <c r="V53" i="45"/>
  <c r="AL159" i="45"/>
  <c r="AF159" i="45"/>
  <c r="Z159" i="45"/>
  <c r="AL158" i="45"/>
  <c r="AF158" i="45"/>
  <c r="Z158" i="45"/>
  <c r="AL157" i="45"/>
  <c r="AF157" i="45"/>
  <c r="Z157" i="45"/>
  <c r="AL156" i="45"/>
  <c r="AF156" i="45"/>
  <c r="Z156" i="45"/>
  <c r="AL155" i="45"/>
  <c r="AF155" i="45"/>
  <c r="Z155" i="45"/>
  <c r="AL154" i="45"/>
  <c r="AF154" i="45"/>
  <c r="Z154" i="45"/>
  <c r="AL153" i="45"/>
  <c r="AF153" i="45"/>
  <c r="Z153" i="45"/>
  <c r="AL152" i="45"/>
  <c r="AF152" i="45"/>
  <c r="Z152" i="45"/>
  <c r="AL151" i="45"/>
  <c r="AF151" i="45"/>
  <c r="Z151" i="45"/>
  <c r="AL150" i="45"/>
  <c r="AF150" i="45"/>
  <c r="Z150" i="45"/>
  <c r="AL149" i="45"/>
  <c r="AF149" i="45"/>
  <c r="Z149" i="45"/>
  <c r="AL148" i="45"/>
  <c r="AF148" i="45"/>
  <c r="Z148" i="45"/>
  <c r="AL147" i="45"/>
  <c r="AF147" i="45"/>
  <c r="Z147" i="45"/>
  <c r="AL146" i="45"/>
  <c r="AF146" i="45"/>
  <c r="Z146" i="45"/>
  <c r="AL145" i="45"/>
  <c r="AF145" i="45"/>
  <c r="Z145" i="45"/>
  <c r="AL144" i="45"/>
  <c r="AF144" i="45"/>
  <c r="Z144" i="45"/>
  <c r="AL143" i="45"/>
  <c r="AF143" i="45"/>
  <c r="Z143" i="45"/>
  <c r="AL165" i="45"/>
  <c r="AF165" i="45"/>
  <c r="Z165" i="45"/>
  <c r="AL164" i="45"/>
  <c r="AF164" i="45"/>
  <c r="Z164" i="45"/>
  <c r="AL163" i="45"/>
  <c r="AF163" i="45"/>
  <c r="Z163" i="45"/>
  <c r="AL162" i="45"/>
  <c r="AF162" i="45"/>
  <c r="Z162" i="45"/>
  <c r="AL161" i="45"/>
  <c r="AF161" i="45"/>
  <c r="Z161" i="45"/>
  <c r="AL160" i="45"/>
  <c r="AF160" i="45"/>
  <c r="Z160" i="45"/>
  <c r="AL142" i="45"/>
  <c r="AF142" i="45"/>
  <c r="Z142" i="45"/>
  <c r="AL141" i="45"/>
  <c r="AF141" i="45"/>
  <c r="Z141" i="45"/>
  <c r="AL140" i="45"/>
  <c r="AF140" i="45"/>
  <c r="Z140" i="45"/>
  <c r="AL139" i="45"/>
  <c r="AF139" i="45"/>
  <c r="Z139" i="45"/>
  <c r="AL138" i="45"/>
  <c r="AF138" i="45"/>
  <c r="Z138" i="45"/>
  <c r="AL168" i="45"/>
  <c r="AF168" i="45"/>
  <c r="Z168" i="45"/>
  <c r="AL167" i="45"/>
  <c r="AF167" i="45"/>
  <c r="Z167" i="45"/>
  <c r="AL166" i="45"/>
  <c r="AF166" i="45"/>
  <c r="Z166" i="45"/>
  <c r="AL137" i="45"/>
  <c r="AF137" i="45"/>
  <c r="Z137" i="45"/>
  <c r="AL136" i="45"/>
  <c r="AF136" i="45"/>
  <c r="Z136" i="45"/>
  <c r="AL135" i="45"/>
  <c r="AF135" i="45"/>
  <c r="Z135" i="45"/>
  <c r="AL134" i="45"/>
  <c r="AF134" i="45"/>
  <c r="Z134" i="45"/>
  <c r="AL133" i="45"/>
  <c r="AF133" i="45"/>
  <c r="S133" i="45" s="1"/>
  <c r="Z133" i="45"/>
  <c r="AL171" i="45"/>
  <c r="AF171" i="45"/>
  <c r="Z171" i="45"/>
  <c r="AL170" i="45"/>
  <c r="AF170" i="45"/>
  <c r="Z170" i="45"/>
  <c r="AL169" i="45"/>
  <c r="AF169" i="45"/>
  <c r="Z169" i="45"/>
  <c r="R125" i="45"/>
  <c r="J125" i="45"/>
  <c r="N124" i="45" s="1"/>
  <c r="R123" i="45"/>
  <c r="J123" i="45"/>
  <c r="N122" i="45" s="1"/>
  <c r="R121" i="45"/>
  <c r="J121" i="45"/>
  <c r="N120" i="45" s="1"/>
  <c r="R119" i="45"/>
  <c r="J119" i="45"/>
  <c r="N118" i="45" s="1"/>
  <c r="R117" i="45"/>
  <c r="J117" i="45"/>
  <c r="N116" i="45" s="1"/>
  <c r="R115" i="45"/>
  <c r="J115" i="45"/>
  <c r="N114" i="45" s="1"/>
  <c r="R113" i="45"/>
  <c r="J113" i="45"/>
  <c r="N112" i="45" s="1"/>
  <c r="R111" i="45"/>
  <c r="J111" i="45"/>
  <c r="N110" i="45" s="1"/>
  <c r="R109" i="45"/>
  <c r="J109" i="45"/>
  <c r="N108" i="45" s="1"/>
  <c r="R107" i="45"/>
  <c r="J107" i="45"/>
  <c r="N106" i="45" s="1"/>
  <c r="R105" i="45"/>
  <c r="J105" i="45"/>
  <c r="N104" i="45" s="1"/>
  <c r="R103" i="45"/>
  <c r="J103" i="45"/>
  <c r="N102" i="45" s="1"/>
  <c r="R101" i="45"/>
  <c r="J101" i="45"/>
  <c r="N100" i="45" s="1"/>
  <c r="R99" i="45"/>
  <c r="J99" i="45"/>
  <c r="N98" i="45" s="1"/>
  <c r="R97" i="45"/>
  <c r="X96" i="45" s="1"/>
  <c r="J97" i="45"/>
  <c r="N96" i="45" s="1"/>
  <c r="R95" i="45"/>
  <c r="J95" i="45"/>
  <c r="N94" i="45" s="1"/>
  <c r="R93" i="45"/>
  <c r="J93" i="45"/>
  <c r="N92" i="45" s="1"/>
  <c r="R91" i="45"/>
  <c r="J91" i="45"/>
  <c r="N90" i="45" s="1"/>
  <c r="R89" i="45"/>
  <c r="J89" i="45"/>
  <c r="N88" i="45" s="1"/>
  <c r="R87" i="45"/>
  <c r="J87" i="45"/>
  <c r="N86" i="45" s="1"/>
  <c r="R73" i="45"/>
  <c r="N72" i="45"/>
  <c r="R71" i="45"/>
  <c r="N70" i="45"/>
  <c r="R69" i="45"/>
  <c r="N68" i="45"/>
  <c r="R67" i="45"/>
  <c r="N66" i="45"/>
  <c r="R65" i="45"/>
  <c r="N64" i="45"/>
  <c r="R63" i="45"/>
  <c r="N62" i="45"/>
  <c r="R61" i="45"/>
  <c r="N60" i="45"/>
  <c r="R59" i="45"/>
  <c r="N58" i="45"/>
  <c r="R57" i="45"/>
  <c r="N56" i="45"/>
  <c r="R55" i="45"/>
  <c r="N54" i="45"/>
  <c r="R53" i="45"/>
  <c r="N52" i="45"/>
  <c r="R51" i="45"/>
  <c r="N50" i="45"/>
  <c r="R85" i="45"/>
  <c r="J85" i="45"/>
  <c r="N84" i="45" s="1"/>
  <c r="R83" i="45"/>
  <c r="J83" i="45"/>
  <c r="N82" i="45" s="1"/>
  <c r="R81" i="45"/>
  <c r="J81" i="45"/>
  <c r="N80" i="45" s="1"/>
  <c r="R79" i="45"/>
  <c r="J79" i="45"/>
  <c r="N78" i="45" s="1"/>
  <c r="R77" i="45"/>
  <c r="J77" i="45"/>
  <c r="N76" i="45" s="1"/>
  <c r="R75" i="45"/>
  <c r="J75" i="45"/>
  <c r="N74" i="45" s="1"/>
  <c r="R49" i="45"/>
  <c r="N48" i="45"/>
  <c r="L34" i="45"/>
  <c r="I34" i="45"/>
  <c r="A34" i="45"/>
  <c r="A29" i="45"/>
  <c r="E24" i="45"/>
  <c r="O22" i="45"/>
  <c r="O21" i="45"/>
  <c r="H22" i="45"/>
  <c r="H21" i="45"/>
  <c r="E17" i="45"/>
  <c r="O15" i="45"/>
  <c r="O14" i="45"/>
  <c r="H15" i="45"/>
  <c r="H14" i="45"/>
  <c r="O40" i="45"/>
  <c r="O39" i="45"/>
  <c r="E40" i="45"/>
  <c r="E39" i="45"/>
  <c r="E10" i="45"/>
  <c r="O8" i="45"/>
  <c r="O7" i="45"/>
  <c r="H8" i="45"/>
  <c r="H7" i="45"/>
  <c r="D170" i="45" a="1"/>
  <c r="B169" i="45" a="1"/>
  <c r="D145" i="45" a="1"/>
  <c r="D158" i="45" a="1"/>
  <c r="B134" i="45" a="1"/>
  <c r="D133" i="45" a="1"/>
  <c r="C133" i="45" a="1"/>
  <c r="B151" i="45" a="1"/>
  <c r="D164" i="45" a="1"/>
  <c r="D150" i="45" a="1"/>
  <c r="B162" i="45" a="1"/>
  <c r="C143" i="45" a="1"/>
  <c r="D163" i="45" a="1"/>
  <c r="B170" i="45" a="1"/>
  <c r="D142" i="45" a="1"/>
  <c r="B157" i="45" a="1"/>
  <c r="D143" i="45" a="1"/>
  <c r="D156" i="45" a="1"/>
  <c r="C169" i="45" a="1"/>
  <c r="B171" i="45" a="1"/>
  <c r="C167" i="45" a="1"/>
  <c r="C161" i="45" a="1"/>
  <c r="B153" i="45" a="1"/>
  <c r="C146" i="45" a="1"/>
  <c r="D153" i="45" a="1"/>
  <c r="C164" i="45" a="1"/>
  <c r="C157" i="45" a="1"/>
  <c r="C141" i="45" a="1"/>
  <c r="B167" i="45" a="1"/>
  <c r="C134" i="45" a="1"/>
  <c r="B168" i="45" a="1"/>
  <c r="D132" i="45" a="1"/>
  <c r="B133" i="45" a="1"/>
  <c r="C147" i="45" a="1"/>
  <c r="D157" i="45" a="1"/>
  <c r="B143" i="45" a="1"/>
  <c r="D161" i="45" a="1"/>
  <c r="B140" i="45" a="1"/>
  <c r="C150" i="45" a="1"/>
  <c r="D165" i="45" a="1"/>
  <c r="C159" i="45" a="1"/>
  <c r="D155" i="45" a="1"/>
  <c r="D166" i="45" a="1"/>
  <c r="D136" i="45" a="1"/>
  <c r="B155" i="45" a="1"/>
  <c r="B138" i="45" a="1"/>
  <c r="C163" i="45" a="1"/>
  <c r="C155" i="45" a="1"/>
  <c r="C168" i="45" a="1"/>
  <c r="B142" i="45" a="1"/>
  <c r="B139" i="45" a="1"/>
  <c r="B161" i="45" a="1"/>
  <c r="D140" i="45" a="1"/>
  <c r="C154" i="45" a="1"/>
  <c r="D171" i="45" a="1"/>
  <c r="C151" i="45" a="1"/>
  <c r="D139" i="45" a="1"/>
  <c r="C135" i="45" a="1"/>
  <c r="D169" i="45" a="1"/>
  <c r="C156" i="45" a="1"/>
  <c r="C140" i="45" a="1"/>
  <c r="C148" i="45" a="1"/>
  <c r="C165" i="45" a="1"/>
  <c r="D144" i="45" a="1"/>
  <c r="B132" i="45" a="1"/>
  <c r="D167" i="45" a="1"/>
  <c r="C145" i="45" a="1"/>
  <c r="C170" i="45" a="1"/>
  <c r="B136" i="45" a="1"/>
  <c r="B154" i="45" a="1"/>
  <c r="B163" i="45" a="1"/>
  <c r="D152" i="45" a="1"/>
  <c r="D149" i="45" a="1"/>
  <c r="C136" i="45" a="1"/>
  <c r="D159" i="45" a="1"/>
  <c r="C171" i="45" a="1"/>
  <c r="B141" i="45" a="1"/>
  <c r="B135" i="45" a="1"/>
  <c r="D141" i="45" a="1"/>
  <c r="C149" i="45" a="1"/>
  <c r="B159" i="45" a="1"/>
  <c r="D135" i="45" a="1"/>
  <c r="C160" i="45" a="1"/>
  <c r="B137" i="45" a="1"/>
  <c r="C142" i="45" a="1"/>
  <c r="C132" i="45" a="1"/>
  <c r="B166" i="45" a="1"/>
  <c r="B150" i="45" a="1"/>
  <c r="D168" i="45" a="1"/>
  <c r="D146" i="45" a="1"/>
  <c r="B149" i="45" a="1"/>
  <c r="B144" i="45" a="1"/>
  <c r="D134" i="45" a="1"/>
  <c r="B148" i="45" a="1"/>
  <c r="C162" i="45" a="1"/>
  <c r="B147" i="45" a="1"/>
  <c r="B156" i="45" a="1"/>
  <c r="D148" i="45" a="1"/>
  <c r="B164" i="45" a="1"/>
  <c r="D137" i="45" a="1"/>
  <c r="C158" i="45" a="1"/>
  <c r="D138" i="45" a="1"/>
  <c r="D154" i="45" a="1"/>
  <c r="D147" i="45" a="1"/>
  <c r="C138" i="45" a="1"/>
  <c r="D160" i="45" a="1"/>
  <c r="B160" i="45" a="1"/>
  <c r="C137" i="45" a="1"/>
  <c r="C152" i="45" a="1"/>
  <c r="C139" i="45" a="1"/>
  <c r="B158" i="45" a="1"/>
  <c r="C144" i="45" a="1"/>
  <c r="B152" i="45" a="1"/>
  <c r="D162" i="45" a="1"/>
  <c r="B146" i="45" a="1"/>
  <c r="B145" i="45" a="1"/>
  <c r="D151" i="45" a="1"/>
  <c r="C166" i="45" a="1"/>
  <c r="B165" i="45" a="1"/>
  <c r="C153" i="45" a="1"/>
  <c r="AH127" i="45" l="1"/>
  <c r="AD127" i="45"/>
  <c r="X94" i="45"/>
  <c r="R127" i="45"/>
  <c r="AL127" i="45"/>
  <c r="D168" i="45"/>
  <c r="D156" i="45"/>
  <c r="D140" i="45"/>
  <c r="D171" i="45"/>
  <c r="D167" i="45"/>
  <c r="D163" i="45"/>
  <c r="D159" i="45"/>
  <c r="D155" i="45"/>
  <c r="D151" i="45"/>
  <c r="D147" i="45"/>
  <c r="D143" i="45"/>
  <c r="D139" i="45"/>
  <c r="D135" i="45"/>
  <c r="D152" i="45"/>
  <c r="D164" i="45"/>
  <c r="D144" i="45"/>
  <c r="D170" i="45"/>
  <c r="D166" i="45"/>
  <c r="D162" i="45"/>
  <c r="D158" i="45"/>
  <c r="D154" i="45"/>
  <c r="D150" i="45"/>
  <c r="D146" i="45"/>
  <c r="D142" i="45"/>
  <c r="D138" i="45"/>
  <c r="D134" i="45"/>
  <c r="D148" i="45"/>
  <c r="D160" i="45"/>
  <c r="D136" i="45"/>
  <c r="D169" i="45"/>
  <c r="D165" i="45"/>
  <c r="D161" i="45"/>
  <c r="D157" i="45"/>
  <c r="D153" i="45"/>
  <c r="D149" i="45"/>
  <c r="D145" i="45"/>
  <c r="D141" i="45"/>
  <c r="D137" i="45"/>
  <c r="D133" i="45"/>
  <c r="D132" i="45"/>
  <c r="C168" i="45"/>
  <c r="C213" i="45" s="1"/>
  <c r="C164" i="45"/>
  <c r="C209" i="45" s="1"/>
  <c r="C160" i="45"/>
  <c r="C205" i="45" s="1"/>
  <c r="C156" i="45"/>
  <c r="C201" i="45" s="1"/>
  <c r="C152" i="45"/>
  <c r="C197" i="45" s="1"/>
  <c r="C148" i="45"/>
  <c r="C193" i="45" s="1"/>
  <c r="C144" i="45"/>
  <c r="C189" i="45" s="1"/>
  <c r="C140" i="45"/>
  <c r="C185" i="45" s="1"/>
  <c r="C136" i="45"/>
  <c r="C181" i="45" s="1"/>
  <c r="C171" i="45"/>
  <c r="C216" i="45" s="1"/>
  <c r="C167" i="45"/>
  <c r="C212" i="45" s="1"/>
  <c r="C163" i="45"/>
  <c r="C208" i="45" s="1"/>
  <c r="C159" i="45"/>
  <c r="C204" i="45" s="1"/>
  <c r="C155" i="45"/>
  <c r="C200" i="45" s="1"/>
  <c r="C151" i="45"/>
  <c r="C196" i="45" s="1"/>
  <c r="C147" i="45"/>
  <c r="C192" i="45" s="1"/>
  <c r="C143" i="45"/>
  <c r="C188" i="45" s="1"/>
  <c r="C139" i="45"/>
  <c r="C184" i="45" s="1"/>
  <c r="C135" i="45"/>
  <c r="C180" i="45" s="1"/>
  <c r="C170" i="45"/>
  <c r="C215" i="45" s="1"/>
  <c r="C166" i="45"/>
  <c r="C211" i="45" s="1"/>
  <c r="C162" i="45"/>
  <c r="C207" i="45" s="1"/>
  <c r="C158" i="45"/>
  <c r="C203" i="45" s="1"/>
  <c r="C154" i="45"/>
  <c r="C199" i="45" s="1"/>
  <c r="C150" i="45"/>
  <c r="C195" i="45" s="1"/>
  <c r="C146" i="45"/>
  <c r="C191" i="45" s="1"/>
  <c r="C142" i="45"/>
  <c r="C187" i="45" s="1"/>
  <c r="C138" i="45"/>
  <c r="C183" i="45" s="1"/>
  <c r="C134" i="45"/>
  <c r="C179" i="45" s="1"/>
  <c r="C169" i="45"/>
  <c r="C214" i="45" s="1"/>
  <c r="C165" i="45"/>
  <c r="C210" i="45" s="1"/>
  <c r="C161" i="45"/>
  <c r="C206" i="45" s="1"/>
  <c r="C157" i="45"/>
  <c r="C202" i="45" s="1"/>
  <c r="C153" i="45"/>
  <c r="C198" i="45" s="1"/>
  <c r="C149" i="45"/>
  <c r="C194" i="45" s="1"/>
  <c r="C145" i="45"/>
  <c r="C190" i="45" s="1"/>
  <c r="C141" i="45"/>
  <c r="C186" i="45" s="1"/>
  <c r="C137" i="45"/>
  <c r="C182" i="45" s="1"/>
  <c r="C133" i="45"/>
  <c r="C178" i="45" s="1"/>
  <c r="C132" i="45"/>
  <c r="C177" i="45" s="1"/>
  <c r="B132" i="45"/>
  <c r="X88" i="45"/>
  <c r="S146" i="45"/>
  <c r="S140" i="45"/>
  <c r="S144" i="45"/>
  <c r="S158" i="45"/>
  <c r="S151" i="45"/>
  <c r="S159" i="45"/>
  <c r="S155" i="45"/>
  <c r="S150" i="45"/>
  <c r="S152" i="45"/>
  <c r="S154" i="45"/>
  <c r="S156" i="45"/>
  <c r="S143" i="45"/>
  <c r="B168" i="45"/>
  <c r="B164" i="45"/>
  <c r="B160" i="45"/>
  <c r="B156" i="45"/>
  <c r="B152" i="45"/>
  <c r="B148" i="45"/>
  <c r="B144" i="45"/>
  <c r="B140" i="45"/>
  <c r="B136" i="45"/>
  <c r="B167" i="45"/>
  <c r="B163" i="45"/>
  <c r="B159" i="45"/>
  <c r="B155" i="45"/>
  <c r="B147" i="45"/>
  <c r="B143" i="45"/>
  <c r="B139" i="45"/>
  <c r="B135" i="45"/>
  <c r="B171" i="45"/>
  <c r="B151" i="45"/>
  <c r="B170" i="45"/>
  <c r="B166" i="45"/>
  <c r="B162" i="45"/>
  <c r="B158" i="45"/>
  <c r="B150" i="45"/>
  <c r="B146" i="45"/>
  <c r="B142" i="45"/>
  <c r="B138" i="45"/>
  <c r="B134" i="45"/>
  <c r="B154" i="45"/>
  <c r="B169" i="45"/>
  <c r="B165" i="45"/>
  <c r="B161" i="45"/>
  <c r="B157" i="45"/>
  <c r="B153" i="45"/>
  <c r="B149" i="45"/>
  <c r="B145" i="45"/>
  <c r="B141" i="45"/>
  <c r="B137" i="45"/>
  <c r="B133" i="45"/>
  <c r="S147" i="45"/>
  <c r="S139" i="45"/>
  <c r="S164" i="45"/>
  <c r="S145" i="45"/>
  <c r="AN94" i="45"/>
  <c r="AN98" i="45"/>
  <c r="AN102" i="45"/>
  <c r="S138" i="45"/>
  <c r="S149" i="45"/>
  <c r="S141" i="45"/>
  <c r="S142" i="45"/>
  <c r="S162" i="45"/>
  <c r="S148" i="45"/>
  <c r="S153" i="45"/>
  <c r="S157" i="45"/>
  <c r="S134" i="45"/>
  <c r="S166" i="45"/>
  <c r="S161" i="45"/>
  <c r="S165" i="45"/>
  <c r="S136" i="45"/>
  <c r="S168" i="45"/>
  <c r="S163" i="45"/>
  <c r="S160" i="45"/>
  <c r="S135" i="45"/>
  <c r="S167" i="45"/>
  <c r="AO62" i="45"/>
  <c r="S137" i="45"/>
  <c r="S171" i="45"/>
  <c r="X124" i="45"/>
  <c r="S170" i="45"/>
  <c r="AN84" i="45"/>
  <c r="S169" i="45"/>
  <c r="X102" i="45"/>
  <c r="X120" i="45"/>
  <c r="AN112" i="45"/>
  <c r="AN56" i="45"/>
  <c r="AN106" i="45"/>
  <c r="AN110" i="45"/>
  <c r="AN74" i="45"/>
  <c r="X64" i="45"/>
  <c r="AN122" i="45"/>
  <c r="X100" i="45"/>
  <c r="AN62" i="45"/>
  <c r="AO86" i="45"/>
  <c r="AN90" i="45"/>
  <c r="AO118" i="45"/>
  <c r="X54" i="45"/>
  <c r="X60" i="45"/>
  <c r="X62" i="45"/>
  <c r="X70" i="45"/>
  <c r="AO96" i="45"/>
  <c r="X106" i="45"/>
  <c r="X86" i="45"/>
  <c r="AO122" i="45"/>
  <c r="AO106" i="45"/>
  <c r="AN108" i="45"/>
  <c r="X112" i="45"/>
  <c r="AN116" i="45"/>
  <c r="AN120" i="45"/>
  <c r="X50" i="45"/>
  <c r="AN88" i="45"/>
  <c r="AO94" i="45"/>
  <c r="AO102" i="45"/>
  <c r="X104" i="45"/>
  <c r="AN118" i="45"/>
  <c r="X72" i="45"/>
  <c r="AN86" i="45"/>
  <c r="AO110" i="45"/>
  <c r="AN114" i="45"/>
  <c r="X56" i="45"/>
  <c r="AN70" i="45"/>
  <c r="AO92" i="45"/>
  <c r="X74" i="45"/>
  <c r="X108" i="45"/>
  <c r="X110" i="45"/>
  <c r="X114" i="45"/>
  <c r="AO74" i="45"/>
  <c r="AO68" i="45"/>
  <c r="AO100" i="45"/>
  <c r="AO104" i="45"/>
  <c r="AO114" i="45"/>
  <c r="AO54" i="45"/>
  <c r="AO64" i="45"/>
  <c r="X92" i="45"/>
  <c r="X98" i="45"/>
  <c r="AN54" i="45"/>
  <c r="AO72" i="45"/>
  <c r="AO88" i="45"/>
  <c r="AO98" i="45"/>
  <c r="AN100" i="45"/>
  <c r="AN104" i="45"/>
  <c r="AO116" i="45"/>
  <c r="AO120" i="45"/>
  <c r="X84" i="45"/>
  <c r="X90" i="45"/>
  <c r="X116" i="45"/>
  <c r="X118" i="45"/>
  <c r="X122" i="45"/>
  <c r="AO82" i="45"/>
  <c r="AO90" i="45"/>
  <c r="AN92" i="45"/>
  <c r="AN96" i="45"/>
  <c r="AO108" i="45"/>
  <c r="AO112" i="45"/>
  <c r="AN124" i="45"/>
  <c r="X76" i="45"/>
  <c r="AO78" i="45"/>
  <c r="AO50" i="45"/>
  <c r="AO52" i="45"/>
  <c r="AN64" i="45"/>
  <c r="AO70" i="45"/>
  <c r="AO124" i="45"/>
  <c r="AO60" i="45"/>
  <c r="AO66" i="45"/>
  <c r="X68" i="45"/>
  <c r="X66" i="45"/>
  <c r="AN82" i="45"/>
  <c r="AO58" i="45"/>
  <c r="AN78" i="45"/>
  <c r="AO48" i="45"/>
  <c r="AN76" i="45"/>
  <c r="X78" i="45"/>
  <c r="X52" i="45"/>
  <c r="AO56" i="45"/>
  <c r="X58" i="45"/>
  <c r="AN72" i="45"/>
  <c r="AN50" i="45"/>
  <c r="AN58" i="45"/>
  <c r="AN66" i="45"/>
  <c r="AO80" i="45"/>
  <c r="AO84" i="45"/>
  <c r="X80" i="45"/>
  <c r="X82" i="45"/>
  <c r="AN52" i="45"/>
  <c r="AN60" i="45"/>
  <c r="AN68" i="45"/>
  <c r="AO76" i="45"/>
  <c r="AN80" i="45"/>
  <c r="AN48" i="45"/>
  <c r="X48" i="45"/>
  <c r="X171" i="51" l="1"/>
  <c r="AH134" i="51"/>
  <c r="AB164" i="51"/>
  <c r="AH147" i="51"/>
  <c r="AH145" i="51"/>
  <c r="V139" i="51"/>
  <c r="AB146" i="51"/>
  <c r="V144" i="51"/>
  <c r="AB170" i="51"/>
  <c r="X167" i="51"/>
  <c r="AJ165" i="51"/>
  <c r="AB151" i="51"/>
  <c r="V143" i="51"/>
  <c r="X142" i="51"/>
  <c r="AB141" i="51"/>
  <c r="AD166" i="51"/>
  <c r="F135" i="51"/>
  <c r="AD159" i="51"/>
  <c r="F168" i="51"/>
  <c r="AJ149" i="51"/>
  <c r="AB158" i="51"/>
  <c r="X153" i="51"/>
  <c r="X150" i="51"/>
  <c r="AJ148" i="51"/>
  <c r="V152" i="51"/>
  <c r="X133" i="51"/>
  <c r="F138" i="51"/>
  <c r="AB137" i="51"/>
  <c r="V156" i="51"/>
  <c r="V163" i="51"/>
  <c r="AB136" i="51"/>
  <c r="X140" i="51"/>
  <c r="V154" i="51"/>
  <c r="AD164" i="51"/>
  <c r="X139" i="51"/>
  <c r="F146" i="51"/>
  <c r="AB142" i="51"/>
  <c r="AH153" i="51"/>
  <c r="AD148" i="51"/>
  <c r="X163" i="51"/>
  <c r="AB165" i="51"/>
  <c r="F132" i="51"/>
  <c r="X169" i="51"/>
  <c r="AD137" i="51"/>
  <c r="F162" i="51"/>
  <c r="AH171" i="51"/>
  <c r="AB134" i="51"/>
  <c r="X147" i="51"/>
  <c r="AD155" i="51"/>
  <c r="AH139" i="51"/>
  <c r="AB161" i="51"/>
  <c r="AJ146" i="51"/>
  <c r="AJ157" i="51"/>
  <c r="AJ170" i="51"/>
  <c r="F167" i="51"/>
  <c r="AH165" i="51"/>
  <c r="AH160" i="51"/>
  <c r="AJ132" i="51"/>
  <c r="F142" i="51"/>
  <c r="V141" i="51"/>
  <c r="AB166" i="51"/>
  <c r="AJ135" i="51"/>
  <c r="AJ159" i="51"/>
  <c r="AH168" i="51"/>
  <c r="AH149" i="51"/>
  <c r="X158" i="51"/>
  <c r="V153" i="51"/>
  <c r="AJ150" i="51"/>
  <c r="AJ169" i="51"/>
  <c r="AJ152" i="51"/>
  <c r="V138" i="51"/>
  <c r="F137" i="51"/>
  <c r="AJ156" i="51"/>
  <c r="AD163" i="51"/>
  <c r="AD162" i="51"/>
  <c r="X136" i="51"/>
  <c r="V140" i="51"/>
  <c r="AJ154" i="51"/>
  <c r="V170" i="51"/>
  <c r="F143" i="51"/>
  <c r="V159" i="51"/>
  <c r="AB150" i="51"/>
  <c r="X152" i="51"/>
  <c r="F156" i="51"/>
  <c r="AD154" i="51"/>
  <c r="AD134" i="51"/>
  <c r="AD147" i="51"/>
  <c r="F139" i="51"/>
  <c r="AD144" i="51"/>
  <c r="AD151" i="51"/>
  <c r="X168" i="51"/>
  <c r="F171" i="51"/>
  <c r="AH164" i="51"/>
  <c r="V147" i="51"/>
  <c r="X145" i="51"/>
  <c r="AJ155" i="51"/>
  <c r="AJ139" i="51"/>
  <c r="AH161" i="51"/>
  <c r="V146" i="51"/>
  <c r="AH157" i="51"/>
  <c r="AB144" i="51"/>
  <c r="AH170" i="51"/>
  <c r="AL170" i="51" s="1"/>
  <c r="M170" i="51" s="1"/>
  <c r="O170" i="51" s="1"/>
  <c r="V167" i="51"/>
  <c r="AD165" i="51"/>
  <c r="X151" i="51"/>
  <c r="X160" i="51"/>
  <c r="AH143" i="51"/>
  <c r="AH132" i="51"/>
  <c r="V142" i="51"/>
  <c r="AJ141" i="51"/>
  <c r="F166" i="51"/>
  <c r="AB135" i="51"/>
  <c r="AB159" i="51"/>
  <c r="AB168" i="51"/>
  <c r="V149" i="51"/>
  <c r="V158" i="51"/>
  <c r="F153" i="51"/>
  <c r="V150" i="51"/>
  <c r="AH169" i="51"/>
  <c r="X148" i="51"/>
  <c r="AD133" i="51"/>
  <c r="AJ138" i="51"/>
  <c r="X137" i="51"/>
  <c r="AH156" i="51"/>
  <c r="AJ163" i="51"/>
  <c r="AB162" i="51"/>
  <c r="F136" i="51"/>
  <c r="F140" i="51"/>
  <c r="AB154" i="51"/>
  <c r="AB157" i="51"/>
  <c r="AH151" i="51"/>
  <c r="F133" i="51"/>
  <c r="AH162" i="51"/>
  <c r="AJ171" i="51"/>
  <c r="V155" i="51"/>
  <c r="AD167" i="51"/>
  <c r="AB160" i="51"/>
  <c r="X135" i="51"/>
  <c r="AH133" i="51"/>
  <c r="F163" i="51"/>
  <c r="AB140" i="51"/>
  <c r="AB171" i="51"/>
  <c r="X134" i="51"/>
  <c r="X164" i="51"/>
  <c r="AB147" i="51"/>
  <c r="F145" i="51"/>
  <c r="AH155" i="51"/>
  <c r="AD139" i="51"/>
  <c r="F161" i="51"/>
  <c r="AD157" i="51"/>
  <c r="AJ144" i="51"/>
  <c r="F170" i="51"/>
  <c r="AH167" i="51"/>
  <c r="X165" i="51"/>
  <c r="F151" i="51"/>
  <c r="V160" i="51"/>
  <c r="AJ143" i="51"/>
  <c r="AB132" i="51"/>
  <c r="AJ142" i="51"/>
  <c r="F141" i="51"/>
  <c r="AH166" i="51"/>
  <c r="V135" i="51"/>
  <c r="Z135" i="51" s="1"/>
  <c r="V168" i="51"/>
  <c r="Z168" i="51" s="1"/>
  <c r="AD149" i="51"/>
  <c r="AJ158" i="51"/>
  <c r="AH150" i="51"/>
  <c r="AB169" i="51"/>
  <c r="F148" i="51"/>
  <c r="AH152" i="51"/>
  <c r="AB133" i="51"/>
  <c r="AH138" i="51"/>
  <c r="AD156" i="51"/>
  <c r="AH163" i="51"/>
  <c r="AL163" i="51" s="1"/>
  <c r="M163" i="51" s="1"/>
  <c r="O163" i="51" s="1"/>
  <c r="V162" i="51"/>
  <c r="AJ136" i="51"/>
  <c r="AD140" i="51"/>
  <c r="F154" i="51"/>
  <c r="X144" i="51"/>
  <c r="V132" i="51"/>
  <c r="X149" i="51"/>
  <c r="AH140" i="51"/>
  <c r="V157" i="51"/>
  <c r="AB143" i="51"/>
  <c r="AH159" i="51"/>
  <c r="F150" i="51"/>
  <c r="AD152" i="51"/>
  <c r="AB156" i="51"/>
  <c r="AD171" i="51"/>
  <c r="F134" i="51"/>
  <c r="F164" i="51"/>
  <c r="F147" i="51"/>
  <c r="V145" i="51"/>
  <c r="X155" i="51"/>
  <c r="AB139" i="51"/>
  <c r="AD161" i="51"/>
  <c r="AH146" i="51"/>
  <c r="AL146" i="51" s="1"/>
  <c r="M146" i="51" s="1"/>
  <c r="O146" i="51" s="1"/>
  <c r="X157" i="51"/>
  <c r="AH144" i="51"/>
  <c r="X170" i="51"/>
  <c r="AB167" i="51"/>
  <c r="V165" i="51"/>
  <c r="V151" i="51"/>
  <c r="AJ160" i="51"/>
  <c r="AD143" i="51"/>
  <c r="AD132" i="51"/>
  <c r="AD142" i="51"/>
  <c r="AH141" i="51"/>
  <c r="X166" i="51"/>
  <c r="X159" i="51"/>
  <c r="AJ168" i="51"/>
  <c r="AB149" i="51"/>
  <c r="AH158" i="51"/>
  <c r="AB153" i="51"/>
  <c r="AD169" i="51"/>
  <c r="AH148" i="51"/>
  <c r="AB152" i="51"/>
  <c r="V133" i="51"/>
  <c r="V137" i="51"/>
  <c r="AB163" i="51"/>
  <c r="AJ162" i="51"/>
  <c r="AH136" i="51"/>
  <c r="X154" i="51"/>
  <c r="AJ134" i="51"/>
  <c r="AB155" i="51"/>
  <c r="X161" i="51"/>
  <c r="F160" i="51"/>
  <c r="V166" i="51"/>
  <c r="F169" i="51"/>
  <c r="AH137" i="51"/>
  <c r="V136" i="51"/>
  <c r="V164" i="51"/>
  <c r="AJ161" i="51"/>
  <c r="AD141" i="51"/>
  <c r="AD158" i="51"/>
  <c r="AB148" i="51"/>
  <c r="V134" i="51"/>
  <c r="AJ164" i="51"/>
  <c r="AJ147" i="51"/>
  <c r="AJ145" i="51"/>
  <c r="F155" i="51"/>
  <c r="V161" i="51"/>
  <c r="Z161" i="51" s="1"/>
  <c r="X146" i="51"/>
  <c r="F157" i="51"/>
  <c r="F144" i="51"/>
  <c r="AD170" i="51"/>
  <c r="AJ167" i="51"/>
  <c r="F165" i="51"/>
  <c r="AJ151" i="51"/>
  <c r="AD160" i="51"/>
  <c r="X143" i="51"/>
  <c r="X132" i="51"/>
  <c r="AH142" i="51"/>
  <c r="X141" i="51"/>
  <c r="AH135" i="51"/>
  <c r="AL135" i="51" s="1"/>
  <c r="M135" i="51" s="1"/>
  <c r="O135" i="51" s="1"/>
  <c r="F159" i="51"/>
  <c r="AD168" i="51"/>
  <c r="F149" i="51"/>
  <c r="F158" i="51"/>
  <c r="AJ153" i="51"/>
  <c r="AD150" i="51"/>
  <c r="V169" i="51"/>
  <c r="V148" i="51"/>
  <c r="F152" i="51"/>
  <c r="AJ133" i="51"/>
  <c r="AD138" i="51"/>
  <c r="AJ137" i="51"/>
  <c r="X156" i="51"/>
  <c r="X162" i="51"/>
  <c r="AD136" i="51"/>
  <c r="AJ140" i="51"/>
  <c r="AH154" i="51"/>
  <c r="V171" i="51"/>
  <c r="AD145" i="51"/>
  <c r="AD135" i="51"/>
  <c r="AB138" i="51"/>
  <c r="AB145" i="51"/>
  <c r="AD146" i="51"/>
  <c r="AJ166" i="51"/>
  <c r="AD153" i="51"/>
  <c r="X138" i="51"/>
  <c r="B210" i="45"/>
  <c r="B255" i="45" s="1"/>
  <c r="B202" i="45"/>
  <c r="B247" i="45" s="1"/>
  <c r="B191" i="45"/>
  <c r="B236" i="45" s="1"/>
  <c r="B180" i="45"/>
  <c r="B225" i="45" s="1"/>
  <c r="B181" i="45"/>
  <c r="B226" i="45" s="1"/>
  <c r="B213" i="45"/>
  <c r="B258" i="45" s="1"/>
  <c r="B189" i="45"/>
  <c r="B234" i="45" s="1"/>
  <c r="B206" i="45"/>
  <c r="B251" i="45" s="1"/>
  <c r="B195" i="45"/>
  <c r="B240" i="45" s="1"/>
  <c r="B184" i="45"/>
  <c r="B229" i="45" s="1"/>
  <c r="B185" i="45"/>
  <c r="B230" i="45" s="1"/>
  <c r="B188" i="45"/>
  <c r="B233" i="45" s="1"/>
  <c r="B182" i="45"/>
  <c r="B227" i="45" s="1"/>
  <c r="B214" i="45"/>
  <c r="B259" i="45" s="1"/>
  <c r="B207" i="45"/>
  <c r="B252" i="45" s="1"/>
  <c r="B192" i="45"/>
  <c r="B237" i="45" s="1"/>
  <c r="B193" i="45"/>
  <c r="B238" i="45" s="1"/>
  <c r="B203" i="45"/>
  <c r="B248" i="45" s="1"/>
  <c r="B186" i="45"/>
  <c r="B231" i="45" s="1"/>
  <c r="B199" i="45"/>
  <c r="B244" i="45" s="1"/>
  <c r="B211" i="45"/>
  <c r="B256" i="45" s="1"/>
  <c r="B200" i="45"/>
  <c r="B245" i="45" s="1"/>
  <c r="B197" i="45"/>
  <c r="B242" i="45" s="1"/>
  <c r="B178" i="45"/>
  <c r="B223" i="45" s="1"/>
  <c r="B190" i="45"/>
  <c r="B235" i="45" s="1"/>
  <c r="B179" i="45"/>
  <c r="B224" i="45" s="1"/>
  <c r="B215" i="45"/>
  <c r="B260" i="45" s="1"/>
  <c r="B204" i="45"/>
  <c r="B249" i="45" s="1"/>
  <c r="B201" i="45"/>
  <c r="B246" i="45" s="1"/>
  <c r="B194" i="45"/>
  <c r="B239" i="45" s="1"/>
  <c r="B183" i="45"/>
  <c r="B228" i="45" s="1"/>
  <c r="B196" i="45"/>
  <c r="B241" i="45" s="1"/>
  <c r="B208" i="45"/>
  <c r="B253" i="45" s="1"/>
  <c r="B205" i="45"/>
  <c r="B250" i="45" s="1"/>
  <c r="B198" i="45"/>
  <c r="B243" i="45" s="1"/>
  <c r="B187" i="45"/>
  <c r="B232" i="45" s="1"/>
  <c r="B216" i="45"/>
  <c r="B261" i="45" s="1"/>
  <c r="B212" i="45"/>
  <c r="B257" i="45" s="1"/>
  <c r="B209" i="45"/>
  <c r="B254" i="45" s="1"/>
  <c r="B177" i="45"/>
  <c r="B222" i="45" s="1"/>
  <c r="C258" i="45"/>
  <c r="C244" i="45"/>
  <c r="C255" i="45"/>
  <c r="C248" i="45"/>
  <c r="C241" i="45"/>
  <c r="C234" i="45"/>
  <c r="C240" i="45"/>
  <c r="C259" i="45"/>
  <c r="C252" i="45"/>
  <c r="C245" i="45"/>
  <c r="C238" i="45"/>
  <c r="C237" i="45"/>
  <c r="C231" i="45"/>
  <c r="C256" i="45"/>
  <c r="C249" i="45"/>
  <c r="C242" i="45"/>
  <c r="C247" i="45"/>
  <c r="C230" i="45"/>
  <c r="C235" i="45"/>
  <c r="C260" i="45"/>
  <c r="C253" i="45"/>
  <c r="C246" i="45"/>
  <c r="C251" i="45"/>
  <c r="C239" i="45"/>
  <c r="C232" i="45"/>
  <c r="C257" i="45"/>
  <c r="C250" i="45"/>
  <c r="C233" i="45"/>
  <c r="C243" i="45"/>
  <c r="C236" i="45"/>
  <c r="C261" i="45"/>
  <c r="C254" i="45"/>
  <c r="C222" i="45"/>
  <c r="C229" i="45"/>
  <c r="C226" i="45"/>
  <c r="C223" i="45"/>
  <c r="C228" i="45"/>
  <c r="C227" i="45"/>
  <c r="C224" i="45"/>
  <c r="C225" i="45"/>
  <c r="AF167" i="51" l="1"/>
  <c r="Z169" i="51"/>
  <c r="Z133" i="51"/>
  <c r="AF163" i="51"/>
  <c r="AF159" i="51"/>
  <c r="AF152" i="51"/>
  <c r="Z136" i="51"/>
  <c r="Z145" i="51"/>
  <c r="AL159" i="51"/>
  <c r="M159" i="51" s="1"/>
  <c r="O159" i="51" s="1"/>
  <c r="AF155" i="51"/>
  <c r="Z171" i="51"/>
  <c r="AF154" i="51"/>
  <c r="AF148" i="51"/>
  <c r="AL149" i="51"/>
  <c r="M149" i="51" s="1"/>
  <c r="O149" i="51" s="1"/>
  <c r="AL144" i="51"/>
  <c r="M144" i="51" s="1"/>
  <c r="O144" i="51" s="1"/>
  <c r="AF162" i="51"/>
  <c r="Z150" i="51"/>
  <c r="AL136" i="51"/>
  <c r="M136" i="51" s="1"/>
  <c r="O136" i="51" s="1"/>
  <c r="AL142" i="51"/>
  <c r="M142" i="51" s="1"/>
  <c r="O142" i="51" s="1"/>
  <c r="Z134" i="51"/>
  <c r="Z137" i="51"/>
  <c r="AF147" i="51"/>
  <c r="AL154" i="51"/>
  <c r="M154" i="51" s="1"/>
  <c r="O154" i="51" s="1"/>
  <c r="AL141" i="51"/>
  <c r="M141" i="51" s="1"/>
  <c r="O141" i="51" s="1"/>
  <c r="Z142" i="51"/>
  <c r="Z153" i="51"/>
  <c r="Z165" i="51"/>
  <c r="AL152" i="51"/>
  <c r="M152" i="51" s="1"/>
  <c r="O152" i="51" s="1"/>
  <c r="Z167" i="51"/>
  <c r="AL158" i="51"/>
  <c r="M158" i="51" s="1"/>
  <c r="O158" i="51" s="1"/>
  <c r="AL169" i="51"/>
  <c r="M169" i="51" s="1"/>
  <c r="O169" i="51" s="1"/>
  <c r="AL138" i="51"/>
  <c r="M138" i="51" s="1"/>
  <c r="O138" i="51" s="1"/>
  <c r="AF135" i="51"/>
  <c r="S135" i="51" s="1"/>
  <c r="Q135" i="51" s="1"/>
  <c r="J135" i="51" s="1"/>
  <c r="AN135" i="51" s="1"/>
  <c r="AB180" i="51" s="1"/>
  <c r="AL168" i="51"/>
  <c r="M168" i="51" s="1"/>
  <c r="O168" i="51" s="1"/>
  <c r="AL165" i="51"/>
  <c r="M165" i="51" s="1"/>
  <c r="O165" i="51" s="1"/>
  <c r="Z144" i="51"/>
  <c r="AF143" i="51"/>
  <c r="AL150" i="51"/>
  <c r="M150" i="51" s="1"/>
  <c r="O150" i="51" s="1"/>
  <c r="AF171" i="51"/>
  <c r="AL137" i="51"/>
  <c r="M137" i="51" s="1"/>
  <c r="O137" i="51" s="1"/>
  <c r="AF149" i="51"/>
  <c r="AF156" i="51"/>
  <c r="Z149" i="51"/>
  <c r="Z151" i="51"/>
  <c r="AF139" i="51"/>
  <c r="AF133" i="51"/>
  <c r="H170" i="51"/>
  <c r="H140" i="51"/>
  <c r="H143" i="51"/>
  <c r="H152" i="51"/>
  <c r="H159" i="51"/>
  <c r="H165" i="51"/>
  <c r="Z164" i="51"/>
  <c r="AL148" i="51"/>
  <c r="M148" i="51" s="1"/>
  <c r="O148" i="51" s="1"/>
  <c r="H147" i="51"/>
  <c r="AF169" i="51"/>
  <c r="Z155" i="51"/>
  <c r="H136" i="51"/>
  <c r="H166" i="51"/>
  <c r="Z170" i="51"/>
  <c r="Z138" i="51"/>
  <c r="H167" i="51"/>
  <c r="AF134" i="51"/>
  <c r="AF136" i="51"/>
  <c r="AF141" i="51"/>
  <c r="AF146" i="51"/>
  <c r="H148" i="51"/>
  <c r="H137" i="51"/>
  <c r="Z148" i="51"/>
  <c r="H164" i="51"/>
  <c r="Z157" i="51"/>
  <c r="Z162" i="51"/>
  <c r="AB172" i="51"/>
  <c r="AF132" i="51"/>
  <c r="Z147" i="51"/>
  <c r="AL171" i="51"/>
  <c r="M171" i="51" s="1"/>
  <c r="O171" i="51" s="1"/>
  <c r="AL153" i="51"/>
  <c r="M153" i="51" s="1"/>
  <c r="O153" i="51" s="1"/>
  <c r="Z163" i="51"/>
  <c r="Z139" i="51"/>
  <c r="H155" i="51"/>
  <c r="H141" i="51"/>
  <c r="AF153" i="51"/>
  <c r="AD172" i="51"/>
  <c r="H134" i="51"/>
  <c r="AL140" i="51"/>
  <c r="M140" i="51" s="1"/>
  <c r="O140" i="51" s="1"/>
  <c r="H161" i="51"/>
  <c r="AF140" i="51"/>
  <c r="AL162" i="51"/>
  <c r="M162" i="51" s="1"/>
  <c r="O162" i="51" s="1"/>
  <c r="H153" i="51"/>
  <c r="AF144" i="51"/>
  <c r="AL164" i="51"/>
  <c r="M164" i="51" s="1"/>
  <c r="O164" i="51" s="1"/>
  <c r="Z140" i="51"/>
  <c r="AF166" i="51"/>
  <c r="H162" i="51"/>
  <c r="AF142" i="51"/>
  <c r="Z156" i="51"/>
  <c r="AF158" i="51"/>
  <c r="Z143" i="51"/>
  <c r="AL145" i="51"/>
  <c r="M145" i="51" s="1"/>
  <c r="O145" i="51" s="1"/>
  <c r="AF145" i="51"/>
  <c r="H144" i="51"/>
  <c r="H169" i="51"/>
  <c r="Z160" i="51"/>
  <c r="H163" i="51"/>
  <c r="H133" i="51"/>
  <c r="AL156" i="51"/>
  <c r="M156" i="51" s="1"/>
  <c r="O156" i="51" s="1"/>
  <c r="Z158" i="51"/>
  <c r="AH172" i="51"/>
  <c r="AL132" i="51"/>
  <c r="M132" i="51" s="1"/>
  <c r="O132" i="51" s="1"/>
  <c r="AL157" i="51"/>
  <c r="M157" i="51" s="1"/>
  <c r="O157" i="51" s="1"/>
  <c r="H171" i="51"/>
  <c r="H156" i="51"/>
  <c r="Z141" i="51"/>
  <c r="H146" i="51"/>
  <c r="AF137" i="51"/>
  <c r="AF151" i="51"/>
  <c r="AL147" i="51"/>
  <c r="M147" i="51" s="1"/>
  <c r="O147" i="51" s="1"/>
  <c r="H139" i="51"/>
  <c r="AF138" i="51"/>
  <c r="X172" i="51"/>
  <c r="H157" i="51"/>
  <c r="Z166" i="51"/>
  <c r="V172" i="51"/>
  <c r="Z132" i="51"/>
  <c r="H151" i="51"/>
  <c r="AL155" i="51"/>
  <c r="M155" i="51" s="1"/>
  <c r="O155" i="51" s="1"/>
  <c r="AL133" i="51"/>
  <c r="M133" i="51" s="1"/>
  <c r="O133" i="51" s="1"/>
  <c r="AL151" i="51"/>
  <c r="M151" i="51" s="1"/>
  <c r="O151" i="51" s="1"/>
  <c r="AL143" i="51"/>
  <c r="M143" i="51" s="1"/>
  <c r="O143" i="51" s="1"/>
  <c r="Z146" i="51"/>
  <c r="H142" i="51"/>
  <c r="AF161" i="51"/>
  <c r="H138" i="51"/>
  <c r="H168" i="51"/>
  <c r="AF164" i="51"/>
  <c r="H158" i="51"/>
  <c r="H160" i="51"/>
  <c r="H145" i="51"/>
  <c r="AF157" i="51"/>
  <c r="AF168" i="51"/>
  <c r="AL161" i="51"/>
  <c r="M161" i="51" s="1"/>
  <c r="O161" i="51" s="1"/>
  <c r="AF150" i="51"/>
  <c r="AJ172" i="51"/>
  <c r="AL139" i="51"/>
  <c r="M139" i="51" s="1"/>
  <c r="O139" i="51" s="1"/>
  <c r="F172" i="51"/>
  <c r="H132" i="51"/>
  <c r="AL134" i="51"/>
  <c r="M134" i="51" s="1"/>
  <c r="O134" i="51" s="1"/>
  <c r="H149" i="51"/>
  <c r="H150" i="51"/>
  <c r="H154" i="51"/>
  <c r="AL166" i="51"/>
  <c r="M166" i="51" s="1"/>
  <c r="O166" i="51" s="1"/>
  <c r="AL167" i="51"/>
  <c r="M167" i="51" s="1"/>
  <c r="O167" i="51" s="1"/>
  <c r="AF160" i="51"/>
  <c r="Z159" i="51"/>
  <c r="AL160" i="51"/>
  <c r="M160" i="51" s="1"/>
  <c r="O160" i="51" s="1"/>
  <c r="AF165" i="51"/>
  <c r="Z154" i="51"/>
  <c r="Z152" i="51"/>
  <c r="H135" i="51"/>
  <c r="AF170" i="51"/>
  <c r="A40" i="45"/>
  <c r="A39" i="45"/>
  <c r="A38" i="45"/>
  <c r="E38" i="45"/>
  <c r="O38" i="45"/>
  <c r="AO3" i="45"/>
  <c r="S163" i="51" l="1"/>
  <c r="Q163" i="51" s="1"/>
  <c r="J163" i="51" s="1"/>
  <c r="AN163" i="51" s="1"/>
  <c r="AB208" i="51" s="1"/>
  <c r="S136" i="51"/>
  <c r="Q136" i="51" s="1"/>
  <c r="J136" i="51" s="1"/>
  <c r="AN136" i="51" s="1"/>
  <c r="AB181" i="51" s="1"/>
  <c r="S154" i="51"/>
  <c r="Q154" i="51" s="1"/>
  <c r="J154" i="51" s="1"/>
  <c r="AN154" i="51" s="1"/>
  <c r="AB199" i="51" s="1"/>
  <c r="S159" i="51"/>
  <c r="Q159" i="51" s="1"/>
  <c r="J159" i="51" s="1"/>
  <c r="AN159" i="51" s="1"/>
  <c r="AB204" i="51" s="1"/>
  <c r="S171" i="51"/>
  <c r="Q171" i="51" s="1"/>
  <c r="J171" i="51" s="1"/>
  <c r="AN171" i="51" s="1"/>
  <c r="AB216" i="51" s="1"/>
  <c r="S168" i="51"/>
  <c r="Q168" i="51" s="1"/>
  <c r="J168" i="51" s="1"/>
  <c r="AN168" i="51" s="1"/>
  <c r="AB213" i="51" s="1"/>
  <c r="S150" i="51"/>
  <c r="Q150" i="51" s="1"/>
  <c r="J150" i="51" s="1"/>
  <c r="AN150" i="51" s="1"/>
  <c r="AB195" i="51" s="1"/>
  <c r="S142" i="51"/>
  <c r="Q142" i="51" s="1"/>
  <c r="J142" i="51" s="1"/>
  <c r="AN142" i="51" s="1"/>
  <c r="AB187" i="51" s="1"/>
  <c r="S165" i="51"/>
  <c r="Q165" i="51" s="1"/>
  <c r="J165" i="51" s="1"/>
  <c r="AN165" i="51" s="1"/>
  <c r="AB210" i="51" s="1"/>
  <c r="S152" i="51"/>
  <c r="Q152" i="51" s="1"/>
  <c r="J152" i="51" s="1"/>
  <c r="AN152" i="51" s="1"/>
  <c r="AB197" i="51" s="1"/>
  <c r="S169" i="51"/>
  <c r="Q169" i="51" s="1"/>
  <c r="J169" i="51" s="1"/>
  <c r="AN169" i="51" s="1"/>
  <c r="AB214" i="51" s="1"/>
  <c r="S148" i="51"/>
  <c r="Q148" i="51" s="1"/>
  <c r="J148" i="51" s="1"/>
  <c r="AN148" i="51" s="1"/>
  <c r="AB193" i="51" s="1"/>
  <c r="S137" i="51"/>
  <c r="Q137" i="51" s="1"/>
  <c r="J137" i="51" s="1"/>
  <c r="AN137" i="51" s="1"/>
  <c r="AB182" i="51" s="1"/>
  <c r="S144" i="51"/>
  <c r="Q144" i="51" s="1"/>
  <c r="J144" i="51" s="1"/>
  <c r="AN144" i="51" s="1"/>
  <c r="AB189" i="51" s="1"/>
  <c r="S141" i="51"/>
  <c r="Q141" i="51" s="1"/>
  <c r="J141" i="51" s="1"/>
  <c r="AN141" i="51" s="1"/>
  <c r="AB186" i="51" s="1"/>
  <c r="S149" i="51"/>
  <c r="Q149" i="51" s="1"/>
  <c r="J149" i="51" s="1"/>
  <c r="AN149" i="51" s="1"/>
  <c r="AB194" i="51" s="1"/>
  <c r="S161" i="51"/>
  <c r="Q161" i="51" s="1"/>
  <c r="J161" i="51" s="1"/>
  <c r="AN161" i="51" s="1"/>
  <c r="AB206" i="51" s="1"/>
  <c r="S151" i="51"/>
  <c r="Q151" i="51" s="1"/>
  <c r="J151" i="51" s="1"/>
  <c r="AN151" i="51" s="1"/>
  <c r="AB196" i="51" s="1"/>
  <c r="S158" i="51"/>
  <c r="Q158" i="51" s="1"/>
  <c r="J158" i="51" s="1"/>
  <c r="AN158" i="51" s="1"/>
  <c r="AB203" i="51" s="1"/>
  <c r="S153" i="51"/>
  <c r="Q153" i="51" s="1"/>
  <c r="J153" i="51" s="1"/>
  <c r="AN153" i="51" s="1"/>
  <c r="AB198" i="51" s="1"/>
  <c r="S145" i="51"/>
  <c r="Q145" i="51" s="1"/>
  <c r="J145" i="51" s="1"/>
  <c r="AN145" i="51" s="1"/>
  <c r="AB190" i="51" s="1"/>
  <c r="S133" i="51"/>
  <c r="Q133" i="51" s="1"/>
  <c r="J133" i="51" s="1"/>
  <c r="AN133" i="51" s="1"/>
  <c r="AB178" i="51" s="1"/>
  <c r="S166" i="51"/>
  <c r="Q166" i="51" s="1"/>
  <c r="J166" i="51" s="1"/>
  <c r="AN166" i="51" s="1"/>
  <c r="AB211" i="51" s="1"/>
  <c r="S167" i="51"/>
  <c r="Q167" i="51" s="1"/>
  <c r="J167" i="51" s="1"/>
  <c r="AN167" i="51" s="1"/>
  <c r="AB212" i="51" s="1"/>
  <c r="G208" i="51"/>
  <c r="G195" i="51"/>
  <c r="G202" i="51"/>
  <c r="G211" i="51"/>
  <c r="H172" i="51"/>
  <c r="G177" i="51"/>
  <c r="G203" i="51"/>
  <c r="G187" i="51"/>
  <c r="G191" i="51"/>
  <c r="S160" i="51"/>
  <c r="Q160" i="51" s="1"/>
  <c r="J160" i="51" s="1"/>
  <c r="AN160" i="51" s="1"/>
  <c r="AB205" i="51" s="1"/>
  <c r="S140" i="51"/>
  <c r="Q140" i="51" s="1"/>
  <c r="J140" i="51" s="1"/>
  <c r="AN140" i="51" s="1"/>
  <c r="AB185" i="51" s="1"/>
  <c r="G206" i="51"/>
  <c r="G186" i="51"/>
  <c r="S147" i="51"/>
  <c r="Q147" i="51" s="1"/>
  <c r="J147" i="51" s="1"/>
  <c r="AN147" i="51" s="1"/>
  <c r="AB192" i="51" s="1"/>
  <c r="S164" i="51"/>
  <c r="Q164" i="51" s="1"/>
  <c r="J164" i="51" s="1"/>
  <c r="AN164" i="51" s="1"/>
  <c r="AB209" i="51" s="1"/>
  <c r="G188" i="51"/>
  <c r="G190" i="51"/>
  <c r="G196" i="51"/>
  <c r="G214" i="51"/>
  <c r="S143" i="51"/>
  <c r="Q143" i="51" s="1"/>
  <c r="J143" i="51" s="1"/>
  <c r="AN143" i="51" s="1"/>
  <c r="AB188" i="51" s="1"/>
  <c r="G181" i="51"/>
  <c r="G210" i="51"/>
  <c r="G200" i="51"/>
  <c r="G182" i="51"/>
  <c r="G212" i="51"/>
  <c r="G185" i="51"/>
  <c r="G180" i="51"/>
  <c r="D180" i="51"/>
  <c r="G213" i="51"/>
  <c r="S146" i="51"/>
  <c r="Q146" i="51" s="1"/>
  <c r="J146" i="51" s="1"/>
  <c r="AN146" i="51" s="1"/>
  <c r="AB191" i="51" s="1"/>
  <c r="G184" i="51"/>
  <c r="G201" i="51"/>
  <c r="S134" i="51"/>
  <c r="Q134" i="51" s="1"/>
  <c r="J134" i="51" s="1"/>
  <c r="AN134" i="51" s="1"/>
  <c r="AB179" i="51" s="1"/>
  <c r="S156" i="51"/>
  <c r="Q156" i="51" s="1"/>
  <c r="J156" i="51" s="1"/>
  <c r="AN156" i="51" s="1"/>
  <c r="AB201" i="51" s="1"/>
  <c r="G179" i="51"/>
  <c r="S155" i="51"/>
  <c r="Q155" i="51" s="1"/>
  <c r="J155" i="51" s="1"/>
  <c r="AN155" i="51" s="1"/>
  <c r="AB200" i="51" s="1"/>
  <c r="G204" i="51"/>
  <c r="G205" i="51"/>
  <c r="G209" i="51"/>
  <c r="G194" i="51"/>
  <c r="S132" i="51"/>
  <c r="Q132" i="51" s="1"/>
  <c r="J132" i="51" s="1"/>
  <c r="AN132" i="51" s="1"/>
  <c r="D177" i="51" s="1"/>
  <c r="G178" i="51"/>
  <c r="G189" i="51"/>
  <c r="G198" i="51"/>
  <c r="S139" i="51"/>
  <c r="Q139" i="51" s="1"/>
  <c r="J139" i="51" s="1"/>
  <c r="AN139" i="51" s="1"/>
  <c r="AB184" i="51" s="1"/>
  <c r="S162" i="51"/>
  <c r="Q162" i="51" s="1"/>
  <c r="J162" i="51" s="1"/>
  <c r="AN162" i="51" s="1"/>
  <c r="AB207" i="51" s="1"/>
  <c r="G193" i="51"/>
  <c r="S138" i="51"/>
  <c r="Q138" i="51" s="1"/>
  <c r="J138" i="51" s="1"/>
  <c r="AN138" i="51" s="1"/>
  <c r="AB183" i="51" s="1"/>
  <c r="G215" i="51"/>
  <c r="G199" i="51"/>
  <c r="G183" i="51"/>
  <c r="G216" i="51"/>
  <c r="G207" i="51"/>
  <c r="S157" i="51"/>
  <c r="Q157" i="51" s="1"/>
  <c r="J157" i="51" s="1"/>
  <c r="AN157" i="51" s="1"/>
  <c r="AB202" i="51" s="1"/>
  <c r="S170" i="51"/>
  <c r="Q170" i="51" s="1"/>
  <c r="J170" i="51" s="1"/>
  <c r="AN170" i="51" s="1"/>
  <c r="AB215" i="51" s="1"/>
  <c r="G192" i="51"/>
  <c r="G197" i="51"/>
  <c r="E3" i="45"/>
  <c r="O23" i="48"/>
  <c r="H23" i="48"/>
  <c r="U22" i="48"/>
  <c r="U21" i="48"/>
  <c r="O16" i="48"/>
  <c r="H16" i="48"/>
  <c r="U15" i="48"/>
  <c r="U14" i="48"/>
  <c r="O9" i="48"/>
  <c r="H9" i="48"/>
  <c r="U8" i="48"/>
  <c r="N29" i="48" s="1"/>
  <c r="U7" i="48"/>
  <c r="D199" i="51" l="1"/>
  <c r="J199" i="51" s="1"/>
  <c r="D208" i="51"/>
  <c r="H253" i="51" s="1"/>
  <c r="D204" i="51"/>
  <c r="J204" i="51" s="1"/>
  <c r="D181" i="51"/>
  <c r="H226" i="51" s="1"/>
  <c r="D195" i="51"/>
  <c r="J195" i="51" s="1"/>
  <c r="D193" i="51"/>
  <c r="J193" i="51" s="1"/>
  <c r="D213" i="51"/>
  <c r="H258" i="51" s="1"/>
  <c r="D210" i="51"/>
  <c r="H255" i="51" s="1"/>
  <c r="D187" i="51"/>
  <c r="J187" i="51" s="1"/>
  <c r="D197" i="51"/>
  <c r="J197" i="51" s="1"/>
  <c r="D192" i="51"/>
  <c r="J192" i="51" s="1"/>
  <c r="D214" i="51"/>
  <c r="H259" i="51" s="1"/>
  <c r="D216" i="51"/>
  <c r="J216" i="51" s="1"/>
  <c r="D209" i="51"/>
  <c r="H254" i="51" s="1"/>
  <c r="D194" i="51"/>
  <c r="J194" i="51" s="1"/>
  <c r="D178" i="51"/>
  <c r="H223" i="51" s="1"/>
  <c r="D196" i="51"/>
  <c r="H241" i="51" s="1"/>
  <c r="D206" i="51"/>
  <c r="J206" i="51" s="1"/>
  <c r="D189" i="51"/>
  <c r="J189" i="51" s="1"/>
  <c r="D205" i="51"/>
  <c r="J205" i="51" s="1"/>
  <c r="D211" i="51"/>
  <c r="H256" i="51" s="1"/>
  <c r="D200" i="51"/>
  <c r="H245" i="51" s="1"/>
  <c r="D186" i="51"/>
  <c r="H231" i="51" s="1"/>
  <c r="D203" i="51"/>
  <c r="J203" i="51" s="1"/>
  <c r="D198" i="51"/>
  <c r="J198" i="51" s="1"/>
  <c r="D182" i="51"/>
  <c r="H227" i="51" s="1"/>
  <c r="D185" i="51"/>
  <c r="J185" i="51" s="1"/>
  <c r="D190" i="51"/>
  <c r="H235" i="51" s="1"/>
  <c r="D212" i="51"/>
  <c r="J212" i="51" s="1"/>
  <c r="J177" i="51"/>
  <c r="H222" i="51"/>
  <c r="D183" i="51"/>
  <c r="J180" i="51"/>
  <c r="H225" i="51"/>
  <c r="D188" i="51"/>
  <c r="G217" i="51"/>
  <c r="AN172" i="51"/>
  <c r="AB177" i="51"/>
  <c r="D201" i="51"/>
  <c r="D191" i="51"/>
  <c r="D207" i="51"/>
  <c r="D184" i="51"/>
  <c r="D215" i="51"/>
  <c r="D179" i="51"/>
  <c r="D202" i="51"/>
  <c r="U24" i="48"/>
  <c r="U23" i="48"/>
  <c r="U9" i="48"/>
  <c r="U17" i="48"/>
  <c r="U16" i="48"/>
  <c r="Q29" i="48"/>
  <c r="E29" i="48"/>
  <c r="I29" i="48"/>
  <c r="L29" i="48" s="1"/>
  <c r="W34" i="48"/>
  <c r="Y34" i="48" s="1"/>
  <c r="U10" i="48"/>
  <c r="J208" i="51" l="1"/>
  <c r="P208" i="51" s="1"/>
  <c r="H244" i="51"/>
  <c r="J213" i="51"/>
  <c r="P213" i="51" s="1"/>
  <c r="J181" i="51"/>
  <c r="P181" i="51" s="1"/>
  <c r="H249" i="51"/>
  <c r="H240" i="51"/>
  <c r="J210" i="51"/>
  <c r="P210" i="51" s="1"/>
  <c r="H238" i="51"/>
  <c r="H232" i="51"/>
  <c r="J190" i="51"/>
  <c r="P190" i="51" s="1"/>
  <c r="H243" i="51"/>
  <c r="J209" i="51"/>
  <c r="P209" i="51" s="1"/>
  <c r="H242" i="51"/>
  <c r="J178" i="51"/>
  <c r="P178" i="51" s="1"/>
  <c r="J196" i="51"/>
  <c r="P196" i="51" s="1"/>
  <c r="H237" i="51"/>
  <c r="J211" i="51"/>
  <c r="P211" i="51" s="1"/>
  <c r="H251" i="51"/>
  <c r="J214" i="51"/>
  <c r="P214" i="51" s="1"/>
  <c r="H239" i="51"/>
  <c r="J186" i="51"/>
  <c r="P186" i="51" s="1"/>
  <c r="J200" i="51"/>
  <c r="P200" i="51" s="1"/>
  <c r="H261" i="51"/>
  <c r="J182" i="51"/>
  <c r="P182" i="51" s="1"/>
  <c r="H234" i="51"/>
  <c r="H248" i="51"/>
  <c r="H230" i="51"/>
  <c r="H250" i="51"/>
  <c r="H257" i="51"/>
  <c r="P206" i="51"/>
  <c r="P198" i="51"/>
  <c r="P197" i="51"/>
  <c r="P185" i="51"/>
  <c r="P204" i="51"/>
  <c r="J188" i="51"/>
  <c r="H233" i="51"/>
  <c r="P193" i="51"/>
  <c r="P212" i="51"/>
  <c r="P199" i="51"/>
  <c r="AB217" i="51"/>
  <c r="J183" i="51"/>
  <c r="H228" i="51"/>
  <c r="J179" i="51"/>
  <c r="H224" i="51"/>
  <c r="J184" i="51"/>
  <c r="H229" i="51"/>
  <c r="J207" i="51"/>
  <c r="H252" i="51"/>
  <c r="J202" i="51"/>
  <c r="H247" i="51"/>
  <c r="J215" i="51"/>
  <c r="H260" i="51"/>
  <c r="J191" i="51"/>
  <c r="H236" i="51"/>
  <c r="P180" i="51"/>
  <c r="P192" i="51"/>
  <c r="P189" i="51"/>
  <c r="P203" i="51"/>
  <c r="P187" i="51"/>
  <c r="P194" i="51"/>
  <c r="P195" i="51"/>
  <c r="P205" i="51"/>
  <c r="P177" i="51"/>
  <c r="P216" i="51"/>
  <c r="J201" i="51"/>
  <c r="H246" i="51"/>
  <c r="D217" i="51"/>
  <c r="G29" i="48"/>
  <c r="E34" i="48" s="1"/>
  <c r="M210" i="51" a="1"/>
  <c r="V214" i="51" a="1"/>
  <c r="M205" i="51" a="1"/>
  <c r="V213" i="51" a="1"/>
  <c r="M177" i="51" a="1"/>
  <c r="M185" i="51" a="1"/>
  <c r="M192" i="51" a="1"/>
  <c r="M206" i="51" a="1"/>
  <c r="M199" i="51" a="1"/>
  <c r="V206" i="51" a="1"/>
  <c r="M203" i="51" a="1"/>
  <c r="V192" i="51" a="1"/>
  <c r="V189" i="51" a="1"/>
  <c r="V204" i="51" a="1"/>
  <c r="M204" i="51" a="1"/>
  <c r="M186" i="51" a="1"/>
  <c r="M189" i="51" a="1"/>
  <c r="V205" i="51" a="1"/>
  <c r="M198" i="51" a="1"/>
  <c r="V180" i="51" a="1"/>
  <c r="V210" i="51" a="1"/>
  <c r="M214" i="51" a="1"/>
  <c r="M181" i="51" a="1"/>
  <c r="V182" i="51" a="1"/>
  <c r="M194" i="51" a="1"/>
  <c r="V203" i="51" a="1"/>
  <c r="M213" i="51" a="1"/>
  <c r="M197" i="51" a="1"/>
  <c r="V197" i="51" a="1"/>
  <c r="M209" i="51" a="1"/>
  <c r="V211" i="51" a="1"/>
  <c r="V212" i="51" a="1"/>
  <c r="V208" i="51" a="1"/>
  <c r="M212" i="51" a="1"/>
  <c r="M195" i="51" a="1"/>
  <c r="V216" i="51" a="1"/>
  <c r="V196" i="51" a="1"/>
  <c r="M180" i="51" a="1"/>
  <c r="M187" i="51" a="1"/>
  <c r="M193" i="51" a="1"/>
  <c r="V209" i="51" a="1"/>
  <c r="M216" i="51" a="1"/>
  <c r="J217" i="51" l="1"/>
  <c r="M177" i="51"/>
  <c r="M181" i="51"/>
  <c r="V196" i="51"/>
  <c r="Y196" i="51" s="1"/>
  <c r="M195" i="51"/>
  <c r="V204" i="51"/>
  <c r="Y204" i="51" s="1"/>
  <c r="M197" i="51"/>
  <c r="M186" i="51"/>
  <c r="M189" i="51"/>
  <c r="V197" i="51"/>
  <c r="Y197" i="51" s="1"/>
  <c r="V203" i="51"/>
  <c r="Y203" i="51" s="1"/>
  <c r="M192" i="51"/>
  <c r="M199" i="51"/>
  <c r="M209" i="51"/>
  <c r="M204" i="51"/>
  <c r="V213" i="51"/>
  <c r="Y213" i="51" s="1"/>
  <c r="M203" i="51"/>
  <c r="V208" i="51"/>
  <c r="Y208" i="51" s="1"/>
  <c r="V192" i="51"/>
  <c r="Y192" i="51" s="1"/>
  <c r="V209" i="51"/>
  <c r="Y209" i="51" s="1"/>
  <c r="M185" i="51"/>
  <c r="M213" i="51"/>
  <c r="M194" i="51"/>
  <c r="V182" i="51"/>
  <c r="Y182" i="51" s="1"/>
  <c r="M210" i="51"/>
  <c r="M193" i="51"/>
  <c r="M216" i="51"/>
  <c r="V210" i="51"/>
  <c r="Y210" i="51" s="1"/>
  <c r="V216" i="51"/>
  <c r="Y216" i="51" s="1"/>
  <c r="V205" i="51"/>
  <c r="Y205" i="51" s="1"/>
  <c r="V211" i="51"/>
  <c r="Y211" i="51" s="1"/>
  <c r="M180" i="51"/>
  <c r="M214" i="51"/>
  <c r="V212" i="51"/>
  <c r="Y212" i="51" s="1"/>
  <c r="M206" i="51"/>
  <c r="M205" i="51"/>
  <c r="M187" i="51"/>
  <c r="V189" i="51"/>
  <c r="Y189" i="51" s="1"/>
  <c r="V180" i="51"/>
  <c r="Y180" i="51" s="1"/>
  <c r="V214" i="51"/>
  <c r="Y214" i="51" s="1"/>
  <c r="M212" i="51"/>
  <c r="M198" i="51"/>
  <c r="V206" i="51"/>
  <c r="Y206" i="51" s="1"/>
  <c r="P202" i="51"/>
  <c r="P184" i="51"/>
  <c r="P179" i="51"/>
  <c r="P191" i="51"/>
  <c r="H262" i="51"/>
  <c r="P183" i="51"/>
  <c r="P215" i="51"/>
  <c r="P201" i="51"/>
  <c r="P207" i="51"/>
  <c r="P188" i="51"/>
  <c r="N34" i="48"/>
  <c r="AS3" i="45"/>
  <c r="L262" i="45"/>
  <c r="AJ172" i="45"/>
  <c r="AH172" i="45"/>
  <c r="AD172" i="45"/>
  <c r="AB172" i="45"/>
  <c r="X172" i="45"/>
  <c r="V172" i="45"/>
  <c r="AL132" i="45"/>
  <c r="AF132" i="45"/>
  <c r="Z132" i="45"/>
  <c r="A132" i="45"/>
  <c r="A177" i="45" s="1"/>
  <c r="A222" i="45" s="1"/>
  <c r="N46" i="45"/>
  <c r="O23" i="45"/>
  <c r="H23" i="45"/>
  <c r="U22" i="45"/>
  <c r="U21" i="45"/>
  <c r="O16" i="45"/>
  <c r="H16" i="45"/>
  <c r="U15" i="45"/>
  <c r="U14" i="45"/>
  <c r="O9" i="45"/>
  <c r="H9" i="45"/>
  <c r="U8" i="45"/>
  <c r="U7" i="45"/>
  <c r="W34" i="45" s="1"/>
  <c r="M208" i="51" a="1"/>
  <c r="M211" i="51" a="1"/>
  <c r="M190" i="51" a="1"/>
  <c r="S199" i="51" a="1"/>
  <c r="V207" i="51" a="1"/>
  <c r="M178" i="51" a="1"/>
  <c r="M179" i="51" a="1"/>
  <c r="S178" i="51" a="1"/>
  <c r="V191" i="51" a="1"/>
  <c r="S190" i="51" a="1"/>
  <c r="S187" i="51" a="1"/>
  <c r="S177" i="51" a="1"/>
  <c r="S194" i="51" a="1"/>
  <c r="M200" i="51" a="1"/>
  <c r="S181" i="51" a="1"/>
  <c r="V215" i="51" a="1"/>
  <c r="V183" i="51" a="1"/>
  <c r="S200" i="51" a="1"/>
  <c r="V201" i="51" a="1"/>
  <c r="M196" i="51" a="1"/>
  <c r="M215" i="51" a="1"/>
  <c r="S195" i="51" a="1"/>
  <c r="M182" i="51" a="1"/>
  <c r="M202" i="51" a="1"/>
  <c r="V202" i="51" a="1"/>
  <c r="M183" i="51" a="1"/>
  <c r="M191" i="51" a="1"/>
  <c r="M184" i="51" a="1"/>
  <c r="M207" i="51" a="1"/>
  <c r="S185" i="51" a="1"/>
  <c r="S198" i="51" a="1"/>
  <c r="S193" i="51" a="1"/>
  <c r="M188" i="51" a="1"/>
  <c r="M201" i="51" a="1"/>
  <c r="S186" i="51" a="1"/>
  <c r="M178" i="51" l="1"/>
  <c r="M208" i="51"/>
  <c r="M200" i="51"/>
  <c r="M211" i="51"/>
  <c r="M190" i="51"/>
  <c r="M182" i="51"/>
  <c r="M196" i="51"/>
  <c r="S198" i="51"/>
  <c r="S193" i="51"/>
  <c r="S195" i="51"/>
  <c r="S185" i="51"/>
  <c r="S186" i="51"/>
  <c r="S178" i="51"/>
  <c r="S194" i="51"/>
  <c r="S199" i="51"/>
  <c r="S181" i="51"/>
  <c r="S187" i="51"/>
  <c r="S200" i="51"/>
  <c r="S177" i="51"/>
  <c r="S190" i="51"/>
  <c r="V201" i="51"/>
  <c r="Y201" i="51" s="1"/>
  <c r="M201" i="51"/>
  <c r="M184" i="51"/>
  <c r="M215" i="51"/>
  <c r="V191" i="51"/>
  <c r="Y191" i="51" s="1"/>
  <c r="V215" i="51"/>
  <c r="Y215" i="51" s="1"/>
  <c r="M191" i="51"/>
  <c r="M202" i="51"/>
  <c r="M188" i="51"/>
  <c r="M207" i="51"/>
  <c r="V202" i="51"/>
  <c r="Y202" i="51" s="1"/>
  <c r="M183" i="51"/>
  <c r="V207" i="51"/>
  <c r="Y207" i="51" s="1"/>
  <c r="V183" i="51"/>
  <c r="Y183" i="51" s="1"/>
  <c r="M179" i="51"/>
  <c r="D251" i="51"/>
  <c r="L251" i="51" s="1"/>
  <c r="AE206" i="51"/>
  <c r="D248" i="51"/>
  <c r="L248" i="51" s="1"/>
  <c r="AE203" i="51"/>
  <c r="D261" i="51"/>
  <c r="L261" i="51" s="1"/>
  <c r="AE216" i="51"/>
  <c r="D255" i="51"/>
  <c r="L255" i="51" s="1"/>
  <c r="AE210" i="51"/>
  <c r="D258" i="51"/>
  <c r="L258" i="51" s="1"/>
  <c r="AE213" i="51"/>
  <c r="D242" i="51"/>
  <c r="L242" i="51" s="1"/>
  <c r="AE197" i="51"/>
  <c r="D257" i="51"/>
  <c r="L257" i="51" s="1"/>
  <c r="AE212" i="51"/>
  <c r="D259" i="51"/>
  <c r="L259" i="51" s="1"/>
  <c r="AE214" i="51"/>
  <c r="D227" i="51"/>
  <c r="L227" i="51" s="1"/>
  <c r="AE182" i="51"/>
  <c r="D254" i="51"/>
  <c r="L254" i="51" s="1"/>
  <c r="AE209" i="51"/>
  <c r="D241" i="51"/>
  <c r="L241" i="51" s="1"/>
  <c r="AE196" i="51"/>
  <c r="D225" i="51"/>
  <c r="L225" i="51" s="1"/>
  <c r="AE180" i="51"/>
  <c r="D234" i="51"/>
  <c r="L234" i="51" s="1"/>
  <c r="AE189" i="51"/>
  <c r="D256" i="51"/>
  <c r="L256" i="51" s="1"/>
  <c r="AE211" i="51"/>
  <c r="D237" i="51"/>
  <c r="L237" i="51" s="1"/>
  <c r="AE192" i="51"/>
  <c r="P217" i="51"/>
  <c r="D250" i="51"/>
  <c r="L250" i="51" s="1"/>
  <c r="AE205" i="51"/>
  <c r="D253" i="51"/>
  <c r="L253" i="51" s="1"/>
  <c r="AE208" i="51"/>
  <c r="D249" i="51"/>
  <c r="L249" i="51" s="1"/>
  <c r="AE204" i="51"/>
  <c r="X46" i="45"/>
  <c r="E29" i="45"/>
  <c r="G29" i="45" s="1"/>
  <c r="I29" i="45"/>
  <c r="L29" i="45" s="1"/>
  <c r="U16" i="45"/>
  <c r="N29" i="45"/>
  <c r="Q29" i="45" s="1"/>
  <c r="G34" i="48"/>
  <c r="AS6" i="45"/>
  <c r="AT6" i="45" s="1"/>
  <c r="AS5" i="45"/>
  <c r="AS7" i="45"/>
  <c r="AV7" i="45" s="1"/>
  <c r="AS8" i="45"/>
  <c r="AT3" i="45"/>
  <c r="S132" i="45"/>
  <c r="AO46" i="45"/>
  <c r="U23" i="45"/>
  <c r="U24" i="45"/>
  <c r="U17" i="45"/>
  <c r="U9" i="45"/>
  <c r="U10" i="45"/>
  <c r="Y34" i="45"/>
  <c r="AN46" i="45"/>
  <c r="S188" i="51" a="1"/>
  <c r="V198" i="51" a="1"/>
  <c r="V185" i="51" a="1"/>
  <c r="S184" i="51" a="1"/>
  <c r="V194" i="51" a="1"/>
  <c r="V187" i="51" a="1"/>
  <c r="V190" i="51" a="1"/>
  <c r="S179" i="51" a="1"/>
  <c r="V193" i="51" a="1"/>
  <c r="V186" i="51" a="1"/>
  <c r="V199" i="51" a="1"/>
  <c r="V177" i="51" a="1"/>
  <c r="V181" i="51" a="1"/>
  <c r="V200" i="51" a="1"/>
  <c r="V178" i="51" a="1"/>
  <c r="V195" i="51" a="1"/>
  <c r="F253" i="51" l="1"/>
  <c r="J259" i="51"/>
  <c r="N259" i="51"/>
  <c r="J255" i="51"/>
  <c r="N255" i="51"/>
  <c r="J225" i="51"/>
  <c r="N225" i="51"/>
  <c r="J237" i="51"/>
  <c r="N237" i="51"/>
  <c r="J241" i="51"/>
  <c r="N241" i="51"/>
  <c r="J257" i="51"/>
  <c r="N257" i="51"/>
  <c r="J261" i="51"/>
  <c r="N261" i="51"/>
  <c r="J249" i="51"/>
  <c r="N249" i="51"/>
  <c r="J254" i="51"/>
  <c r="N254" i="51"/>
  <c r="J242" i="51"/>
  <c r="N242" i="51"/>
  <c r="J248" i="51"/>
  <c r="N248" i="51"/>
  <c r="J250" i="51"/>
  <c r="N250" i="51"/>
  <c r="J256" i="51"/>
  <c r="N256" i="51"/>
  <c r="J253" i="51"/>
  <c r="N253" i="51"/>
  <c r="J234" i="51"/>
  <c r="N234" i="51"/>
  <c r="J227" i="51"/>
  <c r="N227" i="51"/>
  <c r="J258" i="51"/>
  <c r="N258" i="51"/>
  <c r="J251" i="51"/>
  <c r="N251" i="51"/>
  <c r="F225" i="51"/>
  <c r="F259" i="51"/>
  <c r="F255" i="51"/>
  <c r="F256" i="51"/>
  <c r="F254" i="51"/>
  <c r="F242" i="51"/>
  <c r="F248" i="51"/>
  <c r="F234" i="51"/>
  <c r="F227" i="51"/>
  <c r="F258" i="51"/>
  <c r="F251" i="51"/>
  <c r="F250" i="51"/>
  <c r="F237" i="51"/>
  <c r="F241" i="51"/>
  <c r="F257" i="51"/>
  <c r="F261" i="51"/>
  <c r="F249" i="51"/>
  <c r="Q34" i="48"/>
  <c r="U34" i="48" s="1"/>
  <c r="V187" i="51"/>
  <c r="Y187" i="51" s="1"/>
  <c r="V198" i="51"/>
  <c r="Y198" i="51" s="1"/>
  <c r="S179" i="51"/>
  <c r="V199" i="51"/>
  <c r="Y199" i="51" s="1"/>
  <c r="V193" i="51"/>
  <c r="Y193" i="51" s="1"/>
  <c r="S188" i="51"/>
  <c r="S184" i="51"/>
  <c r="V181" i="51"/>
  <c r="Y181" i="51" s="1"/>
  <c r="V194" i="51"/>
  <c r="Y194" i="51" s="1"/>
  <c r="V178" i="51"/>
  <c r="Y178" i="51" s="1"/>
  <c r="V190" i="51"/>
  <c r="Y190" i="51" s="1"/>
  <c r="V186" i="51"/>
  <c r="Y186" i="51" s="1"/>
  <c r="V177" i="51"/>
  <c r="Y177" i="51" s="1"/>
  <c r="D222" i="51" s="1"/>
  <c r="L222" i="51" s="1"/>
  <c r="V185" i="51"/>
  <c r="Y185" i="51" s="1"/>
  <c r="V200" i="51"/>
  <c r="Y200" i="51" s="1"/>
  <c r="V195" i="51"/>
  <c r="Y195" i="51" s="1"/>
  <c r="P225" i="51"/>
  <c r="R225" i="51" s="1"/>
  <c r="M217" i="51"/>
  <c r="P227" i="51"/>
  <c r="R227" i="51" s="1"/>
  <c r="P256" i="51"/>
  <c r="R256" i="51" s="1"/>
  <c r="P253" i="51"/>
  <c r="R253" i="51" s="1"/>
  <c r="P248" i="51"/>
  <c r="R248" i="51" s="1"/>
  <c r="D252" i="51"/>
  <c r="L252" i="51" s="1"/>
  <c r="AE207" i="51"/>
  <c r="D260" i="51"/>
  <c r="L260" i="51" s="1"/>
  <c r="AE215" i="51"/>
  <c r="P242" i="51"/>
  <c r="R242" i="51" s="1"/>
  <c r="P234" i="51"/>
  <c r="R234" i="51" s="1"/>
  <c r="D247" i="51"/>
  <c r="L247" i="51" s="1"/>
  <c r="AE202" i="51"/>
  <c r="D236" i="51"/>
  <c r="L236" i="51" s="1"/>
  <c r="AE191" i="51"/>
  <c r="P250" i="51"/>
  <c r="R250" i="51" s="1"/>
  <c r="P254" i="51"/>
  <c r="R254" i="51" s="1"/>
  <c r="P258" i="51"/>
  <c r="R258" i="51" s="1"/>
  <c r="P241" i="51"/>
  <c r="R241" i="51" s="1"/>
  <c r="P261" i="51"/>
  <c r="R261" i="51" s="1"/>
  <c r="P251" i="51"/>
  <c r="R251" i="51" s="1"/>
  <c r="P237" i="51"/>
  <c r="R237" i="51" s="1"/>
  <c r="P257" i="51"/>
  <c r="R257" i="51" s="1"/>
  <c r="P249" i="51"/>
  <c r="R249" i="51" s="1"/>
  <c r="P259" i="51"/>
  <c r="R259" i="51" s="1"/>
  <c r="P255" i="51"/>
  <c r="R255" i="51" s="1"/>
  <c r="D228" i="51"/>
  <c r="L228" i="51" s="1"/>
  <c r="AE183" i="51"/>
  <c r="D246" i="51"/>
  <c r="L246" i="51" s="1"/>
  <c r="AE201" i="51"/>
  <c r="AV6" i="45"/>
  <c r="AT7" i="45"/>
  <c r="AT5" i="45"/>
  <c r="AV8" i="45"/>
  <c r="AU8" i="45"/>
  <c r="AT8" i="45"/>
  <c r="E34" i="45"/>
  <c r="V179" i="51" a="1"/>
  <c r="V184" i="51" a="1"/>
  <c r="V188" i="51" a="1"/>
  <c r="J260" i="51" l="1"/>
  <c r="N260" i="51"/>
  <c r="F260" i="51"/>
  <c r="J236" i="51"/>
  <c r="N236" i="51"/>
  <c r="J252" i="51"/>
  <c r="N252" i="51"/>
  <c r="J246" i="51"/>
  <c r="N246" i="51"/>
  <c r="J247" i="51"/>
  <c r="N247" i="51"/>
  <c r="J228" i="51"/>
  <c r="N228" i="51"/>
  <c r="F247" i="51"/>
  <c r="F236" i="51"/>
  <c r="F252" i="51"/>
  <c r="F228" i="51"/>
  <c r="F246" i="51"/>
  <c r="S34" i="48"/>
  <c r="AE177" i="51"/>
  <c r="P222" i="51" s="1"/>
  <c r="V184" i="51"/>
  <c r="Y184" i="51" s="1"/>
  <c r="V188" i="51"/>
  <c r="Y188" i="51" s="1"/>
  <c r="V179" i="51"/>
  <c r="Y179" i="51" s="1"/>
  <c r="D240" i="51"/>
  <c r="L240" i="51" s="1"/>
  <c r="AE195" i="51"/>
  <c r="AE181" i="51"/>
  <c r="D226" i="51"/>
  <c r="L226" i="51" s="1"/>
  <c r="D245" i="51"/>
  <c r="L245" i="51" s="1"/>
  <c r="AE200" i="51"/>
  <c r="AE193" i="51"/>
  <c r="D238" i="51"/>
  <c r="L238" i="51" s="1"/>
  <c r="AE186" i="51"/>
  <c r="D231" i="51"/>
  <c r="L231" i="51" s="1"/>
  <c r="D244" i="51"/>
  <c r="L244" i="51" s="1"/>
  <c r="AE199" i="51"/>
  <c r="D230" i="51"/>
  <c r="L230" i="51" s="1"/>
  <c r="AE185" i="51"/>
  <c r="D235" i="51"/>
  <c r="L235" i="51" s="1"/>
  <c r="AE190" i="51"/>
  <c r="D223" i="51"/>
  <c r="L223" i="51" s="1"/>
  <c r="AE178" i="51"/>
  <c r="D243" i="51"/>
  <c r="L243" i="51" s="1"/>
  <c r="AE198" i="51"/>
  <c r="S217" i="51"/>
  <c r="D239" i="51"/>
  <c r="L239" i="51" s="1"/>
  <c r="AE194" i="51"/>
  <c r="D232" i="51"/>
  <c r="L232" i="51" s="1"/>
  <c r="AE187" i="51"/>
  <c r="P228" i="51"/>
  <c r="R228" i="51" s="1"/>
  <c r="P246" i="51"/>
  <c r="R246" i="51" s="1"/>
  <c r="P252" i="51"/>
  <c r="R252" i="51" s="1"/>
  <c r="P236" i="51"/>
  <c r="R236" i="51" s="1"/>
  <c r="P247" i="51"/>
  <c r="R247" i="51" s="1"/>
  <c r="P260" i="51"/>
  <c r="R260" i="51" s="1"/>
  <c r="K40" i="45" a="1"/>
  <c r="K40" i="45" s="1"/>
  <c r="K40" i="48" s="1"/>
  <c r="K38" i="45" a="1"/>
  <c r="K38" i="45" s="1"/>
  <c r="K39" i="45" a="1"/>
  <c r="K39" i="45" s="1"/>
  <c r="N34" i="45"/>
  <c r="G34" i="45"/>
  <c r="N244" i="51" l="1"/>
  <c r="N232" i="51"/>
  <c r="F238" i="51"/>
  <c r="F231" i="51"/>
  <c r="J231" i="51"/>
  <c r="N231" i="51"/>
  <c r="J235" i="51"/>
  <c r="N235" i="51"/>
  <c r="J240" i="51"/>
  <c r="N240" i="51"/>
  <c r="J239" i="51"/>
  <c r="N239" i="51"/>
  <c r="J238" i="51"/>
  <c r="N238" i="51"/>
  <c r="J230" i="51"/>
  <c r="N230" i="51"/>
  <c r="J245" i="51"/>
  <c r="N245" i="51"/>
  <c r="F230" i="51"/>
  <c r="F245" i="51"/>
  <c r="J223" i="51"/>
  <c r="N223" i="51"/>
  <c r="J243" i="51"/>
  <c r="N243" i="51"/>
  <c r="J226" i="51"/>
  <c r="N226" i="51"/>
  <c r="J244" i="51"/>
  <c r="J232" i="51"/>
  <c r="F232" i="51"/>
  <c r="F235" i="51"/>
  <c r="F239" i="51"/>
  <c r="F226" i="51"/>
  <c r="F243" i="51"/>
  <c r="F244" i="51"/>
  <c r="F223" i="51"/>
  <c r="F240" i="51"/>
  <c r="N222" i="51"/>
  <c r="F222" i="51"/>
  <c r="J222" i="51"/>
  <c r="P239" i="51"/>
  <c r="R239" i="51" s="1"/>
  <c r="P226" i="51"/>
  <c r="R226" i="51" s="1"/>
  <c r="P235" i="51"/>
  <c r="R235" i="51" s="1"/>
  <c r="P231" i="51"/>
  <c r="R231" i="51" s="1"/>
  <c r="P240" i="51"/>
  <c r="R240" i="51" s="1"/>
  <c r="P230" i="51"/>
  <c r="R230" i="51" s="1"/>
  <c r="P238" i="51"/>
  <c r="R238" i="51" s="1"/>
  <c r="P243" i="51"/>
  <c r="R243" i="51" s="1"/>
  <c r="P245" i="51"/>
  <c r="R245" i="51" s="1"/>
  <c r="Y217" i="51"/>
  <c r="D224" i="51"/>
  <c r="L224" i="51" s="1"/>
  <c r="AE179" i="51"/>
  <c r="P232" i="51"/>
  <c r="R232" i="51" s="1"/>
  <c r="P223" i="51"/>
  <c r="R223" i="51" s="1"/>
  <c r="P244" i="51"/>
  <c r="R244" i="51" s="1"/>
  <c r="V217" i="51"/>
  <c r="D233" i="51"/>
  <c r="L233" i="51" s="1"/>
  <c r="AE188" i="51"/>
  <c r="D229" i="51"/>
  <c r="L229" i="51" s="1"/>
  <c r="AE184" i="51"/>
  <c r="R222" i="51"/>
  <c r="M40" i="45"/>
  <c r="M40" i="48" s="1"/>
  <c r="M38" i="45"/>
  <c r="K38" i="48"/>
  <c r="M39" i="45"/>
  <c r="M39" i="48" s="1"/>
  <c r="K39" i="48"/>
  <c r="Q34" i="45"/>
  <c r="H140" i="45" s="1"/>
  <c r="G185" i="45" s="1"/>
  <c r="L262" i="51" l="1"/>
  <c r="J224" i="51"/>
  <c r="N224" i="51"/>
  <c r="J229" i="51"/>
  <c r="N229" i="51"/>
  <c r="J233" i="51"/>
  <c r="N233" i="51"/>
  <c r="F233" i="51"/>
  <c r="F224" i="51"/>
  <c r="F229" i="51"/>
  <c r="H147" i="45"/>
  <c r="G192" i="45" s="1"/>
  <c r="H169" i="45"/>
  <c r="G214" i="45" s="1"/>
  <c r="H159" i="45"/>
  <c r="G204" i="45" s="1"/>
  <c r="H150" i="45"/>
  <c r="G195" i="45" s="1"/>
  <c r="H141" i="45"/>
  <c r="G186" i="45" s="1"/>
  <c r="H170" i="45"/>
  <c r="G215" i="45" s="1"/>
  <c r="H168" i="45"/>
  <c r="G213" i="45" s="1"/>
  <c r="H151" i="45"/>
  <c r="G196" i="45" s="1"/>
  <c r="H142" i="45"/>
  <c r="G187" i="45" s="1"/>
  <c r="H133" i="45"/>
  <c r="G178" i="45" s="1"/>
  <c r="H162" i="45"/>
  <c r="G207" i="45" s="1"/>
  <c r="H160" i="45"/>
  <c r="G205" i="45" s="1"/>
  <c r="H143" i="45"/>
  <c r="G188" i="45" s="1"/>
  <c r="H134" i="45"/>
  <c r="G179" i="45" s="1"/>
  <c r="H161" i="45"/>
  <c r="G206" i="45" s="1"/>
  <c r="H154" i="45"/>
  <c r="G199" i="45" s="1"/>
  <c r="H152" i="45"/>
  <c r="G197" i="45" s="1"/>
  <c r="H135" i="45"/>
  <c r="G180" i="45" s="1"/>
  <c r="H171" i="45"/>
  <c r="G216" i="45" s="1"/>
  <c r="H132" i="45"/>
  <c r="G177" i="45" s="1"/>
  <c r="H146" i="45"/>
  <c r="G191" i="45" s="1"/>
  <c r="H144" i="45"/>
  <c r="G189" i="45" s="1"/>
  <c r="H155" i="45"/>
  <c r="G200" i="45" s="1"/>
  <c r="H153" i="45"/>
  <c r="G198" i="45" s="1"/>
  <c r="H164" i="45"/>
  <c r="G209" i="45" s="1"/>
  <c r="H138" i="45"/>
  <c r="G183" i="45" s="1"/>
  <c r="H136" i="45"/>
  <c r="G181" i="45" s="1"/>
  <c r="H145" i="45"/>
  <c r="G190" i="45" s="1"/>
  <c r="H165" i="45"/>
  <c r="G210" i="45" s="1"/>
  <c r="H156" i="45"/>
  <c r="G201" i="45" s="1"/>
  <c r="H163" i="45"/>
  <c r="G208" i="45" s="1"/>
  <c r="H137" i="45"/>
  <c r="G182" i="45" s="1"/>
  <c r="H166" i="45"/>
  <c r="G211" i="45" s="1"/>
  <c r="H157" i="45"/>
  <c r="G202" i="45" s="1"/>
  <c r="H148" i="45"/>
  <c r="G193" i="45" s="1"/>
  <c r="H139" i="45"/>
  <c r="G184" i="45" s="1"/>
  <c r="H167" i="45"/>
  <c r="G212" i="45" s="1"/>
  <c r="H158" i="45"/>
  <c r="G203" i="45" s="1"/>
  <c r="H149" i="45"/>
  <c r="G194" i="45" s="1"/>
  <c r="P229" i="51"/>
  <c r="R229" i="51" s="1"/>
  <c r="P224" i="51"/>
  <c r="R224" i="51" s="1"/>
  <c r="AE217" i="51"/>
  <c r="P233" i="51"/>
  <c r="R233" i="51" s="1"/>
  <c r="D262" i="51"/>
  <c r="M154" i="45"/>
  <c r="M143" i="45"/>
  <c r="M155" i="45"/>
  <c r="M159" i="45"/>
  <c r="M150" i="45"/>
  <c r="M146" i="45"/>
  <c r="M156" i="45"/>
  <c r="M152" i="45"/>
  <c r="M147" i="45"/>
  <c r="M157" i="45"/>
  <c r="M144" i="45"/>
  <c r="M158" i="45"/>
  <c r="M151" i="45"/>
  <c r="M148" i="45"/>
  <c r="M149" i="45"/>
  <c r="M145" i="45"/>
  <c r="M153" i="45"/>
  <c r="M141" i="45"/>
  <c r="M164" i="45"/>
  <c r="M140" i="45"/>
  <c r="M163" i="45"/>
  <c r="M161" i="45"/>
  <c r="M138" i="45"/>
  <c r="M165" i="45"/>
  <c r="M142" i="45"/>
  <c r="M139" i="45"/>
  <c r="M162" i="45"/>
  <c r="M160" i="45"/>
  <c r="M166" i="45"/>
  <c r="M168" i="45"/>
  <c r="M133" i="45"/>
  <c r="M137" i="45"/>
  <c r="M135" i="45"/>
  <c r="M134" i="45"/>
  <c r="M167" i="45"/>
  <c r="M136" i="45"/>
  <c r="M170" i="45"/>
  <c r="M171" i="45"/>
  <c r="M169" i="45"/>
  <c r="M38" i="48"/>
  <c r="M132" i="45"/>
  <c r="U34" i="45"/>
  <c r="S34" i="45"/>
  <c r="F262" i="51" l="1"/>
  <c r="P262" i="51"/>
  <c r="R262" i="51" s="1"/>
  <c r="N262" i="51"/>
  <c r="J262" i="51"/>
  <c r="O157" i="45"/>
  <c r="Q157" i="45" s="1"/>
  <c r="J157" i="45" s="1"/>
  <c r="AN157" i="45" s="1"/>
  <c r="O149" i="45"/>
  <c r="Q149" i="45" s="1"/>
  <c r="J149" i="45" s="1"/>
  <c r="AN149" i="45" s="1"/>
  <c r="O148" i="45"/>
  <c r="Q148" i="45" s="1"/>
  <c r="J148" i="45" s="1"/>
  <c r="AN148" i="45" s="1"/>
  <c r="O152" i="45"/>
  <c r="Q152" i="45" s="1"/>
  <c r="J152" i="45" s="1"/>
  <c r="AN152" i="45" s="1"/>
  <c r="O144" i="45"/>
  <c r="Q144" i="45" s="1"/>
  <c r="J144" i="45" s="1"/>
  <c r="AN144" i="45" s="1"/>
  <c r="O156" i="45"/>
  <c r="Q156" i="45" s="1"/>
  <c r="J156" i="45" s="1"/>
  <c r="AN156" i="45" s="1"/>
  <c r="O155" i="45"/>
  <c r="Q155" i="45" s="1"/>
  <c r="J155" i="45" s="1"/>
  <c r="AN155" i="45" s="1"/>
  <c r="O147" i="45"/>
  <c r="Q147" i="45" s="1"/>
  <c r="J147" i="45" s="1"/>
  <c r="AN147" i="45" s="1"/>
  <c r="O158" i="45"/>
  <c r="Q158" i="45" s="1"/>
  <c r="J158" i="45" s="1"/>
  <c r="AN158" i="45" s="1"/>
  <c r="O150" i="45"/>
  <c r="Q150" i="45" s="1"/>
  <c r="J150" i="45" s="1"/>
  <c r="AN150" i="45" s="1"/>
  <c r="O153" i="45"/>
  <c r="Q153" i="45" s="1"/>
  <c r="J153" i="45" s="1"/>
  <c r="AN153" i="45" s="1"/>
  <c r="O145" i="45"/>
  <c r="Q145" i="45" s="1"/>
  <c r="J145" i="45" s="1"/>
  <c r="AN145" i="45" s="1"/>
  <c r="O159" i="45"/>
  <c r="Q159" i="45" s="1"/>
  <c r="J159" i="45" s="1"/>
  <c r="AN159" i="45" s="1"/>
  <c r="O151" i="45"/>
  <c r="Q151" i="45" s="1"/>
  <c r="J151" i="45" s="1"/>
  <c r="AN151" i="45" s="1"/>
  <c r="O143" i="45"/>
  <c r="Q143" i="45" s="1"/>
  <c r="J143" i="45" s="1"/>
  <c r="AN143" i="45" s="1"/>
  <c r="O154" i="45"/>
  <c r="Q154" i="45" s="1"/>
  <c r="J154" i="45" s="1"/>
  <c r="AN154" i="45" s="1"/>
  <c r="O146" i="45"/>
  <c r="Q146" i="45" s="1"/>
  <c r="J146" i="45" s="1"/>
  <c r="AN146" i="45" s="1"/>
  <c r="O163" i="45"/>
  <c r="Q163" i="45" s="1"/>
  <c r="J163" i="45" s="1"/>
  <c r="AN163" i="45" s="1"/>
  <c r="O138" i="45"/>
  <c r="Q138" i="45" s="1"/>
  <c r="J138" i="45" s="1"/>
  <c r="AN138" i="45" s="1"/>
  <c r="O141" i="45"/>
  <c r="Q141" i="45" s="1"/>
  <c r="J141" i="45" s="1"/>
  <c r="AN141" i="45" s="1"/>
  <c r="O161" i="45"/>
  <c r="Q161" i="45" s="1"/>
  <c r="J161" i="45" s="1"/>
  <c r="AN161" i="45" s="1"/>
  <c r="O164" i="45"/>
  <c r="Q164" i="45" s="1"/>
  <c r="J164" i="45" s="1"/>
  <c r="AN164" i="45" s="1"/>
  <c r="O139" i="45"/>
  <c r="Q139" i="45" s="1"/>
  <c r="J139" i="45" s="1"/>
  <c r="AN139" i="45" s="1"/>
  <c r="O160" i="45"/>
  <c r="Q160" i="45" s="1"/>
  <c r="J160" i="45" s="1"/>
  <c r="AN160" i="45" s="1"/>
  <c r="O142" i="45"/>
  <c r="Q142" i="45" s="1"/>
  <c r="J142" i="45" s="1"/>
  <c r="AN142" i="45" s="1"/>
  <c r="O162" i="45"/>
  <c r="Q162" i="45" s="1"/>
  <c r="J162" i="45" s="1"/>
  <c r="AN162" i="45" s="1"/>
  <c r="O165" i="45"/>
  <c r="Q165" i="45" s="1"/>
  <c r="J165" i="45" s="1"/>
  <c r="AN165" i="45" s="1"/>
  <c r="O140" i="45"/>
  <c r="Q140" i="45" s="1"/>
  <c r="J140" i="45" s="1"/>
  <c r="AN140" i="45" s="1"/>
  <c r="O166" i="45"/>
  <c r="Q166" i="45" s="1"/>
  <c r="J166" i="45" s="1"/>
  <c r="AN166" i="45" s="1"/>
  <c r="O133" i="45"/>
  <c r="Q133" i="45" s="1"/>
  <c r="J133" i="45" s="1"/>
  <c r="AN133" i="45" s="1"/>
  <c r="O136" i="45"/>
  <c r="Q136" i="45" s="1"/>
  <c r="J136" i="45" s="1"/>
  <c r="AN136" i="45" s="1"/>
  <c r="O167" i="45"/>
  <c r="Q167" i="45" s="1"/>
  <c r="J167" i="45" s="1"/>
  <c r="AN167" i="45" s="1"/>
  <c r="O134" i="45"/>
  <c r="Q134" i="45" s="1"/>
  <c r="J134" i="45" s="1"/>
  <c r="AN134" i="45" s="1"/>
  <c r="O137" i="45"/>
  <c r="Q137" i="45" s="1"/>
  <c r="J137" i="45" s="1"/>
  <c r="AN137" i="45" s="1"/>
  <c r="O168" i="45"/>
  <c r="Q168" i="45" s="1"/>
  <c r="J168" i="45" s="1"/>
  <c r="AN168" i="45" s="1"/>
  <c r="O135" i="45"/>
  <c r="Q135" i="45" s="1"/>
  <c r="J135" i="45" s="1"/>
  <c r="AN135" i="45" s="1"/>
  <c r="O170" i="45"/>
  <c r="Q170" i="45" s="1"/>
  <c r="J170" i="45" s="1"/>
  <c r="AN170" i="45" s="1"/>
  <c r="O171" i="45"/>
  <c r="Q171" i="45" s="1"/>
  <c r="J171" i="45" s="1"/>
  <c r="AN171" i="45" s="1"/>
  <c r="O169" i="45"/>
  <c r="Q169" i="45" s="1"/>
  <c r="J169" i="45" s="1"/>
  <c r="AN169" i="45" s="1"/>
  <c r="H172" i="45"/>
  <c r="O132" i="45"/>
  <c r="Q132" i="45" s="1"/>
  <c r="AB207" i="45" l="1"/>
  <c r="D207" i="45"/>
  <c r="AB208" i="45"/>
  <c r="D208" i="45"/>
  <c r="AB195" i="45"/>
  <c r="D195" i="45"/>
  <c r="AB194" i="45"/>
  <c r="D194" i="45"/>
  <c r="AB182" i="45"/>
  <c r="D182" i="45"/>
  <c r="AB179" i="45"/>
  <c r="D179" i="45"/>
  <c r="AB187" i="45"/>
  <c r="D187" i="45"/>
  <c r="AB191" i="45"/>
  <c r="D191" i="45"/>
  <c r="AB203" i="45"/>
  <c r="D203" i="45"/>
  <c r="AB202" i="45"/>
  <c r="D202" i="45"/>
  <c r="AB212" i="45"/>
  <c r="D212" i="45"/>
  <c r="AB205" i="45"/>
  <c r="D205" i="45"/>
  <c r="H250" i="45" s="1"/>
  <c r="AB199" i="45"/>
  <c r="D199" i="45"/>
  <c r="AB192" i="45"/>
  <c r="D192" i="45"/>
  <c r="AB214" i="45"/>
  <c r="D214" i="45"/>
  <c r="AB181" i="45"/>
  <c r="D181" i="45"/>
  <c r="AB184" i="45"/>
  <c r="D184" i="45"/>
  <c r="AB188" i="45"/>
  <c r="D188" i="45"/>
  <c r="AB200" i="45"/>
  <c r="D200" i="45"/>
  <c r="AB216" i="45"/>
  <c r="D216" i="45"/>
  <c r="AB178" i="45"/>
  <c r="D178" i="45"/>
  <c r="AB209" i="45"/>
  <c r="D209" i="45"/>
  <c r="AB196" i="45"/>
  <c r="D196" i="45"/>
  <c r="AB201" i="45"/>
  <c r="D201" i="45"/>
  <c r="AB211" i="45"/>
  <c r="D211" i="45"/>
  <c r="AB206" i="45"/>
  <c r="D206" i="45"/>
  <c r="AB204" i="45"/>
  <c r="D204" i="45"/>
  <c r="AB189" i="45"/>
  <c r="D189" i="45"/>
  <c r="AB180" i="45"/>
  <c r="D180" i="45"/>
  <c r="AB185" i="45"/>
  <c r="D185" i="45"/>
  <c r="AB186" i="45"/>
  <c r="D186" i="45"/>
  <c r="AB190" i="45"/>
  <c r="D190" i="45"/>
  <c r="AB197" i="45"/>
  <c r="D197" i="45"/>
  <c r="AB215" i="45"/>
  <c r="D215" i="45"/>
  <c r="J215" i="45" s="1"/>
  <c r="AB213" i="45"/>
  <c r="D213" i="45"/>
  <c r="AB210" i="45"/>
  <c r="D210" i="45"/>
  <c r="AB183" i="45"/>
  <c r="D183" i="45"/>
  <c r="AB198" i="45"/>
  <c r="D198" i="45"/>
  <c r="AB193" i="45"/>
  <c r="D193" i="45"/>
  <c r="H260" i="45"/>
  <c r="J205" i="45"/>
  <c r="J132" i="45"/>
  <c r="AN132" i="45" s="1"/>
  <c r="M205" i="45" a="1"/>
  <c r="M215" i="45" a="1"/>
  <c r="AB177" i="45" l="1"/>
  <c r="D177" i="45"/>
  <c r="M215" i="45"/>
  <c r="J209" i="45"/>
  <c r="H254" i="45"/>
  <c r="J192" i="45"/>
  <c r="H237" i="45"/>
  <c r="J180" i="45"/>
  <c r="H225" i="45"/>
  <c r="J207" i="45"/>
  <c r="H252" i="45"/>
  <c r="J216" i="45"/>
  <c r="H261" i="45"/>
  <c r="J208" i="45"/>
  <c r="H253" i="45"/>
  <c r="J186" i="45"/>
  <c r="H231" i="45"/>
  <c r="J187" i="45"/>
  <c r="H232" i="45"/>
  <c r="J190" i="45"/>
  <c r="H235" i="45"/>
  <c r="J197" i="45"/>
  <c r="H242" i="45"/>
  <c r="J188" i="45"/>
  <c r="H233" i="45"/>
  <c r="J182" i="45"/>
  <c r="H227" i="45"/>
  <c r="P215" i="45"/>
  <c r="J210" i="45"/>
  <c r="H255" i="45"/>
  <c r="J178" i="45"/>
  <c r="H223" i="45"/>
  <c r="J213" i="45"/>
  <c r="H258" i="45"/>
  <c r="J201" i="45"/>
  <c r="H246" i="45"/>
  <c r="J212" i="45"/>
  <c r="H257" i="45"/>
  <c r="J185" i="45"/>
  <c r="H230" i="45"/>
  <c r="J200" i="45"/>
  <c r="H245" i="45"/>
  <c r="J184" i="45"/>
  <c r="H229" i="45"/>
  <c r="J204" i="45"/>
  <c r="H249" i="45"/>
  <c r="J194" i="45"/>
  <c r="H239" i="45"/>
  <c r="J196" i="45"/>
  <c r="H241" i="45"/>
  <c r="J189" i="45"/>
  <c r="H234" i="45"/>
  <c r="J202" i="45"/>
  <c r="H247" i="45"/>
  <c r="J195" i="45"/>
  <c r="H240" i="45"/>
  <c r="J199" i="45"/>
  <c r="H244" i="45"/>
  <c r="J214" i="45"/>
  <c r="H259" i="45"/>
  <c r="J183" i="45"/>
  <c r="H228" i="45"/>
  <c r="J179" i="45"/>
  <c r="H224" i="45"/>
  <c r="J191" i="45"/>
  <c r="H236" i="45"/>
  <c r="J193" i="45"/>
  <c r="H238" i="45"/>
  <c r="J198" i="45"/>
  <c r="H243" i="45"/>
  <c r="J211" i="45"/>
  <c r="H256" i="45"/>
  <c r="J203" i="45"/>
  <c r="H248" i="45"/>
  <c r="J181" i="45"/>
  <c r="H226" i="45"/>
  <c r="J206" i="45"/>
  <c r="H251" i="45"/>
  <c r="M205" i="45"/>
  <c r="G217" i="45" s="1"/>
  <c r="P205" i="45"/>
  <c r="AB217" i="45"/>
  <c r="AN172" i="45"/>
  <c r="M214" i="45" a="1"/>
  <c r="M196" i="45" a="1"/>
  <c r="M216" i="45" a="1"/>
  <c r="M201" i="45" a="1"/>
  <c r="M181" i="45" a="1"/>
  <c r="M212" i="45" a="1"/>
  <c r="M186" i="45" a="1"/>
  <c r="M188" i="45" a="1"/>
  <c r="M211" i="45" a="1"/>
  <c r="M180" i="45" a="1"/>
  <c r="M185" i="45" a="1"/>
  <c r="M197" i="45" a="1"/>
  <c r="M182" i="45" a="1"/>
  <c r="M202" i="45" a="1"/>
  <c r="S215" i="45" a="1"/>
  <c r="M195" i="45" a="1"/>
  <c r="M194" i="45" a="1"/>
  <c r="M179" i="45" a="1"/>
  <c r="M199" i="45" a="1"/>
  <c r="M191" i="45" a="1"/>
  <c r="M183" i="45" a="1"/>
  <c r="M209" i="45" a="1"/>
  <c r="M210" i="45" a="1"/>
  <c r="M187" i="45" a="1"/>
  <c r="M198" i="45" a="1"/>
  <c r="M200" i="45" a="1"/>
  <c r="M204" i="45" a="1"/>
  <c r="M213" i="45" a="1"/>
  <c r="M178" i="45" a="1"/>
  <c r="M189" i="45" a="1"/>
  <c r="M190" i="45" a="1"/>
  <c r="M193" i="45" a="1"/>
  <c r="M184" i="45" a="1"/>
  <c r="S205" i="45" a="1"/>
  <c r="M206" i="45" a="1"/>
  <c r="M203" i="45" a="1"/>
  <c r="M208" i="45" a="1"/>
  <c r="M207" i="45" a="1"/>
  <c r="M192" i="45" a="1"/>
  <c r="M181" i="45" l="1"/>
  <c r="M182" i="45"/>
  <c r="M187" i="45"/>
  <c r="M207" i="45"/>
  <c r="M193" i="45"/>
  <c r="M189" i="45"/>
  <c r="M201" i="45"/>
  <c r="M203" i="45"/>
  <c r="M191" i="45"/>
  <c r="M199" i="45"/>
  <c r="M196" i="45"/>
  <c r="M200" i="45"/>
  <c r="M213" i="45"/>
  <c r="M188" i="45"/>
  <c r="M180" i="45"/>
  <c r="M186" i="45"/>
  <c r="M211" i="45"/>
  <c r="M179" i="45"/>
  <c r="M195" i="45"/>
  <c r="M194" i="45"/>
  <c r="M185" i="45"/>
  <c r="M178" i="45"/>
  <c r="M197" i="45"/>
  <c r="M208" i="45"/>
  <c r="M192" i="45"/>
  <c r="M198" i="45"/>
  <c r="M183" i="45"/>
  <c r="M202" i="45"/>
  <c r="M204" i="45"/>
  <c r="M212" i="45"/>
  <c r="M210" i="45"/>
  <c r="M190" i="45"/>
  <c r="M216" i="45"/>
  <c r="M209" i="45"/>
  <c r="M214" i="45"/>
  <c r="M184" i="45"/>
  <c r="S215" i="45"/>
  <c r="P181" i="45"/>
  <c r="P182" i="45"/>
  <c r="P187" i="45"/>
  <c r="P207" i="45"/>
  <c r="P193" i="45"/>
  <c r="P189" i="45"/>
  <c r="P201" i="45"/>
  <c r="P203" i="45"/>
  <c r="P191" i="45"/>
  <c r="P199" i="45"/>
  <c r="P196" i="45"/>
  <c r="P200" i="45"/>
  <c r="P213" i="45"/>
  <c r="P188" i="45"/>
  <c r="P180" i="45"/>
  <c r="P186" i="45"/>
  <c r="P211" i="45"/>
  <c r="P179" i="45"/>
  <c r="P195" i="45"/>
  <c r="P194" i="45"/>
  <c r="P185" i="45"/>
  <c r="P178" i="45"/>
  <c r="P197" i="45"/>
  <c r="P208" i="45"/>
  <c r="P192" i="45"/>
  <c r="P198" i="45"/>
  <c r="P183" i="45"/>
  <c r="P202" i="45"/>
  <c r="P204" i="45"/>
  <c r="P212" i="45"/>
  <c r="P210" i="45"/>
  <c r="P190" i="45"/>
  <c r="P216" i="45"/>
  <c r="P209" i="45"/>
  <c r="P214" i="45"/>
  <c r="P184" i="45"/>
  <c r="D217" i="45"/>
  <c r="H222" i="45"/>
  <c r="M206" i="45"/>
  <c r="P206" i="45"/>
  <c r="S205" i="45"/>
  <c r="J177" i="45"/>
  <c r="V215" i="45" a="1"/>
  <c r="S183" i="45" a="1"/>
  <c r="S185" i="45" a="1"/>
  <c r="S202" i="45" a="1"/>
  <c r="S188" i="45" a="1"/>
  <c r="S196" i="45" a="1"/>
  <c r="S189" i="45" a="1"/>
  <c r="S180" i="45" a="1"/>
  <c r="S193" i="45" a="1"/>
  <c r="S187" i="45" a="1"/>
  <c r="S207" i="45" a="1"/>
  <c r="S214" i="45" a="1"/>
  <c r="S198" i="45" a="1"/>
  <c r="S203" i="45" a="1"/>
  <c r="S212" i="45" a="1"/>
  <c r="S195" i="45" a="1"/>
  <c r="S216" i="45" a="1"/>
  <c r="S208" i="45" a="1"/>
  <c r="S206" i="45" a="1"/>
  <c r="S197" i="45" a="1"/>
  <c r="S204" i="45" a="1"/>
  <c r="S210" i="45" a="1"/>
  <c r="S179" i="45" a="1"/>
  <c r="S211" i="45" a="1"/>
  <c r="S213" i="45" a="1"/>
  <c r="S182" i="45" a="1"/>
  <c r="S199" i="45" a="1"/>
  <c r="V205" i="45" a="1"/>
  <c r="S181" i="45" a="1"/>
  <c r="M177" i="45" a="1"/>
  <c r="S209" i="45" a="1"/>
  <c r="S178" i="45" a="1"/>
  <c r="S186" i="45" a="1"/>
  <c r="S190" i="45" a="1"/>
  <c r="S192" i="45" a="1"/>
  <c r="S194" i="45" a="1"/>
  <c r="S191" i="45" a="1"/>
  <c r="S200" i="45" a="1"/>
  <c r="S184" i="45" a="1"/>
  <c r="S201" i="45" a="1"/>
  <c r="S197" i="45" l="1"/>
  <c r="S180" i="45"/>
  <c r="S189" i="45"/>
  <c r="S183" i="45"/>
  <c r="S196" i="45"/>
  <c r="S203" i="45"/>
  <c r="S182" i="45"/>
  <c r="S192" i="45"/>
  <c r="S191" i="45"/>
  <c r="S209" i="45"/>
  <c r="S216" i="45"/>
  <c r="S190" i="45"/>
  <c r="S208" i="45"/>
  <c r="S186" i="45"/>
  <c r="S198" i="45"/>
  <c r="S181" i="45"/>
  <c r="S210" i="45"/>
  <c r="S201" i="45"/>
  <c r="S199" i="45"/>
  <c r="S211" i="45"/>
  <c r="S212" i="45"/>
  <c r="S178" i="45"/>
  <c r="S188" i="45"/>
  <c r="V215" i="45"/>
  <c r="Y215" i="45" s="1"/>
  <c r="S204" i="45"/>
  <c r="S185" i="45"/>
  <c r="S213" i="45"/>
  <c r="S193" i="45"/>
  <c r="S179" i="45"/>
  <c r="S184" i="45"/>
  <c r="S202" i="45"/>
  <c r="S194" i="45"/>
  <c r="S200" i="45"/>
  <c r="S207" i="45"/>
  <c r="S214" i="45"/>
  <c r="S195" i="45"/>
  <c r="S187" i="45"/>
  <c r="M177" i="45"/>
  <c r="M217" i="45" s="1"/>
  <c r="P177" i="45"/>
  <c r="P217" i="45" s="1"/>
  <c r="S206" i="45"/>
  <c r="V205" i="45"/>
  <c r="Y205" i="45" s="1"/>
  <c r="J217" i="45"/>
  <c r="V202" i="45" a="1"/>
  <c r="V189" i="45" a="1"/>
  <c r="V214" i="45" a="1"/>
  <c r="V209" i="45" a="1"/>
  <c r="V201" i="45" a="1"/>
  <c r="V190" i="45" a="1"/>
  <c r="V204" i="45" a="1"/>
  <c r="V179" i="45" a="1"/>
  <c r="V191" i="45" a="1"/>
  <c r="V185" i="45" a="1"/>
  <c r="V188" i="45" a="1"/>
  <c r="V184" i="45" a="1"/>
  <c r="V180" i="45" a="1"/>
  <c r="V206" i="45" a="1"/>
  <c r="V193" i="45" a="1"/>
  <c r="V187" i="45" a="1"/>
  <c r="V203" i="45" a="1"/>
  <c r="V198" i="45" a="1"/>
  <c r="S177" i="45" a="1"/>
  <c r="V183" i="45" a="1"/>
  <c r="V195" i="45" a="1"/>
  <c r="V210" i="45" a="1"/>
  <c r="V182" i="45" a="1"/>
  <c r="V197" i="45" a="1"/>
  <c r="V208" i="45" a="1"/>
  <c r="V186" i="45" a="1"/>
  <c r="V211" i="45" a="1"/>
  <c r="V194" i="45" a="1"/>
  <c r="V178" i="45" a="1"/>
  <c r="V207" i="45" a="1"/>
  <c r="V200" i="45" a="1"/>
  <c r="V192" i="45" a="1"/>
  <c r="V213" i="45" a="1"/>
  <c r="V199" i="45" a="1"/>
  <c r="V196" i="45" a="1"/>
  <c r="V181" i="45" a="1"/>
  <c r="V216" i="45" a="1"/>
  <c r="V212" i="45" a="1"/>
  <c r="V189" i="45" l="1"/>
  <c r="Y189" i="45" s="1"/>
  <c r="AE189" i="45" s="1"/>
  <c r="J234" i="45" s="1"/>
  <c r="V180" i="45"/>
  <c r="Y180" i="45" s="1"/>
  <c r="AE180" i="45" s="1"/>
  <c r="J225" i="45" s="1"/>
  <c r="V191" i="45"/>
  <c r="Y191" i="45" s="1"/>
  <c r="AE191" i="45" s="1"/>
  <c r="J236" i="45" s="1"/>
  <c r="V197" i="45"/>
  <c r="Y197" i="45" s="1"/>
  <c r="D242" i="45" s="1"/>
  <c r="V182" i="45"/>
  <c r="Y182" i="45" s="1"/>
  <c r="D227" i="45" s="1"/>
  <c r="V192" i="45"/>
  <c r="Y192" i="45" s="1"/>
  <c r="D237" i="45" s="1"/>
  <c r="V203" i="45"/>
  <c r="Y203" i="45" s="1"/>
  <c r="D248" i="45" s="1"/>
  <c r="V196" i="45"/>
  <c r="Y196" i="45" s="1"/>
  <c r="AE196" i="45" s="1"/>
  <c r="J241" i="45" s="1"/>
  <c r="V183" i="45"/>
  <c r="Y183" i="45" s="1"/>
  <c r="AE183" i="45" s="1"/>
  <c r="J228" i="45" s="1"/>
  <c r="V179" i="45"/>
  <c r="Y179" i="45" s="1"/>
  <c r="V212" i="45"/>
  <c r="Y212" i="45" s="1"/>
  <c r="V181" i="45"/>
  <c r="Y181" i="45" s="1"/>
  <c r="V194" i="45"/>
  <c r="Y194" i="45" s="1"/>
  <c r="V185" i="45"/>
  <c r="Y185" i="45" s="1"/>
  <c r="V186" i="45"/>
  <c r="Y186" i="45" s="1"/>
  <c r="V210" i="45"/>
  <c r="Y210" i="45" s="1"/>
  <c r="V190" i="45"/>
  <c r="Y190" i="45" s="1"/>
  <c r="V202" i="45"/>
  <c r="Y202" i="45" s="1"/>
  <c r="V204" i="45"/>
  <c r="Y204" i="45" s="1"/>
  <c r="V201" i="45"/>
  <c r="Y201" i="45" s="1"/>
  <c r="V208" i="45"/>
  <c r="Y208" i="45" s="1"/>
  <c r="V187" i="45"/>
  <c r="Y187" i="45" s="1"/>
  <c r="V184" i="45"/>
  <c r="Y184" i="45" s="1"/>
  <c r="V195" i="45"/>
  <c r="Y195" i="45" s="1"/>
  <c r="V188" i="45"/>
  <c r="Y188" i="45" s="1"/>
  <c r="V207" i="45"/>
  <c r="Y207" i="45" s="1"/>
  <c r="V193" i="45"/>
  <c r="Y193" i="45" s="1"/>
  <c r="V211" i="45"/>
  <c r="Y211" i="45" s="1"/>
  <c r="V198" i="45"/>
  <c r="Y198" i="45" s="1"/>
  <c r="V209" i="45"/>
  <c r="Y209" i="45" s="1"/>
  <c r="V200" i="45"/>
  <c r="Y200" i="45" s="1"/>
  <c r="V213" i="45"/>
  <c r="Y213" i="45" s="1"/>
  <c r="V199" i="45"/>
  <c r="Y199" i="45" s="1"/>
  <c r="V214" i="45"/>
  <c r="Y214" i="45" s="1"/>
  <c r="V178" i="45"/>
  <c r="Y178" i="45" s="1"/>
  <c r="V216" i="45"/>
  <c r="Y216" i="45" s="1"/>
  <c r="AE216" i="45" s="1"/>
  <c r="J261" i="45" s="1"/>
  <c r="AE182" i="45"/>
  <c r="J227" i="45" s="1"/>
  <c r="D260" i="45"/>
  <c r="AE215" i="45"/>
  <c r="J260" i="45" s="1"/>
  <c r="S177" i="45"/>
  <c r="V206" i="45"/>
  <c r="Y206" i="45" s="1"/>
  <c r="D250" i="45"/>
  <c r="AE205" i="45"/>
  <c r="J250" i="45" s="1"/>
  <c r="V177" i="45" a="1"/>
  <c r="F250" i="45" l="1"/>
  <c r="F260" i="45"/>
  <c r="F227" i="45"/>
  <c r="D234" i="45"/>
  <c r="F234" i="45" s="1"/>
  <c r="AE197" i="45"/>
  <c r="D236" i="45"/>
  <c r="AE203" i="45"/>
  <c r="D228" i="45"/>
  <c r="AE192" i="45"/>
  <c r="D225" i="45"/>
  <c r="D241" i="45"/>
  <c r="D261" i="45"/>
  <c r="F261" i="45" s="1"/>
  <c r="D252" i="45"/>
  <c r="AE207" i="45"/>
  <c r="J252" i="45" s="1"/>
  <c r="AE202" i="45"/>
  <c r="J247" i="45" s="1"/>
  <c r="D247" i="45"/>
  <c r="AE179" i="45"/>
  <c r="J224" i="45" s="1"/>
  <c r="D224" i="45"/>
  <c r="D244" i="45"/>
  <c r="AE199" i="45"/>
  <c r="J244" i="45" s="1"/>
  <c r="AE188" i="45"/>
  <c r="J233" i="45" s="1"/>
  <c r="D233" i="45"/>
  <c r="D235" i="45"/>
  <c r="AE190" i="45"/>
  <c r="J235" i="45" s="1"/>
  <c r="AE178" i="45"/>
  <c r="J223" i="45" s="1"/>
  <c r="D223" i="45"/>
  <c r="D249" i="45"/>
  <c r="AE204" i="45"/>
  <c r="J249" i="45" s="1"/>
  <c r="D258" i="45"/>
  <c r="AE213" i="45"/>
  <c r="J258" i="45" s="1"/>
  <c r="D240" i="45"/>
  <c r="AE195" i="45"/>
  <c r="J240" i="45" s="1"/>
  <c r="AE210" i="45"/>
  <c r="J255" i="45" s="1"/>
  <c r="D255" i="45"/>
  <c r="D257" i="45"/>
  <c r="AE212" i="45"/>
  <c r="J257" i="45" s="1"/>
  <c r="P227" i="45"/>
  <c r="R227" i="45" s="1"/>
  <c r="D231" i="45"/>
  <c r="AE186" i="45"/>
  <c r="J231" i="45" s="1"/>
  <c r="N227" i="45"/>
  <c r="N229" i="45"/>
  <c r="N234" i="45"/>
  <c r="D254" i="45"/>
  <c r="AE209" i="45"/>
  <c r="J254" i="45" s="1"/>
  <c r="D232" i="45"/>
  <c r="AE187" i="45"/>
  <c r="J232" i="45" s="1"/>
  <c r="D230" i="45"/>
  <c r="AE185" i="45"/>
  <c r="J230" i="45" s="1"/>
  <c r="AE184" i="45"/>
  <c r="J229" i="45" s="1"/>
  <c r="D229" i="45"/>
  <c r="D243" i="45"/>
  <c r="AE198" i="45"/>
  <c r="J243" i="45" s="1"/>
  <c r="D253" i="45"/>
  <c r="AE208" i="45"/>
  <c r="J253" i="45" s="1"/>
  <c r="D239" i="45"/>
  <c r="AE194" i="45"/>
  <c r="J239" i="45" s="1"/>
  <c r="D238" i="45"/>
  <c r="AE193" i="45"/>
  <c r="J238" i="45" s="1"/>
  <c r="D259" i="45"/>
  <c r="AE214" i="45"/>
  <c r="J259" i="45" s="1"/>
  <c r="D245" i="45"/>
  <c r="AE200" i="45"/>
  <c r="J245" i="45" s="1"/>
  <c r="P260" i="45"/>
  <c r="R260" i="45" s="1"/>
  <c r="N260" i="45"/>
  <c r="D256" i="45"/>
  <c r="AE211" i="45"/>
  <c r="J256" i="45" s="1"/>
  <c r="D246" i="45"/>
  <c r="AE201" i="45"/>
  <c r="J246" i="45" s="1"/>
  <c r="AE181" i="45"/>
  <c r="J226" i="45" s="1"/>
  <c r="D226" i="45"/>
  <c r="V177" i="45"/>
  <c r="Y177" i="45" s="1"/>
  <c r="D222" i="45" s="1"/>
  <c r="D251" i="45"/>
  <c r="AE206" i="45"/>
  <c r="J251" i="45" s="1"/>
  <c r="P250" i="45"/>
  <c r="R250" i="45" s="1"/>
  <c r="N243" i="45"/>
  <c r="N250" i="45"/>
  <c r="N261" i="45"/>
  <c r="S217" i="45"/>
  <c r="F256" i="45" l="1"/>
  <c r="P248" i="45"/>
  <c r="R248" i="45" s="1"/>
  <c r="J248" i="45"/>
  <c r="F258" i="45"/>
  <c r="F252" i="45"/>
  <c r="P242" i="45"/>
  <c r="R242" i="45" s="1"/>
  <c r="J242" i="45"/>
  <c r="F229" i="45"/>
  <c r="N230" i="45"/>
  <c r="J237" i="45"/>
  <c r="F248" i="45"/>
  <c r="F247" i="45"/>
  <c r="F245" i="45"/>
  <c r="F238" i="45"/>
  <c r="F251" i="45"/>
  <c r="F257" i="45"/>
  <c r="F249" i="45"/>
  <c r="F244" i="45"/>
  <c r="P241" i="45"/>
  <c r="R241" i="45" s="1"/>
  <c r="F241" i="45"/>
  <c r="F226" i="45"/>
  <c r="F239" i="45"/>
  <c r="F230" i="45"/>
  <c r="F255" i="45"/>
  <c r="F223" i="45"/>
  <c r="F224" i="45"/>
  <c r="P225" i="45"/>
  <c r="R225" i="45" s="1"/>
  <c r="F225" i="45"/>
  <c r="F237" i="45"/>
  <c r="F253" i="45"/>
  <c r="F232" i="45"/>
  <c r="F246" i="45"/>
  <c r="F240" i="45"/>
  <c r="F235" i="45"/>
  <c r="F242" i="45"/>
  <c r="P228" i="45"/>
  <c r="R228" i="45" s="1"/>
  <c r="F228" i="45"/>
  <c r="F259" i="45"/>
  <c r="F243" i="45"/>
  <c r="F254" i="45"/>
  <c r="F231" i="45"/>
  <c r="F233" i="45"/>
  <c r="P236" i="45"/>
  <c r="R236" i="45" s="1"/>
  <c r="F236" i="45"/>
  <c r="P237" i="45"/>
  <c r="R237" i="45" s="1"/>
  <c r="P234" i="45"/>
  <c r="R234" i="45" s="1"/>
  <c r="N235" i="45"/>
  <c r="N248" i="45"/>
  <c r="N241" i="45"/>
  <c r="P261" i="45"/>
  <c r="R261" i="45" s="1"/>
  <c r="P223" i="45"/>
  <c r="R223" i="45" s="1"/>
  <c r="P229" i="45"/>
  <c r="R229" i="45" s="1"/>
  <c r="P246" i="45"/>
  <c r="R246" i="45" s="1"/>
  <c r="N239" i="45"/>
  <c r="P240" i="45"/>
  <c r="R240" i="45" s="1"/>
  <c r="N233" i="45"/>
  <c r="P256" i="45"/>
  <c r="R256" i="45" s="1"/>
  <c r="N256" i="45"/>
  <c r="P239" i="45"/>
  <c r="R239" i="45" s="1"/>
  <c r="N232" i="45"/>
  <c r="P232" i="45"/>
  <c r="R232" i="45" s="1"/>
  <c r="N225" i="45"/>
  <c r="P258" i="45"/>
  <c r="R258" i="45" s="1"/>
  <c r="N258" i="45"/>
  <c r="P249" i="45"/>
  <c r="R249" i="45" s="1"/>
  <c r="N249" i="45"/>
  <c r="N242" i="45"/>
  <c r="P244" i="45"/>
  <c r="R244" i="45" s="1"/>
  <c r="N237" i="45"/>
  <c r="P238" i="45"/>
  <c r="R238" i="45" s="1"/>
  <c r="N231" i="45"/>
  <c r="P235" i="45"/>
  <c r="R235" i="45" s="1"/>
  <c r="N228" i="45"/>
  <c r="P253" i="45"/>
  <c r="R253" i="45" s="1"/>
  <c r="N253" i="45"/>
  <c r="N246" i="45"/>
  <c r="P254" i="45"/>
  <c r="R254" i="45" s="1"/>
  <c r="N254" i="45"/>
  <c r="N247" i="45"/>
  <c r="P257" i="45"/>
  <c r="R257" i="45" s="1"/>
  <c r="N257" i="45"/>
  <c r="P224" i="45"/>
  <c r="R224" i="45" s="1"/>
  <c r="P231" i="45"/>
  <c r="R231" i="45" s="1"/>
  <c r="N224" i="45"/>
  <c r="P230" i="45"/>
  <c r="R230" i="45" s="1"/>
  <c r="N223" i="45"/>
  <c r="P233" i="45"/>
  <c r="R233" i="45" s="1"/>
  <c r="P247" i="45"/>
  <c r="R247" i="45" s="1"/>
  <c r="N255" i="45"/>
  <c r="P252" i="45"/>
  <c r="R252" i="45" s="1"/>
  <c r="N245" i="45"/>
  <c r="N252" i="45"/>
  <c r="P245" i="45"/>
  <c r="R245" i="45" s="1"/>
  <c r="N238" i="45"/>
  <c r="P226" i="45"/>
  <c r="R226" i="45" s="1"/>
  <c r="P259" i="45"/>
  <c r="R259" i="45" s="1"/>
  <c r="N259" i="45"/>
  <c r="P243" i="45"/>
  <c r="R243" i="45" s="1"/>
  <c r="N236" i="45"/>
  <c r="P255" i="45"/>
  <c r="R255" i="45" s="1"/>
  <c r="N226" i="45"/>
  <c r="N240" i="45"/>
  <c r="D262" i="45"/>
  <c r="Y217" i="45"/>
  <c r="V217" i="45"/>
  <c r="AE177" i="45"/>
  <c r="F222" i="45" s="1"/>
  <c r="P251" i="45"/>
  <c r="R251" i="45" s="1"/>
  <c r="N251" i="45"/>
  <c r="N244" i="45"/>
  <c r="H262" i="45"/>
  <c r="P222" i="45" l="1"/>
  <c r="R222" i="45" s="1"/>
  <c r="J222" i="45"/>
  <c r="AE217" i="45"/>
  <c r="N222" i="45"/>
  <c r="F262" i="45" l="1"/>
  <c r="N262" i="45"/>
  <c r="J262" i="45"/>
  <c r="P262" i="45"/>
  <c r="R262" i="4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<sst xmlns="http://schemas.openxmlformats.org/spreadsheetml/2006/main" count="2289" uniqueCount="196">
  <si>
    <t>補助ブロック名</t>
    <rPh sb="0" eb="2">
      <t>ホジョ</t>
    </rPh>
    <rPh sb="6" eb="7">
      <t>メイ</t>
    </rPh>
    <phoneticPr fontId="2"/>
  </si>
  <si>
    <t>運行系統</t>
    <rPh sb="0" eb="2">
      <t>ウンコウ</t>
    </rPh>
    <rPh sb="2" eb="4">
      <t>ケイトウ</t>
    </rPh>
    <phoneticPr fontId="2"/>
  </si>
  <si>
    <t>起点</t>
    <rPh sb="0" eb="2">
      <t>キテン</t>
    </rPh>
    <phoneticPr fontId="2"/>
  </si>
  <si>
    <t>終点</t>
    <rPh sb="0" eb="2">
      <t>シュウテン</t>
    </rPh>
    <phoneticPr fontId="2"/>
  </si>
  <si>
    <t>系統キロ程</t>
    <rPh sb="0" eb="2">
      <t>ケイトウ</t>
    </rPh>
    <rPh sb="4" eb="5">
      <t>テイ</t>
    </rPh>
    <phoneticPr fontId="2"/>
  </si>
  <si>
    <t>（平均）</t>
    <rPh sb="1" eb="3">
      <t>ヘイキン</t>
    </rPh>
    <phoneticPr fontId="2"/>
  </si>
  <si>
    <t>合計</t>
    <rPh sb="0" eb="2">
      <t>ゴウケイ</t>
    </rPh>
    <phoneticPr fontId="2"/>
  </si>
  <si>
    <t>主な
経由地</t>
    <rPh sb="0" eb="1">
      <t>オモ</t>
    </rPh>
    <rPh sb="3" eb="6">
      <t>ケイユチ</t>
    </rPh>
    <phoneticPr fontId="2"/>
  </si>
  <si>
    <t>申請
番号</t>
    <rPh sb="0" eb="2">
      <t>シンセイ</t>
    </rPh>
    <rPh sb="3" eb="5">
      <t>バンゴウ</t>
    </rPh>
    <phoneticPr fontId="2"/>
  </si>
  <si>
    <t>運行
系統名</t>
    <rPh sb="0" eb="2">
      <t>ウンコウ</t>
    </rPh>
    <rPh sb="3" eb="5">
      <t>ケイトウ</t>
    </rPh>
    <rPh sb="5" eb="6">
      <t>メイ</t>
    </rPh>
    <phoneticPr fontId="2"/>
  </si>
  <si>
    <t>補助ブロック外
乗入部分のキロ程</t>
    <rPh sb="0" eb="2">
      <t>ホジョ</t>
    </rPh>
    <rPh sb="6" eb="7">
      <t>ガイ</t>
    </rPh>
    <rPh sb="8" eb="9">
      <t>ノ</t>
    </rPh>
    <rPh sb="9" eb="10">
      <t>イ</t>
    </rPh>
    <rPh sb="10" eb="12">
      <t>ブブン</t>
    </rPh>
    <rPh sb="15" eb="16">
      <t>テイ</t>
    </rPh>
    <phoneticPr fontId="2"/>
  </si>
  <si>
    <t>同一補助ブロック
都道府県外乗入
部分のキロ程</t>
    <rPh sb="0" eb="2">
      <t>ドウイツ</t>
    </rPh>
    <rPh sb="2" eb="4">
      <t>ホジョ</t>
    </rPh>
    <rPh sb="9" eb="13">
      <t>トドウフケン</t>
    </rPh>
    <rPh sb="13" eb="14">
      <t>ガイ</t>
    </rPh>
    <rPh sb="14" eb="16">
      <t>ノリイレ</t>
    </rPh>
    <rPh sb="17" eb="19">
      <t>ブブン</t>
    </rPh>
    <rPh sb="22" eb="23">
      <t>テイ</t>
    </rPh>
    <phoneticPr fontId="2"/>
  </si>
  <si>
    <t>他路線との競合
部分に係るキロ程</t>
    <rPh sb="0" eb="1">
      <t>タ</t>
    </rPh>
    <rPh sb="1" eb="3">
      <t>ロセン</t>
    </rPh>
    <rPh sb="5" eb="7">
      <t>キョウゴウ</t>
    </rPh>
    <rPh sb="8" eb="10">
      <t>ブブン</t>
    </rPh>
    <rPh sb="11" eb="12">
      <t>カカ</t>
    </rPh>
    <rPh sb="15" eb="16">
      <t>テイ</t>
    </rPh>
    <phoneticPr fontId="2"/>
  </si>
  <si>
    <t>補助対象経費</t>
    <rPh sb="0" eb="2">
      <t>ホジョ</t>
    </rPh>
    <rPh sb="2" eb="4">
      <t>タイショウ</t>
    </rPh>
    <rPh sb="4" eb="6">
      <t>ケイヒ</t>
    </rPh>
    <phoneticPr fontId="2"/>
  </si>
  <si>
    <t>補助対象経常
費用から経常
収益を控除した額</t>
    <rPh sb="0" eb="2">
      <t>ホジョ</t>
    </rPh>
    <rPh sb="2" eb="4">
      <t>タイショウ</t>
    </rPh>
    <rPh sb="4" eb="6">
      <t>ケイジョウ</t>
    </rPh>
    <rPh sb="7" eb="9">
      <t>ヒヨウ</t>
    </rPh>
    <rPh sb="11" eb="13">
      <t>ケイジョウ</t>
    </rPh>
    <rPh sb="14" eb="16">
      <t>シュウエキ</t>
    </rPh>
    <rPh sb="17" eb="19">
      <t>コウジョ</t>
    </rPh>
    <rPh sb="21" eb="22">
      <t>ガク</t>
    </rPh>
    <phoneticPr fontId="2"/>
  </si>
  <si>
    <t>補助対象経費
の限度額</t>
    <rPh sb="0" eb="2">
      <t>ホジョ</t>
    </rPh>
    <rPh sb="2" eb="4">
      <t>タイショウ</t>
    </rPh>
    <rPh sb="4" eb="6">
      <t>ケイヒ</t>
    </rPh>
    <rPh sb="8" eb="10">
      <t>ゲンド</t>
    </rPh>
    <rPh sb="10" eb="11">
      <t>ガク</t>
    </rPh>
    <phoneticPr fontId="2"/>
  </si>
  <si>
    <t>円</t>
    <rPh sb="0" eb="1">
      <t>エン</t>
    </rPh>
    <phoneticPr fontId="2"/>
  </si>
  <si>
    <t>千円</t>
    <rPh sb="0" eb="2">
      <t>センエン</t>
    </rPh>
    <phoneticPr fontId="2"/>
  </si>
  <si>
    <t>系統</t>
    <rPh sb="0" eb="2">
      <t>ケイトウ</t>
    </rPh>
    <phoneticPr fontId="2"/>
  </si>
  <si>
    <t>％</t>
    <phoneticPr fontId="2"/>
  </si>
  <si>
    <t>事業者名</t>
    <rPh sb="0" eb="4">
      <t>ジギョウシャメイ</t>
    </rPh>
    <phoneticPr fontId="2"/>
  </si>
  <si>
    <t>１．申請事業者の概要</t>
    <rPh sb="2" eb="4">
      <t>シンセイ</t>
    </rPh>
    <rPh sb="4" eb="7">
      <t>ジギョウシャ</t>
    </rPh>
    <rPh sb="8" eb="10">
      <t>ガイヨウ</t>
    </rPh>
    <phoneticPr fontId="2"/>
  </si>
  <si>
    <t>営業収益</t>
    <rPh sb="0" eb="2">
      <t>エイギョウ</t>
    </rPh>
    <rPh sb="2" eb="4">
      <t>シュウエキ</t>
    </rPh>
    <phoneticPr fontId="2"/>
  </si>
  <si>
    <t>営業費用</t>
    <rPh sb="0" eb="2">
      <t>エイギョウ</t>
    </rPh>
    <rPh sb="2" eb="4">
      <t>ヒヨウ</t>
    </rPh>
    <phoneticPr fontId="2"/>
  </si>
  <si>
    <t>営業損益</t>
    <rPh sb="0" eb="2">
      <t>エイギョウ</t>
    </rPh>
    <rPh sb="2" eb="4">
      <t>ソンエキ</t>
    </rPh>
    <phoneticPr fontId="2"/>
  </si>
  <si>
    <t>営業外収益</t>
    <rPh sb="0" eb="3">
      <t>エイギョウガイ</t>
    </rPh>
    <rPh sb="3" eb="5">
      <t>シュウエキ</t>
    </rPh>
    <phoneticPr fontId="2"/>
  </si>
  <si>
    <t>営業外費用</t>
    <rPh sb="0" eb="3">
      <t>エイギョウガイ</t>
    </rPh>
    <rPh sb="3" eb="5">
      <t>ヒヨウ</t>
    </rPh>
    <phoneticPr fontId="2"/>
  </si>
  <si>
    <t>営業外損益</t>
    <rPh sb="0" eb="3">
      <t>エイギョウガイ</t>
    </rPh>
    <rPh sb="3" eb="5">
      <t>ソンエキ</t>
    </rPh>
    <phoneticPr fontId="2"/>
  </si>
  <si>
    <t>経常損益</t>
    <rPh sb="0" eb="2">
      <t>ケイジョウ</t>
    </rPh>
    <rPh sb="2" eb="4">
      <t>ソンエキ</t>
    </rPh>
    <phoneticPr fontId="2"/>
  </si>
  <si>
    <t>経常収支率</t>
    <rPh sb="0" eb="2">
      <t>ケイジョウ</t>
    </rPh>
    <rPh sb="2" eb="5">
      <t>シュウシリツ</t>
    </rPh>
    <phoneticPr fontId="2"/>
  </si>
  <si>
    <t>乗合バス事業</t>
    <rPh sb="0" eb="2">
      <t>ノリアイ</t>
    </rPh>
    <rPh sb="4" eb="6">
      <t>ジギョウ</t>
    </rPh>
    <phoneticPr fontId="2"/>
  </si>
  <si>
    <t>経常収益（イ）</t>
    <rPh sb="0" eb="2">
      <t>ケイジョウ</t>
    </rPh>
    <rPh sb="2" eb="4">
      <t>シュウエキ</t>
    </rPh>
    <phoneticPr fontId="2"/>
  </si>
  <si>
    <t>経常費用（ロ）</t>
    <rPh sb="0" eb="2">
      <t>ケイジョウ</t>
    </rPh>
    <rPh sb="2" eb="4">
      <t>ヒヨウ</t>
    </rPh>
    <phoneticPr fontId="2"/>
  </si>
  <si>
    <t>補助対象期間の
前々年度の
実車走行キロ（ハ）</t>
    <rPh sb="0" eb="2">
      <t>ホジョ</t>
    </rPh>
    <rPh sb="2" eb="4">
      <t>タイショウ</t>
    </rPh>
    <rPh sb="4" eb="6">
      <t>キカン</t>
    </rPh>
    <rPh sb="8" eb="10">
      <t>ゼンゼン</t>
    </rPh>
    <rPh sb="10" eb="12">
      <t>ネンド</t>
    </rPh>
    <rPh sb="14" eb="16">
      <t>ジッシャ</t>
    </rPh>
    <rPh sb="16" eb="18">
      <t>ソウコウ</t>
    </rPh>
    <phoneticPr fontId="2"/>
  </si>
  <si>
    <t>地域キロ当たり
標準経常費用
ホ</t>
    <rPh sb="0" eb="2">
      <t>チイキ</t>
    </rPh>
    <rPh sb="4" eb="5">
      <t>ア</t>
    </rPh>
    <rPh sb="8" eb="10">
      <t>ヒョウジュン</t>
    </rPh>
    <rPh sb="10" eb="12">
      <t>ケイジョウ</t>
    </rPh>
    <rPh sb="12" eb="14">
      <t>ヒヨウ</t>
    </rPh>
    <phoneticPr fontId="2"/>
  </si>
  <si>
    <t>ヌ</t>
    <phoneticPr fontId="2"/>
  </si>
  <si>
    <t>カ－ヨ＝タ</t>
    <phoneticPr fontId="2"/>
  </si>
  <si>
    <t>ソ</t>
    <phoneticPr fontId="2"/>
  </si>
  <si>
    <t>タ又はレのうちいずれか少ないほうの額</t>
    <rPh sb="1" eb="2">
      <t>マタ</t>
    </rPh>
    <rPh sb="11" eb="12">
      <t>スク</t>
    </rPh>
    <rPh sb="17" eb="18">
      <t>ガク</t>
    </rPh>
    <phoneticPr fontId="2"/>
  </si>
  <si>
    <t>ソのうち補助ブロック外乗入部分、同一補助ブロック都道府県外乗入部分及び他路線との競合部分以外に係るもの</t>
    <rPh sb="4" eb="6">
      <t>ホジョ</t>
    </rPh>
    <rPh sb="10" eb="11">
      <t>ガイ</t>
    </rPh>
    <rPh sb="11" eb="13">
      <t>ノリイレ</t>
    </rPh>
    <rPh sb="13" eb="15">
      <t>ブブン</t>
    </rPh>
    <rPh sb="16" eb="18">
      <t>ドウイツ</t>
    </rPh>
    <rPh sb="18" eb="20">
      <t>ホジョ</t>
    </rPh>
    <rPh sb="24" eb="28">
      <t>トドウフケン</t>
    </rPh>
    <rPh sb="28" eb="29">
      <t>ガイ</t>
    </rPh>
    <rPh sb="29" eb="31">
      <t>ノリイレ</t>
    </rPh>
    <rPh sb="31" eb="33">
      <t>ブブン</t>
    </rPh>
    <rPh sb="33" eb="34">
      <t>オヨ</t>
    </rPh>
    <rPh sb="35" eb="36">
      <t>タ</t>
    </rPh>
    <rPh sb="36" eb="38">
      <t>ロセン</t>
    </rPh>
    <rPh sb="40" eb="42">
      <t>キョウゴウ</t>
    </rPh>
    <rPh sb="42" eb="44">
      <t>ブブン</t>
    </rPh>
    <rPh sb="44" eb="46">
      <t>イガイ</t>
    </rPh>
    <rPh sb="47" eb="48">
      <t>カカ</t>
    </rPh>
    <phoneticPr fontId="2"/>
  </si>
  <si>
    <t>ソ×ヲ＝ツ</t>
    <phoneticPr fontId="2"/>
  </si>
  <si>
    <t>補助対象
経常費用
の見込額</t>
    <rPh sb="0" eb="2">
      <t>ホジョ</t>
    </rPh>
    <rPh sb="2" eb="4">
      <t>タイショウ</t>
    </rPh>
    <rPh sb="5" eb="7">
      <t>ケイジョウ</t>
    </rPh>
    <rPh sb="7" eb="9">
      <t>ヒヨウ</t>
    </rPh>
    <rPh sb="11" eb="14">
      <t>ミコミガク</t>
    </rPh>
    <phoneticPr fontId="2"/>
  </si>
  <si>
    <t>損失額から国庫補助額を控除した額</t>
    <rPh sb="0" eb="3">
      <t>ソンシツガク</t>
    </rPh>
    <rPh sb="5" eb="7">
      <t>コッコ</t>
    </rPh>
    <rPh sb="7" eb="10">
      <t>ホジョガク</t>
    </rPh>
    <rPh sb="11" eb="13">
      <t>コウジョ</t>
    </rPh>
    <rPh sb="15" eb="16">
      <t>ガク</t>
    </rPh>
    <phoneticPr fontId="2"/>
  </si>
  <si>
    <t>ム－ラ＝ウ</t>
    <phoneticPr fontId="2"/>
  </si>
  <si>
    <t>負担額</t>
    <rPh sb="0" eb="3">
      <t>フタンガク</t>
    </rPh>
    <phoneticPr fontId="2"/>
  </si>
  <si>
    <t>負担割合</t>
    <rPh sb="0" eb="2">
      <t>フタン</t>
    </rPh>
    <rPh sb="2" eb="4">
      <t>ワリアイ</t>
    </rPh>
    <phoneticPr fontId="2"/>
  </si>
  <si>
    <t>都道府県</t>
    <rPh sb="0" eb="4">
      <t>トドウフケン</t>
    </rPh>
    <phoneticPr fontId="2"/>
  </si>
  <si>
    <t>市区町村</t>
    <rPh sb="0" eb="4">
      <t>シクチョウソン</t>
    </rPh>
    <phoneticPr fontId="2"/>
  </si>
  <si>
    <t>その他の者</t>
    <rPh sb="2" eb="3">
      <t>タ</t>
    </rPh>
    <rPh sb="4" eb="5">
      <t>モノ</t>
    </rPh>
    <phoneticPr fontId="2"/>
  </si>
  <si>
    <t>事業者自己負担</t>
    <rPh sb="0" eb="3">
      <t>ジギョウシャ</t>
    </rPh>
    <rPh sb="3" eb="5">
      <t>ジコ</t>
    </rPh>
    <rPh sb="5" eb="7">
      <t>フタン</t>
    </rPh>
    <phoneticPr fontId="2"/>
  </si>
  <si>
    <t>ウの負担者とその負担割合</t>
    <rPh sb="2" eb="5">
      <t>フタンシャ</t>
    </rPh>
    <rPh sb="8" eb="10">
      <t>フタン</t>
    </rPh>
    <rPh sb="10" eb="12">
      <t>ワリアイ</t>
    </rPh>
    <phoneticPr fontId="2"/>
  </si>
  <si>
    <t>「その他の者」の具体的概要</t>
    <rPh sb="3" eb="4">
      <t>タ</t>
    </rPh>
    <rPh sb="5" eb="6">
      <t>モノ</t>
    </rPh>
    <rPh sb="8" eb="11">
      <t>グタイテキ</t>
    </rPh>
    <rPh sb="11" eb="13">
      <t>ガイヨウ</t>
    </rPh>
    <phoneticPr fontId="2"/>
  </si>
  <si>
    <t>(1) 記載要領</t>
  </si>
  <si>
    <t>(2) 添付書類</t>
  </si>
  <si>
    <t>日</t>
    <rPh sb="0" eb="1">
      <t>ニチ</t>
    </rPh>
    <phoneticPr fontId="2"/>
  </si>
  <si>
    <t>表２　地域公共交通確保維持事業に要する費用の総額、負担者及びその負担額（地域間幹線系統用）</t>
    <rPh sb="0" eb="1">
      <t>ヒョウ</t>
    </rPh>
    <rPh sb="22" eb="24">
      <t>ソウガク</t>
    </rPh>
    <rPh sb="28" eb="29">
      <t>オヨ</t>
    </rPh>
    <rPh sb="34" eb="35">
      <t>ガク</t>
    </rPh>
    <rPh sb="36" eb="39">
      <t>チイキカン</t>
    </rPh>
    <rPh sb="39" eb="41">
      <t>カンセン</t>
    </rPh>
    <rPh sb="41" eb="43">
      <t>ケイトウ</t>
    </rPh>
    <rPh sb="43" eb="44">
      <t>ヨウ</t>
    </rPh>
    <phoneticPr fontId="2"/>
  </si>
  <si>
    <t>㎞</t>
    <phoneticPr fontId="2"/>
  </si>
  <si>
    <t>チ</t>
    <phoneticPr fontId="2"/>
  </si>
  <si>
    <t>リ</t>
    <phoneticPr fontId="2"/>
  </si>
  <si>
    <t>ル</t>
    <phoneticPr fontId="2"/>
  </si>
  <si>
    <t>回</t>
    <rPh sb="0" eb="1">
      <t>カイ</t>
    </rPh>
    <phoneticPr fontId="2"/>
  </si>
  <si>
    <t>ナ×1/2＝ラ</t>
    <phoneticPr fontId="2"/>
  </si>
  <si>
    <t>ニ×ワ－ヨ＝ム</t>
    <phoneticPr fontId="2"/>
  </si>
  <si>
    <t>基準期間の前年度の
損益状況</t>
    <rPh sb="0" eb="2">
      <t>キジュン</t>
    </rPh>
    <rPh sb="2" eb="4">
      <t>キカン</t>
    </rPh>
    <rPh sb="5" eb="8">
      <t>ゼンネンド</t>
    </rPh>
    <rPh sb="6" eb="8">
      <t>ネンド</t>
    </rPh>
    <rPh sb="10" eb="12">
      <t>ソンエキ</t>
    </rPh>
    <rPh sb="12" eb="14">
      <t>ジョウキョウ</t>
    </rPh>
    <phoneticPr fontId="2"/>
  </si>
  <si>
    <t>経常収益（イ’）</t>
    <rPh sb="0" eb="2">
      <t>ケイジョウ</t>
    </rPh>
    <rPh sb="2" eb="4">
      <t>シュウエキ</t>
    </rPh>
    <phoneticPr fontId="2"/>
  </si>
  <si>
    <t>経常費用（ロ’）</t>
    <rPh sb="0" eb="2">
      <t>ケイジョウ</t>
    </rPh>
    <rPh sb="2" eb="4">
      <t>ヒヨウ</t>
    </rPh>
    <phoneticPr fontId="2"/>
  </si>
  <si>
    <t>経常収益（イ”）</t>
    <rPh sb="0" eb="2">
      <t>ケイジョウ</t>
    </rPh>
    <rPh sb="2" eb="4">
      <t>シュウエキ</t>
    </rPh>
    <phoneticPr fontId="2"/>
  </si>
  <si>
    <t>経常費用（ロ”）</t>
    <rPh sb="0" eb="2">
      <t>ケイジョウ</t>
    </rPh>
    <rPh sb="2" eb="4">
      <t>ヒヨウ</t>
    </rPh>
    <phoneticPr fontId="2"/>
  </si>
  <si>
    <t>補助対象事業者の実車走行キロ当たり経常費用
　（基準期間）
ロ÷ハ＝ｃ</t>
    <rPh sb="0" eb="2">
      <t>ホジョ</t>
    </rPh>
    <rPh sb="2" eb="4">
      <t>タイショウ</t>
    </rPh>
    <rPh sb="4" eb="7">
      <t>ジギョウシャ</t>
    </rPh>
    <rPh sb="8" eb="10">
      <t>ジッシャ</t>
    </rPh>
    <rPh sb="10" eb="12">
      <t>ソウコウ</t>
    </rPh>
    <rPh sb="14" eb="15">
      <t>ア</t>
    </rPh>
    <rPh sb="17" eb="19">
      <t>ケイジョウ</t>
    </rPh>
    <rPh sb="19" eb="21">
      <t>ヒヨウ</t>
    </rPh>
    <rPh sb="24" eb="26">
      <t>キジュン</t>
    </rPh>
    <rPh sb="26" eb="28">
      <t>キカン</t>
    </rPh>
    <phoneticPr fontId="2"/>
  </si>
  <si>
    <t>※「基準期間」とは、補助対象期間の前々年度の補助対象期間をいう。</t>
    <rPh sb="2" eb="4">
      <t>キジュン</t>
    </rPh>
    <rPh sb="4" eb="6">
      <t>キカン</t>
    </rPh>
    <rPh sb="10" eb="12">
      <t>ホジョ</t>
    </rPh>
    <rPh sb="12" eb="14">
      <t>タイショウ</t>
    </rPh>
    <rPh sb="14" eb="16">
      <t>キカン</t>
    </rPh>
    <rPh sb="17" eb="19">
      <t>ゼンゼン</t>
    </rPh>
    <rPh sb="19" eb="21">
      <t>ネンド</t>
    </rPh>
    <rPh sb="22" eb="24">
      <t>ホジョ</t>
    </rPh>
    <rPh sb="24" eb="26">
      <t>タイショウ</t>
    </rPh>
    <rPh sb="26" eb="28">
      <t>キカン</t>
    </rPh>
    <phoneticPr fontId="2"/>
  </si>
  <si>
    <t>ワ</t>
    <phoneticPr fontId="2"/>
  </si>
  <si>
    <t>基準期間の前年度の
実車走行キロ（ハ’）</t>
    <rPh sb="0" eb="2">
      <t>キジュン</t>
    </rPh>
    <rPh sb="2" eb="4">
      <t>キカン</t>
    </rPh>
    <rPh sb="5" eb="8">
      <t>ゼンネンド</t>
    </rPh>
    <rPh sb="6" eb="8">
      <t>ネンド</t>
    </rPh>
    <rPh sb="10" eb="12">
      <t>ジッシャ</t>
    </rPh>
    <rPh sb="12" eb="14">
      <t>ソウコウ</t>
    </rPh>
    <phoneticPr fontId="2"/>
  </si>
  <si>
    <t>基準期間の前々年度の
損益状況</t>
    <rPh sb="0" eb="2">
      <t>キジュン</t>
    </rPh>
    <rPh sb="2" eb="4">
      <t>キカン</t>
    </rPh>
    <rPh sb="5" eb="7">
      <t>マエマエ</t>
    </rPh>
    <rPh sb="7" eb="9">
      <t>ネンド</t>
    </rPh>
    <rPh sb="9" eb="11">
      <t>ゼンネンド</t>
    </rPh>
    <rPh sb="11" eb="13">
      <t>ソンエキ</t>
    </rPh>
    <rPh sb="13" eb="15">
      <t>ジョウキョウ</t>
    </rPh>
    <phoneticPr fontId="2"/>
  </si>
  <si>
    <t>基準期間の前々年度の
実車走行キロ（ハ”）</t>
    <rPh sb="0" eb="2">
      <t>キジュン</t>
    </rPh>
    <rPh sb="2" eb="4">
      <t>キカン</t>
    </rPh>
    <rPh sb="5" eb="7">
      <t>マエマエ</t>
    </rPh>
    <rPh sb="7" eb="9">
      <t>ネンド</t>
    </rPh>
    <rPh sb="9" eb="11">
      <t>ゼンネンド</t>
    </rPh>
    <rPh sb="11" eb="13">
      <t>ジッシャ</t>
    </rPh>
    <rPh sb="13" eb="15">
      <t>ソウコウ</t>
    </rPh>
    <phoneticPr fontId="2"/>
  </si>
  <si>
    <t>補助対象事業者の実車走行キロ当たり経常費用
（基準期間の前々年度）　
ロ”÷ハ”＝ａ</t>
    <rPh sb="0" eb="2">
      <t>ホジョ</t>
    </rPh>
    <rPh sb="2" eb="4">
      <t>タイショウ</t>
    </rPh>
    <rPh sb="4" eb="7">
      <t>ジギョウシャ</t>
    </rPh>
    <rPh sb="8" eb="10">
      <t>ジッシャ</t>
    </rPh>
    <rPh sb="10" eb="12">
      <t>ソウコウ</t>
    </rPh>
    <rPh sb="14" eb="15">
      <t>ア</t>
    </rPh>
    <rPh sb="17" eb="19">
      <t>ケイジョウ</t>
    </rPh>
    <rPh sb="19" eb="21">
      <t>ヒヨウ</t>
    </rPh>
    <rPh sb="23" eb="25">
      <t>キジュン</t>
    </rPh>
    <rPh sb="25" eb="27">
      <t>キカン</t>
    </rPh>
    <rPh sb="28" eb="30">
      <t>マエマエ</t>
    </rPh>
    <rPh sb="30" eb="32">
      <t>ネンド</t>
    </rPh>
    <phoneticPr fontId="2"/>
  </si>
  <si>
    <t>補助対象事業者の実車走行キロ当たり経常費用
（基準期間の前年度）　
ロ’÷ハ’＝ｂ</t>
    <rPh sb="0" eb="2">
      <t>ホジョ</t>
    </rPh>
    <rPh sb="2" eb="4">
      <t>タイショウ</t>
    </rPh>
    <rPh sb="4" eb="7">
      <t>ジギョウシャ</t>
    </rPh>
    <rPh sb="8" eb="10">
      <t>ジッシャ</t>
    </rPh>
    <rPh sb="10" eb="12">
      <t>ソウコウ</t>
    </rPh>
    <rPh sb="14" eb="15">
      <t>ア</t>
    </rPh>
    <rPh sb="17" eb="19">
      <t>ケイジョウ</t>
    </rPh>
    <rPh sb="19" eb="21">
      <t>ヒヨウ</t>
    </rPh>
    <rPh sb="23" eb="25">
      <t>キジュン</t>
    </rPh>
    <rPh sb="25" eb="27">
      <t>キカン</t>
    </rPh>
    <rPh sb="28" eb="31">
      <t>ゼンネンド</t>
    </rPh>
    <rPh sb="29" eb="31">
      <t>ネンド</t>
    </rPh>
    <phoneticPr fontId="2"/>
  </si>
  <si>
    <t>計画平均乗車密度</t>
    <rPh sb="0" eb="2">
      <t>ケイカク</t>
    </rPh>
    <rPh sb="2" eb="4">
      <t>ヘイキン</t>
    </rPh>
    <rPh sb="4" eb="6">
      <t>ジョウシャ</t>
    </rPh>
    <rPh sb="6" eb="8">
      <t>ミツド</t>
    </rPh>
    <phoneticPr fontId="2"/>
  </si>
  <si>
    <t>①＝カッコ内</t>
    <rPh sb="5" eb="6">
      <t>ナイ</t>
    </rPh>
    <phoneticPr fontId="2"/>
  </si>
  <si>
    <t>②</t>
    <phoneticPr fontId="2"/>
  </si>
  <si>
    <t>人</t>
    <rPh sb="0" eb="1">
      <t>ニン</t>
    </rPh>
    <phoneticPr fontId="2"/>
  </si>
  <si>
    <t>計画
輸送量</t>
    <rPh sb="0" eb="2">
      <t>ケイカク</t>
    </rPh>
    <rPh sb="3" eb="6">
      <t>ユソウリョウ</t>
    </rPh>
    <phoneticPr fontId="2"/>
  </si>
  <si>
    <t>①×②
＝③</t>
    <phoneticPr fontId="2"/>
  </si>
  <si>
    <t>ヘ×ワ以下の額：カ</t>
    <rPh sb="3" eb="5">
      <t>イカ</t>
    </rPh>
    <rPh sb="6" eb="7">
      <t>ガク</t>
    </rPh>
    <phoneticPr fontId="2"/>
  </si>
  <si>
    <t>経常費用から
経常収益を
控除した額</t>
    <rPh sb="0" eb="2">
      <t>ケイジョウ</t>
    </rPh>
    <rPh sb="2" eb="4">
      <t>ヒヨウ</t>
    </rPh>
    <rPh sb="7" eb="9">
      <t>ケイジョウ</t>
    </rPh>
    <rPh sb="9" eb="11">
      <t>シュウエキ</t>
    </rPh>
    <rPh sb="13" eb="15">
      <t>コウジョ</t>
    </rPh>
    <rPh sb="17" eb="18">
      <t>ガク</t>
    </rPh>
    <phoneticPr fontId="2"/>
  </si>
  <si>
    <t>計画平均
乗車密度
が5人未満
の路線</t>
    <rPh sb="0" eb="2">
      <t>ケイカク</t>
    </rPh>
    <phoneticPr fontId="2"/>
  </si>
  <si>
    <t>計画額</t>
    <rPh sb="0" eb="2">
      <t>ケイカク</t>
    </rPh>
    <rPh sb="2" eb="3">
      <t>ガク</t>
    </rPh>
    <phoneticPr fontId="2"/>
  </si>
  <si>
    <t>計画運行
日数</t>
    <rPh sb="0" eb="2">
      <t>ケイカク</t>
    </rPh>
    <rPh sb="2" eb="4">
      <t>ウンコウ</t>
    </rPh>
    <rPh sb="5" eb="7">
      <t>ニッスウ</t>
    </rPh>
    <phoneticPr fontId="2"/>
  </si>
  <si>
    <t>地域公共交通再編事業を実施する区域におけるキロ程</t>
    <rPh sb="0" eb="2">
      <t>チイキ</t>
    </rPh>
    <rPh sb="2" eb="4">
      <t>コウキョウ</t>
    </rPh>
    <rPh sb="4" eb="6">
      <t>コウツウ</t>
    </rPh>
    <rPh sb="6" eb="8">
      <t>サイヘン</t>
    </rPh>
    <rPh sb="8" eb="10">
      <t>ジギョウ</t>
    </rPh>
    <rPh sb="11" eb="13">
      <t>ジッシ</t>
    </rPh>
    <rPh sb="15" eb="17">
      <t>クイキ</t>
    </rPh>
    <rPh sb="23" eb="24">
      <t>テイ</t>
    </rPh>
    <phoneticPr fontId="2"/>
  </si>
  <si>
    <t>系統キロ程と地域公共交通再編事業を実施する区域におけるキロ程との比率</t>
    <rPh sb="6" eb="8">
      <t>チイキ</t>
    </rPh>
    <rPh sb="8" eb="10">
      <t>コウキョウ</t>
    </rPh>
    <rPh sb="10" eb="12">
      <t>コウツウ</t>
    </rPh>
    <phoneticPr fontId="2"/>
  </si>
  <si>
    <t>オ</t>
    <phoneticPr fontId="2"/>
  </si>
  <si>
    <t>オ÷チ＝ク</t>
    <phoneticPr fontId="2"/>
  </si>
  <si>
    <t>他路線との競合率</t>
    <phoneticPr fontId="2"/>
  </si>
  <si>
    <t>ﾙ÷ﾁ</t>
    <phoneticPr fontId="2"/>
  </si>
  <si>
    <t>補助ブロック外乗入部分、同一補助ブロック都道府県外乗入部分及び他路線との競合部分以外のキロ程の比率</t>
    <phoneticPr fontId="2"/>
  </si>
  <si>
    <t>（チー（リ＋ヌ＋ル））÷チ＝ヲ</t>
    <phoneticPr fontId="2"/>
  </si>
  <si>
    <t>カ×9/20＝レ</t>
    <phoneticPr fontId="2"/>
  </si>
  <si>
    <t>計画実車走行キロ</t>
    <rPh sb="0" eb="2">
      <t>ケイカク</t>
    </rPh>
    <rPh sb="2" eb="4">
      <t>ジッシャ</t>
    </rPh>
    <rPh sb="4" eb="6">
      <t>ソウコウ</t>
    </rPh>
    <phoneticPr fontId="2"/>
  </si>
  <si>
    <t>特例措置</t>
    <rPh sb="0" eb="2">
      <t>トクレイ</t>
    </rPh>
    <rPh sb="2" eb="4">
      <t>ソチ</t>
    </rPh>
    <phoneticPr fontId="2"/>
  </si>
  <si>
    <t>補助対象
経常収益
の見込額</t>
    <rPh sb="0" eb="2">
      <t>ホジョ</t>
    </rPh>
    <rPh sb="2" eb="4">
      <t>タイショウ</t>
    </rPh>
    <rPh sb="4" eb="6">
      <t>ケイトウ</t>
    </rPh>
    <rPh sb="9" eb="10">
      <t>ア</t>
    </rPh>
    <rPh sb="13" eb="14">
      <t>ガク</t>
    </rPh>
    <phoneticPr fontId="2"/>
  </si>
  <si>
    <t>補助対象系統のキロ当たり経常収益</t>
    <rPh sb="0" eb="2">
      <t>ホジョ</t>
    </rPh>
    <rPh sb="2" eb="4">
      <t>タイショウ</t>
    </rPh>
    <rPh sb="4" eb="6">
      <t>ケイトウ</t>
    </rPh>
    <rPh sb="9" eb="10">
      <t>ア</t>
    </rPh>
    <rPh sb="12" eb="14">
      <t>ケイジョウ</t>
    </rPh>
    <rPh sb="14" eb="16">
      <t>シュウエキ</t>
    </rPh>
    <phoneticPr fontId="2"/>
  </si>
  <si>
    <t>基準期間の前々年度</t>
    <phoneticPr fontId="2"/>
  </si>
  <si>
    <t>基準期間の前年度</t>
    <phoneticPr fontId="2"/>
  </si>
  <si>
    <t>基準期間</t>
    <phoneticPr fontId="2"/>
  </si>
  <si>
    <t>ツ×みなし運行回数／①計画運行回数＝ネ</t>
    <rPh sb="5" eb="7">
      <t>ウンコウ</t>
    </rPh>
    <rPh sb="7" eb="9">
      <t>カイスウ</t>
    </rPh>
    <rPh sb="11" eb="13">
      <t>ケイカク</t>
    </rPh>
    <rPh sb="13" eb="15">
      <t>ウンコウ</t>
    </rPh>
    <rPh sb="15" eb="17">
      <t>カイスウ</t>
    </rPh>
    <phoneticPr fontId="2"/>
  </si>
  <si>
    <t>計画運行回数
（　　）</t>
    <rPh sb="0" eb="2">
      <t>ケイカク</t>
    </rPh>
    <rPh sb="2" eb="4">
      <t>ウンコウ</t>
    </rPh>
    <rPh sb="4" eb="6">
      <t>カイスウ</t>
    </rPh>
    <phoneticPr fontId="2"/>
  </si>
  <si>
    <t>ナ</t>
    <phoneticPr fontId="2"/>
  </si>
  <si>
    <t>経常収益
ヤ”</t>
    <rPh sb="0" eb="2">
      <t>ケイジョウ</t>
    </rPh>
    <rPh sb="2" eb="4">
      <t>シュウエキ</t>
    </rPh>
    <phoneticPr fontId="2"/>
  </si>
  <si>
    <t>実車走行
キロ
マ”</t>
    <rPh sb="0" eb="2">
      <t>ジッシャ</t>
    </rPh>
    <rPh sb="2" eb="4">
      <t>ソウコウ</t>
    </rPh>
    <phoneticPr fontId="2"/>
  </si>
  <si>
    <t>補助対象系統の実車走行キロ当たり経常収益
ヤ”÷マ”＝d</t>
    <phoneticPr fontId="2"/>
  </si>
  <si>
    <t>経常収益
ヤ’</t>
    <rPh sb="0" eb="2">
      <t>ケイジョウ</t>
    </rPh>
    <rPh sb="2" eb="4">
      <t>シュウエキ</t>
    </rPh>
    <phoneticPr fontId="2"/>
  </si>
  <si>
    <t>実車走行
キロ
マ’</t>
    <rPh sb="0" eb="2">
      <t>ジッシャ</t>
    </rPh>
    <rPh sb="2" eb="4">
      <t>ソウコウ</t>
    </rPh>
    <phoneticPr fontId="2"/>
  </si>
  <si>
    <t>補助対象系統の実車走行キロ当たり経常収益
ヤ’÷マ’＝e</t>
    <phoneticPr fontId="2"/>
  </si>
  <si>
    <t>経常収益
ヤ</t>
    <rPh sb="0" eb="2">
      <t>ケイジョウ</t>
    </rPh>
    <rPh sb="2" eb="4">
      <t>シュウエキ</t>
    </rPh>
    <phoneticPr fontId="2"/>
  </si>
  <si>
    <t>実車走行
キロ
マ</t>
    <rPh sb="0" eb="2">
      <t>ジッシャ</t>
    </rPh>
    <rPh sb="2" eb="4">
      <t>ソウコウ</t>
    </rPh>
    <phoneticPr fontId="2"/>
  </si>
  <si>
    <t>補助対象系統の実車走行キロ当たり経常収益
ヤ÷マ＝f</t>
    <phoneticPr fontId="2"/>
  </si>
  <si>
    <t>（チー（リ＋ヌ））÷チ＝ヲ’</t>
    <phoneticPr fontId="2"/>
  </si>
  <si>
    <t>ソ×ヲ’＝ツ’</t>
    <phoneticPr fontId="2"/>
  </si>
  <si>
    <t>ソのうち補助ブロック外乗入部分及び同一補助ブロック都道府県外乗入部分以外に係るもの</t>
    <rPh sb="4" eb="6">
      <t>ホジョ</t>
    </rPh>
    <rPh sb="10" eb="11">
      <t>ガイ</t>
    </rPh>
    <rPh sb="11" eb="13">
      <t>ノリイレ</t>
    </rPh>
    <rPh sb="13" eb="15">
      <t>ブブン</t>
    </rPh>
    <rPh sb="15" eb="16">
      <t>オヨ</t>
    </rPh>
    <rPh sb="17" eb="19">
      <t>ドウイツ</t>
    </rPh>
    <rPh sb="19" eb="21">
      <t>ホジョ</t>
    </rPh>
    <rPh sb="25" eb="29">
      <t>トドウフケン</t>
    </rPh>
    <rPh sb="29" eb="30">
      <t>ガイ</t>
    </rPh>
    <rPh sb="30" eb="32">
      <t>ノリイレ</t>
    </rPh>
    <rPh sb="32" eb="34">
      <t>ブブン</t>
    </rPh>
    <rPh sb="34" eb="36">
      <t>イガイ</t>
    </rPh>
    <rPh sb="37" eb="38">
      <t>カカ</t>
    </rPh>
    <phoneticPr fontId="2"/>
  </si>
  <si>
    <t>補助ブロック外乗入部分及び同一補助ブロック都道府県外乗入部分以外のキロ程の比率</t>
    <rPh sb="11" eb="12">
      <t>オヨ</t>
    </rPh>
    <phoneticPr fontId="2"/>
  </si>
  <si>
    <r>
      <t>補助対象期間の
前々年度(基準期間</t>
    </r>
    <r>
      <rPr>
        <vertAlign val="superscript"/>
        <sz val="9"/>
        <color theme="1"/>
        <rFont val="ＭＳ Ｐゴシック"/>
        <family val="3"/>
        <charset val="128"/>
      </rPr>
      <t>※</t>
    </r>
    <r>
      <rPr>
        <sz val="9"/>
        <color theme="1"/>
        <rFont val="ＭＳ Ｐゴシック"/>
        <family val="3"/>
        <charset val="128"/>
      </rPr>
      <t>)の損益状況</t>
    </r>
    <rPh sb="0" eb="2">
      <t>ホジョ</t>
    </rPh>
    <rPh sb="2" eb="4">
      <t>タイショウ</t>
    </rPh>
    <rPh sb="4" eb="6">
      <t>キカン</t>
    </rPh>
    <rPh sb="8" eb="10">
      <t>ゼンゼン</t>
    </rPh>
    <rPh sb="10" eb="12">
      <t>ネンド</t>
    </rPh>
    <rPh sb="20" eb="22">
      <t>ソンエキ</t>
    </rPh>
    <rPh sb="22" eb="24">
      <t>ジョウキョウ</t>
    </rPh>
    <phoneticPr fontId="2"/>
  </si>
  <si>
    <r>
      <t>（補助対象事業者の「基準期間</t>
    </r>
    <r>
      <rPr>
        <vertAlign val="superscript"/>
        <sz val="9"/>
        <color theme="1"/>
        <rFont val="ＭＳ Ｐゴシック"/>
        <family val="3"/>
        <charset val="128"/>
      </rPr>
      <t>※</t>
    </r>
    <r>
      <rPr>
        <sz val="9"/>
        <color theme="1"/>
        <rFont val="ＭＳ Ｐゴシック"/>
        <family val="3"/>
        <charset val="128"/>
      </rPr>
      <t>を最終年度とする連続した過去３年間」における実車走行キロ当たり経常費用等）</t>
    </r>
    <rPh sb="1" eb="3">
      <t>ホジョ</t>
    </rPh>
    <rPh sb="10" eb="12">
      <t>キジュン</t>
    </rPh>
    <rPh sb="12" eb="14">
      <t>キカン</t>
    </rPh>
    <rPh sb="16" eb="18">
      <t>サイシュウ</t>
    </rPh>
    <rPh sb="18" eb="20">
      <t>ネンド</t>
    </rPh>
    <rPh sb="23" eb="25">
      <t>レンゾク</t>
    </rPh>
    <rPh sb="27" eb="29">
      <t>カコ</t>
    </rPh>
    <rPh sb="30" eb="32">
      <t>ネンカン</t>
    </rPh>
    <rPh sb="50" eb="51">
      <t>トウ</t>
    </rPh>
    <phoneticPr fontId="2"/>
  </si>
  <si>
    <t>２．キロ当たり補助対象経常費用及び経常収益</t>
    <rPh sb="4" eb="5">
      <t>ア</t>
    </rPh>
    <rPh sb="7" eb="9">
      <t>ホジョ</t>
    </rPh>
    <rPh sb="9" eb="11">
      <t>タイショウ</t>
    </rPh>
    <rPh sb="11" eb="13">
      <t>ケイジョウ</t>
    </rPh>
    <rPh sb="13" eb="15">
      <t>ヒヨウ</t>
    </rPh>
    <rPh sb="15" eb="16">
      <t>オヨ</t>
    </rPh>
    <rPh sb="17" eb="19">
      <t>ケイジョウ</t>
    </rPh>
    <rPh sb="19" eb="21">
      <t>シュウエキ</t>
    </rPh>
    <phoneticPr fontId="2"/>
  </si>
  <si>
    <t>補助対象事業者の実車走行キロ当たり経常費用
（a+b+c）/3 = ニ</t>
    <rPh sb="0" eb="2">
      <t>ホジョ</t>
    </rPh>
    <rPh sb="2" eb="4">
      <t>タイショウ</t>
    </rPh>
    <rPh sb="4" eb="7">
      <t>ジギョウシャ</t>
    </rPh>
    <rPh sb="8" eb="10">
      <t>ジッシャ</t>
    </rPh>
    <rPh sb="10" eb="12">
      <t>ソウコウ</t>
    </rPh>
    <rPh sb="14" eb="15">
      <t>ア</t>
    </rPh>
    <rPh sb="17" eb="19">
      <t>ケイジョウ</t>
    </rPh>
    <rPh sb="19" eb="21">
      <t>ヒヨウ</t>
    </rPh>
    <phoneticPr fontId="2"/>
  </si>
  <si>
    <r>
      <t xml:space="preserve">キロ当たり経常費用
</t>
    </r>
    <r>
      <rPr>
        <sz val="8"/>
        <color theme="1"/>
        <rFont val="ＭＳ Ｐゴシック"/>
        <family val="3"/>
        <charset val="128"/>
      </rPr>
      <t>ニとホのいずれか少ない額</t>
    </r>
    <r>
      <rPr>
        <sz val="9"/>
        <color theme="1"/>
        <rFont val="ＭＳ Ｐゴシック"/>
        <family val="3"/>
        <charset val="128"/>
      </rPr>
      <t xml:space="preserve">
ヘ</t>
    </r>
    <rPh sb="2" eb="3">
      <t>ア</t>
    </rPh>
    <rPh sb="5" eb="7">
      <t>ケイジョウ</t>
    </rPh>
    <rPh sb="7" eb="9">
      <t>ヒヨウ</t>
    </rPh>
    <rPh sb="18" eb="19">
      <t>スク</t>
    </rPh>
    <rPh sb="21" eb="22">
      <t>ガク</t>
    </rPh>
    <phoneticPr fontId="2"/>
  </si>
  <si>
    <t>キロ当たり経常収益
イ÷ハ = ト</t>
    <rPh sb="2" eb="3">
      <t>ア</t>
    </rPh>
    <rPh sb="5" eb="7">
      <t>ケイジョウ</t>
    </rPh>
    <rPh sb="7" eb="9">
      <t>シュウエキ</t>
    </rPh>
    <phoneticPr fontId="2"/>
  </si>
  <si>
    <t>ノ×ワ以上の額：ヨ</t>
    <rPh sb="3" eb="5">
      <t>イジョウ</t>
    </rPh>
    <rPh sb="6" eb="7">
      <t>ガク</t>
    </rPh>
    <phoneticPr fontId="2"/>
  </si>
  <si>
    <t xml:space="preserve"> 2.補助対象事業者の決算期間が補助対象期間（補助金交付要綱第５条で定める期間）と相違している事業者にあっては、補助対象期間の仮決算を行い、その損益状況（千円未満の端数は切り捨て）を損益状況欄に記載すること。</t>
    <rPh sb="77" eb="79">
      <t>センエン</t>
    </rPh>
    <rPh sb="79" eb="81">
      <t>ミマン</t>
    </rPh>
    <rPh sb="82" eb="84">
      <t>ハスウ</t>
    </rPh>
    <rPh sb="85" eb="86">
      <t>キ</t>
    </rPh>
    <rPh sb="87" eb="88">
      <t>ス</t>
    </rPh>
    <phoneticPr fontId="2"/>
  </si>
  <si>
    <t xml:space="preserve"> 3.補助対象期間（補助金交付要綱第５条で定める期間）中の乗合バス事業と他の事業を兼業している場合の関連収益及び費用の配分は、昭和52年５月17日付け自総第338号、自旅第151号、自貨第55号によること。なお、これにより会計を整理することができない特別の理由があるときは、国土交通大臣に報告し、その承認を求めること。</t>
    <phoneticPr fontId="2"/>
  </si>
  <si>
    <t xml:space="preserve"> 4.「補助対象期間の前々年度（基準期間）の損益状況」の欄、「基準期間の前年度の損益状況」の欄、「基準期間の前々年度の損益状況」の欄は、消費税相当額を控除した額を記載すること。</t>
    <rPh sb="16" eb="18">
      <t>キジュン</t>
    </rPh>
    <rPh sb="18" eb="20">
      <t>キカン</t>
    </rPh>
    <rPh sb="28" eb="29">
      <t>ラン</t>
    </rPh>
    <rPh sb="31" eb="33">
      <t>キジュン</t>
    </rPh>
    <rPh sb="33" eb="35">
      <t>キカン</t>
    </rPh>
    <rPh sb="36" eb="39">
      <t>ゼンネンド</t>
    </rPh>
    <rPh sb="40" eb="42">
      <t>ソンエキ</t>
    </rPh>
    <rPh sb="42" eb="44">
      <t>ジョウキョウ</t>
    </rPh>
    <rPh sb="46" eb="47">
      <t>ラン</t>
    </rPh>
    <rPh sb="49" eb="51">
      <t>キジュン</t>
    </rPh>
    <rPh sb="51" eb="53">
      <t>キカン</t>
    </rPh>
    <rPh sb="54" eb="56">
      <t>ゼンゼン</t>
    </rPh>
    <rPh sb="56" eb="58">
      <t>ネンド</t>
    </rPh>
    <rPh sb="59" eb="61">
      <t>ソンエキ</t>
    </rPh>
    <rPh sb="61" eb="63">
      <t>ジョウキョウ</t>
    </rPh>
    <phoneticPr fontId="2"/>
  </si>
  <si>
    <t xml:space="preserve"> 5.「補助ブロック名」の欄は、補助金交付要綱別表６の名称を記載すること。</t>
    <phoneticPr fontId="2"/>
  </si>
  <si>
    <t xml:space="preserve"> 6.地域キロ当たり標準経常費用は、補助ブロックを管轄する地方運輸局等が通知した数値によること。</t>
    <rPh sb="34" eb="35">
      <t>トウ</t>
    </rPh>
    <phoneticPr fontId="2"/>
  </si>
  <si>
    <t xml:space="preserve"> 1.　補助対象期間（補助金交付要綱第５条で定める期間）の前々年度（基準期間）に係る旅客自動車運送事業等報告規則第２条第２項の「事業報告書」（補助金交付要綱第２編第１章第３節に係る経常費用を除く）及びこれに関連する必要な事項を記載した書類（関連書類）、並びに基準期間の前年度、基準期間の前々年度に係る事業報告書及び関連書類。
　ただし、過去に生活交通確保維持改善計画の認定申請又は補助金交付申請の添付書類として既に提出している場合は、当該書類の添付を省略することができる。</t>
    <rPh sb="29" eb="31">
      <t>ゼンゼン</t>
    </rPh>
    <rPh sb="31" eb="33">
      <t>ネンド</t>
    </rPh>
    <rPh sb="34" eb="36">
      <t>キジュン</t>
    </rPh>
    <rPh sb="36" eb="38">
      <t>キカン</t>
    </rPh>
    <rPh sb="78" eb="79">
      <t>ダイ</t>
    </rPh>
    <rPh sb="80" eb="81">
      <t>ヘン</t>
    </rPh>
    <rPh sb="84" eb="85">
      <t>ダイ</t>
    </rPh>
    <rPh sb="86" eb="87">
      <t>セツ</t>
    </rPh>
    <rPh sb="120" eb="122">
      <t>カンレン</t>
    </rPh>
    <rPh sb="122" eb="124">
      <t>ショルイ</t>
    </rPh>
    <rPh sb="175" eb="177">
      <t>カクホ</t>
    </rPh>
    <rPh sb="177" eb="179">
      <t>イジ</t>
    </rPh>
    <rPh sb="179" eb="181">
      <t>カイゼン</t>
    </rPh>
    <rPh sb="184" eb="186">
      <t>ニンテイ</t>
    </rPh>
    <rPh sb="186" eb="188">
      <t>シンセイ</t>
    </rPh>
    <rPh sb="188" eb="189">
      <t>マタ</t>
    </rPh>
    <rPh sb="190" eb="193">
      <t>ホジョキン</t>
    </rPh>
    <rPh sb="193" eb="195">
      <t>コウフ</t>
    </rPh>
    <rPh sb="195" eb="197">
      <t>シンセイ</t>
    </rPh>
    <rPh sb="217" eb="219">
      <t>トウガイ</t>
    </rPh>
    <rPh sb="219" eb="221">
      <t>ショルイ</t>
    </rPh>
    <phoneticPr fontId="2"/>
  </si>
  <si>
    <t xml:space="preserve"> 2.　補助対象期間（補助金交付要綱第５条で定める期間）の前々年度（基準期間）に係る様式第１－５の運行系統別輸送実績及び平均乗車密度算定表（補助対象路線に係るものに限る）、並びに基準期間の前年度、基準期間の前々年度に係る様式第１－５。
　ただし、過去に生活交通確保維持改善計画の認定申請又は補助金交付申請の添付書類として既に提出している場合は、当該書類の添付を省略することができる。</t>
    <rPh sb="40" eb="41">
      <t>カカ</t>
    </rPh>
    <rPh sb="44" eb="45">
      <t>ダイ</t>
    </rPh>
    <rPh sb="110" eb="112">
      <t>ヨウシキ</t>
    </rPh>
    <rPh sb="112" eb="113">
      <t>ダイ</t>
    </rPh>
    <rPh sb="123" eb="125">
      <t>カコ</t>
    </rPh>
    <rPh sb="139" eb="141">
      <t>ニンテイ</t>
    </rPh>
    <rPh sb="141" eb="143">
      <t>シンセイ</t>
    </rPh>
    <rPh sb="143" eb="144">
      <t>マタ</t>
    </rPh>
    <phoneticPr fontId="2"/>
  </si>
  <si>
    <t xml:space="preserve"> 3．地域公共交通再編実施計画の認定を受け、特例措置の適用を受けることとなる場合は、地域公共交通再編実施計画の写し及び認定通知書の写し並びに再編特例を受けようとする系統の再編の概要</t>
    <rPh sb="3" eb="5">
      <t>チイキ</t>
    </rPh>
    <rPh sb="5" eb="7">
      <t>コウキョウ</t>
    </rPh>
    <rPh sb="7" eb="9">
      <t>コウツウ</t>
    </rPh>
    <rPh sb="9" eb="11">
      <t>サイヘン</t>
    </rPh>
    <rPh sb="11" eb="13">
      <t>ジッシ</t>
    </rPh>
    <rPh sb="13" eb="15">
      <t>ケイカク</t>
    </rPh>
    <rPh sb="16" eb="18">
      <t>ニンテイ</t>
    </rPh>
    <rPh sb="19" eb="20">
      <t>ウ</t>
    </rPh>
    <rPh sb="22" eb="24">
      <t>トクレイ</t>
    </rPh>
    <rPh sb="24" eb="26">
      <t>ソチ</t>
    </rPh>
    <rPh sb="27" eb="29">
      <t>テキヨウ</t>
    </rPh>
    <rPh sb="30" eb="31">
      <t>ウ</t>
    </rPh>
    <rPh sb="38" eb="40">
      <t>バアイ</t>
    </rPh>
    <rPh sb="42" eb="44">
      <t>チイキ</t>
    </rPh>
    <rPh sb="44" eb="46">
      <t>コウキョウ</t>
    </rPh>
    <rPh sb="46" eb="48">
      <t>コウツウ</t>
    </rPh>
    <rPh sb="48" eb="50">
      <t>サイヘン</t>
    </rPh>
    <rPh sb="50" eb="52">
      <t>ジッシ</t>
    </rPh>
    <rPh sb="52" eb="54">
      <t>ケイカク</t>
    </rPh>
    <rPh sb="55" eb="56">
      <t>ウツ</t>
    </rPh>
    <rPh sb="57" eb="58">
      <t>オヨ</t>
    </rPh>
    <rPh sb="59" eb="61">
      <t>ニンテイ</t>
    </rPh>
    <rPh sb="61" eb="64">
      <t>ツウチショ</t>
    </rPh>
    <rPh sb="65" eb="66">
      <t>ウツ</t>
    </rPh>
    <rPh sb="67" eb="68">
      <t>ナラ</t>
    </rPh>
    <rPh sb="70" eb="72">
      <t>サイヘン</t>
    </rPh>
    <rPh sb="72" eb="74">
      <t>トクレイ</t>
    </rPh>
    <rPh sb="75" eb="76">
      <t>ウ</t>
    </rPh>
    <rPh sb="82" eb="84">
      <t>ケイトウ</t>
    </rPh>
    <rPh sb="85" eb="87">
      <t>サイヘン</t>
    </rPh>
    <rPh sb="88" eb="90">
      <t>ガイヨウ</t>
    </rPh>
    <phoneticPr fontId="2"/>
  </si>
  <si>
    <t>３．旅客運賃の上限変更認可状況</t>
    <rPh sb="2" eb="4">
      <t>リョカク</t>
    </rPh>
    <rPh sb="4" eb="6">
      <t>ウンチン</t>
    </rPh>
    <rPh sb="7" eb="9">
      <t>ジョウゲン</t>
    </rPh>
    <rPh sb="9" eb="11">
      <t>ヘンコウ</t>
    </rPh>
    <rPh sb="11" eb="13">
      <t>ニンカ</t>
    </rPh>
    <rPh sb="13" eb="15">
      <t>ジョウキョウ</t>
    </rPh>
    <phoneticPr fontId="2"/>
  </si>
  <si>
    <t>認可日</t>
    <rPh sb="0" eb="2">
      <t>ニンカ</t>
    </rPh>
    <rPh sb="2" eb="3">
      <t>ヒ</t>
    </rPh>
    <phoneticPr fontId="2"/>
  </si>
  <si>
    <t>認可を受けた補助対象期間</t>
    <rPh sb="0" eb="2">
      <t>ニンカ</t>
    </rPh>
    <rPh sb="3" eb="4">
      <t>ウ</t>
    </rPh>
    <rPh sb="6" eb="8">
      <t>ホジョ</t>
    </rPh>
    <rPh sb="8" eb="10">
      <t>タイショウ</t>
    </rPh>
    <rPh sb="10" eb="12">
      <t>キカン</t>
    </rPh>
    <phoneticPr fontId="2"/>
  </si>
  <si>
    <t xml:space="preserve"> 1.乗合バス事業の収益、実車走行キロについては、高速バス及び 定期観光バス等を除き、費用については、高速バス及び定期観光バス等並びに補助対象期間（補助金交付要綱第５条で定める期間）における補助金交付要綱第２編第１章第３節に係る経常費用を除くこと。</t>
    <rPh sb="63" eb="64">
      <t>トウ</t>
    </rPh>
    <rPh sb="102" eb="103">
      <t>ダイ</t>
    </rPh>
    <rPh sb="104" eb="105">
      <t>ヘン</t>
    </rPh>
    <rPh sb="108" eb="109">
      <t>ダイ</t>
    </rPh>
    <rPh sb="110" eb="111">
      <t>セツ</t>
    </rPh>
    <phoneticPr fontId="2"/>
  </si>
  <si>
    <t>／３</t>
    <phoneticPr fontId="2"/>
  </si>
  <si>
    <t>補助金交付要綱別表２（注）４．の適用割合
フ</t>
    <rPh sb="0" eb="3">
      <t>ホジョキン</t>
    </rPh>
    <rPh sb="3" eb="5">
      <t>コウフ</t>
    </rPh>
    <rPh sb="5" eb="7">
      <t>ヨウコウ</t>
    </rPh>
    <rPh sb="7" eb="9">
      <t>ベッピョウ</t>
    </rPh>
    <rPh sb="11" eb="12">
      <t>チュウ</t>
    </rPh>
    <rPh sb="16" eb="18">
      <t>テキヨウ</t>
    </rPh>
    <rPh sb="18" eb="20">
      <t>ワリアイ</t>
    </rPh>
    <phoneticPr fontId="2"/>
  </si>
  <si>
    <t>改定率
コ</t>
    <rPh sb="0" eb="3">
      <t>カイテイリツ</t>
    </rPh>
    <phoneticPr fontId="2"/>
  </si>
  <si>
    <t>キロ当たり経常費用の差
二－ヘ = ケ</t>
    <rPh sb="2" eb="3">
      <t>ア</t>
    </rPh>
    <rPh sb="10" eb="11">
      <t>サ</t>
    </rPh>
    <rPh sb="12" eb="13">
      <t>ニ</t>
    </rPh>
    <phoneticPr fontId="2"/>
  </si>
  <si>
    <t>経常収益控除額
ケとgのいずれか少ない額
h</t>
    <rPh sb="0" eb="2">
      <t>ケイジョウ</t>
    </rPh>
    <rPh sb="2" eb="4">
      <t>シュウエキ</t>
    </rPh>
    <rPh sb="4" eb="7">
      <t>コウジョガク</t>
    </rPh>
    <phoneticPr fontId="2"/>
  </si>
  <si>
    <t>補助金交付要綱別表２（注）４．の適用がある場合</t>
    <rPh sb="11" eb="12">
      <t>チュウ</t>
    </rPh>
    <rPh sb="16" eb="18">
      <t>テキヨウ</t>
    </rPh>
    <rPh sb="21" eb="23">
      <t>バアイ</t>
    </rPh>
    <phoneticPr fontId="2"/>
  </si>
  <si>
    <t>基準期間における実車走行キロ当たり経常収益の運賃改定による増収分
f×コ÷(1＋コ）×フ＝g</t>
    <rPh sb="0" eb="2">
      <t>キジュン</t>
    </rPh>
    <rPh sb="2" eb="4">
      <t>キカン</t>
    </rPh>
    <rPh sb="8" eb="10">
      <t>ジッシャ</t>
    </rPh>
    <rPh sb="10" eb="12">
      <t>ソウコウ</t>
    </rPh>
    <rPh sb="14" eb="15">
      <t>ア</t>
    </rPh>
    <rPh sb="17" eb="19">
      <t>ケイジョウ</t>
    </rPh>
    <rPh sb="19" eb="21">
      <t>シュウエキ</t>
    </rPh>
    <rPh sb="22" eb="24">
      <t>ウンチン</t>
    </rPh>
    <rPh sb="24" eb="26">
      <t>カイテイ</t>
    </rPh>
    <rPh sb="29" eb="32">
      <t>ゾウシュウブン</t>
    </rPh>
    <phoneticPr fontId="2"/>
  </si>
  <si>
    <t>補助金交付要綱別表２（注）４．の適用後のキロ当たり経常収益
ノ'ーh＝ノ"</t>
    <rPh sb="18" eb="19">
      <t>アト</t>
    </rPh>
    <rPh sb="22" eb="23">
      <t>ア</t>
    </rPh>
    <rPh sb="25" eb="27">
      <t>ケイジョウ</t>
    </rPh>
    <rPh sb="27" eb="29">
      <t>シュウエキ</t>
    </rPh>
    <phoneticPr fontId="2"/>
  </si>
  <si>
    <t>３カ年平均</t>
    <rPh sb="2" eb="3">
      <t>ネン</t>
    </rPh>
    <rPh sb="3" eb="5">
      <t>ヘイキン</t>
    </rPh>
    <phoneticPr fontId="2"/>
  </si>
  <si>
    <t>ノ'とノ"のいずれか少ない額
ノ</t>
    <rPh sb="10" eb="11">
      <t>スク</t>
    </rPh>
    <rPh sb="13" eb="14">
      <t>ガク</t>
    </rPh>
    <phoneticPr fontId="2"/>
  </si>
  <si>
    <t>(d+e+f)/3 =ノ'</t>
    <rPh sb="10" eb="11">
      <t>スクガク</t>
    </rPh>
    <phoneticPr fontId="2"/>
  </si>
  <si>
    <t xml:space="preserve"> 4．旅客運賃の上限変更認可を受け、補助金交付要綱別表２（注）４．の適用を受けることとなる場合は、当該認可書の写し</t>
    <rPh sb="3" eb="5">
      <t>リョカク</t>
    </rPh>
    <rPh sb="5" eb="7">
      <t>ウンチン</t>
    </rPh>
    <rPh sb="8" eb="10">
      <t>ジョウゲン</t>
    </rPh>
    <rPh sb="10" eb="12">
      <t>ヘンコウ</t>
    </rPh>
    <rPh sb="12" eb="14">
      <t>ニンカ</t>
    </rPh>
    <rPh sb="15" eb="16">
      <t>ウ</t>
    </rPh>
    <rPh sb="18" eb="21">
      <t>ホジョキン</t>
    </rPh>
    <rPh sb="21" eb="23">
      <t>コウフ</t>
    </rPh>
    <rPh sb="23" eb="25">
      <t>ヨウコウ</t>
    </rPh>
    <rPh sb="25" eb="27">
      <t>ベッピョウ</t>
    </rPh>
    <rPh sb="29" eb="30">
      <t>チュウ</t>
    </rPh>
    <rPh sb="34" eb="36">
      <t>テキヨウ</t>
    </rPh>
    <rPh sb="37" eb="38">
      <t>ウ</t>
    </rPh>
    <rPh sb="45" eb="47">
      <t>バアイ</t>
    </rPh>
    <rPh sb="49" eb="51">
      <t>トウガイ</t>
    </rPh>
    <rPh sb="51" eb="53">
      <t>ニンカ</t>
    </rPh>
    <rPh sb="53" eb="54">
      <t>ショ</t>
    </rPh>
    <rPh sb="55" eb="56">
      <t>ウツ</t>
    </rPh>
    <phoneticPr fontId="2"/>
  </si>
  <si>
    <t xml:space="preserve"> 7.「認可を受けた補助対象期間」の欄は、認可を受けた日付について、基準期間の「当年度」、「前年度」又は「前々年度」のいずれに該当するかを記載すること。</t>
    <rPh sb="18" eb="19">
      <t>ラン</t>
    </rPh>
    <rPh sb="21" eb="23">
      <t>ニンカ</t>
    </rPh>
    <rPh sb="24" eb="25">
      <t>ウ</t>
    </rPh>
    <rPh sb="27" eb="29">
      <t>ヒヅケ</t>
    </rPh>
    <rPh sb="34" eb="36">
      <t>キジュン</t>
    </rPh>
    <rPh sb="40" eb="43">
      <t>トウネンド</t>
    </rPh>
    <rPh sb="46" eb="49">
      <t>ゼンネンド</t>
    </rPh>
    <rPh sb="50" eb="51">
      <t>マタ</t>
    </rPh>
    <rPh sb="53" eb="54">
      <t>マエ</t>
    </rPh>
    <rPh sb="55" eb="57">
      <t>ネンド</t>
    </rPh>
    <rPh sb="63" eb="65">
      <t>ガイトウ</t>
    </rPh>
    <rPh sb="69" eb="71">
      <t>キサイ</t>
    </rPh>
    <phoneticPr fontId="2"/>
  </si>
  <si>
    <t xml:space="preserve"> 8.「補助金交付要綱別表２（注）４．の適用割合」欄は、「認可を受けた補助対象期間」が基準期間の「当年度」の場合は「３／３」、「前年度」の場合は「２／３」、「前々年度」の場合は「１／３」をそれぞれ記載すること。</t>
    <rPh sb="25" eb="26">
      <t>ラン</t>
    </rPh>
    <rPh sb="43" eb="45">
      <t>キジュン</t>
    </rPh>
    <rPh sb="45" eb="47">
      <t>キカン</t>
    </rPh>
    <rPh sb="54" eb="56">
      <t>バアイ</t>
    </rPh>
    <rPh sb="64" eb="67">
      <t>ゼンネンド</t>
    </rPh>
    <rPh sb="69" eb="71">
      <t>バアイ</t>
    </rPh>
    <rPh sb="79" eb="80">
      <t>マエ</t>
    </rPh>
    <rPh sb="81" eb="83">
      <t>ネンド</t>
    </rPh>
    <rPh sb="85" eb="87">
      <t>バアイ</t>
    </rPh>
    <rPh sb="98" eb="100">
      <t>キサイ</t>
    </rPh>
    <phoneticPr fontId="2"/>
  </si>
  <si>
    <t xml:space="preserve"> 9.「改定率」欄は、認可を受けた旅客運賃の上限変更の平均改定率を小数点第２位（第３位以下四捨五入）にて記載すること。</t>
    <rPh sb="8" eb="9">
      <t>ラン</t>
    </rPh>
    <rPh sb="11" eb="13">
      <t>ニンカ</t>
    </rPh>
    <rPh sb="14" eb="15">
      <t>ウ</t>
    </rPh>
    <rPh sb="27" eb="29">
      <t>ヘイキン</t>
    </rPh>
    <rPh sb="29" eb="32">
      <t>カイテイリツ</t>
    </rPh>
    <rPh sb="33" eb="36">
      <t>ショウスウテン</t>
    </rPh>
    <rPh sb="36" eb="37">
      <t>ダイ</t>
    </rPh>
    <rPh sb="38" eb="39">
      <t>イ</t>
    </rPh>
    <rPh sb="40" eb="41">
      <t>ダイ</t>
    </rPh>
    <rPh sb="42" eb="45">
      <t>イイカ</t>
    </rPh>
    <rPh sb="45" eb="49">
      <t>シシャゴニュウ</t>
    </rPh>
    <rPh sb="52" eb="54">
      <t>キサイ</t>
    </rPh>
    <phoneticPr fontId="2"/>
  </si>
  <si>
    <t xml:space="preserve"> 10.申請番号は、事業者ごと、系統ごとに一連番号とすること。なお、１系統が２つ以上の補助ブロックにまたがる場合は、その比率に応じ低い方をカッコ書きの番号とすること。</t>
    <rPh sb="10" eb="13">
      <t>ジギョウシャ</t>
    </rPh>
    <rPh sb="16" eb="18">
      <t>ケイトウ</t>
    </rPh>
    <phoneticPr fontId="2"/>
  </si>
  <si>
    <t xml:space="preserve"> 11.「特例措置」の欄は、地域公共交通再編実施計画の認定を受け、特例措置の適用を受けることとなる場合には「１」を、平成２９年８月２日改正附則第２条の規定に該当する場合には「２」を、補助金交付要綱別表２　５．ただし書きに該当する場合には「３」を記載する。</t>
    <rPh sb="5" eb="7">
      <t>トクレイ</t>
    </rPh>
    <rPh sb="7" eb="9">
      <t>ソチ</t>
    </rPh>
    <rPh sb="11" eb="12">
      <t>ラン</t>
    </rPh>
    <rPh sb="14" eb="16">
      <t>チイキ</t>
    </rPh>
    <rPh sb="16" eb="18">
      <t>コウキョウ</t>
    </rPh>
    <rPh sb="18" eb="20">
      <t>コウツウ</t>
    </rPh>
    <rPh sb="20" eb="22">
      <t>サイヘン</t>
    </rPh>
    <rPh sb="22" eb="24">
      <t>ジッシ</t>
    </rPh>
    <rPh sb="24" eb="26">
      <t>ケイカク</t>
    </rPh>
    <rPh sb="27" eb="29">
      <t>ニンテイ</t>
    </rPh>
    <rPh sb="30" eb="31">
      <t>ウ</t>
    </rPh>
    <rPh sb="33" eb="35">
      <t>トクレイ</t>
    </rPh>
    <rPh sb="35" eb="37">
      <t>ソチ</t>
    </rPh>
    <rPh sb="38" eb="40">
      <t>テキヨウ</t>
    </rPh>
    <rPh sb="41" eb="42">
      <t>ウ</t>
    </rPh>
    <rPh sb="49" eb="51">
      <t>バアイ</t>
    </rPh>
    <rPh sb="64" eb="65">
      <t>ガツ</t>
    </rPh>
    <rPh sb="66" eb="67">
      <t>ニチ</t>
    </rPh>
    <rPh sb="91" eb="94">
      <t>ホジョキン</t>
    </rPh>
    <rPh sb="94" eb="96">
      <t>コウフ</t>
    </rPh>
    <phoneticPr fontId="2"/>
  </si>
  <si>
    <t xml:space="preserve"> 12.「計画運行回数」の欄には、補助対象期間中の全暦日数における総計画運行回数を記載する。また、カッコ内には１日当り計画運行回数又は平日１日当り計画運行回数のいずれかを記載する。</t>
    <rPh sb="5" eb="7">
      <t>ケイカク</t>
    </rPh>
    <rPh sb="7" eb="9">
      <t>ウンコウ</t>
    </rPh>
    <rPh sb="9" eb="11">
      <t>カイスウ</t>
    </rPh>
    <rPh sb="13" eb="14">
      <t>ラン</t>
    </rPh>
    <rPh sb="17" eb="19">
      <t>ホジョ</t>
    </rPh>
    <rPh sb="19" eb="21">
      <t>タイショウ</t>
    </rPh>
    <rPh sb="21" eb="24">
      <t>キカンチュウ</t>
    </rPh>
    <rPh sb="25" eb="26">
      <t>ゼン</t>
    </rPh>
    <rPh sb="26" eb="27">
      <t>コヨミ</t>
    </rPh>
    <rPh sb="27" eb="29">
      <t>ニッスウ</t>
    </rPh>
    <rPh sb="33" eb="34">
      <t>ソウ</t>
    </rPh>
    <rPh sb="34" eb="36">
      <t>ケイカク</t>
    </rPh>
    <rPh sb="36" eb="38">
      <t>ウンコウ</t>
    </rPh>
    <rPh sb="38" eb="40">
      <t>カイスウ</t>
    </rPh>
    <rPh sb="41" eb="43">
      <t>キサイ</t>
    </rPh>
    <rPh sb="52" eb="53">
      <t>ナイ</t>
    </rPh>
    <rPh sb="56" eb="57">
      <t>ニチ</t>
    </rPh>
    <rPh sb="57" eb="58">
      <t>ア</t>
    </rPh>
    <rPh sb="59" eb="61">
      <t>ケイカク</t>
    </rPh>
    <rPh sb="61" eb="63">
      <t>ウンコウ</t>
    </rPh>
    <rPh sb="63" eb="65">
      <t>カイスウ</t>
    </rPh>
    <rPh sb="65" eb="66">
      <t>マタ</t>
    </rPh>
    <rPh sb="67" eb="69">
      <t>ヘイジツ</t>
    </rPh>
    <rPh sb="70" eb="71">
      <t>ニチ</t>
    </rPh>
    <rPh sb="71" eb="72">
      <t>アタ</t>
    </rPh>
    <rPh sb="73" eb="75">
      <t>ケイカク</t>
    </rPh>
    <rPh sb="75" eb="77">
      <t>ウンコウ</t>
    </rPh>
    <rPh sb="77" eb="79">
      <t>カイスウ</t>
    </rPh>
    <rPh sb="85" eb="87">
      <t>キサイ</t>
    </rPh>
    <phoneticPr fontId="2"/>
  </si>
  <si>
    <t xml:space="preserve"> 13.「系統キロ程」の欄、「地域公共交通再編事業を実施する区域におけるキロ程」の欄、「補助ブロック外乗入部分のキロ程」の欄、「都道府県外乗入部分のキロ程」の欄及び「他路線との競合部分に係るキロ程」の欄は、小数点第１位（第２位以下切り捨て）まで算出し、往・復のキロ程が異なる系統については、平均値も記載すること。また、平均値の合計の欄については、往・復の合計の平均値ではなく、各申請系統の往・復の平均値の合計を記載すること。</t>
    <rPh sb="12" eb="13">
      <t>ラン</t>
    </rPh>
    <rPh sb="41" eb="42">
      <t>ラン</t>
    </rPh>
    <rPh sb="61" eb="62">
      <t>ラン</t>
    </rPh>
    <rPh sb="79" eb="80">
      <t>ラン</t>
    </rPh>
    <rPh sb="100" eb="101">
      <t>ラン</t>
    </rPh>
    <phoneticPr fontId="2"/>
  </si>
  <si>
    <t xml:space="preserve"> 14.「同一補助ブロック都道府県外乗入部分のキロ程」の欄は、同一補助ブロック内における都道府県外乗入部分のキロ程を記載することとし、補助ブロックが異なる都道府県外乗入部分は（リ）に記載すること。</t>
    <phoneticPr fontId="2"/>
  </si>
  <si>
    <t xml:space="preserve"> 15.「他路線との競合部分に係るキロ程」とは、他の運行系統との競合区間の合計が50％以上の生活交通路線であって、当該競合区間の輸送量が１日当たり150人を超える部分のキロ程のことをいい、当該補助ブロック内区間（系統キロ程（チ）－補助ブロック外乗入部分のキロ程（リ）－同一補助ブロック都道府県外乗入部分のキロ程（ヌ））に係るキロ程を記載すること。</t>
    <phoneticPr fontId="2"/>
  </si>
  <si>
    <t xml:space="preserve"> 16.「補助ブロック外乗入部分及び都道府県外乗入部分以外のキロ程の比率」の欄、「ソのうち補助ブロック外乗入部分及び同一補助ブロック都道府県外乗入部分以外に係るもの」の欄は、「特例措置」の欄に「１」又は「２」を記載した系統のみ記載すること。</t>
    <rPh sb="84" eb="85">
      <t>ラン</t>
    </rPh>
    <rPh sb="109" eb="111">
      <t>ケイトウ</t>
    </rPh>
    <phoneticPr fontId="2"/>
  </si>
  <si>
    <t xml:space="preserve"> 17.「系統キロ程と地域公共交通再編事業を実施する区域におけるキロ程との比率」の欄、「他路線との競合率」の欄、「補助ブロック外乗入部分、都道府県外乗入部分及び他路線との競合部分以外のキロ程の比率」の欄、「補助ブロック外乗入部分及び都道府県外乗入部分以外のキロ程の比率」の欄については、％以下第３位（小数点第４位切り捨て）まで算出して記載すること。</t>
    <rPh sb="41" eb="42">
      <t>ラン</t>
    </rPh>
    <rPh sb="44" eb="45">
      <t>タ</t>
    </rPh>
    <rPh sb="45" eb="47">
      <t>ロセン</t>
    </rPh>
    <rPh sb="49" eb="51">
      <t>キョウゴウ</t>
    </rPh>
    <rPh sb="51" eb="52">
      <t>リツ</t>
    </rPh>
    <rPh sb="54" eb="55">
      <t>ラン</t>
    </rPh>
    <rPh sb="100" eb="101">
      <t>ラン</t>
    </rPh>
    <rPh sb="114" eb="115">
      <t>オヨ</t>
    </rPh>
    <rPh sb="136" eb="137">
      <t>ラン</t>
    </rPh>
    <phoneticPr fontId="2"/>
  </si>
  <si>
    <t xml:space="preserve"> 18.「計画実車走行キロ」の欄、「補助対象系統のキロ当たり経常収益」の「実車走行キロ」の欄は、小数点第１位（第２位以下切り捨て）まで算出して記載すること。</t>
    <rPh sb="5" eb="7">
      <t>ケイカク</t>
    </rPh>
    <rPh sb="15" eb="16">
      <t>ラン</t>
    </rPh>
    <rPh sb="37" eb="39">
      <t>ジッシャ</t>
    </rPh>
    <rPh sb="39" eb="41">
      <t>ソウコウ</t>
    </rPh>
    <rPh sb="45" eb="46">
      <t>ラン</t>
    </rPh>
    <phoneticPr fontId="2"/>
  </si>
  <si>
    <t xml:space="preserve"> 19.「計画平均乗車密度が５人未満の路線」の欄は、計画平均乗車密度が５人未満の路線についてのみ記載すること。なお、みなし運行回数とは当該運行系統の計画輸送量を５人で除した数値（端数切り捨て）をいう。</t>
    <rPh sb="5" eb="7">
      <t>ケイカク</t>
    </rPh>
    <rPh sb="26" eb="28">
      <t>ケイカク</t>
    </rPh>
    <rPh sb="74" eb="76">
      <t>ケイカク</t>
    </rPh>
    <phoneticPr fontId="2"/>
  </si>
  <si>
    <t xml:space="preserve"> 20.「補助対象経費」の欄は、（ネ）（計画平均乗車密度が５人未満の路線）に記載がある場合は（ネ）の金額を記載し、記載がない場合は（ツ）の金額を記載する。また、「特例措置」の欄に「１」を記載した系統については、左記の場合の（ネ）の金額又は（ツ）の金額に、（ツ’）の金額から左記の場合の（ネ）の金額又は（ツ）の金額を控除して得た金額に（ク）の比率を乗じて得た金額を加えた金額を記載する。さらに、「特例措置」の欄に「２」を記載した系統については、（ツ’）の金額を記載する（千円未満の端数は切り捨てること）。</t>
    <rPh sb="20" eb="22">
      <t>ケイカク</t>
    </rPh>
    <rPh sb="87" eb="88">
      <t>ラン</t>
    </rPh>
    <rPh sb="132" eb="134">
      <t>キンガク</t>
    </rPh>
    <rPh sb="136" eb="138">
      <t>サキ</t>
    </rPh>
    <rPh sb="139" eb="141">
      <t>バアイ</t>
    </rPh>
    <rPh sb="146" eb="148">
      <t>キンガク</t>
    </rPh>
    <rPh sb="148" eb="149">
      <t>マタ</t>
    </rPh>
    <rPh sb="154" eb="156">
      <t>キンガク</t>
    </rPh>
    <rPh sb="157" eb="159">
      <t>コウジョ</t>
    </rPh>
    <rPh sb="161" eb="162">
      <t>エ</t>
    </rPh>
    <rPh sb="163" eb="165">
      <t>キンガク</t>
    </rPh>
    <rPh sb="170" eb="172">
      <t>ヒリツ</t>
    </rPh>
    <rPh sb="173" eb="174">
      <t>ジョウ</t>
    </rPh>
    <rPh sb="176" eb="177">
      <t>エ</t>
    </rPh>
    <rPh sb="178" eb="180">
      <t>キンガク</t>
    </rPh>
    <rPh sb="181" eb="182">
      <t>クワ</t>
    </rPh>
    <rPh sb="184" eb="186">
      <t>キンガク</t>
    </rPh>
    <rPh sb="187" eb="189">
      <t>キサイ</t>
    </rPh>
    <rPh sb="203" eb="204">
      <t>ラン</t>
    </rPh>
    <rPh sb="226" eb="228">
      <t>キンガク</t>
    </rPh>
    <rPh sb="229" eb="231">
      <t>キサイ</t>
    </rPh>
    <phoneticPr fontId="2"/>
  </si>
  <si>
    <t xml:space="preserve"> 21.「補助対象系統の実車走行キロ当たり経常収益」の欄の（ノ）は、基準期間、基準期間の前年度と基準期間の前々年度の各系統におけるキロ当たり経常収益の実績を平均して算出すること。なお、新設系統で基準期間の実績がない場合は、補助対象経常費用の見込額の１１／２０に相当する額と都道府県協議会等が算出する経常収益の見込額のうち、いずれか高い額を記載すること。
　また、基準期間の前々年度の実績がない場合は、基準期間と基準期間の前年度の実績を平均して算出することとし、基準期間の前年度と基準期間の前々年度のいずれの実績がない場合は、基準期間の実績を記載すること。</t>
    <phoneticPr fontId="2"/>
  </si>
  <si>
    <t xml:space="preserve"> 22.「計画額」の欄は、系統ごとに百円単位（0.5千円）まで記載することとし、合計の千円未満の端数は切り捨てること。</t>
    <rPh sb="5" eb="7">
      <t>ケイカク</t>
    </rPh>
    <phoneticPr fontId="2"/>
  </si>
  <si>
    <t xml:space="preserve"> 23.計算上生じた単位未満の端数は切り捨てること。</t>
    <phoneticPr fontId="2"/>
  </si>
  <si>
    <t xml:space="preserve"> 24.補助対象期間の計画と比較し、翌年度及び翌々年度の計画が同じ若しくは曜日の違いによる運行回数以外に変更がない場合については、その旨を記載することで足りるものとする。
　　（ 記載例 「令和○年度、令和○年度については、令和○年度事業から　土日・祝日の日数による運行回数等の違いを除き、変更がないため省略」）</t>
    <rPh sb="4" eb="6">
      <t>ホジョ</t>
    </rPh>
    <rPh sb="6" eb="8">
      <t>タイショウ</t>
    </rPh>
    <rPh sb="8" eb="10">
      <t>キカン</t>
    </rPh>
    <rPh sb="11" eb="13">
      <t>ケイカク</t>
    </rPh>
    <rPh sb="14" eb="16">
      <t>ヒカク</t>
    </rPh>
    <rPh sb="18" eb="21">
      <t>ヨクネンド</t>
    </rPh>
    <rPh sb="21" eb="22">
      <t>オヨ</t>
    </rPh>
    <rPh sb="23" eb="25">
      <t>ヨクヨク</t>
    </rPh>
    <rPh sb="25" eb="27">
      <t>ネンド</t>
    </rPh>
    <rPh sb="28" eb="30">
      <t>ケイカク</t>
    </rPh>
    <rPh sb="31" eb="32">
      <t>オナ</t>
    </rPh>
    <rPh sb="33" eb="34">
      <t>モ</t>
    </rPh>
    <rPh sb="37" eb="39">
      <t>ヨウビ</t>
    </rPh>
    <rPh sb="40" eb="41">
      <t>チガ</t>
    </rPh>
    <rPh sb="45" eb="47">
      <t>ウンコウ</t>
    </rPh>
    <rPh sb="47" eb="49">
      <t>カイスウ</t>
    </rPh>
    <rPh sb="49" eb="51">
      <t>イガイ</t>
    </rPh>
    <rPh sb="52" eb="54">
      <t>ヘンコウ</t>
    </rPh>
    <rPh sb="57" eb="59">
      <t>バアイ</t>
    </rPh>
    <rPh sb="67" eb="68">
      <t>ムネ</t>
    </rPh>
    <rPh sb="69" eb="71">
      <t>キサイ</t>
    </rPh>
    <rPh sb="76" eb="77">
      <t>タ</t>
    </rPh>
    <rPh sb="90" eb="92">
      <t>キサイ</t>
    </rPh>
    <rPh sb="95" eb="97">
      <t>レイワ</t>
    </rPh>
    <rPh sb="101" eb="103">
      <t>レイワ</t>
    </rPh>
    <rPh sb="112" eb="114">
      <t>レイワ</t>
    </rPh>
    <phoneticPr fontId="2"/>
  </si>
  <si>
    <t>年度</t>
    <phoneticPr fontId="2"/>
  </si>
  <si>
    <t>令和</t>
    <rPh sb="0" eb="2">
      <t>レイワ</t>
    </rPh>
    <phoneticPr fontId="2"/>
  </si>
  <si>
    <t>銭</t>
    <rPh sb="0" eb="1">
      <t>セン</t>
    </rPh>
    <phoneticPr fontId="2"/>
  </si>
  <si>
    <t>銭</t>
    <phoneticPr fontId="2"/>
  </si>
  <si>
    <t>円</t>
    <phoneticPr fontId="2"/>
  </si>
  <si>
    <t>前年度</t>
    <rPh sb="0" eb="3">
      <t>ゼンネンド</t>
    </rPh>
    <phoneticPr fontId="2"/>
  </si>
  <si>
    <t>前々年度</t>
    <rPh sb="0" eb="2">
      <t>ゼンゼン</t>
    </rPh>
    <rPh sb="2" eb="4">
      <t>ネンド</t>
    </rPh>
    <phoneticPr fontId="2"/>
  </si>
  <si>
    <t>事業期間</t>
    <rPh sb="0" eb="2">
      <t>ジギョウ</t>
    </rPh>
    <rPh sb="2" eb="4">
      <t>キカン</t>
    </rPh>
    <phoneticPr fontId="2"/>
  </si>
  <si>
    <t>基準期間</t>
    <rPh sb="0" eb="2">
      <t>キジュン</t>
    </rPh>
    <rPh sb="2" eb="4">
      <t>キカン</t>
    </rPh>
    <phoneticPr fontId="2"/>
  </si>
  <si>
    <t>基準期間の</t>
    <rPh sb="0" eb="2">
      <t>キジュン</t>
    </rPh>
    <rPh sb="2" eb="4">
      <t>キカン</t>
    </rPh>
    <phoneticPr fontId="2"/>
  </si>
  <si>
    <t>当</t>
    <rPh sb="0" eb="1">
      <t>トウ</t>
    </rPh>
    <phoneticPr fontId="2"/>
  </si>
  <si>
    <t>前</t>
    <rPh sb="0" eb="1">
      <t>マエ</t>
    </rPh>
    <phoneticPr fontId="2"/>
  </si>
  <si>
    <t>前々</t>
    <rPh sb="0" eb="1">
      <t>マエ</t>
    </rPh>
    <phoneticPr fontId="2"/>
  </si>
  <si>
    <t>↓計算で使用しているので消さない</t>
    <rPh sb="1" eb="3">
      <t>ケイサン</t>
    </rPh>
    <rPh sb="4" eb="6">
      <t>シヨウ</t>
    </rPh>
    <rPh sb="12" eb="13">
      <t>ケ</t>
    </rPh>
    <phoneticPr fontId="2"/>
  </si>
  <si>
    <t>前々々年度</t>
    <rPh sb="0" eb="2">
      <t>ゼンゼン</t>
    </rPh>
    <rPh sb="3" eb="5">
      <t>ネンド</t>
    </rPh>
    <phoneticPr fontId="2"/>
  </si>
  <si>
    <t>４．補助対象系統ごとに要する費用、負担者とその負担割合</t>
    <rPh sb="2" eb="4">
      <t>ホジョ</t>
    </rPh>
    <rPh sb="4" eb="6">
      <t>タイショウ</t>
    </rPh>
    <rPh sb="6" eb="8">
      <t>ケイトウ</t>
    </rPh>
    <rPh sb="11" eb="12">
      <t>ヨウ</t>
    </rPh>
    <rPh sb="14" eb="16">
      <t>ヒヨウ</t>
    </rPh>
    <rPh sb="17" eb="20">
      <t>フタンシャ</t>
    </rPh>
    <rPh sb="23" eb="25">
      <t>フタン</t>
    </rPh>
    <rPh sb="25" eb="27">
      <t>ワリアイ</t>
    </rPh>
    <phoneticPr fontId="2"/>
  </si>
  <si>
    <t>令和</t>
    <rPh sb="0" eb="2">
      <t>レイワ</t>
    </rPh>
    <phoneticPr fontId="2"/>
  </si>
  <si>
    <t>年度</t>
    <rPh sb="0" eb="2">
      <t>ネンド</t>
    </rPh>
    <phoneticPr fontId="2"/>
  </si>
  <si>
    <t>羽越</t>
  </si>
  <si>
    <t>羽越</t>
    <rPh sb="0" eb="2">
      <t>ウエツ</t>
    </rPh>
    <phoneticPr fontId="2"/>
  </si>
  <si>
    <t>合計シートの申請番号</t>
    <rPh sb="0" eb="2">
      <t>ゴウケイ</t>
    </rPh>
    <rPh sb="6" eb="8">
      <t>シンセイ</t>
    </rPh>
    <rPh sb="8" eb="10">
      <t>バンゴウ</t>
    </rPh>
    <phoneticPr fontId="2"/>
  </si>
  <si>
    <t>全体キロに対する市町村内のキロ</t>
    <rPh sb="8" eb="11">
      <t>シチョウソン</t>
    </rPh>
    <rPh sb="11" eb="12">
      <t>ナイ</t>
    </rPh>
    <phoneticPr fontId="2"/>
  </si>
  <si>
    <t>往</t>
    <rPh sb="0" eb="1">
      <t>オウ</t>
    </rPh>
    <phoneticPr fontId="2"/>
  </si>
  <si>
    <t>復</t>
    <rPh sb="0" eb="1">
      <t>マタ</t>
    </rPh>
    <phoneticPr fontId="2"/>
  </si>
  <si>
    <t>全体キロに対する市町村内のキロ割合</t>
    <rPh sb="8" eb="11">
      <t>シチョウソン</t>
    </rPh>
    <rPh sb="11" eb="12">
      <t>ナイ</t>
    </rPh>
    <rPh sb="15" eb="17">
      <t>ワリアイ</t>
    </rPh>
    <phoneticPr fontId="2"/>
  </si>
  <si>
    <t>行番号→</t>
    <phoneticPr fontId="2"/>
  </si>
  <si>
    <t>系統キロ程
（全体キロ）</t>
    <rPh sb="0" eb="2">
      <t>ケイトウ</t>
    </rPh>
    <rPh sb="4" eb="5">
      <t>テイ</t>
    </rPh>
    <rPh sb="7" eb="9">
      <t>ゼンタイ</t>
    </rPh>
    <phoneticPr fontId="2"/>
  </si>
  <si>
    <t>全体シートの事業者負担</t>
    <rPh sb="0" eb="2">
      <t>ゼンタイ</t>
    </rPh>
    <rPh sb="6" eb="11">
      <t>ジギョウシャフタン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</si>
</sst>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quot;△ &quot;#,##0"/>
    <numFmt numFmtId="177" formatCode="General&quot;年&quot;&quot;度&quot;"/>
    <numFmt numFmtId="178" formatCode="0.00_ "/>
    <numFmt numFmtId="179" formatCode="[$]ggge&quot;年&quot;m&quot;月&quot;d&quot;日&quot;;@" x16r2:formatCode16="[$-ja-JP-x-gannen]ggge&quot;年&quot;m&quot;月&quot;d&quot;日&quot;;@"/>
    <numFmt numFmtId="180" formatCode="0.0000"/>
    <numFmt numFmtId="181" formatCode="[$-411]ge\.m\.d;@"/>
    <numFmt numFmtId="182" formatCode="0_);[Red]\(0\)"/>
    <numFmt numFmtId="183" formatCode="0.000%"/>
    <numFmt numFmtId="184" formatCode="&quot;(&quot;0.0&quot;)&quot;"/>
    <numFmt numFmtId="185" formatCode="0.0"/>
    <numFmt numFmtId="186" formatCode="0.0_ "/>
    <numFmt numFmtId="187" formatCode="#,##0.0_ "/>
    <numFmt numFmtId="188" formatCode="0.0&quot;km&quot;"/>
    <numFmt numFmtId="189" formatCode="#,##0&quot;円&quot;"/>
    <numFmt numFmtId="190" formatCode="#,##0.0_ &quot;km&quot;"/>
    <numFmt numFmtId="191" formatCode="#,##0&quot;円&quot;.00&quot;銭&quot;"/>
    <numFmt numFmtId="192" formatCode="&quot;往&quot;0.0&quot;km&quot;"/>
    <numFmt numFmtId="193" formatCode="&quot;復&quot;0.0&quot;km&quot;"/>
    <numFmt numFmtId="194" formatCode="0.0%"/>
    <numFmt numFmtId="195" formatCode="#,##0.0;&quot;△ &quot;#,##0.0"/>
    <numFmt numFmtId="196" formatCode="#,##0.0;[Red]\-#,##0.0"/>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font>
    <font>
      <sz val="8"/>
      <color theme="1"/>
      <name val="ＭＳ Ｐゴシック"/>
      <family val="3"/>
      <charset val="128"/>
    </font>
    <font>
      <sz val="9"/>
      <color theme="1"/>
      <name val="ＭＳ Ｐゴシック"/>
      <family val="3"/>
      <charset val="128"/>
    </font>
    <font>
      <vertAlign val="superscript"/>
      <sz val="9"/>
      <color theme="1"/>
      <name val="ＭＳ Ｐゴシック"/>
      <family val="3"/>
      <charset val="128"/>
    </font>
    <font>
      <sz val="7"/>
      <color theme="1"/>
      <name val="ＭＳ Ｐゴシック"/>
      <family val="3"/>
      <charset val="128"/>
    </font>
    <font>
      <sz val="8"/>
      <name val="ＭＳ Ｐゴシック"/>
      <family val="3"/>
      <charset val="128"/>
    </font>
    <font>
      <sz val="11"/>
      <color rgb="FFFF0000"/>
      <name val="ＭＳ Ｐゴシック"/>
      <family val="3"/>
      <charset val="128"/>
    </font>
    <font>
      <sz val="9"/>
      <color theme="1" tint="4.9989318521683403E-2"/>
      <name val="ＭＳ Ｐゴシック"/>
      <family val="3"/>
      <charset val="128"/>
    </font>
    <font>
      <sz val="8"/>
      <color theme="1" tint="4.9989318521683403E-2"/>
      <name val="ＭＳ Ｐゴシック"/>
      <family val="3"/>
      <charset val="128"/>
    </font>
    <font>
      <sz val="11"/>
      <color theme="1" tint="4.9989318521683403E-2"/>
      <name val="ＭＳ Ｐゴシック"/>
      <family val="3"/>
      <charset val="128"/>
    </font>
    <font>
      <sz val="12"/>
      <name val="ＭＳ Ｐゴシック"/>
      <family val="3"/>
      <charset val="128"/>
    </font>
    <font>
      <sz val="9"/>
      <name val="ＭＳ Ｐゴシック"/>
      <family val="3"/>
      <charset val="128"/>
    </font>
    <font>
      <sz val="10"/>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6" tint="0.79998168889431442"/>
        <bgColor indexed="64"/>
      </patternFill>
    </fill>
  </fills>
  <borders count="49">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double">
        <color indexed="64"/>
      </left>
      <right/>
      <top/>
      <bottom/>
      <diagonal/>
    </border>
    <border>
      <left style="thin">
        <color indexed="64"/>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xf numFmtId="9" fontId="1" fillId="0" borderId="0" applyFont="0" applyFill="0" applyBorder="0" applyAlignment="0" applyProtection="0">
      <alignment vertical="center"/>
    </xf>
  </cellStyleXfs>
  <cellXfs count="318">
    <xf numFmtId="0" fontId="0" fillId="0" borderId="0" xfId="0">
      <alignment vertical="center"/>
    </xf>
    <xf numFmtId="0" fontId="3" fillId="0" borderId="0" xfId="0" applyFont="1">
      <alignment vertical="center"/>
    </xf>
    <xf numFmtId="177" fontId="3" fillId="0" borderId="0" xfId="0" applyNumberFormat="1" applyFont="1">
      <alignment vertical="center"/>
    </xf>
    <xf numFmtId="0" fontId="5" fillId="0" borderId="10" xfId="0" applyFont="1" applyBorder="1" applyAlignment="1">
      <alignment vertical="center" justifyLastLine="1"/>
    </xf>
    <xf numFmtId="0" fontId="5" fillId="0" borderId="0" xfId="0" applyFont="1" applyAlignment="1">
      <alignment vertical="center" justifyLastLine="1"/>
    </xf>
    <xf numFmtId="0" fontId="5" fillId="0" borderId="1" xfId="0" applyFont="1" applyBorder="1">
      <alignment vertical="center"/>
    </xf>
    <xf numFmtId="176" fontId="5" fillId="0" borderId="0" xfId="0" applyNumberFormat="1" applyFont="1">
      <alignment vertical="center"/>
    </xf>
    <xf numFmtId="0" fontId="5" fillId="0" borderId="0" xfId="0" applyFont="1">
      <alignment vertical="center"/>
    </xf>
    <xf numFmtId="0" fontId="5" fillId="0" borderId="16" xfId="0" applyFont="1" applyBorder="1" applyAlignment="1">
      <alignment vertical="center" shrinkToFit="1"/>
    </xf>
    <xf numFmtId="0" fontId="5" fillId="0" borderId="17" xfId="0" applyFont="1" applyBorder="1" applyAlignment="1">
      <alignment vertical="center" wrapText="1"/>
    </xf>
    <xf numFmtId="0" fontId="5" fillId="0" borderId="0" xfId="0" applyFont="1" applyAlignment="1">
      <alignment vertical="center" wrapText="1"/>
    </xf>
    <xf numFmtId="0" fontId="5" fillId="0" borderId="0" xfId="0" applyFont="1" applyAlignment="1">
      <alignment vertical="center" shrinkToFit="1"/>
    </xf>
    <xf numFmtId="0" fontId="5" fillId="0" borderId="15" xfId="0" applyFont="1" applyBorder="1">
      <alignment vertical="center"/>
    </xf>
    <xf numFmtId="0" fontId="4" fillId="0" borderId="0" xfId="0" applyFont="1">
      <alignment vertical="center"/>
    </xf>
    <xf numFmtId="0" fontId="4" fillId="2" borderId="12" xfId="0" applyFont="1" applyFill="1" applyBorder="1" applyAlignment="1">
      <alignment vertical="center" wrapText="1"/>
    </xf>
    <xf numFmtId="0" fontId="4" fillId="2" borderId="14" xfId="0" applyFont="1" applyFill="1" applyBorder="1" applyAlignment="1">
      <alignment vertical="center" wrapText="1"/>
    </xf>
    <xf numFmtId="0" fontId="4" fillId="0" borderId="0" xfId="0" applyFont="1" applyAlignment="1">
      <alignment horizontal="right" vertical="center"/>
    </xf>
    <xf numFmtId="0" fontId="4" fillId="0" borderId="12" xfId="0" applyFont="1" applyBorder="1" applyAlignment="1">
      <alignment horizontal="center" vertical="center" wrapText="1"/>
    </xf>
    <xf numFmtId="0" fontId="4" fillId="0" borderId="1" xfId="0" applyFont="1" applyBorder="1" applyAlignment="1">
      <alignment horizontal="right" vertical="center"/>
    </xf>
    <xf numFmtId="0" fontId="5" fillId="0" borderId="0" xfId="0" applyFont="1" applyAlignment="1">
      <alignment horizontal="center" vertical="center"/>
    </xf>
    <xf numFmtId="0" fontId="9" fillId="0" borderId="0" xfId="0" applyFont="1">
      <alignment vertical="center"/>
    </xf>
    <xf numFmtId="177" fontId="3" fillId="0" borderId="2" xfId="0" applyNumberFormat="1" applyFont="1" applyBorder="1">
      <alignment vertical="center"/>
    </xf>
    <xf numFmtId="177" fontId="3" fillId="0" borderId="1" xfId="0" applyNumberFormat="1" applyFont="1" applyBorder="1" applyAlignment="1">
      <alignment vertical="center" shrinkToFit="1"/>
    </xf>
    <xf numFmtId="180" fontId="3" fillId="0" borderId="0" xfId="0" applyNumberFormat="1" applyFont="1">
      <alignment vertical="center"/>
    </xf>
    <xf numFmtId="181" fontId="0" fillId="0" borderId="0" xfId="0" applyNumberFormat="1" applyAlignment="1"/>
    <xf numFmtId="181" fontId="3" fillId="0" borderId="0" xfId="0" applyNumberFormat="1" applyFont="1">
      <alignment vertical="center"/>
    </xf>
    <xf numFmtId="12" fontId="0" fillId="0" borderId="0" xfId="0" applyNumberFormat="1" applyAlignment="1"/>
    <xf numFmtId="0" fontId="11" fillId="0" borderId="10" xfId="0" applyFont="1" applyBorder="1" applyAlignment="1">
      <alignment vertical="center" wrapText="1"/>
    </xf>
    <xf numFmtId="0" fontId="11" fillId="0" borderId="0" xfId="0" applyFont="1" applyAlignment="1">
      <alignment vertical="center" wrapText="1"/>
    </xf>
    <xf numFmtId="0" fontId="5" fillId="3" borderId="6" xfId="0" applyFont="1" applyFill="1" applyBorder="1">
      <alignment vertical="center"/>
    </xf>
    <xf numFmtId="184" fontId="3" fillId="3" borderId="12" xfId="0" applyNumberFormat="1" applyFont="1" applyFill="1" applyBorder="1" applyAlignment="1">
      <alignment horizontal="center" vertical="center" shrinkToFit="1"/>
    </xf>
    <xf numFmtId="0" fontId="5" fillId="0" borderId="6" xfId="0" applyFont="1" applyBorder="1">
      <alignment vertical="center"/>
    </xf>
    <xf numFmtId="0" fontId="5" fillId="3" borderId="2" xfId="0" applyFont="1" applyFill="1" applyBorder="1">
      <alignment vertical="center"/>
    </xf>
    <xf numFmtId="0" fontId="12" fillId="0" borderId="0" xfId="0" applyFont="1">
      <alignment vertical="center"/>
    </xf>
    <xf numFmtId="0" fontId="10" fillId="3" borderId="6" xfId="0" applyFont="1" applyFill="1" applyBorder="1" applyAlignment="1">
      <alignment vertical="center" shrinkToFit="1"/>
    </xf>
    <xf numFmtId="0" fontId="10" fillId="0" borderId="6" xfId="0" applyFont="1" applyBorder="1" applyAlignment="1">
      <alignment vertical="center" shrinkToFit="1"/>
    </xf>
    <xf numFmtId="0" fontId="10" fillId="3" borderId="2" xfId="0" applyFont="1" applyFill="1" applyBorder="1">
      <alignment vertical="center"/>
    </xf>
    <xf numFmtId="0" fontId="10" fillId="0" borderId="1" xfId="0" applyFont="1" applyBorder="1">
      <alignment vertical="center"/>
    </xf>
    <xf numFmtId="0" fontId="3" fillId="3" borderId="5" xfId="0" applyFont="1" applyFill="1" applyBorder="1" applyAlignment="1">
      <alignment horizontal="right" vertical="center" shrinkToFit="1"/>
    </xf>
    <xf numFmtId="12" fontId="3" fillId="0" borderId="0" xfId="0" applyNumberFormat="1" applyFont="1">
      <alignment vertical="center"/>
    </xf>
    <xf numFmtId="0" fontId="5" fillId="4" borderId="6" xfId="0" applyFont="1" applyFill="1" applyBorder="1">
      <alignment vertical="center"/>
    </xf>
    <xf numFmtId="187" fontId="3" fillId="4" borderId="7" xfId="0" applyNumberFormat="1" applyFont="1" applyFill="1" applyBorder="1" applyAlignment="1">
      <alignment vertical="center" shrinkToFit="1"/>
    </xf>
    <xf numFmtId="0" fontId="3" fillId="4" borderId="7" xfId="0" applyFont="1" applyFill="1" applyBorder="1" applyAlignment="1">
      <alignment vertical="center" shrinkToFit="1"/>
    </xf>
    <xf numFmtId="182" fontId="3" fillId="4" borderId="6" xfId="0" applyNumberFormat="1" applyFont="1" applyFill="1" applyBorder="1">
      <alignment vertical="center"/>
    </xf>
    <xf numFmtId="177" fontId="0" fillId="0" borderId="0" xfId="0" applyNumberFormat="1" applyAlignment="1">
      <alignment horizontal="center" vertical="center"/>
    </xf>
    <xf numFmtId="40" fontId="0" fillId="0" borderId="0" xfId="1" applyNumberFormat="1" applyFont="1" applyFill="1" applyProtection="1">
      <alignment vertical="center"/>
    </xf>
    <xf numFmtId="0" fontId="14" fillId="0" borderId="0" xfId="0" applyFont="1">
      <alignment vertical="center"/>
    </xf>
    <xf numFmtId="0" fontId="0" fillId="0" borderId="0" xfId="0" applyProtection="1">
      <alignment vertical="center"/>
      <protection locked="0"/>
    </xf>
    <xf numFmtId="40" fontId="14" fillId="0" borderId="0" xfId="1" applyNumberFormat="1" applyFont="1" applyFill="1" applyProtection="1">
      <alignment vertical="center"/>
    </xf>
    <xf numFmtId="0" fontId="14" fillId="0" borderId="0" xfId="0" applyFont="1" applyProtection="1">
      <alignment vertical="center"/>
      <protection locked="0"/>
    </xf>
    <xf numFmtId="0" fontId="3" fillId="4" borderId="6" xfId="0" applyFont="1" applyFill="1" applyBorder="1">
      <alignment vertical="center"/>
    </xf>
    <xf numFmtId="0" fontId="10" fillId="3" borderId="6" xfId="0" applyFont="1" applyFill="1" applyBorder="1" applyAlignment="1">
      <alignment horizontal="center" vertical="center" shrinkToFit="1"/>
    </xf>
    <xf numFmtId="0" fontId="0" fillId="0" borderId="0" xfId="0" applyAlignment="1">
      <alignment horizontal="right" vertical="center"/>
    </xf>
    <xf numFmtId="0" fontId="8" fillId="0" borderId="0" xfId="0" applyFont="1" applyAlignment="1" applyProtection="1">
      <alignment horizontal="center" vertical="center"/>
      <protection locked="0"/>
    </xf>
    <xf numFmtId="183" fontId="0" fillId="5" borderId="44" xfId="3" applyNumberFormat="1" applyFont="1" applyFill="1" applyBorder="1">
      <alignment vertical="center"/>
    </xf>
    <xf numFmtId="0" fontId="8" fillId="0" borderId="0" xfId="0" applyFont="1" applyAlignment="1">
      <alignment horizontal="center" vertical="center" wrapText="1"/>
    </xf>
    <xf numFmtId="196" fontId="0" fillId="4" borderId="46" xfId="1" applyNumberFormat="1" applyFont="1" applyFill="1" applyBorder="1" applyAlignment="1">
      <alignment vertical="center"/>
    </xf>
    <xf numFmtId="196" fontId="0" fillId="4" borderId="44" xfId="1" applyNumberFormat="1" applyFont="1" applyFill="1" applyBorder="1" applyAlignment="1">
      <alignment vertical="center"/>
    </xf>
    <xf numFmtId="196" fontId="0" fillId="4" borderId="43" xfId="1" applyNumberFormat="1" applyFont="1" applyFill="1" applyBorder="1" applyAlignment="1">
      <alignment vertical="center"/>
    </xf>
    <xf numFmtId="196" fontId="0" fillId="4" borderId="45" xfId="1" applyNumberFormat="1" applyFont="1" applyFill="1" applyBorder="1" applyAlignment="1">
      <alignment vertical="center"/>
    </xf>
    <xf numFmtId="0" fontId="10" fillId="4" borderId="0" xfId="0" applyFont="1" applyFill="1" applyAlignment="1">
      <alignment horizontal="center" vertical="center"/>
    </xf>
    <xf numFmtId="0" fontId="13" fillId="5" borderId="46" xfId="0" applyFont="1" applyFill="1" applyBorder="1" applyAlignment="1">
      <alignment horizontal="center" vertical="center" shrinkToFit="1"/>
    </xf>
    <xf numFmtId="0" fontId="13" fillId="5" borderId="44" xfId="0" applyFont="1" applyFill="1" applyBorder="1" applyAlignment="1">
      <alignment horizontal="center" vertical="center" shrinkToFit="1"/>
    </xf>
    <xf numFmtId="0" fontId="13" fillId="5" borderId="45" xfId="0" applyFont="1" applyFill="1" applyBorder="1" applyAlignment="1">
      <alignment horizontal="center" vertical="center" shrinkToFit="1"/>
    </xf>
    <xf numFmtId="183" fontId="0" fillId="5" borderId="46" xfId="3" applyNumberFormat="1" applyFont="1" applyFill="1" applyBorder="1">
      <alignment vertical="center"/>
    </xf>
    <xf numFmtId="183" fontId="0" fillId="5" borderId="45" xfId="3" applyNumberFormat="1" applyFont="1" applyFill="1" applyBorder="1">
      <alignment vertical="center"/>
    </xf>
    <xf numFmtId="38" fontId="4" fillId="0" borderId="47" xfId="1" applyFont="1" applyBorder="1" applyAlignment="1">
      <alignment horizontal="center" vertical="center" wrapText="1"/>
    </xf>
    <xf numFmtId="38" fontId="3" fillId="5" borderId="46" xfId="1" applyFont="1" applyFill="1" applyBorder="1">
      <alignment vertical="center"/>
    </xf>
    <xf numFmtId="38" fontId="3" fillId="5" borderId="43" xfId="1" applyFont="1" applyFill="1" applyBorder="1">
      <alignment vertical="center"/>
    </xf>
    <xf numFmtId="38" fontId="3" fillId="5" borderId="48" xfId="1" applyFont="1" applyFill="1" applyBorder="1">
      <alignment vertical="center"/>
    </xf>
    <xf numFmtId="0" fontId="11" fillId="0" borderId="0" xfId="0" applyFont="1" applyAlignment="1">
      <alignment horizontal="left" vertical="center" wrapText="1"/>
    </xf>
    <xf numFmtId="0" fontId="11" fillId="0" borderId="0" xfId="0" applyFont="1" applyAlignment="1">
      <alignment horizontal="left" vertical="center"/>
    </xf>
    <xf numFmtId="0" fontId="4" fillId="0" borderId="0" xfId="0" applyFont="1" applyAlignment="1">
      <alignment horizontal="left" vertical="center" wrapText="1"/>
    </xf>
    <xf numFmtId="189" fontId="4" fillId="3" borderId="2" xfId="1" applyNumberFormat="1" applyFont="1" applyFill="1" applyBorder="1" applyAlignment="1">
      <alignment vertical="center" shrinkToFit="1"/>
    </xf>
    <xf numFmtId="189" fontId="0" fillId="3" borderId="1" xfId="1" applyNumberFormat="1" applyFont="1" applyFill="1" applyBorder="1" applyAlignment="1">
      <alignment vertical="center" shrinkToFit="1"/>
    </xf>
    <xf numFmtId="194" fontId="4" fillId="3" borderId="2" xfId="3" applyNumberFormat="1" applyFont="1" applyFill="1" applyBorder="1" applyAlignment="1">
      <alignment vertical="center"/>
    </xf>
    <xf numFmtId="194" fontId="4" fillId="3" borderId="1" xfId="3" applyNumberFormat="1" applyFont="1" applyFill="1" applyBorder="1" applyAlignment="1">
      <alignment vertical="center"/>
    </xf>
    <xf numFmtId="0" fontId="4" fillId="0" borderId="29" xfId="0" applyFont="1" applyBorder="1" applyAlignment="1">
      <alignment horizontal="center" vertical="center"/>
    </xf>
    <xf numFmtId="0" fontId="4" fillId="0" borderId="31" xfId="0" applyFont="1" applyBorder="1" applyAlignment="1">
      <alignment horizontal="center" vertical="center"/>
    </xf>
    <xf numFmtId="0" fontId="4" fillId="0" borderId="0" xfId="0" applyFont="1" applyAlignment="1">
      <alignment vertical="center" wrapText="1"/>
    </xf>
    <xf numFmtId="0" fontId="4" fillId="4"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3" fillId="3" borderId="5"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textRotation="255" wrapText="1"/>
    </xf>
    <xf numFmtId="0" fontId="4" fillId="0" borderId="18" xfId="0" applyFont="1" applyBorder="1" applyAlignment="1">
      <alignment horizontal="center" vertical="center" textRotation="255" wrapText="1"/>
    </xf>
    <xf numFmtId="0" fontId="4" fillId="0" borderId="4" xfId="0" applyFont="1" applyBorder="1" applyAlignment="1">
      <alignment horizontal="center" vertical="center" textRotation="255"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 xfId="0" applyFont="1" applyBorder="1" applyAlignment="1">
      <alignment horizontal="center" vertical="center" wrapText="1"/>
    </xf>
    <xf numFmtId="38" fontId="4" fillId="3" borderId="2" xfId="0" applyNumberFormat="1" applyFont="1" applyFill="1" applyBorder="1">
      <alignment vertical="center"/>
    </xf>
    <xf numFmtId="0" fontId="4" fillId="3" borderId="6" xfId="0" applyFont="1" applyFill="1" applyBorder="1">
      <alignment vertical="center"/>
    </xf>
    <xf numFmtId="38" fontId="4" fillId="3" borderId="6" xfId="0" applyNumberFormat="1" applyFont="1" applyFill="1" applyBorder="1">
      <alignment vertical="center"/>
    </xf>
    <xf numFmtId="38" fontId="4" fillId="3" borderId="2" xfId="1" applyFont="1" applyFill="1" applyBorder="1" applyAlignment="1">
      <alignment vertical="center"/>
    </xf>
    <xf numFmtId="38" fontId="4" fillId="3" borderId="6" xfId="1" applyFont="1" applyFill="1" applyBorder="1" applyAlignment="1">
      <alignment vertical="center"/>
    </xf>
    <xf numFmtId="196" fontId="4" fillId="3" borderId="2" xfId="1" applyNumberFormat="1" applyFont="1" applyFill="1" applyBorder="1" applyAlignment="1">
      <alignment vertical="center"/>
    </xf>
    <xf numFmtId="196" fontId="4" fillId="3" borderId="6" xfId="1" applyNumberFormat="1" applyFont="1" applyFill="1" applyBorder="1" applyAlignment="1">
      <alignment vertical="center"/>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0" xfId="0" applyFont="1" applyAlignment="1">
      <alignment horizontal="center" vertical="center" shrinkToFit="1"/>
    </xf>
    <xf numFmtId="0" fontId="4" fillId="0" borderId="11" xfId="0" applyFont="1" applyBorder="1" applyAlignment="1">
      <alignment horizontal="center" vertical="center" shrinkToFi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0" xfId="0" applyFont="1" applyAlignment="1">
      <alignment horizontal="center" vertical="center" wrapText="1"/>
    </xf>
    <xf numFmtId="0" fontId="7" fillId="0" borderId="11" xfId="0" applyFont="1" applyBorder="1" applyAlignment="1">
      <alignment horizontal="center" vertical="center" wrapText="1"/>
    </xf>
    <xf numFmtId="190" fontId="4" fillId="3" borderId="2" xfId="0" applyNumberFormat="1" applyFont="1" applyFill="1" applyBorder="1" applyAlignment="1">
      <alignment horizontal="right" vertical="center" shrinkToFit="1"/>
    </xf>
    <xf numFmtId="190" fontId="0" fillId="3" borderId="1" xfId="0" applyNumberFormat="1" applyFill="1" applyBorder="1" applyAlignment="1">
      <alignment horizontal="right" vertical="center"/>
    </xf>
    <xf numFmtId="0" fontId="3" fillId="0" borderId="29" xfId="0" applyFont="1" applyBorder="1" applyAlignment="1">
      <alignment horizontal="center" vertical="center"/>
    </xf>
    <xf numFmtId="0" fontId="3" fillId="0" borderId="31" xfId="0" applyFont="1" applyBorder="1" applyAlignment="1">
      <alignment horizontal="center" vertical="center"/>
    </xf>
    <xf numFmtId="0" fontId="4" fillId="0" borderId="30" xfId="0" applyFont="1" applyBorder="1" applyAlignment="1">
      <alignment horizontal="center" vertical="center"/>
    </xf>
    <xf numFmtId="0" fontId="4" fillId="0" borderId="12" xfId="0" applyFont="1" applyBorder="1" applyAlignment="1">
      <alignment horizontal="center" vertical="center" wrapText="1"/>
    </xf>
    <xf numFmtId="191" fontId="4" fillId="3" borderId="2" xfId="0" applyNumberFormat="1" applyFont="1" applyFill="1" applyBorder="1" applyAlignment="1">
      <alignment horizontal="right" vertical="center"/>
    </xf>
    <xf numFmtId="191" fontId="4" fillId="3" borderId="1" xfId="0" applyNumberFormat="1" applyFont="1" applyFill="1" applyBorder="1" applyAlignment="1">
      <alignment horizontal="right" vertical="center"/>
    </xf>
    <xf numFmtId="191" fontId="4" fillId="3" borderId="6" xfId="0" applyNumberFormat="1" applyFont="1" applyFill="1" applyBorder="1" applyAlignment="1">
      <alignment horizontal="right" vertical="center"/>
    </xf>
    <xf numFmtId="190" fontId="4" fillId="3" borderId="1" xfId="0" applyNumberFormat="1" applyFont="1" applyFill="1" applyBorder="1" applyAlignment="1">
      <alignment horizontal="right" vertical="center" shrinkToFit="1"/>
    </xf>
    <xf numFmtId="183" fontId="4" fillId="3" borderId="7" xfId="3" applyNumberFormat="1" applyFont="1" applyFill="1" applyBorder="1" applyAlignment="1">
      <alignment horizontal="right" vertical="center"/>
    </xf>
    <xf numFmtId="183" fontId="4" fillId="3" borderId="9" xfId="3" applyNumberFormat="1" applyFont="1" applyFill="1" applyBorder="1" applyAlignment="1">
      <alignment horizontal="right" vertical="center"/>
    </xf>
    <xf numFmtId="191" fontId="4" fillId="3" borderId="2" xfId="0" applyNumberFormat="1" applyFont="1" applyFill="1" applyBorder="1" applyAlignment="1">
      <alignment horizontal="right" vertical="center" shrinkToFit="1"/>
    </xf>
    <xf numFmtId="191" fontId="4" fillId="3" borderId="1" xfId="0" applyNumberFormat="1" applyFont="1" applyFill="1" applyBorder="1" applyAlignment="1">
      <alignment horizontal="right" vertical="center" shrinkToFi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2" xfId="0" applyFont="1" applyBorder="1" applyAlignment="1">
      <alignment horizontal="center" vertical="center" wrapText="1" shrinkToFit="1"/>
    </xf>
    <xf numFmtId="0" fontId="11" fillId="0" borderId="1" xfId="0" applyFont="1" applyBorder="1" applyAlignment="1">
      <alignment horizontal="center" vertical="center" wrapText="1" shrinkToFit="1"/>
    </xf>
    <xf numFmtId="0" fontId="8" fillId="0" borderId="41" xfId="0" applyFont="1" applyBorder="1" applyAlignment="1">
      <alignment vertical="center" wrapText="1"/>
    </xf>
    <xf numFmtId="0" fontId="8" fillId="0" borderId="42" xfId="0" applyFont="1" applyBorder="1" applyAlignment="1">
      <alignment vertical="center" wrapText="1"/>
    </xf>
    <xf numFmtId="0" fontId="11" fillId="0" borderId="2"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 xfId="0" applyFont="1" applyBorder="1" applyAlignment="1">
      <alignment horizontal="center" vertical="center" wrapText="1"/>
    </xf>
    <xf numFmtId="193" fontId="4" fillId="3" borderId="12" xfId="0" applyNumberFormat="1" applyFont="1" applyFill="1" applyBorder="1" applyAlignment="1">
      <alignment horizontal="center" vertical="center"/>
    </xf>
    <xf numFmtId="193" fontId="4" fillId="3" borderId="14" xfId="0" applyNumberFormat="1" applyFont="1" applyFill="1" applyBorder="1" applyAlignment="1">
      <alignment horizontal="center" vertical="center"/>
    </xf>
    <xf numFmtId="188" fontId="4" fillId="3" borderId="12" xfId="0" applyNumberFormat="1" applyFont="1" applyFill="1" applyBorder="1" applyAlignment="1">
      <alignment horizontal="right" vertical="center"/>
    </xf>
    <xf numFmtId="188" fontId="4" fillId="3" borderId="14" xfId="0" applyNumberFormat="1" applyFont="1" applyFill="1" applyBorder="1" applyAlignment="1">
      <alignment horizontal="right" vertical="center"/>
    </xf>
    <xf numFmtId="0" fontId="4" fillId="0" borderId="3"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4" xfId="0" applyFont="1" applyBorder="1" applyAlignment="1">
      <alignment horizontal="center" vertical="center" wrapText="1"/>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192" fontId="4" fillId="3" borderId="7" xfId="0" applyNumberFormat="1" applyFont="1" applyFill="1" applyBorder="1" applyAlignment="1">
      <alignment horizontal="center" vertical="center"/>
    </xf>
    <xf numFmtId="0" fontId="0" fillId="3" borderId="9" xfId="0" applyFill="1" applyBorder="1" applyAlignment="1">
      <alignment horizontal="center" vertical="center"/>
    </xf>
    <xf numFmtId="0" fontId="4" fillId="0" borderId="7" xfId="0" applyFont="1" applyBorder="1" applyAlignment="1">
      <alignment horizontal="left" vertical="center"/>
    </xf>
    <xf numFmtId="0" fontId="4" fillId="0" borderId="9" xfId="0" applyFont="1" applyBorder="1" applyAlignment="1">
      <alignment horizontal="left" vertical="center"/>
    </xf>
    <xf numFmtId="0" fontId="4" fillId="0" borderId="40" xfId="0" applyFont="1" applyBorder="1" applyAlignment="1">
      <alignment horizontal="right" vertical="center"/>
    </xf>
    <xf numFmtId="0" fontId="3" fillId="0" borderId="40" xfId="0" applyFont="1" applyBorder="1" applyAlignment="1">
      <alignment horizontal="center" vertical="center"/>
    </xf>
    <xf numFmtId="0" fontId="4" fillId="0" borderId="21" xfId="0" applyFont="1" applyBorder="1" applyAlignment="1">
      <alignment horizontal="center" vertical="center"/>
    </xf>
    <xf numFmtId="0" fontId="4" fillId="0" borderId="38"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39" xfId="0" applyFont="1" applyBorder="1" applyAlignment="1">
      <alignment horizontal="center" vertical="center"/>
    </xf>
    <xf numFmtId="0" fontId="4" fillId="0" borderId="24" xfId="0" applyFont="1" applyBorder="1" applyAlignment="1">
      <alignment horizontal="center" vertical="center"/>
    </xf>
    <xf numFmtId="183" fontId="4" fillId="3" borderId="5" xfId="3" applyNumberFormat="1" applyFont="1" applyFill="1" applyBorder="1" applyAlignment="1">
      <alignment horizontal="right" vertical="center"/>
    </xf>
    <xf numFmtId="0" fontId="0" fillId="4" borderId="44" xfId="0" applyFill="1" applyBorder="1" applyAlignment="1">
      <alignment horizontal="center" vertical="center"/>
    </xf>
    <xf numFmtId="0" fontId="0" fillId="4" borderId="45" xfId="0" applyFill="1" applyBorder="1" applyAlignment="1">
      <alignment horizontal="center" vertical="center"/>
    </xf>
    <xf numFmtId="193" fontId="4" fillId="4" borderId="12" xfId="0" applyNumberFormat="1" applyFont="1" applyFill="1" applyBorder="1" applyAlignment="1">
      <alignment horizontal="center" vertical="center"/>
    </xf>
    <xf numFmtId="193" fontId="4" fillId="4" borderId="14" xfId="0" applyNumberFormat="1" applyFont="1" applyFill="1" applyBorder="1" applyAlignment="1">
      <alignment horizontal="center" vertical="center"/>
    </xf>
    <xf numFmtId="192" fontId="4" fillId="4" borderId="7" xfId="0" applyNumberFormat="1" applyFont="1" applyFill="1" applyBorder="1" applyAlignment="1">
      <alignment horizontal="center" vertical="center"/>
    </xf>
    <xf numFmtId="0" fontId="0" fillId="4" borderId="9" xfId="0" applyFill="1" applyBorder="1" applyAlignment="1">
      <alignment horizontal="center" vertical="center"/>
    </xf>
    <xf numFmtId="183" fontId="4" fillId="3" borderId="5" xfId="3" applyNumberFormat="1" applyFont="1" applyFill="1" applyBorder="1" applyAlignment="1">
      <alignment horizontal="right" vertical="center" shrinkToFit="1"/>
    </xf>
    <xf numFmtId="183" fontId="4" fillId="3" borderId="8" xfId="3" applyNumberFormat="1" applyFont="1" applyFill="1" applyBorder="1" applyAlignment="1">
      <alignment horizontal="right" vertical="center"/>
    </xf>
    <xf numFmtId="183" fontId="4" fillId="3" borderId="12" xfId="3" applyNumberFormat="1" applyFont="1" applyFill="1" applyBorder="1" applyAlignment="1">
      <alignment horizontal="right" vertical="center"/>
    </xf>
    <xf numFmtId="183" fontId="4" fillId="3" borderId="13" xfId="3" applyNumberFormat="1" applyFont="1" applyFill="1" applyBorder="1" applyAlignment="1">
      <alignment horizontal="right" vertical="center"/>
    </xf>
    <xf numFmtId="183" fontId="4" fillId="3" borderId="14" xfId="3" applyNumberFormat="1" applyFont="1" applyFill="1" applyBorder="1" applyAlignment="1">
      <alignment horizontal="right" vertical="center"/>
    </xf>
    <xf numFmtId="0" fontId="3" fillId="3" borderId="3"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4" fillId="2" borderId="9" xfId="0" applyFont="1" applyFill="1" applyBorder="1" applyAlignment="1">
      <alignment horizontal="right" vertical="center"/>
    </xf>
    <xf numFmtId="0" fontId="4" fillId="2" borderId="14" xfId="0" applyFont="1" applyFill="1" applyBorder="1" applyAlignment="1">
      <alignment horizontal="right" vertical="center"/>
    </xf>
    <xf numFmtId="185" fontId="4" fillId="3" borderId="7" xfId="0" applyNumberFormat="1" applyFont="1" applyFill="1" applyBorder="1" applyAlignment="1">
      <alignment horizontal="center" vertical="center"/>
    </xf>
    <xf numFmtId="185" fontId="4" fillId="3" borderId="9" xfId="0" applyNumberFormat="1" applyFont="1" applyFill="1" applyBorder="1" applyAlignment="1">
      <alignment horizontal="center" vertical="center"/>
    </xf>
    <xf numFmtId="185" fontId="4" fillId="3" borderId="12" xfId="0" applyNumberFormat="1" applyFont="1" applyFill="1" applyBorder="1" applyAlignment="1">
      <alignment horizontal="center" vertical="center"/>
    </xf>
    <xf numFmtId="185" fontId="4" fillId="3" borderId="14" xfId="0" applyNumberFormat="1" applyFont="1" applyFill="1" applyBorder="1" applyAlignment="1">
      <alignment horizontal="center" vertical="center"/>
    </xf>
    <xf numFmtId="186" fontId="4" fillId="3" borderId="7" xfId="0" applyNumberFormat="1" applyFont="1" applyFill="1" applyBorder="1" applyAlignment="1">
      <alignment horizontal="center" vertical="center"/>
    </xf>
    <xf numFmtId="186" fontId="4" fillId="3" borderId="12" xfId="0" applyNumberFormat="1" applyFont="1" applyFill="1" applyBorder="1" applyAlignment="1">
      <alignment horizontal="center" vertical="center"/>
    </xf>
    <xf numFmtId="0" fontId="4" fillId="0" borderId="9" xfId="0" applyFont="1" applyBorder="1" applyAlignment="1">
      <alignment horizontal="right" vertical="center"/>
    </xf>
    <xf numFmtId="0" fontId="4" fillId="0" borderId="14" xfId="0" applyFont="1" applyBorder="1" applyAlignment="1">
      <alignment horizontal="right" vertical="center"/>
    </xf>
    <xf numFmtId="49" fontId="3" fillId="4" borderId="3" xfId="0" applyNumberFormat="1" applyFont="1" applyFill="1" applyBorder="1" applyAlignment="1">
      <alignment horizontal="center" vertical="center" shrinkToFit="1"/>
    </xf>
    <xf numFmtId="49" fontId="3" fillId="4" borderId="4" xfId="0" applyNumberFormat="1" applyFont="1" applyFill="1" applyBorder="1" applyAlignment="1">
      <alignment horizontal="center" vertical="center" shrinkToFit="1"/>
    </xf>
    <xf numFmtId="0" fontId="0" fillId="4" borderId="46" xfId="0" applyFill="1" applyBorder="1" applyAlignment="1">
      <alignment horizontal="center" vertical="center"/>
    </xf>
    <xf numFmtId="0" fontId="3" fillId="0" borderId="3" xfId="0" applyFont="1" applyBorder="1" applyAlignment="1">
      <alignment horizontal="center" vertical="center" wrapText="1"/>
    </xf>
    <xf numFmtId="0" fontId="3" fillId="0" borderId="18" xfId="0" applyFont="1" applyBorder="1" applyAlignment="1">
      <alignment horizontal="center" vertical="center" wrapText="1"/>
    </xf>
    <xf numFmtId="0" fontId="4" fillId="2" borderId="12"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3" fillId="0" borderId="8"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0" xfId="0" applyFont="1">
      <alignment vertical="center"/>
    </xf>
    <xf numFmtId="0" fontId="3" fillId="0" borderId="11" xfId="0" applyFont="1" applyBorder="1">
      <alignment vertical="center"/>
    </xf>
    <xf numFmtId="0" fontId="3" fillId="0" borderId="13" xfId="0" applyFont="1" applyBorder="1">
      <alignment vertical="center"/>
    </xf>
    <xf numFmtId="0" fontId="3" fillId="0" borderId="14" xfId="0" applyFont="1" applyBorder="1">
      <alignment vertical="center"/>
    </xf>
    <xf numFmtId="0" fontId="4" fillId="2" borderId="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1" xfId="0" applyFont="1" applyFill="1" applyBorder="1" applyAlignment="1">
      <alignment horizontal="center" vertical="center"/>
    </xf>
    <xf numFmtId="179" fontId="10" fillId="4" borderId="2" xfId="0" applyNumberFormat="1" applyFont="1" applyFill="1" applyBorder="1" applyAlignment="1">
      <alignment horizontal="right" vertical="center"/>
    </xf>
    <xf numFmtId="179" fontId="10" fillId="4" borderId="6" xfId="0" applyNumberFormat="1" applyFont="1" applyFill="1" applyBorder="1" applyAlignment="1">
      <alignment horizontal="right" vertical="center"/>
    </xf>
    <xf numFmtId="179" fontId="10" fillId="4" borderId="1" xfId="0" applyNumberFormat="1" applyFont="1" applyFill="1" applyBorder="1" applyAlignment="1">
      <alignment horizontal="right" vertical="center"/>
    </xf>
    <xf numFmtId="0" fontId="10" fillId="0" borderId="2" xfId="0" applyFont="1" applyBorder="1" applyAlignment="1">
      <alignment vertical="center" shrinkToFit="1"/>
    </xf>
    <xf numFmtId="0" fontId="12" fillId="0" borderId="6" xfId="0" applyFont="1" applyBorder="1" applyAlignment="1">
      <alignment vertical="center" shrinkToFit="1"/>
    </xf>
    <xf numFmtId="10" fontId="10" fillId="4" borderId="5" xfId="3" applyNumberFormat="1" applyFont="1" applyFill="1" applyBorder="1" applyAlignment="1">
      <alignment horizontal="right" vertical="center"/>
    </xf>
    <xf numFmtId="0" fontId="4" fillId="2" borderId="7" xfId="0" applyFont="1" applyFill="1" applyBorder="1" applyAlignment="1">
      <alignment horizontal="center" vertical="center" wrapText="1" shrinkToFit="1"/>
    </xf>
    <xf numFmtId="0" fontId="4" fillId="2" borderId="9"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2" xfId="0" applyFont="1" applyFill="1" applyBorder="1">
      <alignment vertical="center"/>
    </xf>
    <xf numFmtId="0" fontId="0" fillId="4" borderId="6" xfId="0" applyFill="1" applyBorder="1">
      <alignment vertical="center"/>
    </xf>
    <xf numFmtId="0" fontId="5" fillId="3" borderId="2" xfId="0" applyFont="1" applyFill="1" applyBorder="1">
      <alignment vertical="center"/>
    </xf>
    <xf numFmtId="0" fontId="0" fillId="3" borderId="6" xfId="0" applyFill="1" applyBorder="1">
      <alignment vertical="center"/>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5" xfId="0" applyFont="1" applyBorder="1" applyAlignment="1">
      <alignment horizontal="center" vertical="center" wrapText="1"/>
    </xf>
    <xf numFmtId="0" fontId="5" fillId="3" borderId="6" xfId="0" applyFont="1" applyFill="1" applyBorder="1">
      <alignment vertical="center"/>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195" fontId="5" fillId="4" borderId="25" xfId="0" applyNumberFormat="1" applyFont="1" applyFill="1" applyBorder="1">
      <alignment vertical="center"/>
    </xf>
    <xf numFmtId="195" fontId="5" fillId="4" borderId="26" xfId="0" applyNumberFormat="1" applyFont="1" applyFill="1" applyBorder="1">
      <alignment vertical="center"/>
    </xf>
    <xf numFmtId="195" fontId="5" fillId="4" borderId="27" xfId="0" applyNumberFormat="1" applyFont="1" applyFill="1" applyBorder="1">
      <alignment vertical="center"/>
    </xf>
    <xf numFmtId="195" fontId="5" fillId="4" borderId="28" xfId="0" applyNumberFormat="1" applyFont="1" applyFill="1" applyBorder="1">
      <alignment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178" fontId="3" fillId="3" borderId="6" xfId="0" applyNumberFormat="1" applyFont="1" applyFill="1" applyBorder="1">
      <alignment vertical="center"/>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xf>
    <xf numFmtId="0" fontId="5" fillId="0" borderId="9" xfId="0" applyFont="1" applyBorder="1" applyAlignment="1">
      <alignment horizontal="center" vertical="center"/>
    </xf>
    <xf numFmtId="176" fontId="5" fillId="3" borderId="2" xfId="0" applyNumberFormat="1" applyFont="1" applyFill="1" applyBorder="1">
      <alignment vertical="center"/>
    </xf>
    <xf numFmtId="176" fontId="5" fillId="3" borderId="6" xfId="0" applyNumberFormat="1" applyFont="1" applyFill="1" applyBorder="1">
      <alignment vertical="center"/>
    </xf>
    <xf numFmtId="0" fontId="5" fillId="0" borderId="6" xfId="0" applyFont="1" applyBorder="1">
      <alignment vertical="center"/>
    </xf>
    <xf numFmtId="0" fontId="5" fillId="0" borderId="1" xfId="0" applyFont="1" applyBorder="1">
      <alignment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176" fontId="5" fillId="4" borderId="2" xfId="0" applyNumberFormat="1" applyFont="1" applyFill="1" applyBorder="1">
      <alignment vertical="center"/>
    </xf>
    <xf numFmtId="176" fontId="5" fillId="4" borderId="6" xfId="0" applyNumberFormat="1" applyFont="1" applyFill="1" applyBorder="1">
      <alignment vertical="center"/>
    </xf>
    <xf numFmtId="0" fontId="5" fillId="0" borderId="8" xfId="0" applyFont="1" applyBorder="1" applyAlignment="1">
      <alignment horizontal="center" vertical="center" wrapText="1"/>
    </xf>
    <xf numFmtId="0" fontId="5" fillId="0" borderId="2" xfId="0" applyFont="1" applyBorder="1" applyAlignment="1">
      <alignment horizontal="center" vertical="center" justifyLastLine="1"/>
    </xf>
    <xf numFmtId="0" fontId="5" fillId="0" borderId="6" xfId="0" applyFont="1" applyBorder="1" applyAlignment="1">
      <alignment horizontal="center" vertical="center" justifyLastLine="1"/>
    </xf>
    <xf numFmtId="176" fontId="5" fillId="3" borderId="2" xfId="0" applyNumberFormat="1" applyFont="1" applyFill="1" applyBorder="1" applyAlignment="1">
      <alignment vertical="center" shrinkToFit="1"/>
    </xf>
    <xf numFmtId="176" fontId="5" fillId="3" borderId="6" xfId="0" applyNumberFormat="1" applyFont="1" applyFill="1" applyBorder="1" applyAlignment="1">
      <alignment vertical="center" shrinkToFit="1"/>
    </xf>
    <xf numFmtId="0" fontId="5" fillId="0" borderId="5" xfId="0" applyFont="1" applyBorder="1" applyAlignment="1">
      <alignment horizontal="center" vertical="center"/>
    </xf>
    <xf numFmtId="0" fontId="5" fillId="4" borderId="5"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1" xfId="0" applyFont="1" applyFill="1" applyBorder="1" applyAlignment="1">
      <alignment horizontal="center" vertical="center"/>
    </xf>
    <xf numFmtId="0" fontId="3" fillId="4" borderId="3" xfId="0" applyFont="1" applyFill="1" applyBorder="1" applyAlignment="1">
      <alignment horizontal="center" vertical="center" shrinkToFit="1"/>
    </xf>
    <xf numFmtId="0" fontId="3" fillId="4" borderId="4" xfId="0" applyFont="1" applyFill="1" applyBorder="1" applyAlignment="1">
      <alignment horizontal="center" vertical="center" shrinkToFit="1"/>
    </xf>
    <xf numFmtId="0" fontId="3" fillId="4" borderId="7" xfId="0" applyFont="1" applyFill="1" applyBorder="1" applyAlignment="1">
      <alignment horizontal="center" vertical="center"/>
    </xf>
    <xf numFmtId="0" fontId="3" fillId="4" borderId="12" xfId="0" applyFont="1" applyFill="1" applyBorder="1" applyAlignment="1">
      <alignment horizontal="center" vertical="center"/>
    </xf>
    <xf numFmtId="185" fontId="4" fillId="4" borderId="7" xfId="0" applyNumberFormat="1" applyFont="1" applyFill="1" applyBorder="1" applyAlignment="1">
      <alignment horizontal="center" vertical="center"/>
    </xf>
    <xf numFmtId="185" fontId="4" fillId="4" borderId="9" xfId="0" applyNumberFormat="1" applyFont="1" applyFill="1" applyBorder="1" applyAlignment="1">
      <alignment horizontal="center" vertical="center"/>
    </xf>
    <xf numFmtId="185" fontId="4" fillId="4" borderId="12" xfId="0" applyNumberFormat="1" applyFont="1" applyFill="1" applyBorder="1" applyAlignment="1">
      <alignment horizontal="center" vertical="center"/>
    </xf>
    <xf numFmtId="185" fontId="4" fillId="4" borderId="14" xfId="0" applyNumberFormat="1" applyFont="1" applyFill="1" applyBorder="1" applyAlignment="1">
      <alignment horizontal="center" vertical="center"/>
    </xf>
    <xf numFmtId="190" fontId="4" fillId="4" borderId="2" xfId="0" applyNumberFormat="1" applyFont="1" applyFill="1" applyBorder="1" applyAlignment="1">
      <alignment horizontal="right" vertical="center" shrinkToFit="1"/>
    </xf>
    <xf numFmtId="190" fontId="4" fillId="4" borderId="1" xfId="0" applyNumberFormat="1" applyFont="1" applyFill="1" applyBorder="1" applyAlignment="1">
      <alignment horizontal="right" vertical="center" shrinkToFit="1"/>
    </xf>
    <xf numFmtId="189" fontId="4" fillId="4" borderId="2" xfId="1" applyNumberFormat="1" applyFont="1" applyFill="1" applyBorder="1" applyAlignment="1">
      <alignment vertical="center" shrinkToFit="1"/>
    </xf>
    <xf numFmtId="189" fontId="0" fillId="4" borderId="1" xfId="1" applyNumberFormat="1" applyFont="1" applyFill="1" applyBorder="1" applyAlignment="1">
      <alignment vertical="center" shrinkToFit="1"/>
    </xf>
    <xf numFmtId="190" fontId="0" fillId="4" borderId="1" xfId="0" applyNumberFormat="1" applyFill="1" applyBorder="1" applyAlignment="1">
      <alignment horizontal="right" vertical="center"/>
    </xf>
    <xf numFmtId="189" fontId="4" fillId="4" borderId="1" xfId="1" applyNumberFormat="1" applyFont="1" applyFill="1" applyBorder="1" applyAlignment="1">
      <alignment vertical="center" shrinkToFit="1"/>
    </xf>
  </cellXfs>
  <cellStyles count="4">
    <cellStyle name="パーセント" xfId="3" builtinId="5"/>
    <cellStyle name="桁区切り" xfId="1" builtinId="6"/>
    <cellStyle name="標準" xfId="0" builtinId="0"/>
    <cellStyle name="標準 2" xfId="2" xr:uid="{00000000-0005-0000-0000-000002000000}"/>
  </cellStyles>
  <dxfs count="0"/>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sheetMetadata" Target="metadata.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sharedStrings.xml" />
  <Relationship Id="rId5" Type="http://schemas.openxmlformats.org/officeDocument/2006/relationships/styles" Target="styles.xml" />
  <Relationship Id="rId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13</xdr:col>
      <xdr:colOff>284449</xdr:colOff>
      <xdr:row>37</xdr:row>
      <xdr:rowOff>57582</xdr:rowOff>
    </xdr:from>
    <xdr:to>
      <xdr:col>39</xdr:col>
      <xdr:colOff>276945</xdr:colOff>
      <xdr:row>43</xdr:row>
      <xdr:rowOff>714375</xdr:rowOff>
    </xdr:to>
    <xdr:sp macro="" textlink="">
      <xdr:nvSpPr>
        <xdr:cNvPr id="2" name="テキスト ボックス 1">
          <a:extLst>
            <a:ext uri="{FF2B5EF4-FFF2-40B4-BE49-F238E27FC236}">
              <a16:creationId xmlns:a16="http://schemas.microsoft.com/office/drawing/2014/main" id="{88E2547B-BABA-407F-94B1-EE05ACB283DC}"/>
            </a:ext>
          </a:extLst>
        </xdr:cNvPr>
        <xdr:cNvSpPr txBox="1"/>
      </xdr:nvSpPr>
      <xdr:spPr>
        <a:xfrm>
          <a:off x="4275424" y="8725332"/>
          <a:ext cx="7622021" cy="2009343"/>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①各市町村ごとに該当する系統以外は記載しないでください。</a:t>
          </a:r>
          <a:endParaRPr kumimoji="1" lang="en-US" altLang="ja-JP" sz="1100"/>
        </a:p>
        <a:p>
          <a:r>
            <a:rPr kumimoji="1" lang="ja-JP" altLang="en-US" sz="1100"/>
            <a:t>②右側の「合計シートの申請番号」を記入してください。</a:t>
          </a:r>
          <a:endParaRPr kumimoji="1" lang="en-US" altLang="ja-JP" sz="1100"/>
        </a:p>
        <a:p>
          <a:r>
            <a:rPr kumimoji="1" lang="ja-JP" altLang="en-US" sz="1100"/>
            <a:t>③右側の「全体キロに対する市町村内のキロ」を記入してください。（表１　申請の概要を参照）</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④左側の「申請番号」には「全体シートの申請番号」と同様の番号を記載してください。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ただし、複数市町村にまたがる場合は、その市町村内キロの比率に応じ、低い市町村のシートはカッコ書きとしてください。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⑤黄色網掛け以外の部分について、</a:t>
          </a:r>
          <a:r>
            <a:rPr kumimoji="1" lang="ja-JP" altLang="ja-JP" sz="1100">
              <a:solidFill>
                <a:schemeClr val="dk1"/>
              </a:solidFill>
              <a:effectLst/>
              <a:latin typeface="+mn-lt"/>
              <a:ea typeface="+mn-ea"/>
              <a:cs typeface="+mn-cs"/>
            </a:rPr>
            <a:t>各市町村ごとの数値を入力してください。（計画運行回数は合計シートと同じ）</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⑥</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（３）負担者及び負担割合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ウの負担者とその負担割合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「その他の者」の具体的概要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には</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国、県、（当該市町村以外の沿線市町村）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を記載してください。</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「その他の者」は自動計算をしておりますので、国、県、市町村以外の団体等から補助金等がある場合は、手入力により計算してください。</a:t>
          </a: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CE53C-A5E4-433D-8B41-142784F8A26B}">
  <sheetPr codeName="Sheet1">
    <tabColor rgb="FFFF0000"/>
  </sheetPr>
  <dimension ref="A1:AO40"/>
  <sheetViews>
    <sheetView tabSelected="1" view="pageBreakPreview" zoomScaleNormal="100" zoomScaleSheetLayoutView="100" workbookViewId="0">
      <selection activeCell="A2" sqref="A2"/>
    </sheetView>
  </sheetViews>
  <sheetFormatPr defaultColWidth="9" defaultRowHeight="12.75" x14ac:dyDescent="0.25"/>
  <cols>
    <col min="1" max="26" width="4.9296875" customWidth="1"/>
    <col min="27" max="27" width="3.46484375" customWidth="1"/>
    <col min="28" max="28" width="4.1328125" customWidth="1"/>
    <col min="29" max="38" width="3.46484375" customWidth="1"/>
    <col min="39" max="39" width="4.3984375" customWidth="1"/>
    <col min="40" max="40" width="4.1328125" customWidth="1"/>
    <col min="41" max="41" width="7.265625" customWidth="1"/>
  </cols>
  <sheetData>
    <row r="1" spans="1:31" ht="15.85" customHeight="1" x14ac:dyDescent="0.25">
      <c r="A1" s="1" t="s">
        <v>55</v>
      </c>
      <c r="B1" s="1"/>
      <c r="C1" s="1"/>
      <c r="D1" s="1"/>
      <c r="E1" s="1"/>
      <c r="F1" s="1"/>
      <c r="G1" s="1"/>
      <c r="H1" s="1"/>
      <c r="I1" s="1"/>
      <c r="J1" s="1"/>
      <c r="K1" s="1"/>
      <c r="L1" s="1"/>
      <c r="M1" s="1"/>
      <c r="N1" s="1"/>
      <c r="O1" s="1"/>
      <c r="P1" s="1"/>
      <c r="Q1" s="1"/>
      <c r="R1" s="1"/>
      <c r="S1" s="1"/>
      <c r="T1" s="1"/>
      <c r="U1" s="1"/>
      <c r="V1" s="1"/>
      <c r="W1" s="1"/>
      <c r="X1" s="1"/>
      <c r="Y1" s="1"/>
      <c r="Z1" s="1"/>
    </row>
    <row r="2" spans="1:31" ht="15.85" customHeight="1" x14ac:dyDescent="0.25">
      <c r="A2" s="1"/>
      <c r="B2" s="1"/>
      <c r="C2" s="1"/>
      <c r="D2" s="1"/>
      <c r="E2" s="1"/>
      <c r="F2" s="1"/>
      <c r="G2" s="1"/>
      <c r="H2" s="1"/>
      <c r="I2" s="1"/>
      <c r="J2" s="1"/>
      <c r="K2" s="1"/>
      <c r="L2" s="1"/>
      <c r="M2" s="1"/>
      <c r="N2" s="1"/>
      <c r="O2" s="1"/>
      <c r="P2" s="1"/>
      <c r="Q2" s="1"/>
      <c r="R2" s="1"/>
      <c r="S2" s="1"/>
      <c r="T2" s="1"/>
      <c r="U2" s="1"/>
      <c r="V2" s="1"/>
      <c r="W2" s="1"/>
      <c r="X2" s="1"/>
      <c r="Y2" s="1"/>
      <c r="Z2" s="1"/>
    </row>
    <row r="3" spans="1:31" ht="15.85" customHeight="1" x14ac:dyDescent="0.25">
      <c r="A3" s="299" t="s">
        <v>20</v>
      </c>
      <c r="B3" s="299"/>
      <c r="C3" s="299"/>
      <c r="D3" s="299"/>
      <c r="E3" s="301"/>
      <c r="F3" s="302"/>
      <c r="G3" s="302"/>
      <c r="H3" s="302"/>
      <c r="I3" s="302"/>
      <c r="J3" s="302"/>
      <c r="K3" s="302"/>
      <c r="L3" s="302"/>
      <c r="M3" s="302"/>
      <c r="N3" s="302"/>
      <c r="O3" s="302"/>
      <c r="P3" s="302"/>
      <c r="Q3" s="302"/>
      <c r="R3" s="302"/>
      <c r="S3" s="303"/>
      <c r="T3" s="1"/>
      <c r="U3" s="1"/>
      <c r="V3" s="82" t="s">
        <v>184</v>
      </c>
      <c r="W3" s="83"/>
      <c r="X3" s="50"/>
      <c r="Y3" s="83" t="s">
        <v>185</v>
      </c>
      <c r="Z3" s="84"/>
      <c r="AE3" s="44"/>
    </row>
    <row r="4" spans="1:31" ht="15.85" customHeight="1" x14ac:dyDescent="0.25">
      <c r="A4" s="1"/>
      <c r="B4" s="1"/>
      <c r="C4" s="1"/>
      <c r="D4" s="1"/>
      <c r="E4" s="1"/>
      <c r="F4" s="1"/>
      <c r="G4" s="1"/>
      <c r="H4" s="1"/>
      <c r="I4" s="1"/>
      <c r="J4" s="1"/>
      <c r="K4" s="1"/>
      <c r="L4" s="1"/>
      <c r="M4" s="1"/>
      <c r="N4" s="1"/>
      <c r="O4" s="1"/>
      <c r="P4" s="1"/>
      <c r="Q4" s="1"/>
      <c r="R4" s="1"/>
      <c r="S4" s="1"/>
      <c r="T4" s="1"/>
      <c r="U4" s="1"/>
      <c r="V4" s="1"/>
      <c r="W4" s="1"/>
      <c r="X4" s="1"/>
      <c r="Y4" s="1"/>
      <c r="Z4" s="1"/>
    </row>
    <row r="5" spans="1:31" ht="15.85" customHeight="1" x14ac:dyDescent="0.25">
      <c r="A5" s="1" t="s">
        <v>21</v>
      </c>
      <c r="B5" s="1"/>
      <c r="C5" s="1"/>
      <c r="D5" s="1"/>
      <c r="E5" s="1"/>
      <c r="F5" s="1"/>
      <c r="G5" s="1"/>
      <c r="H5" s="1"/>
      <c r="I5" s="1"/>
      <c r="J5" s="1"/>
      <c r="K5" s="1"/>
      <c r="L5" s="1"/>
      <c r="M5" s="1"/>
      <c r="N5" s="1"/>
      <c r="O5" s="1"/>
      <c r="P5" s="1"/>
      <c r="Q5" s="1"/>
      <c r="R5" s="1"/>
      <c r="S5" s="1"/>
      <c r="T5" s="1"/>
      <c r="U5" s="1"/>
      <c r="V5" s="1"/>
      <c r="W5" s="1"/>
      <c r="X5" s="1"/>
      <c r="Y5" s="1"/>
      <c r="Z5" s="1"/>
    </row>
    <row r="6" spans="1:31" ht="15.85" customHeight="1" x14ac:dyDescent="0.25">
      <c r="A6" s="269" t="s">
        <v>119</v>
      </c>
      <c r="B6" s="294"/>
      <c r="C6" s="294"/>
      <c r="D6" s="294"/>
      <c r="E6" s="295" t="s">
        <v>30</v>
      </c>
      <c r="F6" s="296"/>
      <c r="G6" s="296"/>
      <c r="H6" s="296"/>
      <c r="I6" s="296"/>
      <c r="J6" s="296"/>
      <c r="K6" s="296"/>
      <c r="L6" s="296"/>
      <c r="M6" s="296"/>
      <c r="N6" s="296"/>
      <c r="O6" s="296"/>
      <c r="P6" s="296"/>
      <c r="Q6" s="296"/>
      <c r="R6" s="296"/>
      <c r="S6" s="296"/>
      <c r="T6" s="296"/>
      <c r="U6" s="296"/>
      <c r="V6" s="296"/>
      <c r="W6" s="296"/>
      <c r="X6" s="3"/>
      <c r="Y6" s="4"/>
      <c r="Z6" s="4"/>
    </row>
    <row r="7" spans="1:31" ht="15.85" customHeight="1" x14ac:dyDescent="0.25">
      <c r="A7" s="281"/>
      <c r="B7" s="282"/>
      <c r="C7" s="282"/>
      <c r="D7" s="282"/>
      <c r="E7" s="266" t="s">
        <v>22</v>
      </c>
      <c r="F7" s="267"/>
      <c r="G7" s="268"/>
      <c r="H7" s="292"/>
      <c r="I7" s="293"/>
      <c r="J7" s="287" t="s">
        <v>17</v>
      </c>
      <c r="K7" s="288"/>
      <c r="L7" s="266" t="s">
        <v>25</v>
      </c>
      <c r="M7" s="267"/>
      <c r="N7" s="268"/>
      <c r="O7" s="292"/>
      <c r="P7" s="293"/>
      <c r="Q7" s="5" t="s">
        <v>17</v>
      </c>
      <c r="R7" s="266" t="s">
        <v>31</v>
      </c>
      <c r="S7" s="267"/>
      <c r="T7" s="268"/>
      <c r="U7" s="297">
        <f>SUM(H7,O7)</f>
        <v>0</v>
      </c>
      <c r="V7" s="298"/>
      <c r="W7" s="5" t="s">
        <v>17</v>
      </c>
      <c r="X7" s="1"/>
      <c r="Y7" s="1"/>
      <c r="Z7" s="1"/>
    </row>
    <row r="8" spans="1:31" ht="15.85" customHeight="1" x14ac:dyDescent="0.25">
      <c r="A8" s="281"/>
      <c r="B8" s="282"/>
      <c r="C8" s="282"/>
      <c r="D8" s="282"/>
      <c r="E8" s="266" t="s">
        <v>23</v>
      </c>
      <c r="F8" s="267"/>
      <c r="G8" s="268"/>
      <c r="H8" s="292"/>
      <c r="I8" s="293"/>
      <c r="J8" s="287" t="s">
        <v>17</v>
      </c>
      <c r="K8" s="288"/>
      <c r="L8" s="246" t="s">
        <v>26</v>
      </c>
      <c r="M8" s="247"/>
      <c r="N8" s="248"/>
      <c r="O8" s="292"/>
      <c r="P8" s="293"/>
      <c r="Q8" s="5" t="s">
        <v>17</v>
      </c>
      <c r="R8" s="266" t="s">
        <v>32</v>
      </c>
      <c r="S8" s="267"/>
      <c r="T8" s="268"/>
      <c r="U8" s="297">
        <f>SUM(H8,O8)</f>
        <v>0</v>
      </c>
      <c r="V8" s="298"/>
      <c r="W8" s="5" t="s">
        <v>17</v>
      </c>
      <c r="X8" s="1"/>
      <c r="Y8" s="1"/>
      <c r="Z8" s="1"/>
    </row>
    <row r="9" spans="1:31" ht="15.85" customHeight="1" thickBot="1" x14ac:dyDescent="0.3">
      <c r="A9" s="281"/>
      <c r="B9" s="282"/>
      <c r="C9" s="282"/>
      <c r="D9" s="282"/>
      <c r="E9" s="283" t="s">
        <v>24</v>
      </c>
      <c r="F9" s="270"/>
      <c r="G9" s="284"/>
      <c r="H9" s="285">
        <f>H7-H8</f>
        <v>0</v>
      </c>
      <c r="I9" s="286"/>
      <c r="J9" s="287" t="s">
        <v>17</v>
      </c>
      <c r="K9" s="288"/>
      <c r="L9" s="266" t="s">
        <v>27</v>
      </c>
      <c r="M9" s="267"/>
      <c r="N9" s="268"/>
      <c r="O9" s="285">
        <f>O7-O8</f>
        <v>0</v>
      </c>
      <c r="P9" s="286"/>
      <c r="Q9" s="5" t="s">
        <v>17</v>
      </c>
      <c r="R9" s="289" t="s">
        <v>28</v>
      </c>
      <c r="S9" s="290"/>
      <c r="T9" s="291"/>
      <c r="U9" s="297">
        <f>SUM(H9,O9)</f>
        <v>0</v>
      </c>
      <c r="V9" s="298"/>
      <c r="W9" s="5" t="s">
        <v>17</v>
      </c>
      <c r="X9" s="1"/>
      <c r="Y9" s="1"/>
      <c r="Z9" s="1"/>
    </row>
    <row r="10" spans="1:31" ht="15.85" customHeight="1" thickTop="1" thickBot="1" x14ac:dyDescent="0.3">
      <c r="A10" s="269" t="s">
        <v>33</v>
      </c>
      <c r="B10" s="270"/>
      <c r="C10" s="270"/>
      <c r="D10" s="270"/>
      <c r="E10" s="273"/>
      <c r="F10" s="274"/>
      <c r="G10" s="8" t="s">
        <v>56</v>
      </c>
      <c r="H10" s="9"/>
      <c r="I10" s="10"/>
      <c r="J10" s="10"/>
      <c r="K10" s="10"/>
      <c r="L10" s="7"/>
      <c r="M10" s="7"/>
      <c r="N10" s="7"/>
      <c r="O10" s="11"/>
      <c r="P10" s="1"/>
      <c r="Q10" s="1"/>
      <c r="R10" s="277" t="s">
        <v>29</v>
      </c>
      <c r="S10" s="278"/>
      <c r="T10" s="279"/>
      <c r="U10" s="280" t="e">
        <f>ROUND(U7/U8*100,2)</f>
        <v>#DIV/0!</v>
      </c>
      <c r="V10" s="280"/>
      <c r="W10" s="5" t="s">
        <v>19</v>
      </c>
      <c r="X10" s="1"/>
      <c r="Y10" s="1"/>
      <c r="Z10" s="1"/>
    </row>
    <row r="11" spans="1:31" ht="15.85" customHeight="1" thickTop="1" thickBot="1" x14ac:dyDescent="0.3">
      <c r="A11" s="271"/>
      <c r="B11" s="272"/>
      <c r="C11" s="272"/>
      <c r="D11" s="272"/>
      <c r="E11" s="275"/>
      <c r="F11" s="276"/>
      <c r="G11" s="12"/>
      <c r="H11" s="9"/>
      <c r="I11" s="10"/>
      <c r="J11" s="10"/>
      <c r="K11" s="10"/>
      <c r="L11" s="10"/>
      <c r="M11" s="10"/>
      <c r="N11" s="10"/>
      <c r="O11" s="10"/>
      <c r="P11" s="7"/>
      <c r="Q11" s="7"/>
      <c r="R11" s="7"/>
      <c r="S11" s="7"/>
      <c r="T11" s="1"/>
      <c r="U11" s="1"/>
      <c r="V11" s="7"/>
      <c r="W11" s="7"/>
      <c r="X11" s="7"/>
      <c r="Y11" s="1"/>
      <c r="Z11" s="1"/>
    </row>
    <row r="12" spans="1:31" ht="15.85" customHeight="1" thickTop="1" x14ac:dyDescent="0.25">
      <c r="A12" s="19"/>
      <c r="B12" s="19"/>
      <c r="C12" s="19"/>
      <c r="D12" s="19"/>
      <c r="E12" s="6"/>
      <c r="F12" s="6"/>
      <c r="G12" s="7"/>
      <c r="H12" s="10"/>
      <c r="I12" s="10"/>
      <c r="J12" s="10"/>
      <c r="K12" s="10"/>
      <c r="L12" s="10"/>
      <c r="M12" s="10"/>
      <c r="N12" s="10"/>
      <c r="O12" s="10"/>
      <c r="P12" s="7"/>
      <c r="Q12" s="7"/>
      <c r="R12" s="7"/>
      <c r="S12" s="7"/>
      <c r="T12" s="1"/>
      <c r="U12" s="1"/>
      <c r="V12" s="7"/>
      <c r="W12" s="7"/>
      <c r="X12" s="7"/>
      <c r="Y12" s="1"/>
      <c r="Z12" s="1"/>
    </row>
    <row r="13" spans="1:31" ht="15.85" customHeight="1" x14ac:dyDescent="0.25">
      <c r="A13" s="269" t="s">
        <v>63</v>
      </c>
      <c r="B13" s="294"/>
      <c r="C13" s="294"/>
      <c r="D13" s="294"/>
      <c r="E13" s="295" t="s">
        <v>30</v>
      </c>
      <c r="F13" s="296"/>
      <c r="G13" s="296"/>
      <c r="H13" s="296"/>
      <c r="I13" s="296"/>
      <c r="J13" s="296"/>
      <c r="K13" s="296"/>
      <c r="L13" s="296"/>
      <c r="M13" s="296"/>
      <c r="N13" s="296"/>
      <c r="O13" s="296"/>
      <c r="P13" s="296"/>
      <c r="Q13" s="296"/>
      <c r="R13" s="296"/>
      <c r="S13" s="296"/>
      <c r="T13" s="296"/>
      <c r="U13" s="296"/>
      <c r="V13" s="296"/>
      <c r="W13" s="296"/>
      <c r="X13" s="3"/>
      <c r="Y13" s="4"/>
      <c r="Z13" s="4"/>
    </row>
    <row r="14" spans="1:31" ht="15.85" customHeight="1" x14ac:dyDescent="0.25">
      <c r="A14" s="281"/>
      <c r="B14" s="282"/>
      <c r="C14" s="282"/>
      <c r="D14" s="282"/>
      <c r="E14" s="266" t="s">
        <v>22</v>
      </c>
      <c r="F14" s="267"/>
      <c r="G14" s="268"/>
      <c r="H14" s="292"/>
      <c r="I14" s="293"/>
      <c r="J14" s="287" t="s">
        <v>17</v>
      </c>
      <c r="K14" s="288"/>
      <c r="L14" s="266" t="s">
        <v>25</v>
      </c>
      <c r="M14" s="267"/>
      <c r="N14" s="268"/>
      <c r="O14" s="292"/>
      <c r="P14" s="293"/>
      <c r="Q14" s="5" t="s">
        <v>17</v>
      </c>
      <c r="R14" s="266" t="s">
        <v>64</v>
      </c>
      <c r="S14" s="267"/>
      <c r="T14" s="268"/>
      <c r="U14" s="285">
        <f>SUM(H14,O14)</f>
        <v>0</v>
      </c>
      <c r="V14" s="286"/>
      <c r="W14" s="5" t="s">
        <v>17</v>
      </c>
      <c r="X14" s="1"/>
      <c r="Y14" s="1"/>
      <c r="Z14" s="1"/>
    </row>
    <row r="15" spans="1:31" ht="15.85" customHeight="1" x14ac:dyDescent="0.25">
      <c r="A15" s="281"/>
      <c r="B15" s="282"/>
      <c r="C15" s="282"/>
      <c r="D15" s="282"/>
      <c r="E15" s="266" t="s">
        <v>23</v>
      </c>
      <c r="F15" s="267"/>
      <c r="G15" s="268"/>
      <c r="H15" s="292"/>
      <c r="I15" s="293"/>
      <c r="J15" s="287" t="s">
        <v>17</v>
      </c>
      <c r="K15" s="288"/>
      <c r="L15" s="246" t="s">
        <v>26</v>
      </c>
      <c r="M15" s="247"/>
      <c r="N15" s="248"/>
      <c r="O15" s="292"/>
      <c r="P15" s="293"/>
      <c r="Q15" s="5" t="s">
        <v>17</v>
      </c>
      <c r="R15" s="266" t="s">
        <v>65</v>
      </c>
      <c r="S15" s="267"/>
      <c r="T15" s="268"/>
      <c r="U15" s="285">
        <f>SUM(H15,O15)</f>
        <v>0</v>
      </c>
      <c r="V15" s="286"/>
      <c r="W15" s="5" t="s">
        <v>17</v>
      </c>
      <c r="X15" s="1"/>
      <c r="Y15" s="1"/>
      <c r="Z15" s="1"/>
    </row>
    <row r="16" spans="1:31" ht="15.85" customHeight="1" thickBot="1" x14ac:dyDescent="0.3">
      <c r="A16" s="281"/>
      <c r="B16" s="282"/>
      <c r="C16" s="282"/>
      <c r="D16" s="282"/>
      <c r="E16" s="283" t="s">
        <v>24</v>
      </c>
      <c r="F16" s="270"/>
      <c r="G16" s="284"/>
      <c r="H16" s="285">
        <f>H14-H15</f>
        <v>0</v>
      </c>
      <c r="I16" s="286"/>
      <c r="J16" s="287" t="s">
        <v>17</v>
      </c>
      <c r="K16" s="288"/>
      <c r="L16" s="266" t="s">
        <v>27</v>
      </c>
      <c r="M16" s="267"/>
      <c r="N16" s="268"/>
      <c r="O16" s="285">
        <f>O14-O15</f>
        <v>0</v>
      </c>
      <c r="P16" s="286"/>
      <c r="Q16" s="5" t="s">
        <v>17</v>
      </c>
      <c r="R16" s="289" t="s">
        <v>28</v>
      </c>
      <c r="S16" s="290"/>
      <c r="T16" s="291"/>
      <c r="U16" s="297">
        <f>SUM(H16,O16)</f>
        <v>0</v>
      </c>
      <c r="V16" s="298"/>
      <c r="W16" s="5" t="s">
        <v>17</v>
      </c>
      <c r="X16" s="1"/>
      <c r="Y16" s="1"/>
      <c r="Z16" s="1"/>
    </row>
    <row r="17" spans="1:39" ht="15.85" customHeight="1" thickTop="1" thickBot="1" x14ac:dyDescent="0.3">
      <c r="A17" s="269" t="s">
        <v>71</v>
      </c>
      <c r="B17" s="270"/>
      <c r="C17" s="270"/>
      <c r="D17" s="270"/>
      <c r="E17" s="273"/>
      <c r="F17" s="274"/>
      <c r="G17" s="8" t="s">
        <v>56</v>
      </c>
      <c r="H17" s="9"/>
      <c r="I17" s="10"/>
      <c r="J17" s="10"/>
      <c r="K17" s="10"/>
      <c r="L17" s="7"/>
      <c r="M17" s="7"/>
      <c r="N17" s="7"/>
      <c r="O17" s="11"/>
      <c r="P17" s="1"/>
      <c r="Q17" s="1"/>
      <c r="R17" s="277" t="s">
        <v>29</v>
      </c>
      <c r="S17" s="278"/>
      <c r="T17" s="279"/>
      <c r="U17" s="280" t="e">
        <f>ROUND(U14/U15*100,2)</f>
        <v>#DIV/0!</v>
      </c>
      <c r="V17" s="280"/>
      <c r="W17" s="5" t="s">
        <v>19</v>
      </c>
      <c r="X17" s="1"/>
      <c r="Y17" s="1"/>
      <c r="Z17" s="1"/>
    </row>
    <row r="18" spans="1:39" ht="15.85" customHeight="1" thickTop="1" thickBot="1" x14ac:dyDescent="0.3">
      <c r="A18" s="271"/>
      <c r="B18" s="272"/>
      <c r="C18" s="272"/>
      <c r="D18" s="272"/>
      <c r="E18" s="275"/>
      <c r="F18" s="276"/>
      <c r="G18" s="12"/>
      <c r="H18" s="9"/>
      <c r="I18" s="10"/>
      <c r="J18" s="10"/>
      <c r="K18" s="10"/>
      <c r="L18" s="10"/>
      <c r="M18" s="10"/>
      <c r="N18" s="10"/>
      <c r="O18" s="10"/>
      <c r="P18" s="7"/>
      <c r="Q18" s="7"/>
      <c r="R18" s="7"/>
      <c r="S18" s="7"/>
      <c r="T18" s="1"/>
      <c r="U18" s="1"/>
      <c r="V18" s="7"/>
      <c r="W18" s="7"/>
      <c r="X18" s="7"/>
      <c r="Y18" s="1"/>
      <c r="Z18" s="1"/>
    </row>
    <row r="19" spans="1:39" ht="15.85" customHeight="1" thickTop="1" x14ac:dyDescent="0.25">
      <c r="A19" s="19"/>
      <c r="B19" s="19"/>
      <c r="C19" s="19"/>
      <c r="D19" s="19"/>
      <c r="E19" s="6"/>
      <c r="F19" s="6"/>
      <c r="G19" s="7"/>
      <c r="H19" s="10"/>
      <c r="I19" s="10"/>
      <c r="J19" s="10"/>
      <c r="K19" s="10"/>
      <c r="L19" s="10"/>
      <c r="M19" s="10"/>
      <c r="N19" s="10"/>
      <c r="O19" s="10"/>
      <c r="P19" s="7"/>
      <c r="Q19" s="7"/>
      <c r="R19" s="7"/>
      <c r="S19" s="7"/>
      <c r="T19" s="1"/>
      <c r="U19" s="1"/>
      <c r="V19" s="7"/>
      <c r="W19" s="7"/>
      <c r="X19" s="7"/>
      <c r="Y19" s="1"/>
      <c r="Z19" s="1"/>
    </row>
    <row r="20" spans="1:39" ht="15.85" customHeight="1" x14ac:dyDescent="0.25">
      <c r="A20" s="269" t="s">
        <v>72</v>
      </c>
      <c r="B20" s="294"/>
      <c r="C20" s="294"/>
      <c r="D20" s="294"/>
      <c r="E20" s="295" t="s">
        <v>30</v>
      </c>
      <c r="F20" s="296"/>
      <c r="G20" s="296"/>
      <c r="H20" s="296"/>
      <c r="I20" s="296"/>
      <c r="J20" s="296"/>
      <c r="K20" s="296"/>
      <c r="L20" s="296"/>
      <c r="M20" s="296"/>
      <c r="N20" s="296"/>
      <c r="O20" s="296"/>
      <c r="P20" s="296"/>
      <c r="Q20" s="296"/>
      <c r="R20" s="296"/>
      <c r="S20" s="296"/>
      <c r="T20" s="296"/>
      <c r="U20" s="296"/>
      <c r="V20" s="296"/>
      <c r="W20" s="296"/>
      <c r="X20" s="3"/>
      <c r="Y20" s="4"/>
      <c r="Z20" s="4"/>
    </row>
    <row r="21" spans="1:39" ht="15.85" customHeight="1" x14ac:dyDescent="0.25">
      <c r="A21" s="281"/>
      <c r="B21" s="282"/>
      <c r="C21" s="282"/>
      <c r="D21" s="282"/>
      <c r="E21" s="266" t="s">
        <v>22</v>
      </c>
      <c r="F21" s="267"/>
      <c r="G21" s="268"/>
      <c r="H21" s="292"/>
      <c r="I21" s="293"/>
      <c r="J21" s="287" t="s">
        <v>17</v>
      </c>
      <c r="K21" s="288"/>
      <c r="L21" s="266" t="s">
        <v>25</v>
      </c>
      <c r="M21" s="267"/>
      <c r="N21" s="268"/>
      <c r="O21" s="292"/>
      <c r="P21" s="293"/>
      <c r="Q21" s="5" t="s">
        <v>17</v>
      </c>
      <c r="R21" s="266" t="s">
        <v>66</v>
      </c>
      <c r="S21" s="267"/>
      <c r="T21" s="268"/>
      <c r="U21" s="285">
        <f>SUM(H21,O21)</f>
        <v>0</v>
      </c>
      <c r="V21" s="286"/>
      <c r="W21" s="5" t="s">
        <v>17</v>
      </c>
      <c r="X21" s="1"/>
      <c r="Y21" s="1"/>
      <c r="Z21" s="1"/>
    </row>
    <row r="22" spans="1:39" ht="15.85" customHeight="1" x14ac:dyDescent="0.25">
      <c r="A22" s="281"/>
      <c r="B22" s="282"/>
      <c r="C22" s="282"/>
      <c r="D22" s="282"/>
      <c r="E22" s="266" t="s">
        <v>23</v>
      </c>
      <c r="F22" s="267"/>
      <c r="G22" s="268"/>
      <c r="H22" s="292"/>
      <c r="I22" s="293"/>
      <c r="J22" s="287" t="s">
        <v>17</v>
      </c>
      <c r="K22" s="288"/>
      <c r="L22" s="246" t="s">
        <v>26</v>
      </c>
      <c r="M22" s="247"/>
      <c r="N22" s="248"/>
      <c r="O22" s="292"/>
      <c r="P22" s="293"/>
      <c r="Q22" s="5" t="s">
        <v>17</v>
      </c>
      <c r="R22" s="266" t="s">
        <v>67</v>
      </c>
      <c r="S22" s="267"/>
      <c r="T22" s="268"/>
      <c r="U22" s="285">
        <f>SUM(H22,O22)</f>
        <v>0</v>
      </c>
      <c r="V22" s="286"/>
      <c r="W22" s="5" t="s">
        <v>17</v>
      </c>
      <c r="X22" s="1"/>
      <c r="Y22" s="1"/>
      <c r="Z22" s="1"/>
    </row>
    <row r="23" spans="1:39" ht="15.85" customHeight="1" thickBot="1" x14ac:dyDescent="0.3">
      <c r="A23" s="281"/>
      <c r="B23" s="282"/>
      <c r="C23" s="282"/>
      <c r="D23" s="282"/>
      <c r="E23" s="283" t="s">
        <v>24</v>
      </c>
      <c r="F23" s="270"/>
      <c r="G23" s="284"/>
      <c r="H23" s="285">
        <f>H21-H22</f>
        <v>0</v>
      </c>
      <c r="I23" s="286"/>
      <c r="J23" s="287" t="s">
        <v>17</v>
      </c>
      <c r="K23" s="288"/>
      <c r="L23" s="266" t="s">
        <v>27</v>
      </c>
      <c r="M23" s="267"/>
      <c r="N23" s="268"/>
      <c r="O23" s="285">
        <f>O21-O22</f>
        <v>0</v>
      </c>
      <c r="P23" s="286"/>
      <c r="Q23" s="5" t="s">
        <v>17</v>
      </c>
      <c r="R23" s="289" t="s">
        <v>28</v>
      </c>
      <c r="S23" s="290"/>
      <c r="T23" s="291"/>
      <c r="U23" s="297">
        <f>SUM(H23,O23)</f>
        <v>0</v>
      </c>
      <c r="V23" s="298"/>
      <c r="W23" s="5" t="s">
        <v>17</v>
      </c>
      <c r="X23" s="1"/>
      <c r="Y23" s="1"/>
      <c r="Z23" s="1"/>
    </row>
    <row r="24" spans="1:39" ht="15.85" customHeight="1" thickTop="1" thickBot="1" x14ac:dyDescent="0.3">
      <c r="A24" s="269" t="s">
        <v>73</v>
      </c>
      <c r="B24" s="270"/>
      <c r="C24" s="270"/>
      <c r="D24" s="270"/>
      <c r="E24" s="273"/>
      <c r="F24" s="274"/>
      <c r="G24" s="8" t="s">
        <v>56</v>
      </c>
      <c r="H24" s="9"/>
      <c r="I24" s="10"/>
      <c r="J24" s="10"/>
      <c r="K24" s="10"/>
      <c r="L24" s="7"/>
      <c r="M24" s="7"/>
      <c r="N24" s="7"/>
      <c r="O24" s="11"/>
      <c r="P24" s="1"/>
      <c r="Q24" s="1"/>
      <c r="R24" s="277" t="s">
        <v>29</v>
      </c>
      <c r="S24" s="278"/>
      <c r="T24" s="279"/>
      <c r="U24" s="280" t="e">
        <f>ROUND(U21/U22*100,2)</f>
        <v>#DIV/0!</v>
      </c>
      <c r="V24" s="280"/>
      <c r="W24" s="5" t="s">
        <v>19</v>
      </c>
      <c r="X24" s="1"/>
      <c r="Y24" s="1"/>
      <c r="Z24" s="1"/>
    </row>
    <row r="25" spans="1:39" ht="15.85" customHeight="1" thickTop="1" thickBot="1" x14ac:dyDescent="0.3">
      <c r="A25" s="271"/>
      <c r="B25" s="272"/>
      <c r="C25" s="272"/>
      <c r="D25" s="272"/>
      <c r="E25" s="275"/>
      <c r="F25" s="276"/>
      <c r="G25" s="12"/>
      <c r="H25" s="9"/>
      <c r="I25" s="10"/>
      <c r="J25" s="10"/>
      <c r="K25" s="10"/>
      <c r="L25" s="10"/>
      <c r="M25" s="10"/>
      <c r="N25" s="10"/>
      <c r="O25" s="10"/>
      <c r="P25" s="7"/>
      <c r="Q25" s="7"/>
      <c r="R25" s="7"/>
      <c r="S25" s="7"/>
      <c r="T25" s="1"/>
      <c r="U25" s="1"/>
      <c r="V25" s="7"/>
      <c r="W25" s="7"/>
      <c r="X25" s="7"/>
      <c r="Y25" s="1"/>
      <c r="Z25" s="1"/>
    </row>
    <row r="26" spans="1:39" ht="15.85" customHeight="1" thickTop="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39" ht="15.85" customHeight="1" x14ac:dyDescent="0.25">
      <c r="A27" s="7" t="s">
        <v>120</v>
      </c>
      <c r="B27" s="1"/>
      <c r="C27" s="1"/>
      <c r="D27" s="1"/>
      <c r="E27" s="1"/>
      <c r="F27" s="1"/>
      <c r="G27" s="1"/>
      <c r="H27" s="1"/>
      <c r="I27" s="1"/>
      <c r="J27" s="1"/>
      <c r="K27" s="1"/>
      <c r="L27" s="1"/>
      <c r="M27" s="1"/>
      <c r="N27" s="1"/>
      <c r="O27" s="1"/>
      <c r="P27" s="1"/>
      <c r="Q27" s="1"/>
      <c r="R27" s="1"/>
      <c r="S27" s="1"/>
      <c r="T27" s="1"/>
      <c r="U27" s="1"/>
      <c r="V27" s="1"/>
      <c r="W27" s="1"/>
      <c r="X27" s="1"/>
      <c r="Y27" s="1"/>
      <c r="Z27" s="1"/>
    </row>
    <row r="28" spans="1:39" ht="45" customHeight="1" x14ac:dyDescent="0.25">
      <c r="A28" s="266" t="s">
        <v>0</v>
      </c>
      <c r="B28" s="267"/>
      <c r="C28" s="267"/>
      <c r="D28" s="268"/>
      <c r="E28" s="92" t="s">
        <v>74</v>
      </c>
      <c r="F28" s="93"/>
      <c r="G28" s="93"/>
      <c r="H28" s="94"/>
      <c r="I28" s="92" t="s">
        <v>75</v>
      </c>
      <c r="J28" s="93"/>
      <c r="K28" s="93"/>
      <c r="L28" s="93"/>
      <c r="M28" s="94"/>
      <c r="N28" s="92" t="s">
        <v>68</v>
      </c>
      <c r="O28" s="93"/>
      <c r="P28" s="93"/>
      <c r="Q28" s="93"/>
      <c r="R28" s="94"/>
      <c r="S28" s="281"/>
      <c r="T28" s="282"/>
      <c r="U28" s="282"/>
      <c r="V28" s="282"/>
      <c r="W28" s="1"/>
      <c r="X28" s="1"/>
      <c r="Y28" s="1"/>
      <c r="Z28" s="1"/>
    </row>
    <row r="29" spans="1:39" ht="15.85" customHeight="1" x14ac:dyDescent="0.25">
      <c r="A29" s="249" t="s">
        <v>186</v>
      </c>
      <c r="B29" s="250"/>
      <c r="C29" s="250"/>
      <c r="D29" s="250"/>
      <c r="E29" s="32" t="str">
        <f>IFERROR(TRUNC(U22*1000/E24),"")</f>
        <v/>
      </c>
      <c r="F29" s="31" t="s">
        <v>16</v>
      </c>
      <c r="G29" s="29" t="str">
        <f>IFERROR(TRUNC((U22*1000/E24-E29)*100),"")</f>
        <v/>
      </c>
      <c r="H29" s="5" t="s">
        <v>170</v>
      </c>
      <c r="I29" s="254" t="str">
        <f>IFERROR(TRUNC(U15*1000/E17),"")</f>
        <v/>
      </c>
      <c r="J29" s="263"/>
      <c r="K29" s="31" t="s">
        <v>172</v>
      </c>
      <c r="L29" s="29" t="str">
        <f>IFERROR(TRUNC((U15*1000/E17-I29)*100),"")</f>
        <v/>
      </c>
      <c r="M29" s="31" t="s">
        <v>171</v>
      </c>
      <c r="N29" s="254" t="str">
        <f>IFERROR(TRUNC(U8*1000/E10),"")</f>
        <v/>
      </c>
      <c r="O29" s="263"/>
      <c r="P29" s="31" t="s">
        <v>172</v>
      </c>
      <c r="Q29" s="29" t="str">
        <f>IFERROR(TRUNC((U8*1000/E10-N29)*100),"")</f>
        <v/>
      </c>
      <c r="R29" s="31" t="s">
        <v>171</v>
      </c>
      <c r="S29" s="264"/>
      <c r="T29" s="265"/>
      <c r="U29" s="265"/>
      <c r="V29" s="7"/>
      <c r="W29" s="1"/>
      <c r="X29" s="1"/>
      <c r="Y29" s="1"/>
      <c r="Z29" s="1"/>
    </row>
    <row r="30" spans="1:39" ht="15.85" customHeight="1" x14ac:dyDescent="0.25">
      <c r="A30" s="1"/>
      <c r="B30" s="1"/>
      <c r="C30" s="1"/>
      <c r="D30" s="1"/>
      <c r="E30" s="13" t="s">
        <v>69</v>
      </c>
      <c r="F30" s="1"/>
      <c r="G30" s="1"/>
      <c r="H30" s="1"/>
      <c r="I30" s="1"/>
      <c r="J30" s="1"/>
      <c r="K30" s="1"/>
      <c r="L30" s="1"/>
      <c r="M30" s="1"/>
      <c r="N30" s="1"/>
      <c r="O30" s="1"/>
      <c r="P30" s="1"/>
      <c r="Q30" s="1"/>
      <c r="R30" s="1"/>
      <c r="S30" s="1"/>
      <c r="T30" s="1"/>
      <c r="U30" s="1"/>
      <c r="V30" s="1"/>
      <c r="W30" s="1"/>
      <c r="X30" s="1"/>
      <c r="Y30" s="1"/>
      <c r="Z30" s="1"/>
      <c r="AA30" s="46"/>
      <c r="AM30" s="46"/>
    </row>
    <row r="31" spans="1:39" ht="15.8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46"/>
      <c r="AM31" s="46"/>
    </row>
    <row r="32" spans="1:39" ht="15.85" customHeight="1" x14ac:dyDescent="0.25">
      <c r="A32" s="1" t="s">
        <v>121</v>
      </c>
      <c r="B32" s="1"/>
      <c r="C32" s="1"/>
      <c r="D32" s="1"/>
      <c r="E32" s="1"/>
      <c r="F32" s="1"/>
      <c r="G32" s="1"/>
      <c r="H32" s="1"/>
      <c r="I32" s="1"/>
      <c r="J32" s="1"/>
      <c r="K32" s="1"/>
      <c r="L32" s="1"/>
      <c r="M32" s="1"/>
      <c r="N32" s="1"/>
      <c r="O32" s="1"/>
      <c r="P32" s="1"/>
      <c r="Q32" s="1"/>
      <c r="R32" s="1"/>
      <c r="S32" s="1"/>
      <c r="T32" s="1"/>
      <c r="U32" s="1"/>
      <c r="V32" s="1"/>
      <c r="W32" s="1"/>
      <c r="X32" s="1"/>
      <c r="Y32" s="1"/>
      <c r="Z32" s="1"/>
      <c r="AA32" s="46"/>
      <c r="AB32" s="46"/>
      <c r="AC32" s="46"/>
      <c r="AD32" s="46"/>
      <c r="AE32" s="46"/>
    </row>
    <row r="33" spans="1:41" ht="45" customHeight="1" x14ac:dyDescent="0.25">
      <c r="A33" s="266" t="s">
        <v>0</v>
      </c>
      <c r="B33" s="267"/>
      <c r="C33" s="267"/>
      <c r="D33" s="268"/>
      <c r="E33" s="246" t="s">
        <v>122</v>
      </c>
      <c r="F33" s="247"/>
      <c r="G33" s="247"/>
      <c r="H33" s="248"/>
      <c r="I33" s="246" t="s">
        <v>34</v>
      </c>
      <c r="J33" s="247"/>
      <c r="K33" s="247"/>
      <c r="L33" s="247"/>
      <c r="M33" s="248"/>
      <c r="N33" s="246" t="s">
        <v>123</v>
      </c>
      <c r="O33" s="247"/>
      <c r="P33" s="247"/>
      <c r="Q33" s="247"/>
      <c r="R33" s="247"/>
      <c r="S33" s="259" t="s">
        <v>141</v>
      </c>
      <c r="T33" s="260"/>
      <c r="U33" s="260"/>
      <c r="V33" s="261"/>
      <c r="W33" s="246" t="s">
        <v>124</v>
      </c>
      <c r="X33" s="247"/>
      <c r="Y33" s="247"/>
      <c r="Z33" s="248"/>
    </row>
    <row r="34" spans="1:41" ht="15.85" customHeight="1" x14ac:dyDescent="0.25">
      <c r="A34" s="249" t="s">
        <v>186</v>
      </c>
      <c r="B34" s="250"/>
      <c r="C34" s="250"/>
      <c r="D34" s="251"/>
      <c r="E34" s="32" t="str">
        <f>IFERROR(INT(AVERAGE(E29+G29/100,I29+L29/100,N29+Q29/100)),"")</f>
        <v/>
      </c>
      <c r="F34" s="31" t="s">
        <v>16</v>
      </c>
      <c r="G34" s="29" t="str">
        <f>IFERROR((ROUNDDOWN(AVERAGE(E29+G29/100,I29+L29/100,N29+Q29/100),2)-E34)*100,"")</f>
        <v/>
      </c>
      <c r="H34" s="5" t="s">
        <v>170</v>
      </c>
      <c r="I34" s="252"/>
      <c r="J34" s="253"/>
      <c r="K34" s="31" t="s">
        <v>172</v>
      </c>
      <c r="L34" s="40"/>
      <c r="M34" s="31" t="s">
        <v>171</v>
      </c>
      <c r="N34" s="254">
        <f>MIN(E34,I34)</f>
        <v>0</v>
      </c>
      <c r="O34" s="255"/>
      <c r="P34" s="31" t="s">
        <v>172</v>
      </c>
      <c r="Q34" s="29">
        <f>IF(E34&lt;I34,G34,IF(E34&gt;I34,L34,MIN(G34,L34)))</f>
        <v>0</v>
      </c>
      <c r="R34" s="31" t="s">
        <v>171</v>
      </c>
      <c r="S34" s="32" t="str">
        <f>IFERROR(MAX(INT(E34+G34/100-(N34+Q34/100)),0),"")</f>
        <v/>
      </c>
      <c r="T34" s="31" t="s">
        <v>16</v>
      </c>
      <c r="U34" s="29" t="str">
        <f>IFERROR(MAX(E34+G34/100-(N34+Q34/100)-INT(E34+G34/100-(N34+Q34/100)),0)*100,"")</f>
        <v/>
      </c>
      <c r="V34" s="5" t="s">
        <v>170</v>
      </c>
      <c r="W34" s="32" t="str">
        <f>IFERROR(INT(U7*1000/E10),"")</f>
        <v/>
      </c>
      <c r="X34" s="31" t="s">
        <v>16</v>
      </c>
      <c r="Y34" s="29" t="str">
        <f>IFERROR((ROUNDDOWN(U7*1000/E10,2)-W34)*100,"")</f>
        <v/>
      </c>
      <c r="Z34" s="5" t="s">
        <v>170</v>
      </c>
      <c r="AN34" s="45"/>
      <c r="AO34" s="47"/>
    </row>
    <row r="35" spans="1:41" ht="15.85" customHeight="1" x14ac:dyDescent="0.25">
      <c r="AN35" s="48"/>
      <c r="AO35" s="49"/>
    </row>
    <row r="36" spans="1:41" s="1" customFormat="1" ht="15.85" customHeight="1" x14ac:dyDescent="0.25">
      <c r="A36" s="33" t="s">
        <v>134</v>
      </c>
      <c r="B36" s="33"/>
      <c r="C36" s="33"/>
      <c r="D36" s="33"/>
      <c r="E36" s="33"/>
      <c r="F36" s="33"/>
      <c r="G36" s="33"/>
      <c r="H36" s="33"/>
      <c r="I36" s="33"/>
      <c r="J36" s="33"/>
      <c r="K36" s="33"/>
      <c r="L36" s="33"/>
      <c r="M36" s="33"/>
      <c r="N36" s="33"/>
      <c r="O36" s="33"/>
      <c r="P36" s="33"/>
      <c r="Q36" s="20"/>
      <c r="R36" s="20"/>
    </row>
    <row r="37" spans="1:41" s="1" customFormat="1" ht="75" customHeight="1" x14ac:dyDescent="0.25">
      <c r="A37" s="256" t="s">
        <v>0</v>
      </c>
      <c r="B37" s="257"/>
      <c r="C37" s="257"/>
      <c r="D37" s="258"/>
      <c r="E37" s="259" t="s">
        <v>135</v>
      </c>
      <c r="F37" s="260"/>
      <c r="G37" s="260"/>
      <c r="H37" s="261"/>
      <c r="I37" s="259" t="s">
        <v>136</v>
      </c>
      <c r="J37" s="260"/>
      <c r="K37" s="260"/>
      <c r="L37" s="260"/>
      <c r="M37" s="262" t="s">
        <v>139</v>
      </c>
      <c r="N37" s="262"/>
      <c r="O37" s="262" t="s">
        <v>140</v>
      </c>
      <c r="P37" s="262"/>
      <c r="U37" s="7"/>
      <c r="V37" s="7"/>
      <c r="W37" s="7"/>
      <c r="AA37" s="7"/>
      <c r="AB37" s="7"/>
      <c r="AC37" s="7"/>
      <c r="AD37" s="7"/>
      <c r="AE37" s="7"/>
      <c r="AF37" s="7"/>
    </row>
    <row r="38" spans="1:41" s="1" customFormat="1" ht="15.85" customHeight="1" x14ac:dyDescent="0.25">
      <c r="A38" s="249"/>
      <c r="B38" s="250"/>
      <c r="C38" s="250"/>
      <c r="D38" s="251"/>
      <c r="E38" s="236"/>
      <c r="F38" s="237"/>
      <c r="G38" s="237"/>
      <c r="H38" s="238"/>
      <c r="I38" s="239" t="s">
        <v>177</v>
      </c>
      <c r="J38" s="240"/>
      <c r="K38" s="51" t="str">
        <f>'表２（地域間）（合計）'!$K$38</f>
        <v/>
      </c>
      <c r="L38" s="35" t="s">
        <v>168</v>
      </c>
      <c r="M38" s="36" t="str">
        <f>'表２（地域間）（合計）'!$M$38</f>
        <v/>
      </c>
      <c r="N38" s="37" t="s">
        <v>138</v>
      </c>
      <c r="O38" s="241"/>
      <c r="P38" s="241"/>
      <c r="U38" s="7"/>
      <c r="V38" s="7"/>
      <c r="W38" s="7"/>
      <c r="AA38" s="7"/>
      <c r="AB38" s="7"/>
      <c r="AC38" s="7"/>
      <c r="AD38" s="7"/>
      <c r="AE38" s="7"/>
      <c r="AF38" s="7"/>
    </row>
    <row r="39" spans="1:41" s="1" customFormat="1" ht="15.85" customHeight="1" x14ac:dyDescent="0.25">
      <c r="A39" s="249"/>
      <c r="B39" s="250"/>
      <c r="C39" s="250"/>
      <c r="D39" s="251"/>
      <c r="E39" s="236"/>
      <c r="F39" s="237"/>
      <c r="G39" s="237"/>
      <c r="H39" s="238"/>
      <c r="I39" s="239" t="s">
        <v>177</v>
      </c>
      <c r="J39" s="240"/>
      <c r="K39" s="51" t="str">
        <f>'表２（地域間）（合計）'!$K$39</f>
        <v/>
      </c>
      <c r="L39" s="35" t="s">
        <v>168</v>
      </c>
      <c r="M39" s="36" t="str">
        <f>'表２（地域間）（合計）'!$M$39</f>
        <v/>
      </c>
      <c r="N39" s="37" t="s">
        <v>138</v>
      </c>
      <c r="O39" s="241"/>
      <c r="P39" s="241"/>
      <c r="U39" s="7"/>
      <c r="V39" s="7"/>
      <c r="W39" s="7"/>
      <c r="AA39" s="7"/>
      <c r="AB39" s="7"/>
      <c r="AC39" s="7"/>
      <c r="AD39" s="7"/>
      <c r="AE39" s="7"/>
      <c r="AF39" s="7"/>
    </row>
    <row r="40" spans="1:41" s="1" customFormat="1" ht="15.85" customHeight="1" x14ac:dyDescent="0.25">
      <c r="A40" s="249"/>
      <c r="B40" s="250"/>
      <c r="C40" s="250"/>
      <c r="D40" s="251"/>
      <c r="E40" s="236"/>
      <c r="F40" s="237"/>
      <c r="G40" s="237"/>
      <c r="H40" s="238"/>
      <c r="I40" s="239" t="s">
        <v>177</v>
      </c>
      <c r="J40" s="240"/>
      <c r="K40" s="51" t="str">
        <f>'表２（地域間）（合計）'!$K$40</f>
        <v/>
      </c>
      <c r="L40" s="35" t="s">
        <v>168</v>
      </c>
      <c r="M40" s="36" t="str">
        <f>'表２（地域間）（合計）'!$M$40</f>
        <v/>
      </c>
      <c r="N40" s="37" t="s">
        <v>138</v>
      </c>
      <c r="O40" s="241"/>
      <c r="P40" s="241"/>
      <c r="U40" s="7"/>
      <c r="V40" s="7"/>
      <c r="W40" s="7"/>
      <c r="AA40" s="7"/>
      <c r="AB40" s="7"/>
      <c r="AC40" s="7"/>
      <c r="AD40" s="7"/>
      <c r="AE40" s="7"/>
      <c r="AF40" s="7"/>
    </row>
  </sheetData>
  <mergeCells count="120">
    <mergeCell ref="A37:D37"/>
    <mergeCell ref="E37:H37"/>
    <mergeCell ref="I37:L37"/>
    <mergeCell ref="M37:N37"/>
    <mergeCell ref="O37:P37"/>
    <mergeCell ref="A38:D38"/>
    <mergeCell ref="E38:H38"/>
    <mergeCell ref="I38:J38"/>
    <mergeCell ref="O38:P38"/>
    <mergeCell ref="A39:D39"/>
    <mergeCell ref="E39:H39"/>
    <mergeCell ref="I39:J39"/>
    <mergeCell ref="O39:P39"/>
    <mergeCell ref="A40:D40"/>
    <mergeCell ref="E40:H40"/>
    <mergeCell ref="I40:J40"/>
    <mergeCell ref="Y3:Z3"/>
    <mergeCell ref="V3:W3"/>
    <mergeCell ref="O40:P40"/>
    <mergeCell ref="A33:D33"/>
    <mergeCell ref="E33:H33"/>
    <mergeCell ref="I33:M33"/>
    <mergeCell ref="N33:R33"/>
    <mergeCell ref="S33:V33"/>
    <mergeCell ref="W33:Z33"/>
    <mergeCell ref="A34:D34"/>
    <mergeCell ref="I34:J34"/>
    <mergeCell ref="N34:O34"/>
    <mergeCell ref="A17:D18"/>
    <mergeCell ref="E17:F18"/>
    <mergeCell ref="A20:D23"/>
    <mergeCell ref="E20:W20"/>
    <mergeCell ref="E21:G21"/>
    <mergeCell ref="O21:P21"/>
    <mergeCell ref="R21:T21"/>
    <mergeCell ref="U21:V21"/>
    <mergeCell ref="E22:G22"/>
    <mergeCell ref="H22:I22"/>
    <mergeCell ref="J22:K22"/>
    <mergeCell ref="L22:N22"/>
    <mergeCell ref="O22:P22"/>
    <mergeCell ref="R22:T22"/>
    <mergeCell ref="U22:V22"/>
    <mergeCell ref="A3:D3"/>
    <mergeCell ref="E3:S3"/>
    <mergeCell ref="A6:D9"/>
    <mergeCell ref="E6:W6"/>
    <mergeCell ref="E7:G7"/>
    <mergeCell ref="H7:I7"/>
    <mergeCell ref="J7:K7"/>
    <mergeCell ref="L7:N7"/>
    <mergeCell ref="O7:P7"/>
    <mergeCell ref="R7:T7"/>
    <mergeCell ref="U7:V7"/>
    <mergeCell ref="E8:G8"/>
    <mergeCell ref="H8:I8"/>
    <mergeCell ref="J8:K8"/>
    <mergeCell ref="L8:N8"/>
    <mergeCell ref="O8:P8"/>
    <mergeCell ref="E9:G9"/>
    <mergeCell ref="H9:I9"/>
    <mergeCell ref="J9:K9"/>
    <mergeCell ref="A29:D29"/>
    <mergeCell ref="I29:J29"/>
    <mergeCell ref="N29:O29"/>
    <mergeCell ref="R10:T10"/>
    <mergeCell ref="E16:G16"/>
    <mergeCell ref="H16:I16"/>
    <mergeCell ref="J16:K16"/>
    <mergeCell ref="L16:N16"/>
    <mergeCell ref="O16:P16"/>
    <mergeCell ref="E23:G23"/>
    <mergeCell ref="H23:I23"/>
    <mergeCell ref="J23:K23"/>
    <mergeCell ref="L23:N23"/>
    <mergeCell ref="O23:P23"/>
    <mergeCell ref="R23:T23"/>
    <mergeCell ref="A10:D11"/>
    <mergeCell ref="E10:F11"/>
    <mergeCell ref="A13:D16"/>
    <mergeCell ref="E13:W13"/>
    <mergeCell ref="E14:G14"/>
    <mergeCell ref="H14:I14"/>
    <mergeCell ref="J14:K14"/>
    <mergeCell ref="L14:N14"/>
    <mergeCell ref="O14:P14"/>
    <mergeCell ref="A24:D25"/>
    <mergeCell ref="E24:F25"/>
    <mergeCell ref="R16:T16"/>
    <mergeCell ref="U16:V16"/>
    <mergeCell ref="R17:T17"/>
    <mergeCell ref="U17:V17"/>
    <mergeCell ref="L9:N9"/>
    <mergeCell ref="O9:P9"/>
    <mergeCell ref="A28:D28"/>
    <mergeCell ref="E28:H28"/>
    <mergeCell ref="I28:M28"/>
    <mergeCell ref="N28:R28"/>
    <mergeCell ref="R14:T14"/>
    <mergeCell ref="U14:V14"/>
    <mergeCell ref="E15:G15"/>
    <mergeCell ref="H15:I15"/>
    <mergeCell ref="J15:K15"/>
    <mergeCell ref="L15:N15"/>
    <mergeCell ref="O15:P15"/>
    <mergeCell ref="R15:T15"/>
    <mergeCell ref="U15:V15"/>
    <mergeCell ref="H21:I21"/>
    <mergeCell ref="J21:K21"/>
    <mergeCell ref="L21:N21"/>
    <mergeCell ref="U10:V10"/>
    <mergeCell ref="R8:T8"/>
    <mergeCell ref="U8:V8"/>
    <mergeCell ref="R9:T9"/>
    <mergeCell ref="U9:V9"/>
    <mergeCell ref="S28:V28"/>
    <mergeCell ref="S29:U29"/>
    <mergeCell ref="R24:T24"/>
    <mergeCell ref="U24:V24"/>
    <mergeCell ref="U23:V23"/>
  </mergeCells>
  <phoneticPr fontId="2"/>
  <dataValidations count="2">
    <dataValidation operator="equal" allowBlank="1" showInputMessage="1" showErrorMessage="1" sqref="AC22:AE22 AC5:AE6 AC14:AE14 AC32:AE33" xr:uid="{AA2A1ED6-C6C9-419F-AD0A-0619168B55AE}"/>
    <dataValidation type="list" allowBlank="1" showInputMessage="1" showErrorMessage="1" sqref="A29:D29 A34:D34 A38:D40" xr:uid="{BCEC8C0E-F43C-40E9-A92F-38EC8EEFFE08}">
      <formula1>"北北海道,南北海道,東北,羽越,長野,北関東,千葉,武蔵・相模,京浜,山梨・静岡,東海,北陸,北近畿,南近畿,京阪神,山陰,山陽,四国,北九州,南九州,沖縄"</formula1>
    </dataValidation>
  </dataValidations>
  <printOptions horizontalCentered="1"/>
  <pageMargins left="0.98425196850393704" right="0.78740157480314965" top="0.98425196850393704" bottom="0.59055118110236227" header="0.51181102362204722" footer="0.51181102362204722"/>
  <pageSetup paperSize="9" scale="6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45175-6C2A-4E44-B705-7DE9DC005ED8}">
  <sheetPr codeName="Sheet2">
    <tabColor theme="9" tint="0.79998168889431442"/>
  </sheetPr>
  <dimension ref="A1:AX294"/>
  <sheetViews>
    <sheetView view="pageBreakPreview" topLeftCell="A256" zoomScale="110" zoomScaleNormal="100" zoomScaleSheetLayoutView="110" workbookViewId="0">
      <selection activeCell="F262" sqref="F262:G262"/>
    </sheetView>
  </sheetViews>
  <sheetFormatPr defaultColWidth="9" defaultRowHeight="12.75" x14ac:dyDescent="0.25"/>
  <cols>
    <col min="1" max="1" width="5.1328125" style="1" customWidth="1"/>
    <col min="2" max="3" width="3.59765625" style="1" customWidth="1"/>
    <col min="4" max="4" width="4.59765625" style="1" customWidth="1"/>
    <col min="5" max="5" width="4.3984375" style="1" customWidth="1"/>
    <col min="6" max="6" width="4.86328125" style="1" customWidth="1"/>
    <col min="7" max="7" width="4.3984375" style="1" customWidth="1"/>
    <col min="8" max="11" width="4.1328125" style="1" customWidth="1"/>
    <col min="12" max="13" width="4.265625" style="1" customWidth="1"/>
    <col min="14" max="14" width="3.59765625" style="1" customWidth="1"/>
    <col min="15" max="15" width="3.46484375" style="1" customWidth="1"/>
    <col min="16" max="17" width="4" style="1" customWidth="1"/>
    <col min="18" max="18" width="4.265625" style="1" customWidth="1"/>
    <col min="19" max="19" width="4.3984375" style="1" customWidth="1"/>
    <col min="20" max="22" width="3.59765625" style="1" customWidth="1"/>
    <col min="23" max="25" width="4.265625" style="1" customWidth="1"/>
    <col min="26" max="27" width="3.73046875" style="1" customWidth="1"/>
    <col min="28" max="29" width="4.3984375" style="1" customWidth="1"/>
    <col min="30" max="31" width="4.265625" style="1" customWidth="1"/>
    <col min="32" max="33" width="3.73046875" style="1" customWidth="1"/>
    <col min="34" max="37" width="3.46484375" style="1" customWidth="1"/>
    <col min="38" max="39" width="4.1328125" style="1" customWidth="1"/>
    <col min="40" max="40" width="5.59765625" style="1" bestFit="1" customWidth="1"/>
    <col min="41" max="41" width="5.1328125" style="1" customWidth="1"/>
    <col min="42" max="43" width="4.46484375" style="1" customWidth="1"/>
    <col min="44" max="44" width="9" style="1"/>
    <col min="45" max="45" width="10.46484375" style="1" bestFit="1" customWidth="1"/>
    <col min="46" max="16384" width="9" style="1"/>
  </cols>
  <sheetData>
    <row r="1" spans="1:50" x14ac:dyDescent="0.25">
      <c r="A1" s="1" t="s">
        <v>55</v>
      </c>
    </row>
    <row r="2" spans="1:50" x14ac:dyDescent="0.25">
      <c r="AR2" s="1" t="s">
        <v>181</v>
      </c>
    </row>
    <row r="3" spans="1:50" ht="15.75" customHeight="1" x14ac:dyDescent="0.25">
      <c r="A3" s="299" t="s">
        <v>20</v>
      </c>
      <c r="B3" s="299"/>
      <c r="C3" s="299"/>
      <c r="D3" s="299"/>
      <c r="E3" s="300">
        <f>'表２（地域間）１印刷用'!$E$3</f>
        <v>0</v>
      </c>
      <c r="F3" s="300"/>
      <c r="G3" s="300"/>
      <c r="H3" s="300"/>
      <c r="I3" s="300"/>
      <c r="J3" s="300"/>
      <c r="K3" s="300"/>
      <c r="L3" s="300"/>
      <c r="M3" s="300"/>
      <c r="N3" s="300"/>
      <c r="O3" s="300"/>
      <c r="P3" s="300"/>
      <c r="Q3" s="300"/>
      <c r="R3" s="300"/>
      <c r="S3" s="300"/>
      <c r="AL3" s="2"/>
      <c r="AM3" s="2"/>
      <c r="AN3" s="21" t="s">
        <v>169</v>
      </c>
      <c r="AO3" s="43">
        <f>'表２（地域間）１印刷用'!X3</f>
        <v>0</v>
      </c>
      <c r="AP3" s="22" t="s">
        <v>168</v>
      </c>
      <c r="AR3" s="1" t="s">
        <v>175</v>
      </c>
      <c r="AS3" s="25">
        <f>DATE(2017+AO3,10,1)</f>
        <v>43009</v>
      </c>
      <c r="AT3" s="24">
        <f>EDATE(AS3,12)-1</f>
        <v>43373</v>
      </c>
    </row>
    <row r="4" spans="1:50" x14ac:dyDescent="0.25">
      <c r="AS4" s="25"/>
      <c r="AT4" s="24"/>
    </row>
    <row r="5" spans="1:50" x14ac:dyDescent="0.25">
      <c r="A5" s="1" t="s">
        <v>21</v>
      </c>
      <c r="AR5" s="1" t="s">
        <v>176</v>
      </c>
      <c r="AS5" s="24">
        <f>EDATE(AS3,-24)</f>
        <v>42278</v>
      </c>
      <c r="AT5" s="24">
        <f t="shared" ref="AT5:AT8" si="0">EDATE(AS5,12)-1</f>
        <v>42643</v>
      </c>
      <c r="AU5" s="1" t="s">
        <v>178</v>
      </c>
      <c r="AV5" s="26">
        <v>1</v>
      </c>
    </row>
    <row r="6" spans="1:50" ht="15.75" customHeight="1" x14ac:dyDescent="0.25">
      <c r="A6" s="269" t="s">
        <v>119</v>
      </c>
      <c r="B6" s="294"/>
      <c r="C6" s="294"/>
      <c r="D6" s="294"/>
      <c r="E6" s="295" t="s">
        <v>30</v>
      </c>
      <c r="F6" s="296"/>
      <c r="G6" s="296"/>
      <c r="H6" s="296"/>
      <c r="I6" s="296"/>
      <c r="J6" s="296"/>
      <c r="K6" s="296"/>
      <c r="L6" s="296"/>
      <c r="M6" s="296"/>
      <c r="N6" s="296"/>
      <c r="O6" s="296"/>
      <c r="P6" s="296"/>
      <c r="Q6" s="296"/>
      <c r="R6" s="296"/>
      <c r="S6" s="296"/>
      <c r="T6" s="296"/>
      <c r="U6" s="296"/>
      <c r="V6" s="296"/>
      <c r="W6" s="296"/>
      <c r="X6" s="3"/>
      <c r="Y6" s="4"/>
      <c r="Z6" s="4"/>
      <c r="AA6" s="4"/>
      <c r="AB6" s="4"/>
      <c r="AC6" s="4"/>
      <c r="AR6" s="1" t="s">
        <v>173</v>
      </c>
      <c r="AS6" s="24">
        <f>EDATE(AS3,-36)</f>
        <v>41913</v>
      </c>
      <c r="AT6" s="24">
        <f t="shared" si="0"/>
        <v>42277</v>
      </c>
      <c r="AU6" s="1" t="s">
        <v>179</v>
      </c>
      <c r="AV6" s="26">
        <f>IF(AS6=AW6,1,2/3)</f>
        <v>0.66666666666666663</v>
      </c>
      <c r="AW6" s="1">
        <v>44105</v>
      </c>
      <c r="AX6" s="1">
        <v>44470</v>
      </c>
    </row>
    <row r="7" spans="1:50" ht="15.75" customHeight="1" x14ac:dyDescent="0.25">
      <c r="A7" s="281"/>
      <c r="B7" s="282"/>
      <c r="C7" s="282"/>
      <c r="D7" s="282"/>
      <c r="E7" s="266" t="s">
        <v>22</v>
      </c>
      <c r="F7" s="267"/>
      <c r="G7" s="268"/>
      <c r="H7" s="292">
        <f>'表２（地域間）１印刷用'!$H$7</f>
        <v>0</v>
      </c>
      <c r="I7" s="293"/>
      <c r="J7" s="287" t="s">
        <v>17</v>
      </c>
      <c r="K7" s="288"/>
      <c r="L7" s="266" t="s">
        <v>25</v>
      </c>
      <c r="M7" s="267"/>
      <c r="N7" s="268"/>
      <c r="O7" s="292">
        <f>'表２（地域間）１印刷用'!$O$7</f>
        <v>0</v>
      </c>
      <c r="P7" s="293"/>
      <c r="Q7" s="5" t="s">
        <v>17</v>
      </c>
      <c r="R7" s="266" t="s">
        <v>31</v>
      </c>
      <c r="S7" s="267"/>
      <c r="T7" s="268"/>
      <c r="U7" s="297">
        <f>SUM(H7,O7)</f>
        <v>0</v>
      </c>
      <c r="V7" s="298"/>
      <c r="W7" s="5" t="s">
        <v>17</v>
      </c>
      <c r="AB7" s="6"/>
      <c r="AC7" s="7"/>
      <c r="AR7" s="1" t="s">
        <v>174</v>
      </c>
      <c r="AS7" s="24">
        <f>EDATE(AS3,-48)</f>
        <v>41548</v>
      </c>
      <c r="AT7" s="24">
        <f t="shared" si="0"/>
        <v>41912</v>
      </c>
      <c r="AU7" s="1" t="s">
        <v>180</v>
      </c>
      <c r="AV7" s="26">
        <f>IF(AS7=AW7,0,IF(AS7=AX7,2/3,1/3))</f>
        <v>0.33333333333333331</v>
      </c>
      <c r="AW7" s="1">
        <v>43739</v>
      </c>
      <c r="AX7" s="1">
        <v>44105</v>
      </c>
    </row>
    <row r="8" spans="1:50" ht="15.75" customHeight="1" x14ac:dyDescent="0.25">
      <c r="A8" s="281"/>
      <c r="B8" s="282"/>
      <c r="C8" s="282"/>
      <c r="D8" s="282"/>
      <c r="E8" s="266" t="s">
        <v>23</v>
      </c>
      <c r="F8" s="267"/>
      <c r="G8" s="268"/>
      <c r="H8" s="292">
        <f>'表２（地域間）１印刷用'!$H$8</f>
        <v>0</v>
      </c>
      <c r="I8" s="293"/>
      <c r="J8" s="287" t="s">
        <v>17</v>
      </c>
      <c r="K8" s="288"/>
      <c r="L8" s="246" t="s">
        <v>26</v>
      </c>
      <c r="M8" s="247"/>
      <c r="N8" s="248"/>
      <c r="O8" s="292">
        <f>'表２（地域間）１印刷用'!$O$8</f>
        <v>0</v>
      </c>
      <c r="P8" s="293"/>
      <c r="Q8" s="5" t="s">
        <v>17</v>
      </c>
      <c r="R8" s="266" t="s">
        <v>32</v>
      </c>
      <c r="S8" s="267"/>
      <c r="T8" s="268"/>
      <c r="U8" s="297">
        <f>SUM(H8,O8)</f>
        <v>0</v>
      </c>
      <c r="V8" s="298"/>
      <c r="W8" s="5" t="s">
        <v>17</v>
      </c>
      <c r="AB8" s="6"/>
      <c r="AC8" s="7"/>
      <c r="AR8" s="1" t="s">
        <v>182</v>
      </c>
      <c r="AS8" s="24">
        <f>EDATE(AS3,-60)</f>
        <v>41183</v>
      </c>
      <c r="AT8" s="24">
        <f t="shared" si="0"/>
        <v>41547</v>
      </c>
      <c r="AU8" s="1" t="str">
        <f>IF(AS8=AW8,"前々々","")</f>
        <v/>
      </c>
      <c r="AV8" s="39" t="str">
        <f>IF(AS8=AW8,1/3,"")</f>
        <v/>
      </c>
      <c r="AW8" s="1">
        <v>44105</v>
      </c>
    </row>
    <row r="9" spans="1:50" ht="15.75" customHeight="1" thickBot="1" x14ac:dyDescent="0.3">
      <c r="A9" s="281"/>
      <c r="B9" s="282"/>
      <c r="C9" s="282"/>
      <c r="D9" s="282"/>
      <c r="E9" s="283" t="s">
        <v>24</v>
      </c>
      <c r="F9" s="270"/>
      <c r="G9" s="284"/>
      <c r="H9" s="285">
        <f>H7-H8</f>
        <v>0</v>
      </c>
      <c r="I9" s="286"/>
      <c r="J9" s="287" t="s">
        <v>17</v>
      </c>
      <c r="K9" s="288"/>
      <c r="L9" s="266" t="s">
        <v>27</v>
      </c>
      <c r="M9" s="267"/>
      <c r="N9" s="268"/>
      <c r="O9" s="285">
        <f>O7-O8</f>
        <v>0</v>
      </c>
      <c r="P9" s="286"/>
      <c r="Q9" s="5" t="s">
        <v>17</v>
      </c>
      <c r="R9" s="289" t="s">
        <v>28</v>
      </c>
      <c r="S9" s="290"/>
      <c r="T9" s="291"/>
      <c r="U9" s="297">
        <f>SUM(H9,O9)</f>
        <v>0</v>
      </c>
      <c r="V9" s="298"/>
      <c r="W9" s="5" t="s">
        <v>17</v>
      </c>
      <c r="AB9" s="6"/>
      <c r="AC9" s="7"/>
    </row>
    <row r="10" spans="1:50" ht="16.5" customHeight="1" thickTop="1" thickBot="1" x14ac:dyDescent="0.3">
      <c r="A10" s="269" t="s">
        <v>33</v>
      </c>
      <c r="B10" s="270"/>
      <c r="C10" s="270"/>
      <c r="D10" s="270"/>
      <c r="E10" s="273">
        <f>'表２（地域間）１印刷用'!$E$10</f>
        <v>0</v>
      </c>
      <c r="F10" s="274"/>
      <c r="G10" s="8" t="s">
        <v>56</v>
      </c>
      <c r="H10" s="9"/>
      <c r="I10" s="10"/>
      <c r="J10" s="10"/>
      <c r="K10" s="10"/>
      <c r="L10" s="7"/>
      <c r="M10" s="7"/>
      <c r="N10" s="7"/>
      <c r="O10" s="11"/>
      <c r="R10" s="277" t="s">
        <v>29</v>
      </c>
      <c r="S10" s="278"/>
      <c r="T10" s="279"/>
      <c r="U10" s="280" t="e">
        <f>ROUND(U7/U8*100,2)</f>
        <v>#DIV/0!</v>
      </c>
      <c r="V10" s="280"/>
      <c r="W10" s="5" t="s">
        <v>19</v>
      </c>
      <c r="AC10" s="7"/>
    </row>
    <row r="11" spans="1:50" ht="24" customHeight="1" thickTop="1" thickBot="1" x14ac:dyDescent="0.3">
      <c r="A11" s="271"/>
      <c r="B11" s="272"/>
      <c r="C11" s="272"/>
      <c r="D11" s="272"/>
      <c r="E11" s="275"/>
      <c r="F11" s="276"/>
      <c r="G11" s="12"/>
      <c r="H11" s="9"/>
      <c r="I11" s="10"/>
      <c r="J11" s="10"/>
      <c r="K11" s="10"/>
      <c r="L11" s="10"/>
      <c r="M11" s="10"/>
      <c r="N11" s="10"/>
      <c r="O11" s="10"/>
      <c r="P11" s="7"/>
      <c r="Q11" s="7"/>
      <c r="R11" s="7"/>
      <c r="S11" s="7"/>
      <c r="V11" s="7"/>
      <c r="W11" s="7"/>
      <c r="X11" s="7"/>
    </row>
    <row r="12" spans="1:50" ht="7.5" customHeight="1" thickTop="1" x14ac:dyDescent="0.25">
      <c r="A12" s="19"/>
      <c r="B12" s="19"/>
      <c r="C12" s="19"/>
      <c r="D12" s="19"/>
      <c r="E12" s="6"/>
      <c r="F12" s="6"/>
      <c r="G12" s="7"/>
      <c r="H12" s="10"/>
      <c r="I12" s="10"/>
      <c r="J12" s="10"/>
      <c r="K12" s="10"/>
      <c r="L12" s="10"/>
      <c r="M12" s="10"/>
      <c r="N12" s="10"/>
      <c r="O12" s="10"/>
      <c r="P12" s="7"/>
      <c r="Q12" s="7"/>
      <c r="R12" s="7"/>
      <c r="S12" s="7"/>
      <c r="V12" s="7"/>
      <c r="W12" s="7"/>
      <c r="X12" s="7"/>
    </row>
    <row r="13" spans="1:50" ht="15.75" customHeight="1" x14ac:dyDescent="0.25">
      <c r="A13" s="269" t="s">
        <v>63</v>
      </c>
      <c r="B13" s="294"/>
      <c r="C13" s="294"/>
      <c r="D13" s="294"/>
      <c r="E13" s="295" t="s">
        <v>30</v>
      </c>
      <c r="F13" s="296"/>
      <c r="G13" s="296"/>
      <c r="H13" s="296"/>
      <c r="I13" s="296"/>
      <c r="J13" s="296"/>
      <c r="K13" s="296"/>
      <c r="L13" s="296"/>
      <c r="M13" s="296"/>
      <c r="N13" s="296"/>
      <c r="O13" s="296"/>
      <c r="P13" s="296"/>
      <c r="Q13" s="296"/>
      <c r="R13" s="296"/>
      <c r="S13" s="296"/>
      <c r="T13" s="296"/>
      <c r="U13" s="296"/>
      <c r="V13" s="296"/>
      <c r="W13" s="296"/>
      <c r="X13" s="3"/>
      <c r="Y13" s="4"/>
      <c r="Z13" s="4"/>
      <c r="AA13" s="4"/>
      <c r="AB13" s="4"/>
      <c r="AC13" s="4"/>
    </row>
    <row r="14" spans="1:50" ht="15.75" customHeight="1" x14ac:dyDescent="0.25">
      <c r="A14" s="281"/>
      <c r="B14" s="282"/>
      <c r="C14" s="282"/>
      <c r="D14" s="282"/>
      <c r="E14" s="266" t="s">
        <v>22</v>
      </c>
      <c r="F14" s="267"/>
      <c r="G14" s="268"/>
      <c r="H14" s="292">
        <f>'表２（地域間）１印刷用'!$H$14</f>
        <v>0</v>
      </c>
      <c r="I14" s="293"/>
      <c r="J14" s="287" t="s">
        <v>17</v>
      </c>
      <c r="K14" s="288"/>
      <c r="L14" s="266" t="s">
        <v>25</v>
      </c>
      <c r="M14" s="267"/>
      <c r="N14" s="268"/>
      <c r="O14" s="292">
        <f>'表２（地域間）１印刷用'!$O$14</f>
        <v>0</v>
      </c>
      <c r="P14" s="293"/>
      <c r="Q14" s="5" t="s">
        <v>17</v>
      </c>
      <c r="R14" s="266" t="s">
        <v>64</v>
      </c>
      <c r="S14" s="267"/>
      <c r="T14" s="268"/>
      <c r="U14" s="285">
        <f>SUM(H14,O14)</f>
        <v>0</v>
      </c>
      <c r="V14" s="286"/>
      <c r="W14" s="5" t="s">
        <v>17</v>
      </c>
      <c r="AB14" s="6"/>
      <c r="AC14" s="7"/>
    </row>
    <row r="15" spans="1:50" ht="15.75" customHeight="1" x14ac:dyDescent="0.25">
      <c r="A15" s="281"/>
      <c r="B15" s="282"/>
      <c r="C15" s="282"/>
      <c r="D15" s="282"/>
      <c r="E15" s="266" t="s">
        <v>23</v>
      </c>
      <c r="F15" s="267"/>
      <c r="G15" s="268"/>
      <c r="H15" s="292">
        <f>'表２（地域間）１印刷用'!$H$15</f>
        <v>0</v>
      </c>
      <c r="I15" s="293"/>
      <c r="J15" s="287" t="s">
        <v>17</v>
      </c>
      <c r="K15" s="288"/>
      <c r="L15" s="246" t="s">
        <v>26</v>
      </c>
      <c r="M15" s="247"/>
      <c r="N15" s="248"/>
      <c r="O15" s="292">
        <f>'表２（地域間）１印刷用'!$O$15</f>
        <v>0</v>
      </c>
      <c r="P15" s="293"/>
      <c r="Q15" s="5" t="s">
        <v>17</v>
      </c>
      <c r="R15" s="266" t="s">
        <v>65</v>
      </c>
      <c r="S15" s="267"/>
      <c r="T15" s="268"/>
      <c r="U15" s="285">
        <f>SUM(H15,O15)</f>
        <v>0</v>
      </c>
      <c r="V15" s="286"/>
      <c r="W15" s="5" t="s">
        <v>17</v>
      </c>
      <c r="AB15" s="6"/>
      <c r="AC15" s="7"/>
    </row>
    <row r="16" spans="1:50" ht="15.75" customHeight="1" thickBot="1" x14ac:dyDescent="0.3">
      <c r="A16" s="281"/>
      <c r="B16" s="282"/>
      <c r="C16" s="282"/>
      <c r="D16" s="282"/>
      <c r="E16" s="283" t="s">
        <v>24</v>
      </c>
      <c r="F16" s="270"/>
      <c r="G16" s="284"/>
      <c r="H16" s="285">
        <f>H14-H15</f>
        <v>0</v>
      </c>
      <c r="I16" s="286"/>
      <c r="J16" s="287" t="s">
        <v>17</v>
      </c>
      <c r="K16" s="288"/>
      <c r="L16" s="266" t="s">
        <v>27</v>
      </c>
      <c r="M16" s="267"/>
      <c r="N16" s="268"/>
      <c r="O16" s="285">
        <f>O14-O15</f>
        <v>0</v>
      </c>
      <c r="P16" s="286"/>
      <c r="Q16" s="5" t="s">
        <v>17</v>
      </c>
      <c r="R16" s="289" t="s">
        <v>28</v>
      </c>
      <c r="S16" s="290"/>
      <c r="T16" s="291"/>
      <c r="U16" s="297">
        <f>SUM(H16,O16)</f>
        <v>0</v>
      </c>
      <c r="V16" s="298"/>
      <c r="W16" s="5" t="s">
        <v>17</v>
      </c>
      <c r="AB16" s="6"/>
      <c r="AC16" s="7"/>
    </row>
    <row r="17" spans="1:32" ht="16.5" customHeight="1" thickTop="1" thickBot="1" x14ac:dyDescent="0.3">
      <c r="A17" s="269" t="s">
        <v>71</v>
      </c>
      <c r="B17" s="270"/>
      <c r="C17" s="270"/>
      <c r="D17" s="270"/>
      <c r="E17" s="273">
        <f>'表２（地域間）１印刷用'!$E$17</f>
        <v>0</v>
      </c>
      <c r="F17" s="274"/>
      <c r="G17" s="8" t="s">
        <v>56</v>
      </c>
      <c r="H17" s="9"/>
      <c r="I17" s="10"/>
      <c r="J17" s="10"/>
      <c r="K17" s="10"/>
      <c r="L17" s="7"/>
      <c r="M17" s="7"/>
      <c r="N17" s="7"/>
      <c r="O17" s="11"/>
      <c r="R17" s="277" t="s">
        <v>29</v>
      </c>
      <c r="S17" s="278"/>
      <c r="T17" s="279"/>
      <c r="U17" s="280" t="e">
        <f>ROUND(U14/U15*100,2)</f>
        <v>#DIV/0!</v>
      </c>
      <c r="V17" s="280"/>
      <c r="W17" s="5" t="s">
        <v>19</v>
      </c>
      <c r="AC17" s="7"/>
    </row>
    <row r="18" spans="1:32" ht="24" customHeight="1" thickTop="1" thickBot="1" x14ac:dyDescent="0.3">
      <c r="A18" s="271"/>
      <c r="B18" s="272"/>
      <c r="C18" s="272"/>
      <c r="D18" s="272"/>
      <c r="E18" s="275"/>
      <c r="F18" s="276"/>
      <c r="G18" s="12"/>
      <c r="H18" s="9"/>
      <c r="I18" s="10"/>
      <c r="J18" s="10"/>
      <c r="K18" s="10"/>
      <c r="L18" s="10"/>
      <c r="M18" s="10"/>
      <c r="N18" s="10"/>
      <c r="O18" s="10"/>
      <c r="P18" s="7"/>
      <c r="Q18" s="7"/>
      <c r="R18" s="7"/>
      <c r="S18" s="7"/>
      <c r="V18" s="7"/>
      <c r="W18" s="7"/>
      <c r="X18" s="7"/>
    </row>
    <row r="19" spans="1:32" ht="8.25" customHeight="1" thickTop="1" x14ac:dyDescent="0.25">
      <c r="A19" s="19"/>
      <c r="B19" s="19"/>
      <c r="C19" s="19"/>
      <c r="D19" s="19"/>
      <c r="E19" s="6"/>
      <c r="F19" s="6"/>
      <c r="G19" s="7"/>
      <c r="H19" s="10"/>
      <c r="I19" s="10"/>
      <c r="J19" s="10"/>
      <c r="K19" s="10"/>
      <c r="L19" s="10"/>
      <c r="M19" s="10"/>
      <c r="N19" s="10"/>
      <c r="O19" s="10"/>
      <c r="P19" s="7"/>
      <c r="Q19" s="7"/>
      <c r="R19" s="7"/>
      <c r="S19" s="7"/>
      <c r="V19" s="7"/>
      <c r="W19" s="7"/>
      <c r="X19" s="7"/>
    </row>
    <row r="20" spans="1:32" ht="15.75" customHeight="1" x14ac:dyDescent="0.25">
      <c r="A20" s="269" t="s">
        <v>72</v>
      </c>
      <c r="B20" s="294"/>
      <c r="C20" s="294"/>
      <c r="D20" s="294"/>
      <c r="E20" s="295" t="s">
        <v>30</v>
      </c>
      <c r="F20" s="296"/>
      <c r="G20" s="296"/>
      <c r="H20" s="296"/>
      <c r="I20" s="296"/>
      <c r="J20" s="296"/>
      <c r="K20" s="296"/>
      <c r="L20" s="296"/>
      <c r="M20" s="296"/>
      <c r="N20" s="296"/>
      <c r="O20" s="296"/>
      <c r="P20" s="296"/>
      <c r="Q20" s="296"/>
      <c r="R20" s="296"/>
      <c r="S20" s="296"/>
      <c r="T20" s="296"/>
      <c r="U20" s="296"/>
      <c r="V20" s="296"/>
      <c r="W20" s="296"/>
      <c r="X20" s="3"/>
      <c r="Y20" s="4"/>
      <c r="Z20" s="4"/>
      <c r="AA20" s="4"/>
      <c r="AB20" s="4"/>
      <c r="AC20" s="4"/>
    </row>
    <row r="21" spans="1:32" ht="15.75" customHeight="1" x14ac:dyDescent="0.25">
      <c r="A21" s="281"/>
      <c r="B21" s="282"/>
      <c r="C21" s="282"/>
      <c r="D21" s="282"/>
      <c r="E21" s="266" t="s">
        <v>22</v>
      </c>
      <c r="F21" s="267"/>
      <c r="G21" s="268"/>
      <c r="H21" s="292">
        <f>'表２（地域間）１印刷用'!$H$21</f>
        <v>0</v>
      </c>
      <c r="I21" s="293"/>
      <c r="J21" s="287" t="s">
        <v>17</v>
      </c>
      <c r="K21" s="288"/>
      <c r="L21" s="266" t="s">
        <v>25</v>
      </c>
      <c r="M21" s="267"/>
      <c r="N21" s="268"/>
      <c r="O21" s="292">
        <f>'表２（地域間）１印刷用'!$O$21</f>
        <v>0</v>
      </c>
      <c r="P21" s="293"/>
      <c r="Q21" s="5" t="s">
        <v>17</v>
      </c>
      <c r="R21" s="266" t="s">
        <v>66</v>
      </c>
      <c r="S21" s="267"/>
      <c r="T21" s="268"/>
      <c r="U21" s="285">
        <f>SUM(H21,O21)</f>
        <v>0</v>
      </c>
      <c r="V21" s="286"/>
      <c r="W21" s="5" t="s">
        <v>17</v>
      </c>
      <c r="AB21" s="6"/>
      <c r="AC21" s="7"/>
    </row>
    <row r="22" spans="1:32" ht="15.75" customHeight="1" x14ac:dyDescent="0.25">
      <c r="A22" s="281"/>
      <c r="B22" s="282"/>
      <c r="C22" s="282"/>
      <c r="D22" s="282"/>
      <c r="E22" s="266" t="s">
        <v>23</v>
      </c>
      <c r="F22" s="267"/>
      <c r="G22" s="268"/>
      <c r="H22" s="292">
        <f>'表２（地域間）１印刷用'!$H$22</f>
        <v>0</v>
      </c>
      <c r="I22" s="293"/>
      <c r="J22" s="287" t="s">
        <v>17</v>
      </c>
      <c r="K22" s="288"/>
      <c r="L22" s="246" t="s">
        <v>26</v>
      </c>
      <c r="M22" s="247"/>
      <c r="N22" s="248"/>
      <c r="O22" s="292">
        <f>'表２（地域間）１印刷用'!$O$22</f>
        <v>0</v>
      </c>
      <c r="P22" s="293"/>
      <c r="Q22" s="5" t="s">
        <v>17</v>
      </c>
      <c r="R22" s="266" t="s">
        <v>67</v>
      </c>
      <c r="S22" s="267"/>
      <c r="T22" s="268"/>
      <c r="U22" s="285">
        <f>SUM(H22,O22)</f>
        <v>0</v>
      </c>
      <c r="V22" s="286"/>
      <c r="W22" s="5" t="s">
        <v>17</v>
      </c>
      <c r="AB22" s="6"/>
      <c r="AC22" s="7"/>
    </row>
    <row r="23" spans="1:32" ht="15.75" customHeight="1" thickBot="1" x14ac:dyDescent="0.3">
      <c r="A23" s="281"/>
      <c r="B23" s="282"/>
      <c r="C23" s="282"/>
      <c r="D23" s="282"/>
      <c r="E23" s="283" t="s">
        <v>24</v>
      </c>
      <c r="F23" s="270"/>
      <c r="G23" s="284"/>
      <c r="H23" s="285">
        <f>H21-H22</f>
        <v>0</v>
      </c>
      <c r="I23" s="286"/>
      <c r="J23" s="287" t="s">
        <v>17</v>
      </c>
      <c r="K23" s="288"/>
      <c r="L23" s="266" t="s">
        <v>27</v>
      </c>
      <c r="M23" s="267"/>
      <c r="N23" s="268"/>
      <c r="O23" s="285">
        <f>O21-O22</f>
        <v>0</v>
      </c>
      <c r="P23" s="286"/>
      <c r="Q23" s="5" t="s">
        <v>17</v>
      </c>
      <c r="R23" s="289" t="s">
        <v>28</v>
      </c>
      <c r="S23" s="290"/>
      <c r="T23" s="291"/>
      <c r="U23" s="297">
        <f>SUM(H23,O23)</f>
        <v>0</v>
      </c>
      <c r="V23" s="298"/>
      <c r="W23" s="5" t="s">
        <v>17</v>
      </c>
      <c r="AB23" s="6"/>
      <c r="AC23" s="7"/>
    </row>
    <row r="24" spans="1:32" ht="16.5" customHeight="1" thickTop="1" thickBot="1" x14ac:dyDescent="0.3">
      <c r="A24" s="269" t="s">
        <v>73</v>
      </c>
      <c r="B24" s="270"/>
      <c r="C24" s="270"/>
      <c r="D24" s="270"/>
      <c r="E24" s="273">
        <f>'表２（地域間）１印刷用'!$E$24</f>
        <v>0</v>
      </c>
      <c r="F24" s="274"/>
      <c r="G24" s="8" t="s">
        <v>56</v>
      </c>
      <c r="H24" s="9"/>
      <c r="I24" s="10"/>
      <c r="J24" s="10"/>
      <c r="K24" s="10"/>
      <c r="L24" s="7"/>
      <c r="M24" s="7"/>
      <c r="N24" s="7"/>
      <c r="O24" s="11"/>
      <c r="R24" s="277" t="s">
        <v>29</v>
      </c>
      <c r="S24" s="278"/>
      <c r="T24" s="279"/>
      <c r="U24" s="280" t="e">
        <f>ROUND(U21/U22*100,2)</f>
        <v>#DIV/0!</v>
      </c>
      <c r="V24" s="280"/>
      <c r="W24" s="5" t="s">
        <v>19</v>
      </c>
      <c r="AC24" s="7"/>
    </row>
    <row r="25" spans="1:32" ht="24" customHeight="1" thickTop="1" thickBot="1" x14ac:dyDescent="0.3">
      <c r="A25" s="271"/>
      <c r="B25" s="272"/>
      <c r="C25" s="272"/>
      <c r="D25" s="272"/>
      <c r="E25" s="275"/>
      <c r="F25" s="276"/>
      <c r="G25" s="12"/>
      <c r="H25" s="9"/>
      <c r="I25" s="10"/>
      <c r="J25" s="10"/>
      <c r="K25" s="10"/>
      <c r="L25" s="10"/>
      <c r="M25" s="10"/>
      <c r="N25" s="10"/>
      <c r="O25" s="10"/>
      <c r="P25" s="7"/>
      <c r="Q25" s="7"/>
      <c r="R25" s="7"/>
      <c r="S25" s="7"/>
      <c r="V25" s="7"/>
      <c r="W25" s="7"/>
      <c r="X25" s="7"/>
    </row>
    <row r="26" spans="1:32" ht="13.15" thickTop="1" x14ac:dyDescent="0.25"/>
    <row r="27" spans="1:32" x14ac:dyDescent="0.25">
      <c r="A27" s="7" t="s">
        <v>120</v>
      </c>
    </row>
    <row r="28" spans="1:32" ht="45" customHeight="1" x14ac:dyDescent="0.25">
      <c r="A28" s="266" t="s">
        <v>0</v>
      </c>
      <c r="B28" s="267"/>
      <c r="C28" s="267"/>
      <c r="D28" s="268"/>
      <c r="E28" s="92" t="s">
        <v>74</v>
      </c>
      <c r="F28" s="93"/>
      <c r="G28" s="93"/>
      <c r="H28" s="94"/>
      <c r="I28" s="92" t="s">
        <v>75</v>
      </c>
      <c r="J28" s="93"/>
      <c r="K28" s="93"/>
      <c r="L28" s="93"/>
      <c r="M28" s="94"/>
      <c r="N28" s="92" t="s">
        <v>68</v>
      </c>
      <c r="O28" s="93"/>
      <c r="P28" s="93"/>
      <c r="Q28" s="93"/>
      <c r="R28" s="94"/>
      <c r="S28" s="281"/>
      <c r="T28" s="282"/>
      <c r="U28" s="282"/>
      <c r="V28" s="282"/>
      <c r="AA28" s="7"/>
      <c r="AB28" s="7"/>
      <c r="AC28" s="7"/>
      <c r="AD28" s="7"/>
      <c r="AE28" s="7"/>
      <c r="AF28" s="7"/>
    </row>
    <row r="29" spans="1:32" ht="15.75" customHeight="1" x14ac:dyDescent="0.25">
      <c r="A29" s="249" t="str">
        <f>'表２（地域間）１印刷用'!$A$29</f>
        <v>羽越</v>
      </c>
      <c r="B29" s="250"/>
      <c r="C29" s="250"/>
      <c r="D29" s="250"/>
      <c r="E29" s="32" t="str">
        <f>IFERROR(TRUNC(U22*1000/E24),"")</f>
        <v/>
      </c>
      <c r="F29" s="31" t="s">
        <v>16</v>
      </c>
      <c r="G29" s="29" t="str">
        <f>IFERROR(TRUNC((U22*1000/E24-E29)*100),"")</f>
        <v/>
      </c>
      <c r="H29" s="5" t="s">
        <v>170</v>
      </c>
      <c r="I29" s="254" t="str">
        <f>IFERROR(TRUNC(U15*1000/E17),"")</f>
        <v/>
      </c>
      <c r="J29" s="263"/>
      <c r="K29" s="31" t="s">
        <v>172</v>
      </c>
      <c r="L29" s="29" t="str">
        <f>IFERROR(TRUNC((U15*1000/E17-I29)*100),"")</f>
        <v/>
      </c>
      <c r="M29" s="31" t="s">
        <v>171</v>
      </c>
      <c r="N29" s="254" t="str">
        <f>IFERROR(TRUNC(U8*1000/E10),"")</f>
        <v/>
      </c>
      <c r="O29" s="263"/>
      <c r="P29" s="31" t="s">
        <v>172</v>
      </c>
      <c r="Q29" s="29" t="str">
        <f>IFERROR(TRUNC((U8*1000/E10-N29)*100),"")</f>
        <v/>
      </c>
      <c r="R29" s="31" t="s">
        <v>171</v>
      </c>
      <c r="S29" s="264"/>
      <c r="T29" s="265"/>
      <c r="U29" s="265"/>
      <c r="V29" s="7"/>
      <c r="AA29" s="7"/>
      <c r="AB29" s="7"/>
      <c r="AC29" s="7"/>
      <c r="AD29" s="7"/>
      <c r="AE29" s="7"/>
      <c r="AF29" s="7"/>
    </row>
    <row r="30" spans="1:32" x14ac:dyDescent="0.25">
      <c r="E30" s="13" t="s">
        <v>69</v>
      </c>
    </row>
    <row r="32" spans="1:32" x14ac:dyDescent="0.25">
      <c r="A32" s="1" t="s">
        <v>121</v>
      </c>
    </row>
    <row r="33" spans="1:44" ht="48" customHeight="1" x14ac:dyDescent="0.25">
      <c r="A33" s="266" t="s">
        <v>0</v>
      </c>
      <c r="B33" s="267"/>
      <c r="C33" s="267"/>
      <c r="D33" s="268"/>
      <c r="E33" s="246" t="s">
        <v>122</v>
      </c>
      <c r="F33" s="247"/>
      <c r="G33" s="247"/>
      <c r="H33" s="248"/>
      <c r="I33" s="246" t="s">
        <v>34</v>
      </c>
      <c r="J33" s="247"/>
      <c r="K33" s="247"/>
      <c r="L33" s="247"/>
      <c r="M33" s="248"/>
      <c r="N33" s="246" t="s">
        <v>123</v>
      </c>
      <c r="O33" s="247"/>
      <c r="P33" s="247"/>
      <c r="Q33" s="247"/>
      <c r="R33" s="247"/>
      <c r="S33" s="259" t="s">
        <v>141</v>
      </c>
      <c r="T33" s="260"/>
      <c r="U33" s="260"/>
      <c r="V33" s="261"/>
      <c r="W33" s="246" t="s">
        <v>124</v>
      </c>
      <c r="X33" s="247"/>
      <c r="Y33" s="247"/>
      <c r="Z33" s="248"/>
      <c r="AA33" s="7"/>
      <c r="AB33" s="7"/>
      <c r="AC33" s="7"/>
      <c r="AD33" s="7"/>
      <c r="AE33" s="7"/>
      <c r="AF33" s="7"/>
    </row>
    <row r="34" spans="1:44" ht="15.75" customHeight="1" x14ac:dyDescent="0.25">
      <c r="A34" s="249" t="str">
        <f>'表２（地域間）１印刷用'!$A$34</f>
        <v>羽越</v>
      </c>
      <c r="B34" s="250"/>
      <c r="C34" s="250"/>
      <c r="D34" s="251"/>
      <c r="E34" s="32" t="str">
        <f>IFERROR(INT(AVERAGE(E29+G29/100,I29+L29/100,N29+Q29/100)),"")</f>
        <v/>
      </c>
      <c r="F34" s="31" t="s">
        <v>16</v>
      </c>
      <c r="G34" s="29" t="str">
        <f>IFERROR((ROUNDDOWN(AVERAGE(E29+G29/100,I29+L29/100,N29+Q29/100),2)-E34)*100,"")</f>
        <v/>
      </c>
      <c r="H34" s="5" t="s">
        <v>170</v>
      </c>
      <c r="I34" s="252">
        <f>'表２（地域間）１印刷用'!$I$34</f>
        <v>0</v>
      </c>
      <c r="J34" s="253"/>
      <c r="K34" s="31" t="s">
        <v>172</v>
      </c>
      <c r="L34" s="40">
        <f>'表２（地域間）１印刷用'!$L$34</f>
        <v>0</v>
      </c>
      <c r="M34" s="31" t="s">
        <v>171</v>
      </c>
      <c r="N34" s="254">
        <f>MIN(E34,I34)</f>
        <v>0</v>
      </c>
      <c r="O34" s="255"/>
      <c r="P34" s="31" t="s">
        <v>172</v>
      </c>
      <c r="Q34" s="29">
        <f>IF(E34&lt;I34,G34,IF(E34&gt;I34,L34,MIN(G34,L34)))</f>
        <v>0</v>
      </c>
      <c r="R34" s="31" t="s">
        <v>171</v>
      </c>
      <c r="S34" s="32" t="str">
        <f>IFERROR(MAX(INT(E34+G34/100-(N34+Q34/100)),0),"")</f>
        <v/>
      </c>
      <c r="T34" s="31" t="s">
        <v>16</v>
      </c>
      <c r="U34" s="29" t="str">
        <f>IFERROR(MAX(E34+G34/100-(N34+Q34/100)-INT(E34+G34/100-(N34+Q34/100)),0)*100,"")</f>
        <v/>
      </c>
      <c r="V34" s="5" t="s">
        <v>170</v>
      </c>
      <c r="W34" s="32" t="str">
        <f>IFERROR(INT(U7*1000/E10),"")</f>
        <v/>
      </c>
      <c r="X34" s="31" t="s">
        <v>16</v>
      </c>
      <c r="Y34" s="29" t="str">
        <f>IFERROR((ROUNDDOWN(U7*1000/E10,2)-W34)*100,"")</f>
        <v/>
      </c>
      <c r="Z34" s="5" t="s">
        <v>170</v>
      </c>
      <c r="AA34" s="7"/>
      <c r="AB34" s="7"/>
      <c r="AC34" s="7"/>
      <c r="AD34" s="7"/>
      <c r="AE34" s="7"/>
      <c r="AF34" s="7"/>
      <c r="AR34" s="23"/>
    </row>
    <row r="36" spans="1:44" x14ac:dyDescent="0.25">
      <c r="A36" s="33" t="s">
        <v>134</v>
      </c>
      <c r="B36" s="33"/>
      <c r="C36" s="33"/>
      <c r="D36" s="33"/>
      <c r="E36" s="33"/>
      <c r="F36" s="33"/>
      <c r="G36" s="33"/>
      <c r="H36" s="33"/>
      <c r="I36" s="33"/>
      <c r="J36" s="33"/>
      <c r="K36" s="33"/>
      <c r="L36" s="33"/>
      <c r="M36" s="33"/>
      <c r="N36" s="33"/>
      <c r="O36" s="33"/>
      <c r="P36" s="33"/>
      <c r="Q36" s="20"/>
      <c r="R36" s="20"/>
    </row>
    <row r="37" spans="1:44" ht="75" customHeight="1" x14ac:dyDescent="0.25">
      <c r="A37" s="256" t="s">
        <v>0</v>
      </c>
      <c r="B37" s="257"/>
      <c r="C37" s="257"/>
      <c r="D37" s="258"/>
      <c r="E37" s="259" t="s">
        <v>135</v>
      </c>
      <c r="F37" s="260"/>
      <c r="G37" s="260"/>
      <c r="H37" s="261"/>
      <c r="I37" s="259" t="s">
        <v>136</v>
      </c>
      <c r="J37" s="260"/>
      <c r="K37" s="260"/>
      <c r="L37" s="260"/>
      <c r="M37" s="262" t="s">
        <v>139</v>
      </c>
      <c r="N37" s="262"/>
      <c r="O37" s="262" t="s">
        <v>140</v>
      </c>
      <c r="P37" s="262"/>
      <c r="U37" s="7"/>
      <c r="V37" s="7"/>
      <c r="W37" s="7"/>
      <c r="AA37" s="7"/>
      <c r="AB37" s="7"/>
      <c r="AC37" s="7"/>
      <c r="AD37" s="7"/>
      <c r="AE37" s="7"/>
      <c r="AF37" s="7"/>
    </row>
    <row r="38" spans="1:44" ht="15.75" customHeight="1" x14ac:dyDescent="0.25">
      <c r="A38" s="233">
        <f>'表２（地域間）１印刷用'!$A$38</f>
        <v>0</v>
      </c>
      <c r="B38" s="234"/>
      <c r="C38" s="234"/>
      <c r="D38" s="235"/>
      <c r="E38" s="236">
        <f>'表２（地域間）１印刷用'!$E$38</f>
        <v>0</v>
      </c>
      <c r="F38" s="237"/>
      <c r="G38" s="237"/>
      <c r="H38" s="238"/>
      <c r="I38" s="239" t="s">
        <v>177</v>
      </c>
      <c r="J38" s="240"/>
      <c r="K38" s="34" t="str" cm="1">
        <f t="array" ref="K38">IFERROR(INDEX(AU$5:AU$8,IF(AND(AS$5&lt;=E38,E38&lt;=AT$5),1,IF(AND(AS$6&lt;=E38,E38&lt;=AT$6),2,IF(AND(AS$7&lt;=E38,E38&lt;=AT$7),3,IF(AND(AS$8&lt;=E38,E38&lt;=AT$8),4,"")))),1),"")</f>
        <v/>
      </c>
      <c r="L38" s="35" t="s">
        <v>168</v>
      </c>
      <c r="M38" s="36" t="str">
        <f>IFERROR(VLOOKUP(K38,AU$5:AV$8,2,0)*3,"")</f>
        <v/>
      </c>
      <c r="N38" s="37" t="s">
        <v>138</v>
      </c>
      <c r="O38" s="241">
        <f>'表２（地域間）１印刷用'!$O$38</f>
        <v>0</v>
      </c>
      <c r="P38" s="241"/>
      <c r="U38" s="7"/>
      <c r="V38" s="7"/>
      <c r="W38" s="7"/>
      <c r="AA38" s="7"/>
      <c r="AB38" s="7"/>
      <c r="AC38" s="7"/>
      <c r="AD38" s="7"/>
      <c r="AE38" s="7"/>
      <c r="AF38" s="7"/>
    </row>
    <row r="39" spans="1:44" ht="15.75" customHeight="1" x14ac:dyDescent="0.25">
      <c r="A39" s="233">
        <f>'表２（地域間）１印刷用'!$A$39</f>
        <v>0</v>
      </c>
      <c r="B39" s="234"/>
      <c r="C39" s="234"/>
      <c r="D39" s="235"/>
      <c r="E39" s="236">
        <f>'表２（地域間）１印刷用'!$E$39</f>
        <v>0</v>
      </c>
      <c r="F39" s="237"/>
      <c r="G39" s="237"/>
      <c r="H39" s="238"/>
      <c r="I39" s="239" t="s">
        <v>177</v>
      </c>
      <c r="J39" s="240"/>
      <c r="K39" s="34" t="str" cm="1">
        <f t="array" ref="K39">IFERROR(INDEX(AU$5:AU$8,IF(AND(AS$5&lt;=E39,E39&lt;=AT$5),1,IF(AND(AS$6&lt;=E39,E39&lt;=AT$6),2,IF(AND(AS$7&lt;=E39,E39&lt;=AT$7),3,IF(AND(AS$8&lt;=E39,E39&lt;=AT$8),4,"")))),1),"")</f>
        <v/>
      </c>
      <c r="L39" s="35" t="s">
        <v>168</v>
      </c>
      <c r="M39" s="36" t="str">
        <f t="shared" ref="M39:M40" si="1">IFERROR(VLOOKUP(K39,AU$5:AV$8,2,0)*3,"")</f>
        <v/>
      </c>
      <c r="N39" s="37" t="s">
        <v>138</v>
      </c>
      <c r="O39" s="241">
        <f>'表２（地域間）１印刷用'!$O$39</f>
        <v>0</v>
      </c>
      <c r="P39" s="241"/>
      <c r="U39" s="7"/>
      <c r="V39" s="7"/>
      <c r="W39" s="7"/>
      <c r="AA39" s="7"/>
      <c r="AB39" s="7"/>
      <c r="AC39" s="7"/>
      <c r="AD39" s="7"/>
      <c r="AE39" s="7"/>
      <c r="AF39" s="7"/>
    </row>
    <row r="40" spans="1:44" ht="15.75" customHeight="1" x14ac:dyDescent="0.25">
      <c r="A40" s="233">
        <f>'表２（地域間）１印刷用'!$A$40</f>
        <v>0</v>
      </c>
      <c r="B40" s="234"/>
      <c r="C40" s="234"/>
      <c r="D40" s="235"/>
      <c r="E40" s="236">
        <f>'表２（地域間）１印刷用'!$E$40</f>
        <v>0</v>
      </c>
      <c r="F40" s="237"/>
      <c r="G40" s="237"/>
      <c r="H40" s="238"/>
      <c r="I40" s="239" t="s">
        <v>177</v>
      </c>
      <c r="J40" s="240"/>
      <c r="K40" s="34" t="str" cm="1">
        <f t="array" ref="K40">IFERROR(INDEX(AU$5:AU$8,IF(AND(AS$5&lt;=E40,E40&lt;=AT$5),1,IF(AND(AS$6&lt;=E40,E40&lt;=AT$6),2,IF(AND(AS$7&lt;=E40,E40&lt;=AT$7),3,IF(AND(AS$8&lt;=E40,E40&lt;=AT$8),4,"")))),1),"")</f>
        <v/>
      </c>
      <c r="L40" s="35" t="s">
        <v>168</v>
      </c>
      <c r="M40" s="36" t="str">
        <f t="shared" si="1"/>
        <v/>
      </c>
      <c r="N40" s="37" t="s">
        <v>138</v>
      </c>
      <c r="O40" s="241">
        <f>'表２（地域間）１印刷用'!$O$40</f>
        <v>0</v>
      </c>
      <c r="P40" s="241"/>
      <c r="U40" s="7"/>
      <c r="V40" s="7"/>
      <c r="W40" s="7"/>
      <c r="AA40" s="7"/>
      <c r="AB40" s="7"/>
      <c r="AC40" s="7"/>
      <c r="AD40" s="7"/>
      <c r="AE40" s="7"/>
      <c r="AF40" s="7"/>
    </row>
    <row r="42" spans="1:44" x14ac:dyDescent="0.25">
      <c r="A42" s="33" t="s">
        <v>183</v>
      </c>
    </row>
    <row r="43" spans="1:44" ht="30" customHeight="1" x14ac:dyDescent="0.25">
      <c r="A43" s="88" t="s">
        <v>0</v>
      </c>
      <c r="B43" s="88" t="s">
        <v>8</v>
      </c>
      <c r="C43" s="89" t="s">
        <v>97</v>
      </c>
      <c r="D43" s="88" t="s">
        <v>9</v>
      </c>
      <c r="E43" s="88" t="s">
        <v>1</v>
      </c>
      <c r="F43" s="88"/>
      <c r="G43" s="88"/>
      <c r="H43" s="242" t="s">
        <v>86</v>
      </c>
      <c r="I43" s="243"/>
      <c r="J43" s="229" t="s">
        <v>104</v>
      </c>
      <c r="K43" s="230"/>
      <c r="L43" s="108" t="s">
        <v>76</v>
      </c>
      <c r="M43" s="110"/>
      <c r="N43" s="108" t="s">
        <v>80</v>
      </c>
      <c r="O43" s="110"/>
      <c r="P43" s="108" t="s">
        <v>4</v>
      </c>
      <c r="Q43" s="109"/>
      <c r="R43" s="109"/>
      <c r="S43" s="110"/>
      <c r="T43" s="108" t="s">
        <v>87</v>
      </c>
      <c r="U43" s="109"/>
      <c r="V43" s="109"/>
      <c r="W43" s="110"/>
      <c r="X43" s="108" t="s">
        <v>88</v>
      </c>
      <c r="Y43" s="109"/>
      <c r="Z43" s="109"/>
      <c r="AA43" s="110"/>
      <c r="AB43" s="108" t="s">
        <v>10</v>
      </c>
      <c r="AC43" s="109"/>
      <c r="AD43" s="109"/>
      <c r="AE43" s="110"/>
      <c r="AF43" s="108" t="s">
        <v>11</v>
      </c>
      <c r="AG43" s="109"/>
      <c r="AH43" s="109"/>
      <c r="AI43" s="110"/>
      <c r="AJ43" s="108" t="s">
        <v>12</v>
      </c>
      <c r="AK43" s="222"/>
      <c r="AL43" s="222"/>
      <c r="AM43" s="223"/>
      <c r="AN43" s="108" t="s">
        <v>91</v>
      </c>
      <c r="AO43" s="108" t="s">
        <v>93</v>
      </c>
      <c r="AP43" s="110"/>
    </row>
    <row r="44" spans="1:44" ht="78" customHeight="1" x14ac:dyDescent="0.25">
      <c r="A44" s="88"/>
      <c r="B44" s="88"/>
      <c r="C44" s="90"/>
      <c r="D44" s="88"/>
      <c r="E44" s="88" t="s">
        <v>2</v>
      </c>
      <c r="F44" s="88" t="s">
        <v>7</v>
      </c>
      <c r="G44" s="88" t="s">
        <v>3</v>
      </c>
      <c r="H44" s="244"/>
      <c r="I44" s="245"/>
      <c r="J44" s="231"/>
      <c r="K44" s="232"/>
      <c r="L44" s="111"/>
      <c r="M44" s="113"/>
      <c r="N44" s="111"/>
      <c r="O44" s="113"/>
      <c r="P44" s="111"/>
      <c r="Q44" s="112"/>
      <c r="R44" s="112"/>
      <c r="S44" s="113"/>
      <c r="T44" s="111"/>
      <c r="U44" s="112"/>
      <c r="V44" s="112"/>
      <c r="W44" s="113"/>
      <c r="X44" s="111"/>
      <c r="Y44" s="112"/>
      <c r="Z44" s="112"/>
      <c r="AA44" s="113"/>
      <c r="AB44" s="111"/>
      <c r="AC44" s="112"/>
      <c r="AD44" s="112"/>
      <c r="AE44" s="113"/>
      <c r="AF44" s="111"/>
      <c r="AG44" s="112"/>
      <c r="AH44" s="112"/>
      <c r="AI44" s="113"/>
      <c r="AJ44" s="224"/>
      <c r="AK44" s="225"/>
      <c r="AL44" s="225"/>
      <c r="AM44" s="226"/>
      <c r="AN44" s="111"/>
      <c r="AO44" s="111"/>
      <c r="AP44" s="113"/>
    </row>
    <row r="45" spans="1:44" ht="36.75" customHeight="1" x14ac:dyDescent="0.25">
      <c r="A45" s="88"/>
      <c r="B45" s="88"/>
      <c r="C45" s="91"/>
      <c r="D45" s="88"/>
      <c r="E45" s="88"/>
      <c r="F45" s="88"/>
      <c r="G45" s="88"/>
      <c r="H45" s="14"/>
      <c r="I45" s="15"/>
      <c r="J45" s="220" t="s">
        <v>77</v>
      </c>
      <c r="K45" s="221"/>
      <c r="L45" s="134" t="s">
        <v>78</v>
      </c>
      <c r="M45" s="160"/>
      <c r="N45" s="134" t="s">
        <v>81</v>
      </c>
      <c r="O45" s="160"/>
      <c r="P45" s="117" t="s">
        <v>57</v>
      </c>
      <c r="Q45" s="118"/>
      <c r="R45" s="118"/>
      <c r="S45" s="119"/>
      <c r="T45" s="117" t="s">
        <v>89</v>
      </c>
      <c r="U45" s="118"/>
      <c r="V45" s="118"/>
      <c r="W45" s="119"/>
      <c r="X45" s="117" t="s">
        <v>90</v>
      </c>
      <c r="Y45" s="118"/>
      <c r="Z45" s="118"/>
      <c r="AA45" s="119"/>
      <c r="AB45" s="117" t="s">
        <v>58</v>
      </c>
      <c r="AC45" s="118"/>
      <c r="AD45" s="118"/>
      <c r="AE45" s="119"/>
      <c r="AF45" s="117" t="s">
        <v>35</v>
      </c>
      <c r="AG45" s="118"/>
      <c r="AH45" s="118"/>
      <c r="AI45" s="119"/>
      <c r="AJ45" s="117" t="s">
        <v>59</v>
      </c>
      <c r="AK45" s="227"/>
      <c r="AL45" s="227"/>
      <c r="AM45" s="228"/>
      <c r="AN45" s="17" t="s">
        <v>92</v>
      </c>
      <c r="AO45" s="134" t="s">
        <v>94</v>
      </c>
      <c r="AP45" s="160"/>
    </row>
    <row r="46" spans="1:44" ht="17.100000000000001" customHeight="1" x14ac:dyDescent="0.25">
      <c r="A46" s="218" t="s">
        <v>187</v>
      </c>
      <c r="B46" s="304"/>
      <c r="C46" s="304"/>
      <c r="D46" s="304"/>
      <c r="E46" s="304"/>
      <c r="F46" s="304"/>
      <c r="G46" s="304"/>
      <c r="H46" s="306"/>
      <c r="I46" s="205" t="s">
        <v>54</v>
      </c>
      <c r="J46" s="41"/>
      <c r="K46" s="205" t="s">
        <v>60</v>
      </c>
      <c r="L46" s="308"/>
      <c r="M46" s="309"/>
      <c r="N46" s="211">
        <f>ROUNDDOWN(J47*L46,1)</f>
        <v>0</v>
      </c>
      <c r="O46" s="213" t="s">
        <v>79</v>
      </c>
      <c r="P46" s="196"/>
      <c r="Q46" s="197"/>
      <c r="R46" s="181" t="s">
        <v>5</v>
      </c>
      <c r="S46" s="182"/>
      <c r="T46" s="196"/>
      <c r="U46" s="197"/>
      <c r="V46" s="181" t="s">
        <v>5</v>
      </c>
      <c r="W46" s="182"/>
      <c r="X46" s="139" t="str">
        <f>IFERROR(TRUNC(V47/R47,5),"")</f>
        <v/>
      </c>
      <c r="Y46" s="199"/>
      <c r="Z46" s="199"/>
      <c r="AA46" s="140"/>
      <c r="AB46" s="196"/>
      <c r="AC46" s="197"/>
      <c r="AD46" s="181" t="s">
        <v>5</v>
      </c>
      <c r="AE46" s="182"/>
      <c r="AF46" s="196"/>
      <c r="AG46" s="197"/>
      <c r="AH46" s="181" t="s">
        <v>5</v>
      </c>
      <c r="AI46" s="182"/>
      <c r="AJ46" s="196"/>
      <c r="AK46" s="197"/>
      <c r="AL46" s="181" t="s">
        <v>5</v>
      </c>
      <c r="AM46" s="182"/>
      <c r="AN46" s="198" t="str">
        <f>IFERROR(TRUNC(AL47/R47,5),"")</f>
        <v/>
      </c>
      <c r="AO46" s="191" t="str">
        <f>IFERROR(TRUNC((R47-SUM(AD47,AH47,AL47))/R47,5),"")</f>
        <v/>
      </c>
      <c r="AP46" s="191"/>
    </row>
    <row r="47" spans="1:44" ht="17.100000000000001" customHeight="1" x14ac:dyDescent="0.25">
      <c r="A47" s="219"/>
      <c r="B47" s="305"/>
      <c r="C47" s="305"/>
      <c r="D47" s="305"/>
      <c r="E47" s="305"/>
      <c r="F47" s="305"/>
      <c r="G47" s="305"/>
      <c r="H47" s="307"/>
      <c r="I47" s="206"/>
      <c r="J47" s="30">
        <f>IFERROR(ROUNDDOWN(J46/H46,1),0)</f>
        <v>0</v>
      </c>
      <c r="K47" s="206"/>
      <c r="L47" s="310"/>
      <c r="M47" s="311"/>
      <c r="N47" s="212"/>
      <c r="O47" s="214"/>
      <c r="P47" s="194"/>
      <c r="Q47" s="195"/>
      <c r="R47" s="155" t="str">
        <f>IFERROR(ROUNDDOWN(AVERAGE(P46:Q47),1),"")</f>
        <v/>
      </c>
      <c r="S47" s="156"/>
      <c r="T47" s="194"/>
      <c r="U47" s="195"/>
      <c r="V47" s="155" t="str">
        <f>IFERROR(ROUNDDOWN(AVERAGE(T46:U47),1),"")</f>
        <v/>
      </c>
      <c r="W47" s="156"/>
      <c r="X47" s="200"/>
      <c r="Y47" s="201"/>
      <c r="Z47" s="201"/>
      <c r="AA47" s="202"/>
      <c r="AB47" s="194"/>
      <c r="AC47" s="195"/>
      <c r="AD47" s="155" t="str">
        <f>IFERROR(ROUNDDOWN(AVERAGE(AB46:AC47),1),"")</f>
        <v/>
      </c>
      <c r="AE47" s="156"/>
      <c r="AF47" s="194"/>
      <c r="AG47" s="195"/>
      <c r="AH47" s="155" t="str">
        <f>IFERROR(ROUNDDOWN(AVERAGE(AF46:AG47),1),"")</f>
        <v/>
      </c>
      <c r="AI47" s="156"/>
      <c r="AJ47" s="194"/>
      <c r="AK47" s="195"/>
      <c r="AL47" s="155" t="str">
        <f>IFERROR(ROUNDDOWN(AVERAGE(AJ46:AK47),1),"")</f>
        <v/>
      </c>
      <c r="AM47" s="156"/>
      <c r="AN47" s="198"/>
      <c r="AO47" s="191"/>
      <c r="AP47" s="191"/>
    </row>
    <row r="48" spans="1:44" ht="17.100000000000001" customHeight="1" x14ac:dyDescent="0.25">
      <c r="A48" s="219"/>
      <c r="B48" s="304"/>
      <c r="C48" s="304"/>
      <c r="D48" s="304"/>
      <c r="E48" s="304"/>
      <c r="F48" s="304"/>
      <c r="G48" s="304"/>
      <c r="H48" s="306"/>
      <c r="I48" s="205" t="s">
        <v>54</v>
      </c>
      <c r="J48" s="42"/>
      <c r="K48" s="205" t="s">
        <v>60</v>
      </c>
      <c r="L48" s="308"/>
      <c r="M48" s="309"/>
      <c r="N48" s="211">
        <f>ROUNDDOWN(J49*L48,1)</f>
        <v>0</v>
      </c>
      <c r="O48" s="213" t="s">
        <v>79</v>
      </c>
      <c r="P48" s="196"/>
      <c r="Q48" s="197"/>
      <c r="R48" s="181" t="s">
        <v>5</v>
      </c>
      <c r="S48" s="182"/>
      <c r="T48" s="196"/>
      <c r="U48" s="197"/>
      <c r="V48" s="181" t="s">
        <v>5</v>
      </c>
      <c r="W48" s="182"/>
      <c r="X48" s="139" t="str">
        <f>IFERROR(TRUNC(V49/R49,5),"")</f>
        <v/>
      </c>
      <c r="Y48" s="199"/>
      <c r="Z48" s="199"/>
      <c r="AA48" s="140"/>
      <c r="AB48" s="196"/>
      <c r="AC48" s="197"/>
      <c r="AD48" s="181" t="s">
        <v>5</v>
      </c>
      <c r="AE48" s="182"/>
      <c r="AF48" s="196"/>
      <c r="AG48" s="197"/>
      <c r="AH48" s="181" t="s">
        <v>5</v>
      </c>
      <c r="AI48" s="182"/>
      <c r="AJ48" s="196"/>
      <c r="AK48" s="197"/>
      <c r="AL48" s="181" t="s">
        <v>5</v>
      </c>
      <c r="AM48" s="182"/>
      <c r="AN48" s="198" t="str">
        <f t="shared" ref="AN48" si="2">IFERROR(TRUNC(AL49/R49,5),"")</f>
        <v/>
      </c>
      <c r="AO48" s="191" t="str">
        <f>IFERROR(TRUNC((R49-SUM(AD49,AH49,AL49))/R49,5),"")</f>
        <v/>
      </c>
      <c r="AP48" s="191"/>
    </row>
    <row r="49" spans="1:42" ht="17.100000000000001" customHeight="1" x14ac:dyDescent="0.25">
      <c r="A49" s="219"/>
      <c r="B49" s="305"/>
      <c r="C49" s="305"/>
      <c r="D49" s="305"/>
      <c r="E49" s="305"/>
      <c r="F49" s="305"/>
      <c r="G49" s="305"/>
      <c r="H49" s="307"/>
      <c r="I49" s="206"/>
      <c r="J49" s="30">
        <f>IFERROR(ROUNDDOWN(J48/H48,1),0)</f>
        <v>0</v>
      </c>
      <c r="K49" s="206"/>
      <c r="L49" s="310"/>
      <c r="M49" s="311"/>
      <c r="N49" s="212"/>
      <c r="O49" s="214"/>
      <c r="P49" s="194"/>
      <c r="Q49" s="195"/>
      <c r="R49" s="155" t="str">
        <f>IFERROR(ROUNDDOWN(AVERAGE(P48:Q49),1),"")</f>
        <v/>
      </c>
      <c r="S49" s="156"/>
      <c r="T49" s="194"/>
      <c r="U49" s="195"/>
      <c r="V49" s="155" t="str">
        <f>IFERROR(ROUNDDOWN(AVERAGE(T48:U49),1),"")</f>
        <v/>
      </c>
      <c r="W49" s="156"/>
      <c r="X49" s="200"/>
      <c r="Y49" s="201"/>
      <c r="Z49" s="201"/>
      <c r="AA49" s="202"/>
      <c r="AB49" s="194"/>
      <c r="AC49" s="195"/>
      <c r="AD49" s="155" t="str">
        <f>IFERROR(ROUNDDOWN(AVERAGE(AB48:AC49),1),"")</f>
        <v/>
      </c>
      <c r="AE49" s="156"/>
      <c r="AF49" s="194"/>
      <c r="AG49" s="195"/>
      <c r="AH49" s="155" t="str">
        <f>IFERROR(ROUNDDOWN(AVERAGE(AF48:AG49),1),"")</f>
        <v/>
      </c>
      <c r="AI49" s="156"/>
      <c r="AJ49" s="194"/>
      <c r="AK49" s="195"/>
      <c r="AL49" s="155" t="str">
        <f>IFERROR(ROUNDDOWN(AVERAGE(AJ48:AK49),1),"")</f>
        <v/>
      </c>
      <c r="AM49" s="156"/>
      <c r="AN49" s="198"/>
      <c r="AO49" s="191"/>
      <c r="AP49" s="191"/>
    </row>
    <row r="50" spans="1:42" ht="17.100000000000001" customHeight="1" x14ac:dyDescent="0.25">
      <c r="A50" s="219"/>
      <c r="B50" s="304"/>
      <c r="C50" s="304"/>
      <c r="D50" s="304"/>
      <c r="E50" s="304"/>
      <c r="F50" s="304"/>
      <c r="G50" s="304"/>
      <c r="H50" s="306"/>
      <c r="I50" s="205" t="s">
        <v>54</v>
      </c>
      <c r="J50" s="42"/>
      <c r="K50" s="205" t="s">
        <v>60</v>
      </c>
      <c r="L50" s="308"/>
      <c r="M50" s="309"/>
      <c r="N50" s="211">
        <f>ROUNDDOWN(J51*L50,1)</f>
        <v>0</v>
      </c>
      <c r="O50" s="213" t="s">
        <v>79</v>
      </c>
      <c r="P50" s="196"/>
      <c r="Q50" s="197"/>
      <c r="R50" s="181" t="s">
        <v>5</v>
      </c>
      <c r="S50" s="182"/>
      <c r="T50" s="196"/>
      <c r="U50" s="197"/>
      <c r="V50" s="181" t="s">
        <v>5</v>
      </c>
      <c r="W50" s="182"/>
      <c r="X50" s="139" t="str">
        <f>IFERROR(TRUNC(V51/R51,5),"")</f>
        <v/>
      </c>
      <c r="Y50" s="199"/>
      <c r="Z50" s="199"/>
      <c r="AA50" s="140"/>
      <c r="AB50" s="196"/>
      <c r="AC50" s="197"/>
      <c r="AD50" s="181" t="s">
        <v>5</v>
      </c>
      <c r="AE50" s="182"/>
      <c r="AF50" s="196"/>
      <c r="AG50" s="197"/>
      <c r="AH50" s="181" t="s">
        <v>5</v>
      </c>
      <c r="AI50" s="182"/>
      <c r="AJ50" s="196"/>
      <c r="AK50" s="197"/>
      <c r="AL50" s="181" t="s">
        <v>5</v>
      </c>
      <c r="AM50" s="182"/>
      <c r="AN50" s="198" t="str">
        <f t="shared" ref="AN50" si="3">IFERROR(TRUNC(AL51/R51,5),"")</f>
        <v/>
      </c>
      <c r="AO50" s="191" t="str">
        <f>IFERROR(TRUNC((R51-SUM(AD51,AH51,AL51))/R51,5),"")</f>
        <v/>
      </c>
      <c r="AP50" s="191"/>
    </row>
    <row r="51" spans="1:42" ht="17.100000000000001" customHeight="1" x14ac:dyDescent="0.25">
      <c r="A51" s="219"/>
      <c r="B51" s="305"/>
      <c r="C51" s="305"/>
      <c r="D51" s="305"/>
      <c r="E51" s="305"/>
      <c r="F51" s="305"/>
      <c r="G51" s="305"/>
      <c r="H51" s="307"/>
      <c r="I51" s="206"/>
      <c r="J51" s="30">
        <f>IFERROR(ROUNDDOWN(J50/H50,1),0)</f>
        <v>0</v>
      </c>
      <c r="K51" s="206"/>
      <c r="L51" s="310"/>
      <c r="M51" s="311"/>
      <c r="N51" s="212"/>
      <c r="O51" s="214"/>
      <c r="P51" s="194"/>
      <c r="Q51" s="195"/>
      <c r="R51" s="155" t="str">
        <f>IFERROR(ROUNDDOWN(AVERAGE(P50:Q51),1),"")</f>
        <v/>
      </c>
      <c r="S51" s="156"/>
      <c r="T51" s="194"/>
      <c r="U51" s="195"/>
      <c r="V51" s="155" t="str">
        <f>IFERROR(ROUNDDOWN(AVERAGE(T50:U51),1),"")</f>
        <v/>
      </c>
      <c r="W51" s="156"/>
      <c r="X51" s="200"/>
      <c r="Y51" s="201"/>
      <c r="Z51" s="201"/>
      <c r="AA51" s="202"/>
      <c r="AB51" s="194"/>
      <c r="AC51" s="195"/>
      <c r="AD51" s="155" t="str">
        <f>IFERROR(ROUNDDOWN(AVERAGE(AB50:AC51),1),"")</f>
        <v/>
      </c>
      <c r="AE51" s="156"/>
      <c r="AF51" s="194"/>
      <c r="AG51" s="195"/>
      <c r="AH51" s="155" t="str">
        <f>IFERROR(ROUNDDOWN(AVERAGE(AF50:AG51),1),"")</f>
        <v/>
      </c>
      <c r="AI51" s="156"/>
      <c r="AJ51" s="194"/>
      <c r="AK51" s="195"/>
      <c r="AL51" s="155" t="str">
        <f>IFERROR(ROUNDDOWN(AVERAGE(AJ50:AK51),1),"")</f>
        <v/>
      </c>
      <c r="AM51" s="156"/>
      <c r="AN51" s="198"/>
      <c r="AO51" s="191"/>
      <c r="AP51" s="191"/>
    </row>
    <row r="52" spans="1:42" ht="17.100000000000001" customHeight="1" x14ac:dyDescent="0.25">
      <c r="A52" s="219"/>
      <c r="B52" s="304"/>
      <c r="C52" s="304"/>
      <c r="D52" s="304"/>
      <c r="E52" s="304"/>
      <c r="F52" s="304"/>
      <c r="G52" s="304"/>
      <c r="H52" s="306"/>
      <c r="I52" s="205" t="s">
        <v>54</v>
      </c>
      <c r="J52" s="42"/>
      <c r="K52" s="205" t="s">
        <v>60</v>
      </c>
      <c r="L52" s="308"/>
      <c r="M52" s="309"/>
      <c r="N52" s="211">
        <f>ROUNDDOWN(J53*L52,1)</f>
        <v>0</v>
      </c>
      <c r="O52" s="213" t="s">
        <v>79</v>
      </c>
      <c r="P52" s="196"/>
      <c r="Q52" s="197"/>
      <c r="R52" s="181" t="s">
        <v>5</v>
      </c>
      <c r="S52" s="182"/>
      <c r="T52" s="196"/>
      <c r="U52" s="197"/>
      <c r="V52" s="181" t="s">
        <v>5</v>
      </c>
      <c r="W52" s="182"/>
      <c r="X52" s="139" t="str">
        <f>IFERROR(TRUNC(V53/R53,5),"")</f>
        <v/>
      </c>
      <c r="Y52" s="199"/>
      <c r="Z52" s="199"/>
      <c r="AA52" s="140"/>
      <c r="AB52" s="196"/>
      <c r="AC52" s="197"/>
      <c r="AD52" s="181" t="s">
        <v>5</v>
      </c>
      <c r="AE52" s="182"/>
      <c r="AF52" s="196"/>
      <c r="AG52" s="197"/>
      <c r="AH52" s="181" t="s">
        <v>5</v>
      </c>
      <c r="AI52" s="182"/>
      <c r="AJ52" s="196"/>
      <c r="AK52" s="197"/>
      <c r="AL52" s="181" t="s">
        <v>5</v>
      </c>
      <c r="AM52" s="182"/>
      <c r="AN52" s="198" t="str">
        <f t="shared" ref="AN52" si="4">IFERROR(TRUNC(AL53/R53,5),"")</f>
        <v/>
      </c>
      <c r="AO52" s="191" t="str">
        <f>IFERROR(TRUNC((R53-SUM(AD53,AH53,AL53))/R53,5),"")</f>
        <v/>
      </c>
      <c r="AP52" s="191"/>
    </row>
    <row r="53" spans="1:42" ht="17.100000000000001" customHeight="1" x14ac:dyDescent="0.25">
      <c r="A53" s="219"/>
      <c r="B53" s="305"/>
      <c r="C53" s="305"/>
      <c r="D53" s="305"/>
      <c r="E53" s="305"/>
      <c r="F53" s="305"/>
      <c r="G53" s="305"/>
      <c r="H53" s="307"/>
      <c r="I53" s="206"/>
      <c r="J53" s="30">
        <f>IFERROR(ROUNDDOWN(J52/H52,1),0)</f>
        <v>0</v>
      </c>
      <c r="K53" s="206"/>
      <c r="L53" s="310"/>
      <c r="M53" s="311"/>
      <c r="N53" s="212"/>
      <c r="O53" s="214"/>
      <c r="P53" s="194"/>
      <c r="Q53" s="195"/>
      <c r="R53" s="155" t="str">
        <f>IFERROR(ROUNDDOWN(AVERAGE(P52:Q53),1),"")</f>
        <v/>
      </c>
      <c r="S53" s="156"/>
      <c r="T53" s="194"/>
      <c r="U53" s="195"/>
      <c r="V53" s="155" t="str">
        <f>IFERROR(ROUNDDOWN(AVERAGE(T52:U53),1),"")</f>
        <v/>
      </c>
      <c r="W53" s="156"/>
      <c r="X53" s="200"/>
      <c r="Y53" s="201"/>
      <c r="Z53" s="201"/>
      <c r="AA53" s="202"/>
      <c r="AB53" s="194"/>
      <c r="AC53" s="195"/>
      <c r="AD53" s="155" t="str">
        <f>IFERROR(ROUNDDOWN(AVERAGE(AB52:AC53),1),"")</f>
        <v/>
      </c>
      <c r="AE53" s="156"/>
      <c r="AF53" s="194"/>
      <c r="AG53" s="195"/>
      <c r="AH53" s="155" t="str">
        <f>IFERROR(ROUNDDOWN(AVERAGE(AF52:AG53),1),"")</f>
        <v/>
      </c>
      <c r="AI53" s="156"/>
      <c r="AJ53" s="194"/>
      <c r="AK53" s="195"/>
      <c r="AL53" s="155" t="str">
        <f>IFERROR(ROUNDDOWN(AVERAGE(AJ52:AK53),1),"")</f>
        <v/>
      </c>
      <c r="AM53" s="156"/>
      <c r="AN53" s="198"/>
      <c r="AO53" s="191"/>
      <c r="AP53" s="191"/>
    </row>
    <row r="54" spans="1:42" ht="17.100000000000001" customHeight="1" x14ac:dyDescent="0.25">
      <c r="A54" s="219"/>
      <c r="B54" s="304"/>
      <c r="C54" s="304"/>
      <c r="D54" s="304"/>
      <c r="E54" s="304"/>
      <c r="F54" s="304"/>
      <c r="G54" s="304"/>
      <c r="H54" s="306"/>
      <c r="I54" s="205" t="s">
        <v>54</v>
      </c>
      <c r="J54" s="42"/>
      <c r="K54" s="205" t="s">
        <v>60</v>
      </c>
      <c r="L54" s="308"/>
      <c r="M54" s="309"/>
      <c r="N54" s="211">
        <f>ROUNDDOWN(J55*L54,1)</f>
        <v>0</v>
      </c>
      <c r="O54" s="213" t="s">
        <v>79</v>
      </c>
      <c r="P54" s="196"/>
      <c r="Q54" s="197"/>
      <c r="R54" s="181" t="s">
        <v>5</v>
      </c>
      <c r="S54" s="182"/>
      <c r="T54" s="196"/>
      <c r="U54" s="197"/>
      <c r="V54" s="181" t="s">
        <v>5</v>
      </c>
      <c r="W54" s="182"/>
      <c r="X54" s="139" t="str">
        <f>IFERROR(TRUNC(V55/R55,5),"")</f>
        <v/>
      </c>
      <c r="Y54" s="199"/>
      <c r="Z54" s="199"/>
      <c r="AA54" s="140"/>
      <c r="AB54" s="196"/>
      <c r="AC54" s="197"/>
      <c r="AD54" s="181" t="s">
        <v>5</v>
      </c>
      <c r="AE54" s="182"/>
      <c r="AF54" s="196"/>
      <c r="AG54" s="197"/>
      <c r="AH54" s="181" t="s">
        <v>5</v>
      </c>
      <c r="AI54" s="182"/>
      <c r="AJ54" s="196"/>
      <c r="AK54" s="197"/>
      <c r="AL54" s="181" t="s">
        <v>5</v>
      </c>
      <c r="AM54" s="182"/>
      <c r="AN54" s="198" t="str">
        <f t="shared" ref="AN54" si="5">IFERROR(TRUNC(AL55/R55,5),"")</f>
        <v/>
      </c>
      <c r="AO54" s="191" t="str">
        <f>IFERROR(TRUNC((R55-SUM(AD55,AH55,AL55))/R55,5),"")</f>
        <v/>
      </c>
      <c r="AP54" s="191"/>
    </row>
    <row r="55" spans="1:42" ht="17.100000000000001" customHeight="1" x14ac:dyDescent="0.25">
      <c r="A55" s="219"/>
      <c r="B55" s="305"/>
      <c r="C55" s="305"/>
      <c r="D55" s="305"/>
      <c r="E55" s="305"/>
      <c r="F55" s="305"/>
      <c r="G55" s="305"/>
      <c r="H55" s="307"/>
      <c r="I55" s="206"/>
      <c r="J55" s="30">
        <f>IFERROR(ROUNDDOWN(J54/H54,1),0)</f>
        <v>0</v>
      </c>
      <c r="K55" s="206"/>
      <c r="L55" s="310"/>
      <c r="M55" s="311"/>
      <c r="N55" s="212"/>
      <c r="O55" s="214"/>
      <c r="P55" s="194"/>
      <c r="Q55" s="195"/>
      <c r="R55" s="155" t="str">
        <f>IFERROR(ROUNDDOWN(AVERAGE(P54:Q55),1),"")</f>
        <v/>
      </c>
      <c r="S55" s="156"/>
      <c r="T55" s="194"/>
      <c r="U55" s="195"/>
      <c r="V55" s="155" t="str">
        <f>IFERROR(ROUNDDOWN(AVERAGE(T54:U55),1),"")</f>
        <v/>
      </c>
      <c r="W55" s="156"/>
      <c r="X55" s="200"/>
      <c r="Y55" s="201"/>
      <c r="Z55" s="201"/>
      <c r="AA55" s="202"/>
      <c r="AB55" s="194"/>
      <c r="AC55" s="195"/>
      <c r="AD55" s="155" t="str">
        <f>IFERROR(ROUNDDOWN(AVERAGE(AB54:AC55),1),"")</f>
        <v/>
      </c>
      <c r="AE55" s="156"/>
      <c r="AF55" s="194"/>
      <c r="AG55" s="195"/>
      <c r="AH55" s="155" t="str">
        <f>IFERROR(ROUNDDOWN(AVERAGE(AF54:AG55),1),"")</f>
        <v/>
      </c>
      <c r="AI55" s="156"/>
      <c r="AJ55" s="194"/>
      <c r="AK55" s="195"/>
      <c r="AL55" s="155" t="str">
        <f>IFERROR(ROUNDDOWN(AVERAGE(AJ54:AK55),1),"")</f>
        <v/>
      </c>
      <c r="AM55" s="156"/>
      <c r="AN55" s="198"/>
      <c r="AO55" s="191"/>
      <c r="AP55" s="191"/>
    </row>
    <row r="56" spans="1:42" ht="17.100000000000001" customHeight="1" x14ac:dyDescent="0.25">
      <c r="A56" s="219"/>
      <c r="B56" s="304"/>
      <c r="C56" s="304"/>
      <c r="D56" s="304"/>
      <c r="E56" s="304"/>
      <c r="F56" s="304"/>
      <c r="G56" s="304"/>
      <c r="H56" s="306"/>
      <c r="I56" s="205" t="s">
        <v>54</v>
      </c>
      <c r="J56" s="42"/>
      <c r="K56" s="205" t="s">
        <v>60</v>
      </c>
      <c r="L56" s="308"/>
      <c r="M56" s="309"/>
      <c r="N56" s="211">
        <f>ROUNDDOWN(J57*L56,1)</f>
        <v>0</v>
      </c>
      <c r="O56" s="213" t="s">
        <v>79</v>
      </c>
      <c r="P56" s="196"/>
      <c r="Q56" s="197"/>
      <c r="R56" s="181" t="s">
        <v>5</v>
      </c>
      <c r="S56" s="182"/>
      <c r="T56" s="196"/>
      <c r="U56" s="197"/>
      <c r="V56" s="181" t="s">
        <v>5</v>
      </c>
      <c r="W56" s="182"/>
      <c r="X56" s="139" t="str">
        <f>IFERROR(TRUNC(V57/R57,5),"")</f>
        <v/>
      </c>
      <c r="Y56" s="199"/>
      <c r="Z56" s="199"/>
      <c r="AA56" s="140"/>
      <c r="AB56" s="196"/>
      <c r="AC56" s="197"/>
      <c r="AD56" s="181" t="s">
        <v>5</v>
      </c>
      <c r="AE56" s="182"/>
      <c r="AF56" s="196"/>
      <c r="AG56" s="197"/>
      <c r="AH56" s="181" t="s">
        <v>5</v>
      </c>
      <c r="AI56" s="182"/>
      <c r="AJ56" s="196"/>
      <c r="AK56" s="197"/>
      <c r="AL56" s="181" t="s">
        <v>5</v>
      </c>
      <c r="AM56" s="182"/>
      <c r="AN56" s="198" t="str">
        <f t="shared" ref="AN56" si="6">IFERROR(TRUNC(AL57/R57,5),"")</f>
        <v/>
      </c>
      <c r="AO56" s="191" t="str">
        <f>IFERROR(TRUNC((R57-SUM(AD57,AH57,AL57))/R57,5),"")</f>
        <v/>
      </c>
      <c r="AP56" s="191"/>
    </row>
    <row r="57" spans="1:42" ht="17.100000000000001" customHeight="1" x14ac:dyDescent="0.25">
      <c r="A57" s="219"/>
      <c r="B57" s="305"/>
      <c r="C57" s="305"/>
      <c r="D57" s="305"/>
      <c r="E57" s="305"/>
      <c r="F57" s="305"/>
      <c r="G57" s="305"/>
      <c r="H57" s="307"/>
      <c r="I57" s="206"/>
      <c r="J57" s="30">
        <f>IFERROR(ROUNDDOWN(J56/H56,1),0)</f>
        <v>0</v>
      </c>
      <c r="K57" s="206"/>
      <c r="L57" s="310"/>
      <c r="M57" s="311"/>
      <c r="N57" s="212"/>
      <c r="O57" s="214"/>
      <c r="P57" s="194"/>
      <c r="Q57" s="195"/>
      <c r="R57" s="155" t="str">
        <f>IFERROR(ROUNDDOWN(AVERAGE(P56:Q57),1),"")</f>
        <v/>
      </c>
      <c r="S57" s="156"/>
      <c r="T57" s="194"/>
      <c r="U57" s="195"/>
      <c r="V57" s="155" t="str">
        <f>IFERROR(ROUNDDOWN(AVERAGE(T56:U57),1),"")</f>
        <v/>
      </c>
      <c r="W57" s="156"/>
      <c r="X57" s="200"/>
      <c r="Y57" s="201"/>
      <c r="Z57" s="201"/>
      <c r="AA57" s="202"/>
      <c r="AB57" s="194"/>
      <c r="AC57" s="195"/>
      <c r="AD57" s="155" t="str">
        <f>IFERROR(ROUNDDOWN(AVERAGE(AB56:AC57),1),"")</f>
        <v/>
      </c>
      <c r="AE57" s="156"/>
      <c r="AF57" s="194"/>
      <c r="AG57" s="195"/>
      <c r="AH57" s="155" t="str">
        <f>IFERROR(ROUNDDOWN(AVERAGE(AF56:AG57),1),"")</f>
        <v/>
      </c>
      <c r="AI57" s="156"/>
      <c r="AJ57" s="194"/>
      <c r="AK57" s="195"/>
      <c r="AL57" s="155" t="str">
        <f>IFERROR(ROUNDDOWN(AVERAGE(AJ56:AK57),1),"")</f>
        <v/>
      </c>
      <c r="AM57" s="156"/>
      <c r="AN57" s="198"/>
      <c r="AO57" s="191"/>
      <c r="AP57" s="191"/>
    </row>
    <row r="58" spans="1:42" ht="17.100000000000001" customHeight="1" x14ac:dyDescent="0.25">
      <c r="A58" s="219"/>
      <c r="B58" s="304"/>
      <c r="C58" s="304"/>
      <c r="D58" s="304"/>
      <c r="E58" s="304"/>
      <c r="F58" s="304"/>
      <c r="G58" s="304"/>
      <c r="H58" s="306"/>
      <c r="I58" s="205" t="s">
        <v>54</v>
      </c>
      <c r="J58" s="42"/>
      <c r="K58" s="205" t="s">
        <v>60</v>
      </c>
      <c r="L58" s="308"/>
      <c r="M58" s="309"/>
      <c r="N58" s="211">
        <f>ROUNDDOWN(J59*L58,1)</f>
        <v>0</v>
      </c>
      <c r="O58" s="213" t="s">
        <v>79</v>
      </c>
      <c r="P58" s="196"/>
      <c r="Q58" s="197"/>
      <c r="R58" s="181" t="s">
        <v>5</v>
      </c>
      <c r="S58" s="182"/>
      <c r="T58" s="196"/>
      <c r="U58" s="197"/>
      <c r="V58" s="181" t="s">
        <v>5</v>
      </c>
      <c r="W58" s="182"/>
      <c r="X58" s="139" t="str">
        <f>IFERROR(TRUNC(V59/R59,5),"")</f>
        <v/>
      </c>
      <c r="Y58" s="199"/>
      <c r="Z58" s="199"/>
      <c r="AA58" s="140"/>
      <c r="AB58" s="196"/>
      <c r="AC58" s="197"/>
      <c r="AD58" s="181" t="s">
        <v>5</v>
      </c>
      <c r="AE58" s="182"/>
      <c r="AF58" s="196"/>
      <c r="AG58" s="197"/>
      <c r="AH58" s="181" t="s">
        <v>5</v>
      </c>
      <c r="AI58" s="182"/>
      <c r="AJ58" s="196"/>
      <c r="AK58" s="197"/>
      <c r="AL58" s="181" t="s">
        <v>5</v>
      </c>
      <c r="AM58" s="182"/>
      <c r="AN58" s="198" t="str">
        <f t="shared" ref="AN58" si="7">IFERROR(TRUNC(AL59/R59,5),"")</f>
        <v/>
      </c>
      <c r="AO58" s="191" t="str">
        <f>IFERROR(TRUNC((R59-SUM(AD59,AH59,AL59))/R59,5),"")</f>
        <v/>
      </c>
      <c r="AP58" s="191"/>
    </row>
    <row r="59" spans="1:42" ht="17.100000000000001" customHeight="1" x14ac:dyDescent="0.25">
      <c r="A59" s="219"/>
      <c r="B59" s="305"/>
      <c r="C59" s="305"/>
      <c r="D59" s="305"/>
      <c r="E59" s="305"/>
      <c r="F59" s="305"/>
      <c r="G59" s="305"/>
      <c r="H59" s="307"/>
      <c r="I59" s="206"/>
      <c r="J59" s="30">
        <f>IFERROR(ROUNDDOWN(J58/H58,1),0)</f>
        <v>0</v>
      </c>
      <c r="K59" s="206"/>
      <c r="L59" s="310"/>
      <c r="M59" s="311"/>
      <c r="N59" s="212"/>
      <c r="O59" s="214"/>
      <c r="P59" s="194"/>
      <c r="Q59" s="195"/>
      <c r="R59" s="155" t="str">
        <f>IFERROR(ROUNDDOWN(AVERAGE(P58:Q59),1),"")</f>
        <v/>
      </c>
      <c r="S59" s="156"/>
      <c r="T59" s="194"/>
      <c r="U59" s="195"/>
      <c r="V59" s="155" t="str">
        <f>IFERROR(ROUNDDOWN(AVERAGE(T58:U59),1),"")</f>
        <v/>
      </c>
      <c r="W59" s="156"/>
      <c r="X59" s="200"/>
      <c r="Y59" s="201"/>
      <c r="Z59" s="201"/>
      <c r="AA59" s="202"/>
      <c r="AB59" s="194"/>
      <c r="AC59" s="195"/>
      <c r="AD59" s="155" t="str">
        <f>IFERROR(ROUNDDOWN(AVERAGE(AB58:AC59),1),"")</f>
        <v/>
      </c>
      <c r="AE59" s="156"/>
      <c r="AF59" s="194"/>
      <c r="AG59" s="195"/>
      <c r="AH59" s="155" t="str">
        <f>IFERROR(ROUNDDOWN(AVERAGE(AF58:AG59),1),"")</f>
        <v/>
      </c>
      <c r="AI59" s="156"/>
      <c r="AJ59" s="194"/>
      <c r="AK59" s="195"/>
      <c r="AL59" s="155" t="str">
        <f>IFERROR(ROUNDDOWN(AVERAGE(AJ58:AK59),1),"")</f>
        <v/>
      </c>
      <c r="AM59" s="156"/>
      <c r="AN59" s="198"/>
      <c r="AO59" s="191"/>
      <c r="AP59" s="191"/>
    </row>
    <row r="60" spans="1:42" ht="17.100000000000001" customHeight="1" x14ac:dyDescent="0.25">
      <c r="A60" s="219"/>
      <c r="B60" s="304"/>
      <c r="C60" s="304"/>
      <c r="D60" s="304"/>
      <c r="E60" s="304"/>
      <c r="F60" s="304"/>
      <c r="G60" s="304"/>
      <c r="H60" s="306"/>
      <c r="I60" s="205" t="s">
        <v>54</v>
      </c>
      <c r="J60" s="42"/>
      <c r="K60" s="205" t="s">
        <v>60</v>
      </c>
      <c r="L60" s="308"/>
      <c r="M60" s="309"/>
      <c r="N60" s="211">
        <f>ROUNDDOWN(J61*L60,1)</f>
        <v>0</v>
      </c>
      <c r="O60" s="213" t="s">
        <v>79</v>
      </c>
      <c r="P60" s="196"/>
      <c r="Q60" s="197"/>
      <c r="R60" s="181" t="s">
        <v>5</v>
      </c>
      <c r="S60" s="182"/>
      <c r="T60" s="196"/>
      <c r="U60" s="197"/>
      <c r="V60" s="181" t="s">
        <v>5</v>
      </c>
      <c r="W60" s="182"/>
      <c r="X60" s="139" t="str">
        <f>IFERROR(TRUNC(V61/R61,5),"")</f>
        <v/>
      </c>
      <c r="Y60" s="199"/>
      <c r="Z60" s="199"/>
      <c r="AA60" s="140"/>
      <c r="AB60" s="196"/>
      <c r="AC60" s="197"/>
      <c r="AD60" s="181" t="s">
        <v>5</v>
      </c>
      <c r="AE60" s="182"/>
      <c r="AF60" s="196"/>
      <c r="AG60" s="197"/>
      <c r="AH60" s="181" t="s">
        <v>5</v>
      </c>
      <c r="AI60" s="182"/>
      <c r="AJ60" s="196"/>
      <c r="AK60" s="197"/>
      <c r="AL60" s="181" t="s">
        <v>5</v>
      </c>
      <c r="AM60" s="182"/>
      <c r="AN60" s="198" t="str">
        <f t="shared" ref="AN60" si="8">IFERROR(TRUNC(AL61/R61,5),"")</f>
        <v/>
      </c>
      <c r="AO60" s="191" t="str">
        <f>IFERROR(TRUNC((R61-SUM(AD61,AH61,AL61))/R61,5),"")</f>
        <v/>
      </c>
      <c r="AP60" s="191"/>
    </row>
    <row r="61" spans="1:42" ht="17.100000000000001" customHeight="1" x14ac:dyDescent="0.25">
      <c r="A61" s="219"/>
      <c r="B61" s="305"/>
      <c r="C61" s="305"/>
      <c r="D61" s="305"/>
      <c r="E61" s="305"/>
      <c r="F61" s="305"/>
      <c r="G61" s="305"/>
      <c r="H61" s="307"/>
      <c r="I61" s="206"/>
      <c r="J61" s="30">
        <f>IFERROR(ROUNDDOWN(J60/H60,1),0)</f>
        <v>0</v>
      </c>
      <c r="K61" s="206"/>
      <c r="L61" s="310"/>
      <c r="M61" s="311"/>
      <c r="N61" s="212"/>
      <c r="O61" s="214"/>
      <c r="P61" s="194"/>
      <c r="Q61" s="195"/>
      <c r="R61" s="155" t="str">
        <f>IFERROR(ROUNDDOWN(AVERAGE(P60:Q61),1),"")</f>
        <v/>
      </c>
      <c r="S61" s="156"/>
      <c r="T61" s="194"/>
      <c r="U61" s="195"/>
      <c r="V61" s="155" t="str">
        <f>IFERROR(ROUNDDOWN(AVERAGE(T60:U61),1),"")</f>
        <v/>
      </c>
      <c r="W61" s="156"/>
      <c r="X61" s="200"/>
      <c r="Y61" s="201"/>
      <c r="Z61" s="201"/>
      <c r="AA61" s="202"/>
      <c r="AB61" s="194"/>
      <c r="AC61" s="195"/>
      <c r="AD61" s="155" t="str">
        <f>IFERROR(ROUNDDOWN(AVERAGE(AB60:AC61),1),"")</f>
        <v/>
      </c>
      <c r="AE61" s="156"/>
      <c r="AF61" s="194"/>
      <c r="AG61" s="195"/>
      <c r="AH61" s="155" t="str">
        <f>IFERROR(ROUNDDOWN(AVERAGE(AF60:AG61),1),"")</f>
        <v/>
      </c>
      <c r="AI61" s="156"/>
      <c r="AJ61" s="194"/>
      <c r="AK61" s="195"/>
      <c r="AL61" s="155" t="str">
        <f>IFERROR(ROUNDDOWN(AVERAGE(AJ60:AK61),1),"")</f>
        <v/>
      </c>
      <c r="AM61" s="156"/>
      <c r="AN61" s="198"/>
      <c r="AO61" s="191"/>
      <c r="AP61" s="191"/>
    </row>
    <row r="62" spans="1:42" ht="17.100000000000001" customHeight="1" x14ac:dyDescent="0.25">
      <c r="A62" s="219"/>
      <c r="B62" s="304"/>
      <c r="C62" s="304"/>
      <c r="D62" s="304"/>
      <c r="E62" s="304"/>
      <c r="F62" s="304"/>
      <c r="G62" s="304"/>
      <c r="H62" s="306"/>
      <c r="I62" s="205" t="s">
        <v>54</v>
      </c>
      <c r="J62" s="42"/>
      <c r="K62" s="205" t="s">
        <v>60</v>
      </c>
      <c r="L62" s="308"/>
      <c r="M62" s="309"/>
      <c r="N62" s="211">
        <f>ROUNDDOWN(J63*L62,1)</f>
        <v>0</v>
      </c>
      <c r="O62" s="213" t="s">
        <v>79</v>
      </c>
      <c r="P62" s="196"/>
      <c r="Q62" s="197"/>
      <c r="R62" s="181" t="s">
        <v>5</v>
      </c>
      <c r="S62" s="182"/>
      <c r="T62" s="196"/>
      <c r="U62" s="197"/>
      <c r="V62" s="181" t="s">
        <v>5</v>
      </c>
      <c r="W62" s="182"/>
      <c r="X62" s="139" t="str">
        <f>IFERROR(TRUNC(V63/R63,5),"")</f>
        <v/>
      </c>
      <c r="Y62" s="199"/>
      <c r="Z62" s="199"/>
      <c r="AA62" s="140"/>
      <c r="AB62" s="196"/>
      <c r="AC62" s="197"/>
      <c r="AD62" s="181" t="s">
        <v>5</v>
      </c>
      <c r="AE62" s="182"/>
      <c r="AF62" s="196"/>
      <c r="AG62" s="197"/>
      <c r="AH62" s="181" t="s">
        <v>5</v>
      </c>
      <c r="AI62" s="182"/>
      <c r="AJ62" s="196"/>
      <c r="AK62" s="197"/>
      <c r="AL62" s="181" t="s">
        <v>5</v>
      </c>
      <c r="AM62" s="182"/>
      <c r="AN62" s="198" t="str">
        <f t="shared" ref="AN62" si="9">IFERROR(TRUNC(AL63/R63,5),"")</f>
        <v/>
      </c>
      <c r="AO62" s="191" t="str">
        <f>IFERROR(TRUNC((R63-SUM(AD63,AH63,AL63))/R63,5),"")</f>
        <v/>
      </c>
      <c r="AP62" s="191"/>
    </row>
    <row r="63" spans="1:42" ht="17.100000000000001" customHeight="1" x14ac:dyDescent="0.25">
      <c r="A63" s="219"/>
      <c r="B63" s="305"/>
      <c r="C63" s="305"/>
      <c r="D63" s="305"/>
      <c r="E63" s="305"/>
      <c r="F63" s="305"/>
      <c r="G63" s="305"/>
      <c r="H63" s="307"/>
      <c r="I63" s="206"/>
      <c r="J63" s="30">
        <f>IFERROR(ROUNDDOWN(J62/H62,1),0)</f>
        <v>0</v>
      </c>
      <c r="K63" s="206"/>
      <c r="L63" s="310"/>
      <c r="M63" s="311"/>
      <c r="N63" s="212"/>
      <c r="O63" s="214"/>
      <c r="P63" s="194"/>
      <c r="Q63" s="195"/>
      <c r="R63" s="155" t="str">
        <f>IFERROR(ROUNDDOWN(AVERAGE(P62:Q63),1),"")</f>
        <v/>
      </c>
      <c r="S63" s="156"/>
      <c r="T63" s="194"/>
      <c r="U63" s="195"/>
      <c r="V63" s="155" t="str">
        <f>IFERROR(ROUNDDOWN(AVERAGE(T62:U63),1),"")</f>
        <v/>
      </c>
      <c r="W63" s="156"/>
      <c r="X63" s="200"/>
      <c r="Y63" s="201"/>
      <c r="Z63" s="201"/>
      <c r="AA63" s="202"/>
      <c r="AB63" s="194"/>
      <c r="AC63" s="195"/>
      <c r="AD63" s="155" t="str">
        <f>IFERROR(ROUNDDOWN(AVERAGE(AB62:AC63),1),"")</f>
        <v/>
      </c>
      <c r="AE63" s="156"/>
      <c r="AF63" s="194"/>
      <c r="AG63" s="195"/>
      <c r="AH63" s="155" t="str">
        <f>IFERROR(ROUNDDOWN(AVERAGE(AF62:AG63),1),"")</f>
        <v/>
      </c>
      <c r="AI63" s="156"/>
      <c r="AJ63" s="194"/>
      <c r="AK63" s="195"/>
      <c r="AL63" s="155" t="str">
        <f>IFERROR(ROUNDDOWN(AVERAGE(AJ62:AK63),1),"")</f>
        <v/>
      </c>
      <c r="AM63" s="156"/>
      <c r="AN63" s="198"/>
      <c r="AO63" s="191"/>
      <c r="AP63" s="191"/>
    </row>
    <row r="64" spans="1:42" ht="17.100000000000001" customHeight="1" x14ac:dyDescent="0.25">
      <c r="A64" s="219"/>
      <c r="B64" s="304"/>
      <c r="C64" s="304"/>
      <c r="D64" s="304"/>
      <c r="E64" s="304"/>
      <c r="F64" s="304"/>
      <c r="G64" s="304"/>
      <c r="H64" s="306"/>
      <c r="I64" s="205" t="s">
        <v>54</v>
      </c>
      <c r="J64" s="42"/>
      <c r="K64" s="205" t="s">
        <v>60</v>
      </c>
      <c r="L64" s="308"/>
      <c r="M64" s="309"/>
      <c r="N64" s="211">
        <f>ROUNDDOWN(J65*L64,1)</f>
        <v>0</v>
      </c>
      <c r="O64" s="213" t="s">
        <v>79</v>
      </c>
      <c r="P64" s="196"/>
      <c r="Q64" s="197"/>
      <c r="R64" s="181" t="s">
        <v>5</v>
      </c>
      <c r="S64" s="182"/>
      <c r="T64" s="196"/>
      <c r="U64" s="197"/>
      <c r="V64" s="181" t="s">
        <v>5</v>
      </c>
      <c r="W64" s="182"/>
      <c r="X64" s="139" t="str">
        <f>IFERROR(TRUNC(V65/R65,5),"")</f>
        <v/>
      </c>
      <c r="Y64" s="199"/>
      <c r="Z64" s="199"/>
      <c r="AA64" s="140"/>
      <c r="AB64" s="196"/>
      <c r="AC64" s="197"/>
      <c r="AD64" s="181" t="s">
        <v>5</v>
      </c>
      <c r="AE64" s="182"/>
      <c r="AF64" s="196"/>
      <c r="AG64" s="197"/>
      <c r="AH64" s="181" t="s">
        <v>5</v>
      </c>
      <c r="AI64" s="182"/>
      <c r="AJ64" s="196"/>
      <c r="AK64" s="197"/>
      <c r="AL64" s="181" t="s">
        <v>5</v>
      </c>
      <c r="AM64" s="182"/>
      <c r="AN64" s="198" t="str">
        <f t="shared" ref="AN64" si="10">IFERROR(TRUNC(AL65/R65,5),"")</f>
        <v/>
      </c>
      <c r="AO64" s="191" t="str">
        <f>IFERROR(TRUNC((R65-SUM(AD65,AH65,AL65))/R65,5),"")</f>
        <v/>
      </c>
      <c r="AP64" s="191"/>
    </row>
    <row r="65" spans="1:42" ht="17.100000000000001" customHeight="1" x14ac:dyDescent="0.25">
      <c r="A65" s="219"/>
      <c r="B65" s="305"/>
      <c r="C65" s="305"/>
      <c r="D65" s="305"/>
      <c r="E65" s="305"/>
      <c r="F65" s="305"/>
      <c r="G65" s="305"/>
      <c r="H65" s="307"/>
      <c r="I65" s="206"/>
      <c r="J65" s="30">
        <f>IFERROR(ROUNDDOWN(J64/H64,1),0)</f>
        <v>0</v>
      </c>
      <c r="K65" s="206"/>
      <c r="L65" s="310"/>
      <c r="M65" s="311"/>
      <c r="N65" s="212"/>
      <c r="O65" s="214"/>
      <c r="P65" s="194"/>
      <c r="Q65" s="195"/>
      <c r="R65" s="155" t="str">
        <f>IFERROR(ROUNDDOWN(AVERAGE(P64:Q65),1),"")</f>
        <v/>
      </c>
      <c r="S65" s="156"/>
      <c r="T65" s="194"/>
      <c r="U65" s="195"/>
      <c r="V65" s="155" t="str">
        <f>IFERROR(ROUNDDOWN(AVERAGE(T64:U65),1),"")</f>
        <v/>
      </c>
      <c r="W65" s="156"/>
      <c r="X65" s="200"/>
      <c r="Y65" s="201"/>
      <c r="Z65" s="201"/>
      <c r="AA65" s="202"/>
      <c r="AB65" s="194"/>
      <c r="AC65" s="195"/>
      <c r="AD65" s="155" t="str">
        <f>IFERROR(ROUNDDOWN(AVERAGE(AB64:AC65),1),"")</f>
        <v/>
      </c>
      <c r="AE65" s="156"/>
      <c r="AF65" s="194"/>
      <c r="AG65" s="195"/>
      <c r="AH65" s="155" t="str">
        <f>IFERROR(ROUNDDOWN(AVERAGE(AF64:AG65),1),"")</f>
        <v/>
      </c>
      <c r="AI65" s="156"/>
      <c r="AJ65" s="194"/>
      <c r="AK65" s="195"/>
      <c r="AL65" s="155" t="str">
        <f>IFERROR(ROUNDDOWN(AVERAGE(AJ64:AK65),1),"")</f>
        <v/>
      </c>
      <c r="AM65" s="156"/>
      <c r="AN65" s="198"/>
      <c r="AO65" s="191"/>
      <c r="AP65" s="191"/>
    </row>
    <row r="66" spans="1:42" ht="17.100000000000001" customHeight="1" x14ac:dyDescent="0.25">
      <c r="A66" s="219"/>
      <c r="B66" s="304"/>
      <c r="C66" s="304"/>
      <c r="D66" s="304"/>
      <c r="E66" s="304"/>
      <c r="F66" s="304"/>
      <c r="G66" s="304"/>
      <c r="H66" s="306"/>
      <c r="I66" s="205" t="s">
        <v>54</v>
      </c>
      <c r="J66" s="42"/>
      <c r="K66" s="205" t="s">
        <v>60</v>
      </c>
      <c r="L66" s="308"/>
      <c r="M66" s="309"/>
      <c r="N66" s="211">
        <f>ROUNDDOWN(J67*L66,1)</f>
        <v>0</v>
      </c>
      <c r="O66" s="213" t="s">
        <v>79</v>
      </c>
      <c r="P66" s="196"/>
      <c r="Q66" s="197"/>
      <c r="R66" s="181" t="s">
        <v>5</v>
      </c>
      <c r="S66" s="182"/>
      <c r="T66" s="196"/>
      <c r="U66" s="197"/>
      <c r="V66" s="181" t="s">
        <v>5</v>
      </c>
      <c r="W66" s="182"/>
      <c r="X66" s="139" t="str">
        <f>IFERROR(TRUNC(V67/R67,5),"")</f>
        <v/>
      </c>
      <c r="Y66" s="199"/>
      <c r="Z66" s="199"/>
      <c r="AA66" s="140"/>
      <c r="AB66" s="196"/>
      <c r="AC66" s="197"/>
      <c r="AD66" s="181" t="s">
        <v>5</v>
      </c>
      <c r="AE66" s="182"/>
      <c r="AF66" s="196"/>
      <c r="AG66" s="197"/>
      <c r="AH66" s="181" t="s">
        <v>5</v>
      </c>
      <c r="AI66" s="182"/>
      <c r="AJ66" s="196"/>
      <c r="AK66" s="197"/>
      <c r="AL66" s="181" t="s">
        <v>5</v>
      </c>
      <c r="AM66" s="182"/>
      <c r="AN66" s="198" t="str">
        <f t="shared" ref="AN66" si="11">IFERROR(TRUNC(AL67/R67,5),"")</f>
        <v/>
      </c>
      <c r="AO66" s="191" t="str">
        <f>IFERROR(TRUNC((R67-SUM(AD67,AH67,AL67))/R67,5),"")</f>
        <v/>
      </c>
      <c r="AP66" s="191"/>
    </row>
    <row r="67" spans="1:42" ht="17.100000000000001" customHeight="1" x14ac:dyDescent="0.25">
      <c r="A67" s="219"/>
      <c r="B67" s="305"/>
      <c r="C67" s="305"/>
      <c r="D67" s="305"/>
      <c r="E67" s="305"/>
      <c r="F67" s="305"/>
      <c r="G67" s="305"/>
      <c r="H67" s="307"/>
      <c r="I67" s="206"/>
      <c r="J67" s="30">
        <f>IFERROR(ROUNDDOWN(J66/H66,1),0)</f>
        <v>0</v>
      </c>
      <c r="K67" s="206"/>
      <c r="L67" s="310"/>
      <c r="M67" s="311"/>
      <c r="N67" s="212"/>
      <c r="O67" s="214"/>
      <c r="P67" s="194"/>
      <c r="Q67" s="195"/>
      <c r="R67" s="155" t="str">
        <f>IFERROR(ROUNDDOWN(AVERAGE(P66:Q67),1),"")</f>
        <v/>
      </c>
      <c r="S67" s="156"/>
      <c r="T67" s="194"/>
      <c r="U67" s="195"/>
      <c r="V67" s="155" t="str">
        <f>IFERROR(ROUNDDOWN(AVERAGE(T66:U67),1),"")</f>
        <v/>
      </c>
      <c r="W67" s="156"/>
      <c r="X67" s="200"/>
      <c r="Y67" s="201"/>
      <c r="Z67" s="201"/>
      <c r="AA67" s="202"/>
      <c r="AB67" s="194"/>
      <c r="AC67" s="195"/>
      <c r="AD67" s="155" t="str">
        <f>IFERROR(ROUNDDOWN(AVERAGE(AB66:AC67),1),"")</f>
        <v/>
      </c>
      <c r="AE67" s="156"/>
      <c r="AF67" s="194"/>
      <c r="AG67" s="195"/>
      <c r="AH67" s="155" t="str">
        <f>IFERROR(ROUNDDOWN(AVERAGE(AF66:AG67),1),"")</f>
        <v/>
      </c>
      <c r="AI67" s="156"/>
      <c r="AJ67" s="194"/>
      <c r="AK67" s="195"/>
      <c r="AL67" s="155" t="str">
        <f>IFERROR(ROUNDDOWN(AVERAGE(AJ66:AK67),1),"")</f>
        <v/>
      </c>
      <c r="AM67" s="156"/>
      <c r="AN67" s="198"/>
      <c r="AO67" s="191"/>
      <c r="AP67" s="191"/>
    </row>
    <row r="68" spans="1:42" ht="17.100000000000001" customHeight="1" x14ac:dyDescent="0.25">
      <c r="A68" s="219"/>
      <c r="B68" s="304"/>
      <c r="C68" s="304"/>
      <c r="D68" s="304"/>
      <c r="E68" s="304"/>
      <c r="F68" s="304"/>
      <c r="G68" s="304"/>
      <c r="H68" s="306"/>
      <c r="I68" s="205" t="s">
        <v>54</v>
      </c>
      <c r="J68" s="42"/>
      <c r="K68" s="205" t="s">
        <v>60</v>
      </c>
      <c r="L68" s="308"/>
      <c r="M68" s="309"/>
      <c r="N68" s="211">
        <f>ROUNDDOWN(J69*L68,1)</f>
        <v>0</v>
      </c>
      <c r="O68" s="213" t="s">
        <v>79</v>
      </c>
      <c r="P68" s="196"/>
      <c r="Q68" s="197"/>
      <c r="R68" s="181" t="s">
        <v>5</v>
      </c>
      <c r="S68" s="182"/>
      <c r="T68" s="196"/>
      <c r="U68" s="197"/>
      <c r="V68" s="181" t="s">
        <v>5</v>
      </c>
      <c r="W68" s="182"/>
      <c r="X68" s="139" t="str">
        <f>IFERROR(TRUNC(V69/R69,5),"")</f>
        <v/>
      </c>
      <c r="Y68" s="199"/>
      <c r="Z68" s="199"/>
      <c r="AA68" s="140"/>
      <c r="AB68" s="196"/>
      <c r="AC68" s="197"/>
      <c r="AD68" s="181" t="s">
        <v>5</v>
      </c>
      <c r="AE68" s="182"/>
      <c r="AF68" s="196"/>
      <c r="AG68" s="197"/>
      <c r="AH68" s="181" t="s">
        <v>5</v>
      </c>
      <c r="AI68" s="182"/>
      <c r="AJ68" s="196"/>
      <c r="AK68" s="197"/>
      <c r="AL68" s="181" t="s">
        <v>5</v>
      </c>
      <c r="AM68" s="182"/>
      <c r="AN68" s="198" t="str">
        <f t="shared" ref="AN68" si="12">IFERROR(TRUNC(AL69/R69,5),"")</f>
        <v/>
      </c>
      <c r="AO68" s="191" t="str">
        <f>IFERROR(TRUNC((R69-SUM(AD69,AH69,AL69))/R69,5),"")</f>
        <v/>
      </c>
      <c r="AP68" s="191"/>
    </row>
    <row r="69" spans="1:42" ht="17.100000000000001" customHeight="1" x14ac:dyDescent="0.25">
      <c r="A69" s="219"/>
      <c r="B69" s="305"/>
      <c r="C69" s="305"/>
      <c r="D69" s="305"/>
      <c r="E69" s="305"/>
      <c r="F69" s="305"/>
      <c r="G69" s="305"/>
      <c r="H69" s="307"/>
      <c r="I69" s="206"/>
      <c r="J69" s="30">
        <f>IFERROR(ROUNDDOWN(J68/H68,1),0)</f>
        <v>0</v>
      </c>
      <c r="K69" s="206"/>
      <c r="L69" s="310"/>
      <c r="M69" s="311"/>
      <c r="N69" s="212"/>
      <c r="O69" s="214"/>
      <c r="P69" s="194"/>
      <c r="Q69" s="195"/>
      <c r="R69" s="155" t="str">
        <f>IFERROR(ROUNDDOWN(AVERAGE(P68:Q69),1),"")</f>
        <v/>
      </c>
      <c r="S69" s="156"/>
      <c r="T69" s="194"/>
      <c r="U69" s="195"/>
      <c r="V69" s="155" t="str">
        <f>IFERROR(ROUNDDOWN(AVERAGE(T68:U69),1),"")</f>
        <v/>
      </c>
      <c r="W69" s="156"/>
      <c r="X69" s="200"/>
      <c r="Y69" s="201"/>
      <c r="Z69" s="201"/>
      <c r="AA69" s="202"/>
      <c r="AB69" s="194"/>
      <c r="AC69" s="195"/>
      <c r="AD69" s="155" t="str">
        <f>IFERROR(ROUNDDOWN(AVERAGE(AB68:AC69),1),"")</f>
        <v/>
      </c>
      <c r="AE69" s="156"/>
      <c r="AF69" s="194"/>
      <c r="AG69" s="195"/>
      <c r="AH69" s="155" t="str">
        <f>IFERROR(ROUNDDOWN(AVERAGE(AF68:AG69),1),"")</f>
        <v/>
      </c>
      <c r="AI69" s="156"/>
      <c r="AJ69" s="194"/>
      <c r="AK69" s="195"/>
      <c r="AL69" s="155" t="str">
        <f>IFERROR(ROUNDDOWN(AVERAGE(AJ68:AK69),1),"")</f>
        <v/>
      </c>
      <c r="AM69" s="156"/>
      <c r="AN69" s="198"/>
      <c r="AO69" s="191"/>
      <c r="AP69" s="191"/>
    </row>
    <row r="70" spans="1:42" ht="17.100000000000001" customHeight="1" x14ac:dyDescent="0.25">
      <c r="A70" s="219"/>
      <c r="B70" s="304"/>
      <c r="C70" s="304"/>
      <c r="D70" s="304"/>
      <c r="E70" s="304"/>
      <c r="F70" s="304"/>
      <c r="G70" s="304"/>
      <c r="H70" s="306"/>
      <c r="I70" s="205" t="s">
        <v>54</v>
      </c>
      <c r="J70" s="42"/>
      <c r="K70" s="205" t="s">
        <v>60</v>
      </c>
      <c r="L70" s="308"/>
      <c r="M70" s="309"/>
      <c r="N70" s="211">
        <f>ROUNDDOWN(J71*L70,1)</f>
        <v>0</v>
      </c>
      <c r="O70" s="213" t="s">
        <v>79</v>
      </c>
      <c r="P70" s="196"/>
      <c r="Q70" s="197"/>
      <c r="R70" s="181" t="s">
        <v>5</v>
      </c>
      <c r="S70" s="182"/>
      <c r="T70" s="196"/>
      <c r="U70" s="197"/>
      <c r="V70" s="181" t="s">
        <v>5</v>
      </c>
      <c r="W70" s="182"/>
      <c r="X70" s="139" t="str">
        <f>IFERROR(TRUNC(V71/R71,5),"")</f>
        <v/>
      </c>
      <c r="Y70" s="199"/>
      <c r="Z70" s="199"/>
      <c r="AA70" s="140"/>
      <c r="AB70" s="196"/>
      <c r="AC70" s="197"/>
      <c r="AD70" s="181" t="s">
        <v>5</v>
      </c>
      <c r="AE70" s="182"/>
      <c r="AF70" s="196"/>
      <c r="AG70" s="197"/>
      <c r="AH70" s="181" t="s">
        <v>5</v>
      </c>
      <c r="AI70" s="182"/>
      <c r="AJ70" s="196"/>
      <c r="AK70" s="197"/>
      <c r="AL70" s="181" t="s">
        <v>5</v>
      </c>
      <c r="AM70" s="182"/>
      <c r="AN70" s="198" t="str">
        <f t="shared" ref="AN70" si="13">IFERROR(TRUNC(AL71/R71,5),"")</f>
        <v/>
      </c>
      <c r="AO70" s="191" t="str">
        <f>IFERROR(TRUNC((R71-SUM(AD71,AH71,AL71))/R71,5),"")</f>
        <v/>
      </c>
      <c r="AP70" s="191"/>
    </row>
    <row r="71" spans="1:42" ht="17.100000000000001" customHeight="1" x14ac:dyDescent="0.25">
      <c r="A71" s="219"/>
      <c r="B71" s="305"/>
      <c r="C71" s="305"/>
      <c r="D71" s="305"/>
      <c r="E71" s="305"/>
      <c r="F71" s="305"/>
      <c r="G71" s="305"/>
      <c r="H71" s="307"/>
      <c r="I71" s="206"/>
      <c r="J71" s="30">
        <f>IFERROR(ROUNDDOWN(J70/H70,1),0)</f>
        <v>0</v>
      </c>
      <c r="K71" s="206"/>
      <c r="L71" s="310"/>
      <c r="M71" s="311"/>
      <c r="N71" s="212"/>
      <c r="O71" s="214"/>
      <c r="P71" s="194"/>
      <c r="Q71" s="195"/>
      <c r="R71" s="155" t="str">
        <f>IFERROR(ROUNDDOWN(AVERAGE(P70:Q71),1),"")</f>
        <v/>
      </c>
      <c r="S71" s="156"/>
      <c r="T71" s="194"/>
      <c r="U71" s="195"/>
      <c r="V71" s="155" t="str">
        <f>IFERROR(ROUNDDOWN(AVERAGE(T70:U71),1),"")</f>
        <v/>
      </c>
      <c r="W71" s="156"/>
      <c r="X71" s="200"/>
      <c r="Y71" s="201"/>
      <c r="Z71" s="201"/>
      <c r="AA71" s="202"/>
      <c r="AB71" s="194"/>
      <c r="AC71" s="195"/>
      <c r="AD71" s="155" t="str">
        <f>IFERROR(ROUNDDOWN(AVERAGE(AB70:AC71),1),"")</f>
        <v/>
      </c>
      <c r="AE71" s="156"/>
      <c r="AF71" s="194"/>
      <c r="AG71" s="195"/>
      <c r="AH71" s="155" t="str">
        <f>IFERROR(ROUNDDOWN(AVERAGE(AF70:AG71),1),"")</f>
        <v/>
      </c>
      <c r="AI71" s="156"/>
      <c r="AJ71" s="194"/>
      <c r="AK71" s="195"/>
      <c r="AL71" s="155" t="str">
        <f>IFERROR(ROUNDDOWN(AVERAGE(AJ70:AK71),1),"")</f>
        <v/>
      </c>
      <c r="AM71" s="156"/>
      <c r="AN71" s="198"/>
      <c r="AO71" s="191"/>
      <c r="AP71" s="191"/>
    </row>
    <row r="72" spans="1:42" ht="17.100000000000001" customHeight="1" x14ac:dyDescent="0.25">
      <c r="A72" s="219"/>
      <c r="B72" s="304"/>
      <c r="C72" s="304"/>
      <c r="D72" s="304"/>
      <c r="E72" s="304"/>
      <c r="F72" s="304"/>
      <c r="G72" s="304"/>
      <c r="H72" s="306"/>
      <c r="I72" s="205" t="s">
        <v>54</v>
      </c>
      <c r="J72" s="42"/>
      <c r="K72" s="205" t="s">
        <v>60</v>
      </c>
      <c r="L72" s="308"/>
      <c r="M72" s="309"/>
      <c r="N72" s="211">
        <f>ROUNDDOWN(J73*L72,1)</f>
        <v>0</v>
      </c>
      <c r="O72" s="213" t="s">
        <v>79</v>
      </c>
      <c r="P72" s="196"/>
      <c r="Q72" s="197"/>
      <c r="R72" s="181" t="s">
        <v>5</v>
      </c>
      <c r="S72" s="182"/>
      <c r="T72" s="196"/>
      <c r="U72" s="197"/>
      <c r="V72" s="181" t="s">
        <v>5</v>
      </c>
      <c r="W72" s="182"/>
      <c r="X72" s="139" t="str">
        <f>IFERROR(TRUNC(V73/R73,5),"")</f>
        <v/>
      </c>
      <c r="Y72" s="199"/>
      <c r="Z72" s="199"/>
      <c r="AA72" s="140"/>
      <c r="AB72" s="196"/>
      <c r="AC72" s="197"/>
      <c r="AD72" s="181" t="s">
        <v>5</v>
      </c>
      <c r="AE72" s="182"/>
      <c r="AF72" s="196"/>
      <c r="AG72" s="197"/>
      <c r="AH72" s="181" t="s">
        <v>5</v>
      </c>
      <c r="AI72" s="182"/>
      <c r="AJ72" s="196"/>
      <c r="AK72" s="197"/>
      <c r="AL72" s="181" t="s">
        <v>5</v>
      </c>
      <c r="AM72" s="182"/>
      <c r="AN72" s="198" t="str">
        <f t="shared" ref="AN72" si="14">IFERROR(TRUNC(AL73/R73,5),"")</f>
        <v/>
      </c>
      <c r="AO72" s="191" t="str">
        <f>IFERROR(TRUNC((R73-SUM(AD73,AH73,AL73))/R73,5),"")</f>
        <v/>
      </c>
      <c r="AP72" s="191"/>
    </row>
    <row r="73" spans="1:42" ht="17.100000000000001" customHeight="1" x14ac:dyDescent="0.25">
      <c r="A73" s="219"/>
      <c r="B73" s="305"/>
      <c r="C73" s="305"/>
      <c r="D73" s="305"/>
      <c r="E73" s="305"/>
      <c r="F73" s="305"/>
      <c r="G73" s="305"/>
      <c r="H73" s="307"/>
      <c r="I73" s="206"/>
      <c r="J73" s="30">
        <f>IFERROR(ROUNDDOWN(J72/H72,1),0)</f>
        <v>0</v>
      </c>
      <c r="K73" s="206"/>
      <c r="L73" s="310"/>
      <c r="M73" s="311"/>
      <c r="N73" s="212"/>
      <c r="O73" s="214"/>
      <c r="P73" s="194"/>
      <c r="Q73" s="195"/>
      <c r="R73" s="155" t="str">
        <f>IFERROR(ROUNDDOWN(AVERAGE(P72:Q73),1),"")</f>
        <v/>
      </c>
      <c r="S73" s="156"/>
      <c r="T73" s="194"/>
      <c r="U73" s="195"/>
      <c r="V73" s="155" t="str">
        <f>IFERROR(ROUNDDOWN(AVERAGE(T72:U73),1),"")</f>
        <v/>
      </c>
      <c r="W73" s="156"/>
      <c r="X73" s="200"/>
      <c r="Y73" s="201"/>
      <c r="Z73" s="201"/>
      <c r="AA73" s="202"/>
      <c r="AB73" s="194"/>
      <c r="AC73" s="195"/>
      <c r="AD73" s="155" t="str">
        <f>IFERROR(ROUNDDOWN(AVERAGE(AB72:AC73),1),"")</f>
        <v/>
      </c>
      <c r="AE73" s="156"/>
      <c r="AF73" s="194"/>
      <c r="AG73" s="195"/>
      <c r="AH73" s="155" t="str">
        <f>IFERROR(ROUNDDOWN(AVERAGE(AF72:AG73),1),"")</f>
        <v/>
      </c>
      <c r="AI73" s="156"/>
      <c r="AJ73" s="194"/>
      <c r="AK73" s="195"/>
      <c r="AL73" s="155" t="str">
        <f>IFERROR(ROUNDDOWN(AVERAGE(AJ72:AK73),1),"")</f>
        <v/>
      </c>
      <c r="AM73" s="156"/>
      <c r="AN73" s="198"/>
      <c r="AO73" s="191"/>
      <c r="AP73" s="191"/>
    </row>
    <row r="74" spans="1:42" ht="17.100000000000001" customHeight="1" x14ac:dyDescent="0.25">
      <c r="A74" s="219"/>
      <c r="B74" s="304"/>
      <c r="C74" s="304"/>
      <c r="D74" s="304"/>
      <c r="E74" s="304"/>
      <c r="F74" s="304"/>
      <c r="G74" s="304"/>
      <c r="H74" s="306"/>
      <c r="I74" s="205" t="s">
        <v>54</v>
      </c>
      <c r="J74" s="42"/>
      <c r="K74" s="205" t="s">
        <v>60</v>
      </c>
      <c r="L74" s="308"/>
      <c r="M74" s="309"/>
      <c r="N74" s="211">
        <f>ROUNDDOWN(J75*L74,1)</f>
        <v>0</v>
      </c>
      <c r="O74" s="213" t="s">
        <v>79</v>
      </c>
      <c r="P74" s="196"/>
      <c r="Q74" s="197"/>
      <c r="R74" s="181" t="s">
        <v>5</v>
      </c>
      <c r="S74" s="182"/>
      <c r="T74" s="196"/>
      <c r="U74" s="197"/>
      <c r="V74" s="181" t="s">
        <v>5</v>
      </c>
      <c r="W74" s="182"/>
      <c r="X74" s="139" t="str">
        <f>IFERROR(TRUNC(V75/R75,5),"")</f>
        <v/>
      </c>
      <c r="Y74" s="199"/>
      <c r="Z74" s="199"/>
      <c r="AA74" s="140"/>
      <c r="AB74" s="196"/>
      <c r="AC74" s="197"/>
      <c r="AD74" s="181" t="s">
        <v>5</v>
      </c>
      <c r="AE74" s="182"/>
      <c r="AF74" s="196"/>
      <c r="AG74" s="197"/>
      <c r="AH74" s="181" t="s">
        <v>5</v>
      </c>
      <c r="AI74" s="182"/>
      <c r="AJ74" s="196"/>
      <c r="AK74" s="197"/>
      <c r="AL74" s="181" t="s">
        <v>5</v>
      </c>
      <c r="AM74" s="182"/>
      <c r="AN74" s="198" t="str">
        <f t="shared" ref="AN74" si="15">IFERROR(TRUNC(AL75/R75,5),"")</f>
        <v/>
      </c>
      <c r="AO74" s="191" t="str">
        <f>IFERROR(TRUNC((R75-SUM(AD75,AH75,AL75))/R75,5),"")</f>
        <v/>
      </c>
      <c r="AP74" s="191"/>
    </row>
    <row r="75" spans="1:42" ht="17.100000000000001" customHeight="1" x14ac:dyDescent="0.25">
      <c r="A75" s="219"/>
      <c r="B75" s="305"/>
      <c r="C75" s="305"/>
      <c r="D75" s="305"/>
      <c r="E75" s="305"/>
      <c r="F75" s="305"/>
      <c r="G75" s="305"/>
      <c r="H75" s="307"/>
      <c r="I75" s="206"/>
      <c r="J75" s="30">
        <f>IFERROR(ROUNDDOWN(J74/H74,1),0)</f>
        <v>0</v>
      </c>
      <c r="K75" s="206"/>
      <c r="L75" s="310"/>
      <c r="M75" s="311"/>
      <c r="N75" s="212"/>
      <c r="O75" s="214"/>
      <c r="P75" s="194"/>
      <c r="Q75" s="195"/>
      <c r="R75" s="155" t="str">
        <f>IFERROR(ROUNDDOWN(AVERAGE(P74:Q75),1),"")</f>
        <v/>
      </c>
      <c r="S75" s="156"/>
      <c r="T75" s="194"/>
      <c r="U75" s="195"/>
      <c r="V75" s="155" t="str">
        <f>IFERROR(ROUNDDOWN(AVERAGE(T74:U75),1),"")</f>
        <v/>
      </c>
      <c r="W75" s="156"/>
      <c r="X75" s="200"/>
      <c r="Y75" s="201"/>
      <c r="Z75" s="201"/>
      <c r="AA75" s="202"/>
      <c r="AB75" s="194"/>
      <c r="AC75" s="195"/>
      <c r="AD75" s="155" t="str">
        <f>IFERROR(ROUNDDOWN(AVERAGE(AB74:AC75),1),"")</f>
        <v/>
      </c>
      <c r="AE75" s="156"/>
      <c r="AF75" s="194"/>
      <c r="AG75" s="195"/>
      <c r="AH75" s="155" t="str">
        <f>IFERROR(ROUNDDOWN(AVERAGE(AF74:AG75),1),"")</f>
        <v/>
      </c>
      <c r="AI75" s="156"/>
      <c r="AJ75" s="194"/>
      <c r="AK75" s="195"/>
      <c r="AL75" s="155" t="str">
        <f>IFERROR(ROUNDDOWN(AVERAGE(AJ74:AK75),1),"")</f>
        <v/>
      </c>
      <c r="AM75" s="156"/>
      <c r="AN75" s="198"/>
      <c r="AO75" s="191"/>
      <c r="AP75" s="191"/>
    </row>
    <row r="76" spans="1:42" ht="17.100000000000001" customHeight="1" x14ac:dyDescent="0.25">
      <c r="A76" s="219"/>
      <c r="B76" s="304"/>
      <c r="C76" s="304"/>
      <c r="D76" s="304"/>
      <c r="E76" s="304"/>
      <c r="F76" s="304"/>
      <c r="G76" s="304"/>
      <c r="H76" s="306"/>
      <c r="I76" s="205" t="s">
        <v>54</v>
      </c>
      <c r="J76" s="42"/>
      <c r="K76" s="205" t="s">
        <v>60</v>
      </c>
      <c r="L76" s="308"/>
      <c r="M76" s="309"/>
      <c r="N76" s="211">
        <f>ROUNDDOWN(J77*L76,1)</f>
        <v>0</v>
      </c>
      <c r="O76" s="213" t="s">
        <v>79</v>
      </c>
      <c r="P76" s="196"/>
      <c r="Q76" s="197"/>
      <c r="R76" s="181" t="s">
        <v>5</v>
      </c>
      <c r="S76" s="182"/>
      <c r="T76" s="196"/>
      <c r="U76" s="197"/>
      <c r="V76" s="181" t="s">
        <v>5</v>
      </c>
      <c r="W76" s="182"/>
      <c r="X76" s="139" t="str">
        <f>IFERROR(TRUNC(V77/R77,5),"")</f>
        <v/>
      </c>
      <c r="Y76" s="199"/>
      <c r="Z76" s="199"/>
      <c r="AA76" s="140"/>
      <c r="AB76" s="196"/>
      <c r="AC76" s="197"/>
      <c r="AD76" s="181" t="s">
        <v>5</v>
      </c>
      <c r="AE76" s="182"/>
      <c r="AF76" s="196"/>
      <c r="AG76" s="197"/>
      <c r="AH76" s="181" t="s">
        <v>5</v>
      </c>
      <c r="AI76" s="182"/>
      <c r="AJ76" s="196"/>
      <c r="AK76" s="197"/>
      <c r="AL76" s="181" t="s">
        <v>5</v>
      </c>
      <c r="AM76" s="182"/>
      <c r="AN76" s="198" t="str">
        <f t="shared" ref="AN76" si="16">IFERROR(TRUNC(AL77/R77,5),"")</f>
        <v/>
      </c>
      <c r="AO76" s="191" t="str">
        <f>IFERROR(TRUNC((R77-SUM(AD77,AH77,AL77))/R77,5),"")</f>
        <v/>
      </c>
      <c r="AP76" s="191"/>
    </row>
    <row r="77" spans="1:42" ht="17.100000000000001" customHeight="1" x14ac:dyDescent="0.25">
      <c r="A77" s="219"/>
      <c r="B77" s="305"/>
      <c r="C77" s="305"/>
      <c r="D77" s="305"/>
      <c r="E77" s="305"/>
      <c r="F77" s="305"/>
      <c r="G77" s="305"/>
      <c r="H77" s="307"/>
      <c r="I77" s="206"/>
      <c r="J77" s="30">
        <f>IFERROR(ROUNDDOWN(J76/H76,1),0)</f>
        <v>0</v>
      </c>
      <c r="K77" s="206"/>
      <c r="L77" s="310"/>
      <c r="M77" s="311"/>
      <c r="N77" s="212"/>
      <c r="O77" s="214"/>
      <c r="P77" s="194"/>
      <c r="Q77" s="195"/>
      <c r="R77" s="155" t="str">
        <f>IFERROR(ROUNDDOWN(AVERAGE(P76:Q77),1),"")</f>
        <v/>
      </c>
      <c r="S77" s="156"/>
      <c r="T77" s="194"/>
      <c r="U77" s="195"/>
      <c r="V77" s="155" t="str">
        <f>IFERROR(ROUNDDOWN(AVERAGE(T76:U77),1),"")</f>
        <v/>
      </c>
      <c r="W77" s="156"/>
      <c r="X77" s="200"/>
      <c r="Y77" s="201"/>
      <c r="Z77" s="201"/>
      <c r="AA77" s="202"/>
      <c r="AB77" s="194"/>
      <c r="AC77" s="195"/>
      <c r="AD77" s="155" t="str">
        <f>IFERROR(ROUNDDOWN(AVERAGE(AB76:AC77),1),"")</f>
        <v/>
      </c>
      <c r="AE77" s="156"/>
      <c r="AF77" s="194"/>
      <c r="AG77" s="195"/>
      <c r="AH77" s="155" t="str">
        <f>IFERROR(ROUNDDOWN(AVERAGE(AF76:AG77),1),"")</f>
        <v/>
      </c>
      <c r="AI77" s="156"/>
      <c r="AJ77" s="194"/>
      <c r="AK77" s="195"/>
      <c r="AL77" s="155" t="str">
        <f>IFERROR(ROUNDDOWN(AVERAGE(AJ76:AK77),1),"")</f>
        <v/>
      </c>
      <c r="AM77" s="156"/>
      <c r="AN77" s="198"/>
      <c r="AO77" s="191"/>
      <c r="AP77" s="191"/>
    </row>
    <row r="78" spans="1:42" ht="17.100000000000001" customHeight="1" x14ac:dyDescent="0.25">
      <c r="A78" s="219"/>
      <c r="B78" s="304"/>
      <c r="C78" s="304"/>
      <c r="D78" s="304"/>
      <c r="E78" s="304"/>
      <c r="F78" s="304"/>
      <c r="G78" s="304"/>
      <c r="H78" s="306"/>
      <c r="I78" s="205" t="s">
        <v>54</v>
      </c>
      <c r="J78" s="42"/>
      <c r="K78" s="205" t="s">
        <v>60</v>
      </c>
      <c r="L78" s="308"/>
      <c r="M78" s="309"/>
      <c r="N78" s="211">
        <f>ROUNDDOWN(J79*L78,1)</f>
        <v>0</v>
      </c>
      <c r="O78" s="213" t="s">
        <v>79</v>
      </c>
      <c r="P78" s="196"/>
      <c r="Q78" s="197"/>
      <c r="R78" s="181" t="s">
        <v>5</v>
      </c>
      <c r="S78" s="182"/>
      <c r="T78" s="196"/>
      <c r="U78" s="197"/>
      <c r="V78" s="181" t="s">
        <v>5</v>
      </c>
      <c r="W78" s="182"/>
      <c r="X78" s="139" t="str">
        <f>IFERROR(TRUNC(V79/R79,5),"")</f>
        <v/>
      </c>
      <c r="Y78" s="199"/>
      <c r="Z78" s="199"/>
      <c r="AA78" s="140"/>
      <c r="AB78" s="196"/>
      <c r="AC78" s="197"/>
      <c r="AD78" s="181" t="s">
        <v>5</v>
      </c>
      <c r="AE78" s="182"/>
      <c r="AF78" s="196"/>
      <c r="AG78" s="197"/>
      <c r="AH78" s="181" t="s">
        <v>5</v>
      </c>
      <c r="AI78" s="182"/>
      <c r="AJ78" s="196"/>
      <c r="AK78" s="197"/>
      <c r="AL78" s="181" t="s">
        <v>5</v>
      </c>
      <c r="AM78" s="182"/>
      <c r="AN78" s="198" t="str">
        <f t="shared" ref="AN78" si="17">IFERROR(TRUNC(AL79/R79,5),"")</f>
        <v/>
      </c>
      <c r="AO78" s="191" t="str">
        <f>IFERROR(TRUNC((R79-SUM(AD79,AH79,AL79))/R79,5),"")</f>
        <v/>
      </c>
      <c r="AP78" s="191"/>
    </row>
    <row r="79" spans="1:42" ht="17.100000000000001" customHeight="1" x14ac:dyDescent="0.25">
      <c r="A79" s="219"/>
      <c r="B79" s="305"/>
      <c r="C79" s="305"/>
      <c r="D79" s="305"/>
      <c r="E79" s="305"/>
      <c r="F79" s="305"/>
      <c r="G79" s="305"/>
      <c r="H79" s="307"/>
      <c r="I79" s="206"/>
      <c r="J79" s="30">
        <f>IFERROR(ROUNDDOWN(J78/H78,1),0)</f>
        <v>0</v>
      </c>
      <c r="K79" s="206"/>
      <c r="L79" s="310"/>
      <c r="M79" s="311"/>
      <c r="N79" s="212"/>
      <c r="O79" s="214"/>
      <c r="P79" s="194"/>
      <c r="Q79" s="195"/>
      <c r="R79" s="155" t="str">
        <f>IFERROR(ROUNDDOWN(AVERAGE(P78:Q79),1),"")</f>
        <v/>
      </c>
      <c r="S79" s="156"/>
      <c r="T79" s="194"/>
      <c r="U79" s="195"/>
      <c r="V79" s="155" t="str">
        <f>IFERROR(ROUNDDOWN(AVERAGE(T78:U79),1),"")</f>
        <v/>
      </c>
      <c r="W79" s="156"/>
      <c r="X79" s="200"/>
      <c r="Y79" s="201"/>
      <c r="Z79" s="201"/>
      <c r="AA79" s="202"/>
      <c r="AB79" s="194"/>
      <c r="AC79" s="195"/>
      <c r="AD79" s="155" t="str">
        <f>IFERROR(ROUNDDOWN(AVERAGE(AB78:AC79),1),"")</f>
        <v/>
      </c>
      <c r="AE79" s="156"/>
      <c r="AF79" s="194"/>
      <c r="AG79" s="195"/>
      <c r="AH79" s="155" t="str">
        <f>IFERROR(ROUNDDOWN(AVERAGE(AF78:AG79),1),"")</f>
        <v/>
      </c>
      <c r="AI79" s="156"/>
      <c r="AJ79" s="194"/>
      <c r="AK79" s="195"/>
      <c r="AL79" s="155" t="str">
        <f>IFERROR(ROUNDDOWN(AVERAGE(AJ78:AK79),1),"")</f>
        <v/>
      </c>
      <c r="AM79" s="156"/>
      <c r="AN79" s="198"/>
      <c r="AO79" s="191"/>
      <c r="AP79" s="191"/>
    </row>
    <row r="80" spans="1:42" ht="17.100000000000001" customHeight="1" x14ac:dyDescent="0.25">
      <c r="A80" s="219"/>
      <c r="B80" s="304"/>
      <c r="C80" s="304"/>
      <c r="D80" s="304"/>
      <c r="E80" s="304"/>
      <c r="F80" s="304"/>
      <c r="G80" s="304"/>
      <c r="H80" s="306"/>
      <c r="I80" s="205" t="s">
        <v>54</v>
      </c>
      <c r="J80" s="42"/>
      <c r="K80" s="205" t="s">
        <v>60</v>
      </c>
      <c r="L80" s="308"/>
      <c r="M80" s="309"/>
      <c r="N80" s="211">
        <f>ROUNDDOWN(J81*L80,1)</f>
        <v>0</v>
      </c>
      <c r="O80" s="213" t="s">
        <v>79</v>
      </c>
      <c r="P80" s="196"/>
      <c r="Q80" s="197"/>
      <c r="R80" s="181" t="s">
        <v>5</v>
      </c>
      <c r="S80" s="182"/>
      <c r="T80" s="196"/>
      <c r="U80" s="197"/>
      <c r="V80" s="181" t="s">
        <v>5</v>
      </c>
      <c r="W80" s="182"/>
      <c r="X80" s="139" t="str">
        <f>IFERROR(TRUNC(V81/R81,5),"")</f>
        <v/>
      </c>
      <c r="Y80" s="199"/>
      <c r="Z80" s="199"/>
      <c r="AA80" s="140"/>
      <c r="AB80" s="196"/>
      <c r="AC80" s="197"/>
      <c r="AD80" s="181" t="s">
        <v>5</v>
      </c>
      <c r="AE80" s="182"/>
      <c r="AF80" s="196"/>
      <c r="AG80" s="197"/>
      <c r="AH80" s="181" t="s">
        <v>5</v>
      </c>
      <c r="AI80" s="182"/>
      <c r="AJ80" s="196"/>
      <c r="AK80" s="197"/>
      <c r="AL80" s="181" t="s">
        <v>5</v>
      </c>
      <c r="AM80" s="182"/>
      <c r="AN80" s="198" t="str">
        <f t="shared" ref="AN80" si="18">IFERROR(TRUNC(AL81/R81,5),"")</f>
        <v/>
      </c>
      <c r="AO80" s="191" t="str">
        <f>IFERROR(TRUNC((R81-SUM(AD81,AH81,AL81))/R81,5),"")</f>
        <v/>
      </c>
      <c r="AP80" s="191"/>
    </row>
    <row r="81" spans="1:42" ht="17.100000000000001" customHeight="1" x14ac:dyDescent="0.25">
      <c r="A81" s="219"/>
      <c r="B81" s="305"/>
      <c r="C81" s="305"/>
      <c r="D81" s="305"/>
      <c r="E81" s="305"/>
      <c r="F81" s="305"/>
      <c r="G81" s="305"/>
      <c r="H81" s="307"/>
      <c r="I81" s="206"/>
      <c r="J81" s="30">
        <f>IFERROR(ROUNDDOWN(J80/H80,1),0)</f>
        <v>0</v>
      </c>
      <c r="K81" s="206"/>
      <c r="L81" s="310"/>
      <c r="M81" s="311"/>
      <c r="N81" s="212"/>
      <c r="O81" s="214"/>
      <c r="P81" s="194"/>
      <c r="Q81" s="195"/>
      <c r="R81" s="155" t="str">
        <f>IFERROR(ROUNDDOWN(AVERAGE(P80:Q81),1),"")</f>
        <v/>
      </c>
      <c r="S81" s="156"/>
      <c r="T81" s="194"/>
      <c r="U81" s="195"/>
      <c r="V81" s="155" t="str">
        <f>IFERROR(ROUNDDOWN(AVERAGE(T80:U81),1),"")</f>
        <v/>
      </c>
      <c r="W81" s="156"/>
      <c r="X81" s="200"/>
      <c r="Y81" s="201"/>
      <c r="Z81" s="201"/>
      <c r="AA81" s="202"/>
      <c r="AB81" s="194"/>
      <c r="AC81" s="195"/>
      <c r="AD81" s="155" t="str">
        <f>IFERROR(ROUNDDOWN(AVERAGE(AB80:AC81),1),"")</f>
        <v/>
      </c>
      <c r="AE81" s="156"/>
      <c r="AF81" s="194"/>
      <c r="AG81" s="195"/>
      <c r="AH81" s="155" t="str">
        <f>IFERROR(ROUNDDOWN(AVERAGE(AF80:AG81),1),"")</f>
        <v/>
      </c>
      <c r="AI81" s="156"/>
      <c r="AJ81" s="194"/>
      <c r="AK81" s="195"/>
      <c r="AL81" s="155" t="str">
        <f>IFERROR(ROUNDDOWN(AVERAGE(AJ80:AK81),1),"")</f>
        <v/>
      </c>
      <c r="AM81" s="156"/>
      <c r="AN81" s="198"/>
      <c r="AO81" s="191"/>
      <c r="AP81" s="191"/>
    </row>
    <row r="82" spans="1:42" ht="17.100000000000001" customHeight="1" x14ac:dyDescent="0.25">
      <c r="A82" s="219"/>
      <c r="B82" s="304"/>
      <c r="C82" s="304"/>
      <c r="D82" s="304"/>
      <c r="E82" s="304"/>
      <c r="F82" s="304"/>
      <c r="G82" s="304"/>
      <c r="H82" s="306"/>
      <c r="I82" s="205" t="s">
        <v>54</v>
      </c>
      <c r="J82" s="42"/>
      <c r="K82" s="205" t="s">
        <v>60</v>
      </c>
      <c r="L82" s="308"/>
      <c r="M82" s="309"/>
      <c r="N82" s="211">
        <f>ROUNDDOWN(J83*L82,1)</f>
        <v>0</v>
      </c>
      <c r="O82" s="213" t="s">
        <v>79</v>
      </c>
      <c r="P82" s="196"/>
      <c r="Q82" s="197"/>
      <c r="R82" s="181" t="s">
        <v>5</v>
      </c>
      <c r="S82" s="182"/>
      <c r="T82" s="196"/>
      <c r="U82" s="197"/>
      <c r="V82" s="181" t="s">
        <v>5</v>
      </c>
      <c r="W82" s="182"/>
      <c r="X82" s="139" t="str">
        <f>IFERROR(TRUNC(V83/R83,5),"")</f>
        <v/>
      </c>
      <c r="Y82" s="199"/>
      <c r="Z82" s="199"/>
      <c r="AA82" s="140"/>
      <c r="AB82" s="196"/>
      <c r="AC82" s="197"/>
      <c r="AD82" s="181" t="s">
        <v>5</v>
      </c>
      <c r="AE82" s="182"/>
      <c r="AF82" s="196"/>
      <c r="AG82" s="197"/>
      <c r="AH82" s="181" t="s">
        <v>5</v>
      </c>
      <c r="AI82" s="182"/>
      <c r="AJ82" s="196"/>
      <c r="AK82" s="197"/>
      <c r="AL82" s="181" t="s">
        <v>5</v>
      </c>
      <c r="AM82" s="182"/>
      <c r="AN82" s="198" t="str">
        <f t="shared" ref="AN82" si="19">IFERROR(TRUNC(AL83/R83,5),"")</f>
        <v/>
      </c>
      <c r="AO82" s="191" t="str">
        <f>IFERROR(TRUNC((R83-SUM(AD83,AH83,AL83))/R83,5),"")</f>
        <v/>
      </c>
      <c r="AP82" s="191"/>
    </row>
    <row r="83" spans="1:42" ht="17.100000000000001" customHeight="1" x14ac:dyDescent="0.25">
      <c r="A83" s="219"/>
      <c r="B83" s="305"/>
      <c r="C83" s="305"/>
      <c r="D83" s="305"/>
      <c r="E83" s="305"/>
      <c r="F83" s="305"/>
      <c r="G83" s="305"/>
      <c r="H83" s="307"/>
      <c r="I83" s="206"/>
      <c r="J83" s="30">
        <f>IFERROR(ROUNDDOWN(J82/H82,1),0)</f>
        <v>0</v>
      </c>
      <c r="K83" s="206"/>
      <c r="L83" s="310"/>
      <c r="M83" s="311"/>
      <c r="N83" s="212"/>
      <c r="O83" s="214"/>
      <c r="P83" s="194"/>
      <c r="Q83" s="195"/>
      <c r="R83" s="155" t="str">
        <f>IFERROR(ROUNDDOWN(AVERAGE(P82:Q83),1),"")</f>
        <v/>
      </c>
      <c r="S83" s="156"/>
      <c r="T83" s="194"/>
      <c r="U83" s="195"/>
      <c r="V83" s="155" t="str">
        <f>IFERROR(ROUNDDOWN(AVERAGE(T82:U83),1),"")</f>
        <v/>
      </c>
      <c r="W83" s="156"/>
      <c r="X83" s="200"/>
      <c r="Y83" s="201"/>
      <c r="Z83" s="201"/>
      <c r="AA83" s="202"/>
      <c r="AB83" s="194"/>
      <c r="AC83" s="195"/>
      <c r="AD83" s="155" t="str">
        <f>IFERROR(ROUNDDOWN(AVERAGE(AB82:AC83),1),"")</f>
        <v/>
      </c>
      <c r="AE83" s="156"/>
      <c r="AF83" s="194"/>
      <c r="AG83" s="195"/>
      <c r="AH83" s="155" t="str">
        <f>IFERROR(ROUNDDOWN(AVERAGE(AF82:AG83),1),"")</f>
        <v/>
      </c>
      <c r="AI83" s="156"/>
      <c r="AJ83" s="194"/>
      <c r="AK83" s="195"/>
      <c r="AL83" s="155" t="str">
        <f>IFERROR(ROUNDDOWN(AVERAGE(AJ82:AK83),1),"")</f>
        <v/>
      </c>
      <c r="AM83" s="156"/>
      <c r="AN83" s="198"/>
      <c r="AO83" s="191"/>
      <c r="AP83" s="191"/>
    </row>
    <row r="84" spans="1:42" ht="17.100000000000001" customHeight="1" x14ac:dyDescent="0.25">
      <c r="A84" s="219"/>
      <c r="B84" s="304"/>
      <c r="C84" s="304"/>
      <c r="D84" s="304"/>
      <c r="E84" s="304"/>
      <c r="F84" s="304"/>
      <c r="G84" s="304"/>
      <c r="H84" s="306"/>
      <c r="I84" s="205" t="s">
        <v>54</v>
      </c>
      <c r="J84" s="42"/>
      <c r="K84" s="205" t="s">
        <v>60</v>
      </c>
      <c r="L84" s="308"/>
      <c r="M84" s="309"/>
      <c r="N84" s="211">
        <f>ROUNDDOWN(J85*L84,1)</f>
        <v>0</v>
      </c>
      <c r="O84" s="213" t="s">
        <v>79</v>
      </c>
      <c r="P84" s="196"/>
      <c r="Q84" s="197"/>
      <c r="R84" s="181" t="s">
        <v>5</v>
      </c>
      <c r="S84" s="182"/>
      <c r="T84" s="196"/>
      <c r="U84" s="197"/>
      <c r="V84" s="181" t="s">
        <v>5</v>
      </c>
      <c r="W84" s="182"/>
      <c r="X84" s="139" t="str">
        <f>IFERROR(TRUNC(V85/R85,5),"")</f>
        <v/>
      </c>
      <c r="Y84" s="199"/>
      <c r="Z84" s="199"/>
      <c r="AA84" s="140"/>
      <c r="AB84" s="196"/>
      <c r="AC84" s="197"/>
      <c r="AD84" s="181" t="s">
        <v>5</v>
      </c>
      <c r="AE84" s="182"/>
      <c r="AF84" s="196"/>
      <c r="AG84" s="197"/>
      <c r="AH84" s="181" t="s">
        <v>5</v>
      </c>
      <c r="AI84" s="182"/>
      <c r="AJ84" s="196"/>
      <c r="AK84" s="197"/>
      <c r="AL84" s="181" t="s">
        <v>5</v>
      </c>
      <c r="AM84" s="182"/>
      <c r="AN84" s="198" t="str">
        <f t="shared" ref="AN84" si="20">IFERROR(TRUNC(AL85/R85,5),"")</f>
        <v/>
      </c>
      <c r="AO84" s="191" t="str">
        <f>IFERROR(TRUNC((R85-SUM(AD85,AH85,AL85))/R85,5),"")</f>
        <v/>
      </c>
      <c r="AP84" s="191"/>
    </row>
    <row r="85" spans="1:42" ht="17.100000000000001" customHeight="1" x14ac:dyDescent="0.25">
      <c r="A85" s="219"/>
      <c r="B85" s="305"/>
      <c r="C85" s="305"/>
      <c r="D85" s="305"/>
      <c r="E85" s="305"/>
      <c r="F85" s="305"/>
      <c r="G85" s="305"/>
      <c r="H85" s="307"/>
      <c r="I85" s="206"/>
      <c r="J85" s="30">
        <f>IFERROR(ROUNDDOWN(J84/H84,1),0)</f>
        <v>0</v>
      </c>
      <c r="K85" s="206"/>
      <c r="L85" s="310"/>
      <c r="M85" s="311"/>
      <c r="N85" s="212"/>
      <c r="O85" s="214"/>
      <c r="P85" s="194"/>
      <c r="Q85" s="195"/>
      <c r="R85" s="155" t="str">
        <f>IFERROR(ROUNDDOWN(AVERAGE(P84:Q85),1),"")</f>
        <v/>
      </c>
      <c r="S85" s="156"/>
      <c r="T85" s="194"/>
      <c r="U85" s="195"/>
      <c r="V85" s="155" t="str">
        <f>IFERROR(ROUNDDOWN(AVERAGE(T84:U85),1),"")</f>
        <v/>
      </c>
      <c r="W85" s="156"/>
      <c r="X85" s="200"/>
      <c r="Y85" s="201"/>
      <c r="Z85" s="201"/>
      <c r="AA85" s="202"/>
      <c r="AB85" s="194"/>
      <c r="AC85" s="195"/>
      <c r="AD85" s="155" t="str">
        <f>IFERROR(ROUNDDOWN(AVERAGE(AB84:AC85),1),"")</f>
        <v/>
      </c>
      <c r="AE85" s="156"/>
      <c r="AF85" s="194"/>
      <c r="AG85" s="195"/>
      <c r="AH85" s="155" t="str">
        <f>IFERROR(ROUNDDOWN(AVERAGE(AF84:AG85),1),"")</f>
        <v/>
      </c>
      <c r="AI85" s="156"/>
      <c r="AJ85" s="194"/>
      <c r="AK85" s="195"/>
      <c r="AL85" s="155" t="str">
        <f>IFERROR(ROUNDDOWN(AVERAGE(AJ84:AK85),1),"")</f>
        <v/>
      </c>
      <c r="AM85" s="156"/>
      <c r="AN85" s="198"/>
      <c r="AO85" s="191"/>
      <c r="AP85" s="191"/>
    </row>
    <row r="86" spans="1:42" ht="17.100000000000001" customHeight="1" x14ac:dyDescent="0.25">
      <c r="A86" s="219"/>
      <c r="B86" s="304"/>
      <c r="C86" s="304"/>
      <c r="D86" s="304"/>
      <c r="E86" s="304"/>
      <c r="F86" s="304"/>
      <c r="G86" s="304"/>
      <c r="H86" s="306"/>
      <c r="I86" s="205" t="s">
        <v>54</v>
      </c>
      <c r="J86" s="41"/>
      <c r="K86" s="205" t="s">
        <v>60</v>
      </c>
      <c r="L86" s="308"/>
      <c r="M86" s="309"/>
      <c r="N86" s="211">
        <f>ROUNDDOWN(J87*L86,1)</f>
        <v>0</v>
      </c>
      <c r="O86" s="213" t="s">
        <v>79</v>
      </c>
      <c r="P86" s="196"/>
      <c r="Q86" s="197"/>
      <c r="R86" s="181" t="s">
        <v>5</v>
      </c>
      <c r="S86" s="182"/>
      <c r="T86" s="196"/>
      <c r="U86" s="197"/>
      <c r="V86" s="181" t="s">
        <v>5</v>
      </c>
      <c r="W86" s="182"/>
      <c r="X86" s="139" t="str">
        <f>IFERROR(TRUNC(V87/R87,5),"")</f>
        <v/>
      </c>
      <c r="Y86" s="199"/>
      <c r="Z86" s="199"/>
      <c r="AA86" s="140"/>
      <c r="AB86" s="196"/>
      <c r="AC86" s="197"/>
      <c r="AD86" s="181" t="s">
        <v>5</v>
      </c>
      <c r="AE86" s="182"/>
      <c r="AF86" s="196"/>
      <c r="AG86" s="197"/>
      <c r="AH86" s="181" t="s">
        <v>5</v>
      </c>
      <c r="AI86" s="182"/>
      <c r="AJ86" s="196"/>
      <c r="AK86" s="197"/>
      <c r="AL86" s="181" t="s">
        <v>5</v>
      </c>
      <c r="AM86" s="182"/>
      <c r="AN86" s="198" t="str">
        <f>IFERROR(TRUNC(AL87/R87,5),"")</f>
        <v/>
      </c>
      <c r="AO86" s="191" t="str">
        <f>IFERROR(TRUNC((R87-SUM(AD87,AH87,AL87))/R87,5),"")</f>
        <v/>
      </c>
      <c r="AP86" s="191"/>
    </row>
    <row r="87" spans="1:42" ht="17.100000000000001" customHeight="1" x14ac:dyDescent="0.25">
      <c r="A87" s="219"/>
      <c r="B87" s="305"/>
      <c r="C87" s="305"/>
      <c r="D87" s="305"/>
      <c r="E87" s="305"/>
      <c r="F87" s="305"/>
      <c r="G87" s="305"/>
      <c r="H87" s="307"/>
      <c r="I87" s="206"/>
      <c r="J87" s="30">
        <f>IFERROR(ROUNDDOWN(J86/H86,1),0)</f>
        <v>0</v>
      </c>
      <c r="K87" s="206"/>
      <c r="L87" s="310"/>
      <c r="M87" s="311"/>
      <c r="N87" s="212"/>
      <c r="O87" s="214"/>
      <c r="P87" s="194"/>
      <c r="Q87" s="195"/>
      <c r="R87" s="155" t="str">
        <f>IFERROR(ROUNDDOWN(AVERAGE(P86:Q87),1),"")</f>
        <v/>
      </c>
      <c r="S87" s="156"/>
      <c r="T87" s="194"/>
      <c r="U87" s="195"/>
      <c r="V87" s="155" t="str">
        <f>IFERROR(ROUNDDOWN(AVERAGE(T86:U87),1),"")</f>
        <v/>
      </c>
      <c r="W87" s="156"/>
      <c r="X87" s="200"/>
      <c r="Y87" s="201"/>
      <c r="Z87" s="201"/>
      <c r="AA87" s="202"/>
      <c r="AB87" s="194"/>
      <c r="AC87" s="195"/>
      <c r="AD87" s="155" t="str">
        <f>IFERROR(ROUNDDOWN(AVERAGE(AB86:AC87),1),"")</f>
        <v/>
      </c>
      <c r="AE87" s="156"/>
      <c r="AF87" s="194"/>
      <c r="AG87" s="195"/>
      <c r="AH87" s="155" t="str">
        <f>IFERROR(ROUNDDOWN(AVERAGE(AF86:AG87),1),"")</f>
        <v/>
      </c>
      <c r="AI87" s="156"/>
      <c r="AJ87" s="194"/>
      <c r="AK87" s="195"/>
      <c r="AL87" s="155" t="str">
        <f>IFERROR(ROUNDDOWN(AVERAGE(AJ86:AK87),1),"")</f>
        <v/>
      </c>
      <c r="AM87" s="156"/>
      <c r="AN87" s="198"/>
      <c r="AO87" s="191"/>
      <c r="AP87" s="191"/>
    </row>
    <row r="88" spans="1:42" ht="17.100000000000001" customHeight="1" x14ac:dyDescent="0.25">
      <c r="A88" s="219"/>
      <c r="B88" s="304"/>
      <c r="C88" s="304"/>
      <c r="D88" s="304"/>
      <c r="E88" s="304"/>
      <c r="F88" s="304"/>
      <c r="G88" s="304"/>
      <c r="H88" s="306"/>
      <c r="I88" s="205" t="s">
        <v>54</v>
      </c>
      <c r="J88" s="42"/>
      <c r="K88" s="205" t="s">
        <v>60</v>
      </c>
      <c r="L88" s="308"/>
      <c r="M88" s="309"/>
      <c r="N88" s="211">
        <f>ROUNDDOWN(J89*L88,1)</f>
        <v>0</v>
      </c>
      <c r="O88" s="213" t="s">
        <v>79</v>
      </c>
      <c r="P88" s="196"/>
      <c r="Q88" s="197"/>
      <c r="R88" s="181" t="s">
        <v>5</v>
      </c>
      <c r="S88" s="182"/>
      <c r="T88" s="196"/>
      <c r="U88" s="197"/>
      <c r="V88" s="181" t="s">
        <v>5</v>
      </c>
      <c r="W88" s="182"/>
      <c r="X88" s="139" t="str">
        <f>IFERROR(TRUNC(V89/R89,5),"")</f>
        <v/>
      </c>
      <c r="Y88" s="199"/>
      <c r="Z88" s="199"/>
      <c r="AA88" s="140"/>
      <c r="AB88" s="196"/>
      <c r="AC88" s="197"/>
      <c r="AD88" s="181" t="s">
        <v>5</v>
      </c>
      <c r="AE88" s="182"/>
      <c r="AF88" s="196"/>
      <c r="AG88" s="197"/>
      <c r="AH88" s="181" t="s">
        <v>5</v>
      </c>
      <c r="AI88" s="182"/>
      <c r="AJ88" s="196"/>
      <c r="AK88" s="197"/>
      <c r="AL88" s="181" t="s">
        <v>5</v>
      </c>
      <c r="AM88" s="182"/>
      <c r="AN88" s="198" t="str">
        <f t="shared" ref="AN88" si="21">IFERROR(TRUNC(AL89/R89,5),"")</f>
        <v/>
      </c>
      <c r="AO88" s="191" t="str">
        <f>IFERROR(TRUNC((R89-SUM(AD89,AH89,AL89))/R89,5),"")</f>
        <v/>
      </c>
      <c r="AP88" s="191"/>
    </row>
    <row r="89" spans="1:42" ht="17.100000000000001" customHeight="1" x14ac:dyDescent="0.25">
      <c r="A89" s="219"/>
      <c r="B89" s="305"/>
      <c r="C89" s="305"/>
      <c r="D89" s="305"/>
      <c r="E89" s="305"/>
      <c r="F89" s="305"/>
      <c r="G89" s="305"/>
      <c r="H89" s="307"/>
      <c r="I89" s="206"/>
      <c r="J89" s="30">
        <f>IFERROR(ROUNDDOWN(J88/H88,1),0)</f>
        <v>0</v>
      </c>
      <c r="K89" s="206"/>
      <c r="L89" s="310"/>
      <c r="M89" s="311"/>
      <c r="N89" s="212"/>
      <c r="O89" s="214"/>
      <c r="P89" s="194"/>
      <c r="Q89" s="195"/>
      <c r="R89" s="155" t="str">
        <f>IFERROR(ROUNDDOWN(AVERAGE(P88:Q89),1),"")</f>
        <v/>
      </c>
      <c r="S89" s="156"/>
      <c r="T89" s="194"/>
      <c r="U89" s="195"/>
      <c r="V89" s="155" t="str">
        <f>IFERROR(ROUNDDOWN(AVERAGE(T88:U89),1),"")</f>
        <v/>
      </c>
      <c r="W89" s="156"/>
      <c r="X89" s="200"/>
      <c r="Y89" s="201"/>
      <c r="Z89" s="201"/>
      <c r="AA89" s="202"/>
      <c r="AB89" s="194"/>
      <c r="AC89" s="195"/>
      <c r="AD89" s="155" t="str">
        <f>IFERROR(ROUNDDOWN(AVERAGE(AB88:AC89),1),"")</f>
        <v/>
      </c>
      <c r="AE89" s="156"/>
      <c r="AF89" s="194"/>
      <c r="AG89" s="195"/>
      <c r="AH89" s="155" t="str">
        <f>IFERROR(ROUNDDOWN(AVERAGE(AF88:AG89),1),"")</f>
        <v/>
      </c>
      <c r="AI89" s="156"/>
      <c r="AJ89" s="194"/>
      <c r="AK89" s="195"/>
      <c r="AL89" s="155" t="str">
        <f>IFERROR(ROUNDDOWN(AVERAGE(AJ88:AK89),1),"")</f>
        <v/>
      </c>
      <c r="AM89" s="156"/>
      <c r="AN89" s="198"/>
      <c r="AO89" s="191"/>
      <c r="AP89" s="191"/>
    </row>
    <row r="90" spans="1:42" ht="17.100000000000001" customHeight="1" x14ac:dyDescent="0.25">
      <c r="A90" s="219"/>
      <c r="B90" s="304"/>
      <c r="C90" s="304"/>
      <c r="D90" s="304"/>
      <c r="E90" s="304"/>
      <c r="F90" s="304"/>
      <c r="G90" s="304"/>
      <c r="H90" s="306"/>
      <c r="I90" s="205" t="s">
        <v>54</v>
      </c>
      <c r="J90" s="42"/>
      <c r="K90" s="205" t="s">
        <v>60</v>
      </c>
      <c r="L90" s="308"/>
      <c r="M90" s="309"/>
      <c r="N90" s="211">
        <f>ROUNDDOWN(J91*L90,1)</f>
        <v>0</v>
      </c>
      <c r="O90" s="213" t="s">
        <v>79</v>
      </c>
      <c r="P90" s="196"/>
      <c r="Q90" s="197"/>
      <c r="R90" s="181" t="s">
        <v>5</v>
      </c>
      <c r="S90" s="182"/>
      <c r="T90" s="196"/>
      <c r="U90" s="197"/>
      <c r="V90" s="181" t="s">
        <v>5</v>
      </c>
      <c r="W90" s="182"/>
      <c r="X90" s="139" t="str">
        <f>IFERROR(TRUNC(V91/R91,5),"")</f>
        <v/>
      </c>
      <c r="Y90" s="199"/>
      <c r="Z90" s="199"/>
      <c r="AA90" s="140"/>
      <c r="AB90" s="196"/>
      <c r="AC90" s="197"/>
      <c r="AD90" s="181" t="s">
        <v>5</v>
      </c>
      <c r="AE90" s="182"/>
      <c r="AF90" s="196"/>
      <c r="AG90" s="197"/>
      <c r="AH90" s="181" t="s">
        <v>5</v>
      </c>
      <c r="AI90" s="182"/>
      <c r="AJ90" s="196"/>
      <c r="AK90" s="197"/>
      <c r="AL90" s="181" t="s">
        <v>5</v>
      </c>
      <c r="AM90" s="182"/>
      <c r="AN90" s="198" t="str">
        <f t="shared" ref="AN90" si="22">IFERROR(TRUNC(AL91/R91,5),"")</f>
        <v/>
      </c>
      <c r="AO90" s="191" t="str">
        <f>IFERROR(TRUNC((R91-SUM(AD91,AH91,AL91))/R91,5),"")</f>
        <v/>
      </c>
      <c r="AP90" s="191"/>
    </row>
    <row r="91" spans="1:42" ht="17.100000000000001" customHeight="1" x14ac:dyDescent="0.25">
      <c r="A91" s="219"/>
      <c r="B91" s="305"/>
      <c r="C91" s="305"/>
      <c r="D91" s="305"/>
      <c r="E91" s="305"/>
      <c r="F91" s="305"/>
      <c r="G91" s="305"/>
      <c r="H91" s="307"/>
      <c r="I91" s="206"/>
      <c r="J91" s="30">
        <f>IFERROR(ROUNDDOWN(J90/H90,1),0)</f>
        <v>0</v>
      </c>
      <c r="K91" s="206"/>
      <c r="L91" s="310"/>
      <c r="M91" s="311"/>
      <c r="N91" s="212"/>
      <c r="O91" s="214"/>
      <c r="P91" s="194"/>
      <c r="Q91" s="195"/>
      <c r="R91" s="155" t="str">
        <f>IFERROR(ROUNDDOWN(AVERAGE(P90:Q91),1),"")</f>
        <v/>
      </c>
      <c r="S91" s="156"/>
      <c r="T91" s="194"/>
      <c r="U91" s="195"/>
      <c r="V91" s="155" t="str">
        <f>IFERROR(ROUNDDOWN(AVERAGE(T90:U91),1),"")</f>
        <v/>
      </c>
      <c r="W91" s="156"/>
      <c r="X91" s="200"/>
      <c r="Y91" s="201"/>
      <c r="Z91" s="201"/>
      <c r="AA91" s="202"/>
      <c r="AB91" s="194"/>
      <c r="AC91" s="195"/>
      <c r="AD91" s="155" t="str">
        <f>IFERROR(ROUNDDOWN(AVERAGE(AB90:AC91),1),"")</f>
        <v/>
      </c>
      <c r="AE91" s="156"/>
      <c r="AF91" s="194"/>
      <c r="AG91" s="195"/>
      <c r="AH91" s="155" t="str">
        <f>IFERROR(ROUNDDOWN(AVERAGE(AF90:AG91),1),"")</f>
        <v/>
      </c>
      <c r="AI91" s="156"/>
      <c r="AJ91" s="194"/>
      <c r="AK91" s="195"/>
      <c r="AL91" s="155" t="str">
        <f>IFERROR(ROUNDDOWN(AVERAGE(AJ90:AK91),1),"")</f>
        <v/>
      </c>
      <c r="AM91" s="156"/>
      <c r="AN91" s="198"/>
      <c r="AO91" s="191"/>
      <c r="AP91" s="191"/>
    </row>
    <row r="92" spans="1:42" ht="17.100000000000001" customHeight="1" x14ac:dyDescent="0.25">
      <c r="A92" s="219"/>
      <c r="B92" s="304"/>
      <c r="C92" s="304"/>
      <c r="D92" s="304"/>
      <c r="E92" s="304"/>
      <c r="F92" s="304"/>
      <c r="G92" s="304"/>
      <c r="H92" s="306"/>
      <c r="I92" s="205" t="s">
        <v>54</v>
      </c>
      <c r="J92" s="42"/>
      <c r="K92" s="205" t="s">
        <v>60</v>
      </c>
      <c r="L92" s="308"/>
      <c r="M92" s="309"/>
      <c r="N92" s="211">
        <f>ROUNDDOWN(J93*L92,1)</f>
        <v>0</v>
      </c>
      <c r="O92" s="213" t="s">
        <v>79</v>
      </c>
      <c r="P92" s="196"/>
      <c r="Q92" s="197"/>
      <c r="R92" s="181" t="s">
        <v>5</v>
      </c>
      <c r="S92" s="182"/>
      <c r="T92" s="196"/>
      <c r="U92" s="197"/>
      <c r="V92" s="181" t="s">
        <v>5</v>
      </c>
      <c r="W92" s="182"/>
      <c r="X92" s="139" t="str">
        <f>IFERROR(TRUNC(V93/R93,5),"")</f>
        <v/>
      </c>
      <c r="Y92" s="199"/>
      <c r="Z92" s="199"/>
      <c r="AA92" s="140"/>
      <c r="AB92" s="196"/>
      <c r="AC92" s="197"/>
      <c r="AD92" s="181" t="s">
        <v>5</v>
      </c>
      <c r="AE92" s="182"/>
      <c r="AF92" s="196"/>
      <c r="AG92" s="197"/>
      <c r="AH92" s="181" t="s">
        <v>5</v>
      </c>
      <c r="AI92" s="182"/>
      <c r="AJ92" s="196"/>
      <c r="AK92" s="197"/>
      <c r="AL92" s="181" t="s">
        <v>5</v>
      </c>
      <c r="AM92" s="182"/>
      <c r="AN92" s="198" t="str">
        <f t="shared" ref="AN92" si="23">IFERROR(TRUNC(AL93/R93,5),"")</f>
        <v/>
      </c>
      <c r="AO92" s="191" t="str">
        <f>IFERROR(TRUNC((R93-SUM(AD93,AH93,AL93))/R93,5),"")</f>
        <v/>
      </c>
      <c r="AP92" s="191"/>
    </row>
    <row r="93" spans="1:42" ht="17.100000000000001" customHeight="1" x14ac:dyDescent="0.25">
      <c r="A93" s="219"/>
      <c r="B93" s="305"/>
      <c r="C93" s="305"/>
      <c r="D93" s="305"/>
      <c r="E93" s="305"/>
      <c r="F93" s="305"/>
      <c r="G93" s="305"/>
      <c r="H93" s="307"/>
      <c r="I93" s="206"/>
      <c r="J93" s="30">
        <f>IFERROR(ROUNDDOWN(J92/H92,1),0)</f>
        <v>0</v>
      </c>
      <c r="K93" s="206"/>
      <c r="L93" s="310"/>
      <c r="M93" s="311"/>
      <c r="N93" s="212"/>
      <c r="O93" s="214"/>
      <c r="P93" s="194"/>
      <c r="Q93" s="195"/>
      <c r="R93" s="155" t="str">
        <f>IFERROR(ROUNDDOWN(AVERAGE(P92:Q93),1),"")</f>
        <v/>
      </c>
      <c r="S93" s="156"/>
      <c r="T93" s="194"/>
      <c r="U93" s="195"/>
      <c r="V93" s="155" t="str">
        <f>IFERROR(ROUNDDOWN(AVERAGE(T92:U93),1),"")</f>
        <v/>
      </c>
      <c r="W93" s="156"/>
      <c r="X93" s="200"/>
      <c r="Y93" s="201"/>
      <c r="Z93" s="201"/>
      <c r="AA93" s="202"/>
      <c r="AB93" s="194"/>
      <c r="AC93" s="195"/>
      <c r="AD93" s="155" t="str">
        <f>IFERROR(ROUNDDOWN(AVERAGE(AB92:AC93),1),"")</f>
        <v/>
      </c>
      <c r="AE93" s="156"/>
      <c r="AF93" s="194"/>
      <c r="AG93" s="195"/>
      <c r="AH93" s="155" t="str">
        <f>IFERROR(ROUNDDOWN(AVERAGE(AF92:AG93),1),"")</f>
        <v/>
      </c>
      <c r="AI93" s="156"/>
      <c r="AJ93" s="194"/>
      <c r="AK93" s="195"/>
      <c r="AL93" s="155" t="str">
        <f>IFERROR(ROUNDDOWN(AVERAGE(AJ92:AK93),1),"")</f>
        <v/>
      </c>
      <c r="AM93" s="156"/>
      <c r="AN93" s="198"/>
      <c r="AO93" s="191"/>
      <c r="AP93" s="191"/>
    </row>
    <row r="94" spans="1:42" ht="17.100000000000001" customHeight="1" x14ac:dyDescent="0.25">
      <c r="A94" s="219"/>
      <c r="B94" s="304"/>
      <c r="C94" s="304"/>
      <c r="D94" s="304"/>
      <c r="E94" s="304"/>
      <c r="F94" s="304"/>
      <c r="G94" s="304"/>
      <c r="H94" s="306"/>
      <c r="I94" s="205" t="s">
        <v>54</v>
      </c>
      <c r="J94" s="42"/>
      <c r="K94" s="205" t="s">
        <v>60</v>
      </c>
      <c r="L94" s="308"/>
      <c r="M94" s="309"/>
      <c r="N94" s="211">
        <f>ROUNDDOWN(J95*L94,1)</f>
        <v>0</v>
      </c>
      <c r="O94" s="213" t="s">
        <v>79</v>
      </c>
      <c r="P94" s="196"/>
      <c r="Q94" s="197"/>
      <c r="R94" s="181" t="s">
        <v>5</v>
      </c>
      <c r="S94" s="182"/>
      <c r="T94" s="196"/>
      <c r="U94" s="197"/>
      <c r="V94" s="181" t="s">
        <v>5</v>
      </c>
      <c r="W94" s="182"/>
      <c r="X94" s="139" t="str">
        <f>IFERROR(TRUNC(V95/R95,5),"")</f>
        <v/>
      </c>
      <c r="Y94" s="199"/>
      <c r="Z94" s="199"/>
      <c r="AA94" s="140"/>
      <c r="AB94" s="196"/>
      <c r="AC94" s="197"/>
      <c r="AD94" s="181" t="s">
        <v>5</v>
      </c>
      <c r="AE94" s="182"/>
      <c r="AF94" s="196"/>
      <c r="AG94" s="197"/>
      <c r="AH94" s="181" t="s">
        <v>5</v>
      </c>
      <c r="AI94" s="182"/>
      <c r="AJ94" s="196"/>
      <c r="AK94" s="197"/>
      <c r="AL94" s="181" t="s">
        <v>5</v>
      </c>
      <c r="AM94" s="182"/>
      <c r="AN94" s="198" t="str">
        <f t="shared" ref="AN94" si="24">IFERROR(TRUNC(AL95/R95,5),"")</f>
        <v/>
      </c>
      <c r="AO94" s="191" t="str">
        <f>IFERROR(TRUNC((R95-SUM(AD95,AH95,AL95))/R95,5),"")</f>
        <v/>
      </c>
      <c r="AP94" s="191"/>
    </row>
    <row r="95" spans="1:42" ht="17.100000000000001" customHeight="1" x14ac:dyDescent="0.25">
      <c r="A95" s="219"/>
      <c r="B95" s="305"/>
      <c r="C95" s="305"/>
      <c r="D95" s="305"/>
      <c r="E95" s="305"/>
      <c r="F95" s="305"/>
      <c r="G95" s="305"/>
      <c r="H95" s="307"/>
      <c r="I95" s="206"/>
      <c r="J95" s="30">
        <f>IFERROR(ROUNDDOWN(J94/H94,1),0)</f>
        <v>0</v>
      </c>
      <c r="K95" s="206"/>
      <c r="L95" s="310"/>
      <c r="M95" s="311"/>
      <c r="N95" s="212"/>
      <c r="O95" s="214"/>
      <c r="P95" s="194"/>
      <c r="Q95" s="195"/>
      <c r="R95" s="155" t="str">
        <f>IFERROR(ROUNDDOWN(AVERAGE(P94:Q95),1),"")</f>
        <v/>
      </c>
      <c r="S95" s="156"/>
      <c r="T95" s="194"/>
      <c r="U95" s="195"/>
      <c r="V95" s="155" t="str">
        <f>IFERROR(ROUNDDOWN(AVERAGE(T94:U95),1),"")</f>
        <v/>
      </c>
      <c r="W95" s="156"/>
      <c r="X95" s="200"/>
      <c r="Y95" s="201"/>
      <c r="Z95" s="201"/>
      <c r="AA95" s="202"/>
      <c r="AB95" s="194"/>
      <c r="AC95" s="195"/>
      <c r="AD95" s="155" t="str">
        <f>IFERROR(ROUNDDOWN(AVERAGE(AB94:AC95),1),"")</f>
        <v/>
      </c>
      <c r="AE95" s="156"/>
      <c r="AF95" s="194"/>
      <c r="AG95" s="195"/>
      <c r="AH95" s="155" t="str">
        <f>IFERROR(ROUNDDOWN(AVERAGE(AF94:AG95),1),"")</f>
        <v/>
      </c>
      <c r="AI95" s="156"/>
      <c r="AJ95" s="194"/>
      <c r="AK95" s="195"/>
      <c r="AL95" s="155" t="str">
        <f>IFERROR(ROUNDDOWN(AVERAGE(AJ94:AK95),1),"")</f>
        <v/>
      </c>
      <c r="AM95" s="156"/>
      <c r="AN95" s="198"/>
      <c r="AO95" s="191"/>
      <c r="AP95" s="191"/>
    </row>
    <row r="96" spans="1:42" ht="17.100000000000001" customHeight="1" x14ac:dyDescent="0.25">
      <c r="A96" s="219"/>
      <c r="B96" s="304"/>
      <c r="C96" s="304"/>
      <c r="D96" s="304"/>
      <c r="E96" s="304"/>
      <c r="F96" s="304"/>
      <c r="G96" s="304"/>
      <c r="H96" s="306"/>
      <c r="I96" s="205" t="s">
        <v>54</v>
      </c>
      <c r="J96" s="42"/>
      <c r="K96" s="205" t="s">
        <v>60</v>
      </c>
      <c r="L96" s="308"/>
      <c r="M96" s="309"/>
      <c r="N96" s="211">
        <f>ROUNDDOWN(J97*L96,1)</f>
        <v>0</v>
      </c>
      <c r="O96" s="213" t="s">
        <v>79</v>
      </c>
      <c r="P96" s="196"/>
      <c r="Q96" s="197"/>
      <c r="R96" s="181" t="s">
        <v>5</v>
      </c>
      <c r="S96" s="182"/>
      <c r="T96" s="196"/>
      <c r="U96" s="197"/>
      <c r="V96" s="181" t="s">
        <v>5</v>
      </c>
      <c r="W96" s="182"/>
      <c r="X96" s="139" t="str">
        <f>IFERROR(TRUNC(V97/R97,5),"")</f>
        <v/>
      </c>
      <c r="Y96" s="199"/>
      <c r="Z96" s="199"/>
      <c r="AA96" s="140"/>
      <c r="AB96" s="196"/>
      <c r="AC96" s="197"/>
      <c r="AD96" s="181" t="s">
        <v>5</v>
      </c>
      <c r="AE96" s="182"/>
      <c r="AF96" s="196"/>
      <c r="AG96" s="197"/>
      <c r="AH96" s="181" t="s">
        <v>5</v>
      </c>
      <c r="AI96" s="182"/>
      <c r="AJ96" s="196"/>
      <c r="AK96" s="197"/>
      <c r="AL96" s="181" t="s">
        <v>5</v>
      </c>
      <c r="AM96" s="182"/>
      <c r="AN96" s="198" t="str">
        <f t="shared" ref="AN96" si="25">IFERROR(TRUNC(AL97/R97,5),"")</f>
        <v/>
      </c>
      <c r="AO96" s="191" t="str">
        <f>IFERROR(TRUNC((R97-SUM(AD97,AH97,AL97))/R97,5),"")</f>
        <v/>
      </c>
      <c r="AP96" s="191"/>
    </row>
    <row r="97" spans="1:42" ht="17.100000000000001" customHeight="1" x14ac:dyDescent="0.25">
      <c r="A97" s="219"/>
      <c r="B97" s="305"/>
      <c r="C97" s="305"/>
      <c r="D97" s="305"/>
      <c r="E97" s="305"/>
      <c r="F97" s="305"/>
      <c r="G97" s="305"/>
      <c r="H97" s="307"/>
      <c r="I97" s="206"/>
      <c r="J97" s="30">
        <f>IFERROR(ROUNDDOWN(J96/H96,1),0)</f>
        <v>0</v>
      </c>
      <c r="K97" s="206"/>
      <c r="L97" s="310"/>
      <c r="M97" s="311"/>
      <c r="N97" s="212"/>
      <c r="O97" s="214"/>
      <c r="P97" s="194"/>
      <c r="Q97" s="195"/>
      <c r="R97" s="155" t="str">
        <f>IFERROR(ROUNDDOWN(AVERAGE(P96:Q97),1),"")</f>
        <v/>
      </c>
      <c r="S97" s="156"/>
      <c r="T97" s="194"/>
      <c r="U97" s="195"/>
      <c r="V97" s="155" t="str">
        <f>IFERROR(ROUNDDOWN(AVERAGE(T96:U97),1),"")</f>
        <v/>
      </c>
      <c r="W97" s="156"/>
      <c r="X97" s="200"/>
      <c r="Y97" s="201"/>
      <c r="Z97" s="201"/>
      <c r="AA97" s="202"/>
      <c r="AB97" s="194"/>
      <c r="AC97" s="195"/>
      <c r="AD97" s="155" t="str">
        <f>IFERROR(ROUNDDOWN(AVERAGE(AB96:AC97),1),"")</f>
        <v/>
      </c>
      <c r="AE97" s="156"/>
      <c r="AF97" s="194"/>
      <c r="AG97" s="195"/>
      <c r="AH97" s="155" t="str">
        <f>IFERROR(ROUNDDOWN(AVERAGE(AF96:AG97),1),"")</f>
        <v/>
      </c>
      <c r="AI97" s="156"/>
      <c r="AJ97" s="194"/>
      <c r="AK97" s="195"/>
      <c r="AL97" s="155" t="str">
        <f>IFERROR(ROUNDDOWN(AVERAGE(AJ96:AK97),1),"")</f>
        <v/>
      </c>
      <c r="AM97" s="156"/>
      <c r="AN97" s="198"/>
      <c r="AO97" s="191"/>
      <c r="AP97" s="191"/>
    </row>
    <row r="98" spans="1:42" ht="17.100000000000001" customHeight="1" x14ac:dyDescent="0.25">
      <c r="A98" s="219"/>
      <c r="B98" s="304"/>
      <c r="C98" s="304"/>
      <c r="D98" s="304"/>
      <c r="E98" s="304"/>
      <c r="F98" s="304"/>
      <c r="G98" s="304"/>
      <c r="H98" s="306"/>
      <c r="I98" s="205" t="s">
        <v>54</v>
      </c>
      <c r="J98" s="42"/>
      <c r="K98" s="205" t="s">
        <v>60</v>
      </c>
      <c r="L98" s="308"/>
      <c r="M98" s="309"/>
      <c r="N98" s="211">
        <f>ROUNDDOWN(J99*L98,1)</f>
        <v>0</v>
      </c>
      <c r="O98" s="213" t="s">
        <v>79</v>
      </c>
      <c r="P98" s="196"/>
      <c r="Q98" s="197"/>
      <c r="R98" s="181" t="s">
        <v>5</v>
      </c>
      <c r="S98" s="182"/>
      <c r="T98" s="196"/>
      <c r="U98" s="197"/>
      <c r="V98" s="181" t="s">
        <v>5</v>
      </c>
      <c r="W98" s="182"/>
      <c r="X98" s="139" t="str">
        <f>IFERROR(TRUNC(V99/R99,5),"")</f>
        <v/>
      </c>
      <c r="Y98" s="199"/>
      <c r="Z98" s="199"/>
      <c r="AA98" s="140"/>
      <c r="AB98" s="196"/>
      <c r="AC98" s="197"/>
      <c r="AD98" s="181" t="s">
        <v>5</v>
      </c>
      <c r="AE98" s="182"/>
      <c r="AF98" s="196"/>
      <c r="AG98" s="197"/>
      <c r="AH98" s="181" t="s">
        <v>5</v>
      </c>
      <c r="AI98" s="182"/>
      <c r="AJ98" s="196"/>
      <c r="AK98" s="197"/>
      <c r="AL98" s="181" t="s">
        <v>5</v>
      </c>
      <c r="AM98" s="182"/>
      <c r="AN98" s="198" t="str">
        <f t="shared" ref="AN98" si="26">IFERROR(TRUNC(AL99/R99,5),"")</f>
        <v/>
      </c>
      <c r="AO98" s="191" t="str">
        <f>IFERROR(TRUNC((R99-SUM(AD99,AH99,AL99))/R99,5),"")</f>
        <v/>
      </c>
      <c r="AP98" s="191"/>
    </row>
    <row r="99" spans="1:42" ht="17.100000000000001" customHeight="1" x14ac:dyDescent="0.25">
      <c r="A99" s="219"/>
      <c r="B99" s="305"/>
      <c r="C99" s="305"/>
      <c r="D99" s="305"/>
      <c r="E99" s="305"/>
      <c r="F99" s="305"/>
      <c r="G99" s="305"/>
      <c r="H99" s="307"/>
      <c r="I99" s="206"/>
      <c r="J99" s="30">
        <f>IFERROR(ROUNDDOWN(J98/H98,1),0)</f>
        <v>0</v>
      </c>
      <c r="K99" s="206"/>
      <c r="L99" s="310"/>
      <c r="M99" s="311"/>
      <c r="N99" s="212"/>
      <c r="O99" s="214"/>
      <c r="P99" s="194"/>
      <c r="Q99" s="195"/>
      <c r="R99" s="155" t="str">
        <f>IFERROR(ROUNDDOWN(AVERAGE(P98:Q99),1),"")</f>
        <v/>
      </c>
      <c r="S99" s="156"/>
      <c r="T99" s="194"/>
      <c r="U99" s="195"/>
      <c r="V99" s="155" t="str">
        <f>IFERROR(ROUNDDOWN(AVERAGE(T98:U99),1),"")</f>
        <v/>
      </c>
      <c r="W99" s="156"/>
      <c r="X99" s="200"/>
      <c r="Y99" s="201"/>
      <c r="Z99" s="201"/>
      <c r="AA99" s="202"/>
      <c r="AB99" s="194"/>
      <c r="AC99" s="195"/>
      <c r="AD99" s="155" t="str">
        <f>IFERROR(ROUNDDOWN(AVERAGE(AB98:AC99),1),"")</f>
        <v/>
      </c>
      <c r="AE99" s="156"/>
      <c r="AF99" s="194"/>
      <c r="AG99" s="195"/>
      <c r="AH99" s="155" t="str">
        <f>IFERROR(ROUNDDOWN(AVERAGE(AF98:AG99),1),"")</f>
        <v/>
      </c>
      <c r="AI99" s="156"/>
      <c r="AJ99" s="194"/>
      <c r="AK99" s="195"/>
      <c r="AL99" s="155" t="str">
        <f>IFERROR(ROUNDDOWN(AVERAGE(AJ98:AK99),1),"")</f>
        <v/>
      </c>
      <c r="AM99" s="156"/>
      <c r="AN99" s="198"/>
      <c r="AO99" s="191"/>
      <c r="AP99" s="191"/>
    </row>
    <row r="100" spans="1:42" ht="17.100000000000001" customHeight="1" x14ac:dyDescent="0.25">
      <c r="A100" s="219"/>
      <c r="B100" s="304"/>
      <c r="C100" s="304"/>
      <c r="D100" s="304"/>
      <c r="E100" s="304"/>
      <c r="F100" s="304"/>
      <c r="G100" s="304"/>
      <c r="H100" s="306"/>
      <c r="I100" s="205" t="s">
        <v>54</v>
      </c>
      <c r="J100" s="42"/>
      <c r="K100" s="205" t="s">
        <v>60</v>
      </c>
      <c r="L100" s="308"/>
      <c r="M100" s="309"/>
      <c r="N100" s="211">
        <f>ROUNDDOWN(J101*L100,1)</f>
        <v>0</v>
      </c>
      <c r="O100" s="213" t="s">
        <v>79</v>
      </c>
      <c r="P100" s="196"/>
      <c r="Q100" s="197"/>
      <c r="R100" s="181" t="s">
        <v>5</v>
      </c>
      <c r="S100" s="182"/>
      <c r="T100" s="196"/>
      <c r="U100" s="197"/>
      <c r="V100" s="181" t="s">
        <v>5</v>
      </c>
      <c r="W100" s="182"/>
      <c r="X100" s="139" t="str">
        <f>IFERROR(TRUNC(V101/R101,5),"")</f>
        <v/>
      </c>
      <c r="Y100" s="199"/>
      <c r="Z100" s="199"/>
      <c r="AA100" s="140"/>
      <c r="AB100" s="196"/>
      <c r="AC100" s="197"/>
      <c r="AD100" s="181" t="s">
        <v>5</v>
      </c>
      <c r="AE100" s="182"/>
      <c r="AF100" s="196"/>
      <c r="AG100" s="197"/>
      <c r="AH100" s="181" t="s">
        <v>5</v>
      </c>
      <c r="AI100" s="182"/>
      <c r="AJ100" s="196"/>
      <c r="AK100" s="197"/>
      <c r="AL100" s="181" t="s">
        <v>5</v>
      </c>
      <c r="AM100" s="182"/>
      <c r="AN100" s="198" t="str">
        <f t="shared" ref="AN100" si="27">IFERROR(TRUNC(AL101/R101,5),"")</f>
        <v/>
      </c>
      <c r="AO100" s="191" t="str">
        <f>IFERROR(TRUNC((R101-SUM(AD101,AH101,AL101))/R101,5),"")</f>
        <v/>
      </c>
      <c r="AP100" s="191"/>
    </row>
    <row r="101" spans="1:42" ht="17.100000000000001" customHeight="1" x14ac:dyDescent="0.25">
      <c r="A101" s="219"/>
      <c r="B101" s="305"/>
      <c r="C101" s="305"/>
      <c r="D101" s="305"/>
      <c r="E101" s="305"/>
      <c r="F101" s="305"/>
      <c r="G101" s="305"/>
      <c r="H101" s="307"/>
      <c r="I101" s="206"/>
      <c r="J101" s="30">
        <f>IFERROR(ROUNDDOWN(J100/H100,1),0)</f>
        <v>0</v>
      </c>
      <c r="K101" s="206"/>
      <c r="L101" s="310"/>
      <c r="M101" s="311"/>
      <c r="N101" s="212"/>
      <c r="O101" s="214"/>
      <c r="P101" s="194"/>
      <c r="Q101" s="195"/>
      <c r="R101" s="155" t="str">
        <f>IFERROR(ROUNDDOWN(AVERAGE(P100:Q101),1),"")</f>
        <v/>
      </c>
      <c r="S101" s="156"/>
      <c r="T101" s="194"/>
      <c r="U101" s="195"/>
      <c r="V101" s="155" t="str">
        <f>IFERROR(ROUNDDOWN(AVERAGE(T100:U101),1),"")</f>
        <v/>
      </c>
      <c r="W101" s="156"/>
      <c r="X101" s="200"/>
      <c r="Y101" s="201"/>
      <c r="Z101" s="201"/>
      <c r="AA101" s="202"/>
      <c r="AB101" s="194"/>
      <c r="AC101" s="195"/>
      <c r="AD101" s="155" t="str">
        <f>IFERROR(ROUNDDOWN(AVERAGE(AB100:AC101),1),"")</f>
        <v/>
      </c>
      <c r="AE101" s="156"/>
      <c r="AF101" s="194"/>
      <c r="AG101" s="195"/>
      <c r="AH101" s="155" t="str">
        <f>IFERROR(ROUNDDOWN(AVERAGE(AF100:AG101),1),"")</f>
        <v/>
      </c>
      <c r="AI101" s="156"/>
      <c r="AJ101" s="194"/>
      <c r="AK101" s="195"/>
      <c r="AL101" s="155" t="str">
        <f>IFERROR(ROUNDDOWN(AVERAGE(AJ100:AK101),1),"")</f>
        <v/>
      </c>
      <c r="AM101" s="156"/>
      <c r="AN101" s="198"/>
      <c r="AO101" s="191"/>
      <c r="AP101" s="191"/>
    </row>
    <row r="102" spans="1:42" ht="17.100000000000001" customHeight="1" x14ac:dyDescent="0.25">
      <c r="A102" s="219"/>
      <c r="B102" s="304"/>
      <c r="C102" s="304"/>
      <c r="D102" s="304"/>
      <c r="E102" s="304"/>
      <c r="F102" s="304"/>
      <c r="G102" s="304"/>
      <c r="H102" s="306"/>
      <c r="I102" s="205" t="s">
        <v>54</v>
      </c>
      <c r="J102" s="42"/>
      <c r="K102" s="205" t="s">
        <v>60</v>
      </c>
      <c r="L102" s="308"/>
      <c r="M102" s="309"/>
      <c r="N102" s="211">
        <f>ROUNDDOWN(J103*L102,1)</f>
        <v>0</v>
      </c>
      <c r="O102" s="213" t="s">
        <v>79</v>
      </c>
      <c r="P102" s="196"/>
      <c r="Q102" s="197"/>
      <c r="R102" s="181" t="s">
        <v>5</v>
      </c>
      <c r="S102" s="182"/>
      <c r="T102" s="196"/>
      <c r="U102" s="197"/>
      <c r="V102" s="181" t="s">
        <v>5</v>
      </c>
      <c r="W102" s="182"/>
      <c r="X102" s="139" t="str">
        <f>IFERROR(TRUNC(V103/R103,5),"")</f>
        <v/>
      </c>
      <c r="Y102" s="199"/>
      <c r="Z102" s="199"/>
      <c r="AA102" s="140"/>
      <c r="AB102" s="196"/>
      <c r="AC102" s="197"/>
      <c r="AD102" s="181" t="s">
        <v>5</v>
      </c>
      <c r="AE102" s="182"/>
      <c r="AF102" s="196"/>
      <c r="AG102" s="197"/>
      <c r="AH102" s="181" t="s">
        <v>5</v>
      </c>
      <c r="AI102" s="182"/>
      <c r="AJ102" s="196"/>
      <c r="AK102" s="197"/>
      <c r="AL102" s="181" t="s">
        <v>5</v>
      </c>
      <c r="AM102" s="182"/>
      <c r="AN102" s="198" t="str">
        <f t="shared" ref="AN102" si="28">IFERROR(TRUNC(AL103/R103,5),"")</f>
        <v/>
      </c>
      <c r="AO102" s="191" t="str">
        <f>IFERROR(TRUNC((R103-SUM(AD103,AH103,AL103))/R103,5),"")</f>
        <v/>
      </c>
      <c r="AP102" s="191"/>
    </row>
    <row r="103" spans="1:42" ht="17.100000000000001" customHeight="1" x14ac:dyDescent="0.25">
      <c r="A103" s="219"/>
      <c r="B103" s="305"/>
      <c r="C103" s="305"/>
      <c r="D103" s="305"/>
      <c r="E103" s="305"/>
      <c r="F103" s="305"/>
      <c r="G103" s="305"/>
      <c r="H103" s="307"/>
      <c r="I103" s="206"/>
      <c r="J103" s="30">
        <f>IFERROR(ROUNDDOWN(J102/H102,1),0)</f>
        <v>0</v>
      </c>
      <c r="K103" s="206"/>
      <c r="L103" s="310"/>
      <c r="M103" s="311"/>
      <c r="N103" s="212"/>
      <c r="O103" s="214"/>
      <c r="P103" s="194"/>
      <c r="Q103" s="195"/>
      <c r="R103" s="155" t="str">
        <f>IFERROR(ROUNDDOWN(AVERAGE(P102:Q103),1),"")</f>
        <v/>
      </c>
      <c r="S103" s="156"/>
      <c r="T103" s="194"/>
      <c r="U103" s="195"/>
      <c r="V103" s="155" t="str">
        <f>IFERROR(ROUNDDOWN(AVERAGE(T102:U103),1),"")</f>
        <v/>
      </c>
      <c r="W103" s="156"/>
      <c r="X103" s="200"/>
      <c r="Y103" s="201"/>
      <c r="Z103" s="201"/>
      <c r="AA103" s="202"/>
      <c r="AB103" s="194"/>
      <c r="AC103" s="195"/>
      <c r="AD103" s="155" t="str">
        <f>IFERROR(ROUNDDOWN(AVERAGE(AB102:AC103),1),"")</f>
        <v/>
      </c>
      <c r="AE103" s="156"/>
      <c r="AF103" s="194"/>
      <c r="AG103" s="195"/>
      <c r="AH103" s="155" t="str">
        <f>IFERROR(ROUNDDOWN(AVERAGE(AF102:AG103),1),"")</f>
        <v/>
      </c>
      <c r="AI103" s="156"/>
      <c r="AJ103" s="194"/>
      <c r="AK103" s="195"/>
      <c r="AL103" s="155" t="str">
        <f>IFERROR(ROUNDDOWN(AVERAGE(AJ102:AK103),1),"")</f>
        <v/>
      </c>
      <c r="AM103" s="156"/>
      <c r="AN103" s="198"/>
      <c r="AO103" s="191"/>
      <c r="AP103" s="191"/>
    </row>
    <row r="104" spans="1:42" ht="17.100000000000001" customHeight="1" x14ac:dyDescent="0.25">
      <c r="A104" s="219"/>
      <c r="B104" s="304"/>
      <c r="C104" s="304"/>
      <c r="D104" s="304"/>
      <c r="E104" s="304"/>
      <c r="F104" s="304"/>
      <c r="G104" s="304"/>
      <c r="H104" s="306"/>
      <c r="I104" s="205" t="s">
        <v>54</v>
      </c>
      <c r="J104" s="42"/>
      <c r="K104" s="205" t="s">
        <v>60</v>
      </c>
      <c r="L104" s="308"/>
      <c r="M104" s="309"/>
      <c r="N104" s="211">
        <f>ROUNDDOWN(J105*L104,1)</f>
        <v>0</v>
      </c>
      <c r="O104" s="213" t="s">
        <v>79</v>
      </c>
      <c r="P104" s="196"/>
      <c r="Q104" s="197"/>
      <c r="R104" s="181" t="s">
        <v>5</v>
      </c>
      <c r="S104" s="182"/>
      <c r="T104" s="196"/>
      <c r="U104" s="197"/>
      <c r="V104" s="181" t="s">
        <v>5</v>
      </c>
      <c r="W104" s="182"/>
      <c r="X104" s="139" t="str">
        <f>IFERROR(TRUNC(V105/R105,5),"")</f>
        <v/>
      </c>
      <c r="Y104" s="199"/>
      <c r="Z104" s="199"/>
      <c r="AA104" s="140"/>
      <c r="AB104" s="196"/>
      <c r="AC104" s="197"/>
      <c r="AD104" s="181" t="s">
        <v>5</v>
      </c>
      <c r="AE104" s="182"/>
      <c r="AF104" s="196"/>
      <c r="AG104" s="197"/>
      <c r="AH104" s="181" t="s">
        <v>5</v>
      </c>
      <c r="AI104" s="182"/>
      <c r="AJ104" s="196"/>
      <c r="AK104" s="197"/>
      <c r="AL104" s="181" t="s">
        <v>5</v>
      </c>
      <c r="AM104" s="182"/>
      <c r="AN104" s="198" t="str">
        <f t="shared" ref="AN104" si="29">IFERROR(TRUNC(AL105/R105,5),"")</f>
        <v/>
      </c>
      <c r="AO104" s="191" t="str">
        <f>IFERROR(TRUNC((R105-SUM(AD105,AH105,AL105))/R105,5),"")</f>
        <v/>
      </c>
      <c r="AP104" s="191"/>
    </row>
    <row r="105" spans="1:42" ht="17.100000000000001" customHeight="1" x14ac:dyDescent="0.25">
      <c r="A105" s="219"/>
      <c r="B105" s="305"/>
      <c r="C105" s="305"/>
      <c r="D105" s="305"/>
      <c r="E105" s="305"/>
      <c r="F105" s="305"/>
      <c r="G105" s="305"/>
      <c r="H105" s="307"/>
      <c r="I105" s="206"/>
      <c r="J105" s="30">
        <f>IFERROR(ROUNDDOWN(J104/H104,1),0)</f>
        <v>0</v>
      </c>
      <c r="K105" s="206"/>
      <c r="L105" s="310"/>
      <c r="M105" s="311"/>
      <c r="N105" s="212"/>
      <c r="O105" s="214"/>
      <c r="P105" s="194"/>
      <c r="Q105" s="195"/>
      <c r="R105" s="155" t="str">
        <f>IFERROR(ROUNDDOWN(AVERAGE(P104:Q105),1),"")</f>
        <v/>
      </c>
      <c r="S105" s="156"/>
      <c r="T105" s="194"/>
      <c r="U105" s="195"/>
      <c r="V105" s="155" t="str">
        <f>IFERROR(ROUNDDOWN(AVERAGE(T104:U105),1),"")</f>
        <v/>
      </c>
      <c r="W105" s="156"/>
      <c r="X105" s="200"/>
      <c r="Y105" s="201"/>
      <c r="Z105" s="201"/>
      <c r="AA105" s="202"/>
      <c r="AB105" s="194"/>
      <c r="AC105" s="195"/>
      <c r="AD105" s="155" t="str">
        <f>IFERROR(ROUNDDOWN(AVERAGE(AB104:AC105),1),"")</f>
        <v/>
      </c>
      <c r="AE105" s="156"/>
      <c r="AF105" s="194"/>
      <c r="AG105" s="195"/>
      <c r="AH105" s="155" t="str">
        <f>IFERROR(ROUNDDOWN(AVERAGE(AF104:AG105),1),"")</f>
        <v/>
      </c>
      <c r="AI105" s="156"/>
      <c r="AJ105" s="194"/>
      <c r="AK105" s="195"/>
      <c r="AL105" s="155" t="str">
        <f>IFERROR(ROUNDDOWN(AVERAGE(AJ104:AK105),1),"")</f>
        <v/>
      </c>
      <c r="AM105" s="156"/>
      <c r="AN105" s="198"/>
      <c r="AO105" s="191"/>
      <c r="AP105" s="191"/>
    </row>
    <row r="106" spans="1:42" ht="17.100000000000001" customHeight="1" x14ac:dyDescent="0.25">
      <c r="A106" s="219"/>
      <c r="B106" s="304"/>
      <c r="C106" s="304"/>
      <c r="D106" s="304"/>
      <c r="E106" s="304"/>
      <c r="F106" s="304"/>
      <c r="G106" s="304"/>
      <c r="H106" s="306"/>
      <c r="I106" s="205" t="s">
        <v>54</v>
      </c>
      <c r="J106" s="42"/>
      <c r="K106" s="205" t="s">
        <v>60</v>
      </c>
      <c r="L106" s="308"/>
      <c r="M106" s="309"/>
      <c r="N106" s="211">
        <f>ROUNDDOWN(J107*L106,1)</f>
        <v>0</v>
      </c>
      <c r="O106" s="213" t="s">
        <v>79</v>
      </c>
      <c r="P106" s="196"/>
      <c r="Q106" s="197"/>
      <c r="R106" s="181" t="s">
        <v>5</v>
      </c>
      <c r="S106" s="182"/>
      <c r="T106" s="196"/>
      <c r="U106" s="197"/>
      <c r="V106" s="181" t="s">
        <v>5</v>
      </c>
      <c r="W106" s="182"/>
      <c r="X106" s="139" t="str">
        <f>IFERROR(TRUNC(V107/R107,5),"")</f>
        <v/>
      </c>
      <c r="Y106" s="199"/>
      <c r="Z106" s="199"/>
      <c r="AA106" s="140"/>
      <c r="AB106" s="196"/>
      <c r="AC106" s="197"/>
      <c r="AD106" s="181" t="s">
        <v>5</v>
      </c>
      <c r="AE106" s="182"/>
      <c r="AF106" s="196"/>
      <c r="AG106" s="197"/>
      <c r="AH106" s="181" t="s">
        <v>5</v>
      </c>
      <c r="AI106" s="182"/>
      <c r="AJ106" s="196"/>
      <c r="AK106" s="197"/>
      <c r="AL106" s="181" t="s">
        <v>5</v>
      </c>
      <c r="AM106" s="182"/>
      <c r="AN106" s="198" t="str">
        <f t="shared" ref="AN106" si="30">IFERROR(TRUNC(AL107/R107,5),"")</f>
        <v/>
      </c>
      <c r="AO106" s="191" t="str">
        <f>IFERROR(TRUNC((R107-SUM(AD107,AH107,AL107))/R107,5),"")</f>
        <v/>
      </c>
      <c r="AP106" s="191"/>
    </row>
    <row r="107" spans="1:42" ht="17.100000000000001" customHeight="1" x14ac:dyDescent="0.25">
      <c r="A107" s="219"/>
      <c r="B107" s="305"/>
      <c r="C107" s="305"/>
      <c r="D107" s="305"/>
      <c r="E107" s="305"/>
      <c r="F107" s="305"/>
      <c r="G107" s="305"/>
      <c r="H107" s="307"/>
      <c r="I107" s="206"/>
      <c r="J107" s="30">
        <f>IFERROR(ROUNDDOWN(J106/H106,1),0)</f>
        <v>0</v>
      </c>
      <c r="K107" s="206"/>
      <c r="L107" s="310"/>
      <c r="M107" s="311"/>
      <c r="N107" s="212"/>
      <c r="O107" s="214"/>
      <c r="P107" s="194"/>
      <c r="Q107" s="195"/>
      <c r="R107" s="155" t="str">
        <f>IFERROR(ROUNDDOWN(AVERAGE(P106:Q107),1),"")</f>
        <v/>
      </c>
      <c r="S107" s="156"/>
      <c r="T107" s="194"/>
      <c r="U107" s="195"/>
      <c r="V107" s="155" t="str">
        <f>IFERROR(ROUNDDOWN(AVERAGE(T106:U107),1),"")</f>
        <v/>
      </c>
      <c r="W107" s="156"/>
      <c r="X107" s="200"/>
      <c r="Y107" s="201"/>
      <c r="Z107" s="201"/>
      <c r="AA107" s="202"/>
      <c r="AB107" s="194"/>
      <c r="AC107" s="195"/>
      <c r="AD107" s="155" t="str">
        <f>IFERROR(ROUNDDOWN(AVERAGE(AB106:AC107),1),"")</f>
        <v/>
      </c>
      <c r="AE107" s="156"/>
      <c r="AF107" s="194"/>
      <c r="AG107" s="195"/>
      <c r="AH107" s="155" t="str">
        <f>IFERROR(ROUNDDOWN(AVERAGE(AF106:AG107),1),"")</f>
        <v/>
      </c>
      <c r="AI107" s="156"/>
      <c r="AJ107" s="194"/>
      <c r="AK107" s="195"/>
      <c r="AL107" s="155" t="str">
        <f>IFERROR(ROUNDDOWN(AVERAGE(AJ106:AK107),1),"")</f>
        <v/>
      </c>
      <c r="AM107" s="156"/>
      <c r="AN107" s="198"/>
      <c r="AO107" s="191"/>
      <c r="AP107" s="191"/>
    </row>
    <row r="108" spans="1:42" ht="17.100000000000001" customHeight="1" x14ac:dyDescent="0.25">
      <c r="A108" s="219"/>
      <c r="B108" s="304"/>
      <c r="C108" s="304"/>
      <c r="D108" s="304"/>
      <c r="E108" s="304"/>
      <c r="F108" s="304"/>
      <c r="G108" s="304"/>
      <c r="H108" s="306"/>
      <c r="I108" s="205" t="s">
        <v>54</v>
      </c>
      <c r="J108" s="42"/>
      <c r="K108" s="205" t="s">
        <v>60</v>
      </c>
      <c r="L108" s="308"/>
      <c r="M108" s="309"/>
      <c r="N108" s="211">
        <f>ROUNDDOWN(J109*L108,1)</f>
        <v>0</v>
      </c>
      <c r="O108" s="213" t="s">
        <v>79</v>
      </c>
      <c r="P108" s="196"/>
      <c r="Q108" s="197"/>
      <c r="R108" s="181" t="s">
        <v>5</v>
      </c>
      <c r="S108" s="182"/>
      <c r="T108" s="196"/>
      <c r="U108" s="197"/>
      <c r="V108" s="181" t="s">
        <v>5</v>
      </c>
      <c r="W108" s="182"/>
      <c r="X108" s="139" t="str">
        <f>IFERROR(TRUNC(V109/R109,5),"")</f>
        <v/>
      </c>
      <c r="Y108" s="199"/>
      <c r="Z108" s="199"/>
      <c r="AA108" s="140"/>
      <c r="AB108" s="196"/>
      <c r="AC108" s="197"/>
      <c r="AD108" s="181" t="s">
        <v>5</v>
      </c>
      <c r="AE108" s="182"/>
      <c r="AF108" s="196"/>
      <c r="AG108" s="197"/>
      <c r="AH108" s="181" t="s">
        <v>5</v>
      </c>
      <c r="AI108" s="182"/>
      <c r="AJ108" s="196"/>
      <c r="AK108" s="197"/>
      <c r="AL108" s="181" t="s">
        <v>5</v>
      </c>
      <c r="AM108" s="182"/>
      <c r="AN108" s="198" t="str">
        <f t="shared" ref="AN108" si="31">IFERROR(TRUNC(AL109/R109,5),"")</f>
        <v/>
      </c>
      <c r="AO108" s="191" t="str">
        <f>IFERROR(TRUNC((R109-SUM(AD109,AH109,AL109))/R109,5),"")</f>
        <v/>
      </c>
      <c r="AP108" s="191"/>
    </row>
    <row r="109" spans="1:42" ht="17.100000000000001" customHeight="1" x14ac:dyDescent="0.25">
      <c r="A109" s="219"/>
      <c r="B109" s="305"/>
      <c r="C109" s="305"/>
      <c r="D109" s="305"/>
      <c r="E109" s="305"/>
      <c r="F109" s="305"/>
      <c r="G109" s="305"/>
      <c r="H109" s="307"/>
      <c r="I109" s="206"/>
      <c r="J109" s="30">
        <f>IFERROR(ROUNDDOWN(J108/H108,1),0)</f>
        <v>0</v>
      </c>
      <c r="K109" s="206"/>
      <c r="L109" s="310"/>
      <c r="M109" s="311"/>
      <c r="N109" s="212"/>
      <c r="O109" s="214"/>
      <c r="P109" s="194"/>
      <c r="Q109" s="195"/>
      <c r="R109" s="155" t="str">
        <f>IFERROR(ROUNDDOWN(AVERAGE(P108:Q109),1),"")</f>
        <v/>
      </c>
      <c r="S109" s="156"/>
      <c r="T109" s="194"/>
      <c r="U109" s="195"/>
      <c r="V109" s="155" t="str">
        <f>IFERROR(ROUNDDOWN(AVERAGE(T108:U109),1),"")</f>
        <v/>
      </c>
      <c r="W109" s="156"/>
      <c r="X109" s="200"/>
      <c r="Y109" s="201"/>
      <c r="Z109" s="201"/>
      <c r="AA109" s="202"/>
      <c r="AB109" s="194"/>
      <c r="AC109" s="195"/>
      <c r="AD109" s="155" t="str">
        <f>IFERROR(ROUNDDOWN(AVERAGE(AB108:AC109),1),"")</f>
        <v/>
      </c>
      <c r="AE109" s="156"/>
      <c r="AF109" s="194"/>
      <c r="AG109" s="195"/>
      <c r="AH109" s="155" t="str">
        <f>IFERROR(ROUNDDOWN(AVERAGE(AF108:AG109),1),"")</f>
        <v/>
      </c>
      <c r="AI109" s="156"/>
      <c r="AJ109" s="194"/>
      <c r="AK109" s="195"/>
      <c r="AL109" s="155" t="str">
        <f>IFERROR(ROUNDDOWN(AVERAGE(AJ108:AK109),1),"")</f>
        <v/>
      </c>
      <c r="AM109" s="156"/>
      <c r="AN109" s="198"/>
      <c r="AO109" s="191"/>
      <c r="AP109" s="191"/>
    </row>
    <row r="110" spans="1:42" ht="17.100000000000001" customHeight="1" x14ac:dyDescent="0.25">
      <c r="A110" s="219"/>
      <c r="B110" s="304"/>
      <c r="C110" s="304"/>
      <c r="D110" s="304"/>
      <c r="E110" s="304"/>
      <c r="F110" s="304"/>
      <c r="G110" s="304"/>
      <c r="H110" s="306"/>
      <c r="I110" s="205" t="s">
        <v>54</v>
      </c>
      <c r="J110" s="42"/>
      <c r="K110" s="205" t="s">
        <v>60</v>
      </c>
      <c r="L110" s="308"/>
      <c r="M110" s="309"/>
      <c r="N110" s="211">
        <f>ROUNDDOWN(J111*L110,1)</f>
        <v>0</v>
      </c>
      <c r="O110" s="213" t="s">
        <v>79</v>
      </c>
      <c r="P110" s="196"/>
      <c r="Q110" s="197"/>
      <c r="R110" s="181" t="s">
        <v>5</v>
      </c>
      <c r="S110" s="182"/>
      <c r="T110" s="196"/>
      <c r="U110" s="197"/>
      <c r="V110" s="181" t="s">
        <v>5</v>
      </c>
      <c r="W110" s="182"/>
      <c r="X110" s="139" t="str">
        <f>IFERROR(TRUNC(V111/R111,5),"")</f>
        <v/>
      </c>
      <c r="Y110" s="199"/>
      <c r="Z110" s="199"/>
      <c r="AA110" s="140"/>
      <c r="AB110" s="196"/>
      <c r="AC110" s="197"/>
      <c r="AD110" s="181" t="s">
        <v>5</v>
      </c>
      <c r="AE110" s="182"/>
      <c r="AF110" s="196"/>
      <c r="AG110" s="197"/>
      <c r="AH110" s="181" t="s">
        <v>5</v>
      </c>
      <c r="AI110" s="182"/>
      <c r="AJ110" s="196"/>
      <c r="AK110" s="197"/>
      <c r="AL110" s="181" t="s">
        <v>5</v>
      </c>
      <c r="AM110" s="182"/>
      <c r="AN110" s="198" t="str">
        <f t="shared" ref="AN110" si="32">IFERROR(TRUNC(AL111/R111,5),"")</f>
        <v/>
      </c>
      <c r="AO110" s="191" t="str">
        <f>IFERROR(TRUNC((R111-SUM(AD111,AH111,AL111))/R111,5),"")</f>
        <v/>
      </c>
      <c r="AP110" s="191"/>
    </row>
    <row r="111" spans="1:42" ht="17.100000000000001" customHeight="1" x14ac:dyDescent="0.25">
      <c r="A111" s="219"/>
      <c r="B111" s="305"/>
      <c r="C111" s="305"/>
      <c r="D111" s="305"/>
      <c r="E111" s="305"/>
      <c r="F111" s="305"/>
      <c r="G111" s="305"/>
      <c r="H111" s="307"/>
      <c r="I111" s="206"/>
      <c r="J111" s="30">
        <f>IFERROR(ROUNDDOWN(J110/H110,1),0)</f>
        <v>0</v>
      </c>
      <c r="K111" s="206"/>
      <c r="L111" s="310"/>
      <c r="M111" s="311"/>
      <c r="N111" s="212"/>
      <c r="O111" s="214"/>
      <c r="P111" s="194"/>
      <c r="Q111" s="195"/>
      <c r="R111" s="155" t="str">
        <f>IFERROR(ROUNDDOWN(AVERAGE(P110:Q111),1),"")</f>
        <v/>
      </c>
      <c r="S111" s="156"/>
      <c r="T111" s="194"/>
      <c r="U111" s="195"/>
      <c r="V111" s="155" t="str">
        <f>IFERROR(ROUNDDOWN(AVERAGE(T110:U111),1),"")</f>
        <v/>
      </c>
      <c r="W111" s="156"/>
      <c r="X111" s="200"/>
      <c r="Y111" s="201"/>
      <c r="Z111" s="201"/>
      <c r="AA111" s="202"/>
      <c r="AB111" s="194"/>
      <c r="AC111" s="195"/>
      <c r="AD111" s="155" t="str">
        <f>IFERROR(ROUNDDOWN(AVERAGE(AB110:AC111),1),"")</f>
        <v/>
      </c>
      <c r="AE111" s="156"/>
      <c r="AF111" s="194"/>
      <c r="AG111" s="195"/>
      <c r="AH111" s="155" t="str">
        <f>IFERROR(ROUNDDOWN(AVERAGE(AF110:AG111),1),"")</f>
        <v/>
      </c>
      <c r="AI111" s="156"/>
      <c r="AJ111" s="194"/>
      <c r="AK111" s="195"/>
      <c r="AL111" s="155" t="str">
        <f>IFERROR(ROUNDDOWN(AVERAGE(AJ110:AK111),1),"")</f>
        <v/>
      </c>
      <c r="AM111" s="156"/>
      <c r="AN111" s="198"/>
      <c r="AO111" s="191"/>
      <c r="AP111" s="191"/>
    </row>
    <row r="112" spans="1:42" ht="17.100000000000001" customHeight="1" x14ac:dyDescent="0.25">
      <c r="A112" s="219"/>
      <c r="B112" s="304"/>
      <c r="C112" s="304"/>
      <c r="D112" s="304"/>
      <c r="E112" s="304"/>
      <c r="F112" s="304"/>
      <c r="G112" s="304"/>
      <c r="H112" s="306"/>
      <c r="I112" s="205" t="s">
        <v>54</v>
      </c>
      <c r="J112" s="42"/>
      <c r="K112" s="205" t="s">
        <v>60</v>
      </c>
      <c r="L112" s="308"/>
      <c r="M112" s="309"/>
      <c r="N112" s="211">
        <f>ROUNDDOWN(J113*L112,1)</f>
        <v>0</v>
      </c>
      <c r="O112" s="213" t="s">
        <v>79</v>
      </c>
      <c r="P112" s="196"/>
      <c r="Q112" s="197"/>
      <c r="R112" s="181" t="s">
        <v>5</v>
      </c>
      <c r="S112" s="182"/>
      <c r="T112" s="196"/>
      <c r="U112" s="197"/>
      <c r="V112" s="181" t="s">
        <v>5</v>
      </c>
      <c r="W112" s="182"/>
      <c r="X112" s="139" t="str">
        <f>IFERROR(TRUNC(V113/R113,5),"")</f>
        <v/>
      </c>
      <c r="Y112" s="199"/>
      <c r="Z112" s="199"/>
      <c r="AA112" s="140"/>
      <c r="AB112" s="196"/>
      <c r="AC112" s="197"/>
      <c r="AD112" s="181" t="s">
        <v>5</v>
      </c>
      <c r="AE112" s="182"/>
      <c r="AF112" s="196"/>
      <c r="AG112" s="197"/>
      <c r="AH112" s="181" t="s">
        <v>5</v>
      </c>
      <c r="AI112" s="182"/>
      <c r="AJ112" s="196"/>
      <c r="AK112" s="197"/>
      <c r="AL112" s="181" t="s">
        <v>5</v>
      </c>
      <c r="AM112" s="182"/>
      <c r="AN112" s="198" t="str">
        <f t="shared" ref="AN112" si="33">IFERROR(TRUNC(AL113/R113,5),"")</f>
        <v/>
      </c>
      <c r="AO112" s="191" t="str">
        <f>IFERROR(TRUNC((R113-SUM(AD113,AH113,AL113))/R113,5),"")</f>
        <v/>
      </c>
      <c r="AP112" s="191"/>
    </row>
    <row r="113" spans="1:42" ht="17.100000000000001" customHeight="1" x14ac:dyDescent="0.25">
      <c r="A113" s="219"/>
      <c r="B113" s="305"/>
      <c r="C113" s="305"/>
      <c r="D113" s="305"/>
      <c r="E113" s="305"/>
      <c r="F113" s="305"/>
      <c r="G113" s="305"/>
      <c r="H113" s="307"/>
      <c r="I113" s="206"/>
      <c r="J113" s="30">
        <f>IFERROR(ROUNDDOWN(J112/H112,1),0)</f>
        <v>0</v>
      </c>
      <c r="K113" s="206"/>
      <c r="L113" s="310"/>
      <c r="M113" s="311"/>
      <c r="N113" s="212"/>
      <c r="O113" s="214"/>
      <c r="P113" s="194"/>
      <c r="Q113" s="195"/>
      <c r="R113" s="155" t="str">
        <f>IFERROR(ROUNDDOWN(AVERAGE(P112:Q113),1),"")</f>
        <v/>
      </c>
      <c r="S113" s="156"/>
      <c r="T113" s="194"/>
      <c r="U113" s="195"/>
      <c r="V113" s="155" t="str">
        <f>IFERROR(ROUNDDOWN(AVERAGE(T112:U113),1),"")</f>
        <v/>
      </c>
      <c r="W113" s="156"/>
      <c r="X113" s="200"/>
      <c r="Y113" s="201"/>
      <c r="Z113" s="201"/>
      <c r="AA113" s="202"/>
      <c r="AB113" s="194"/>
      <c r="AC113" s="195"/>
      <c r="AD113" s="155" t="str">
        <f>IFERROR(ROUNDDOWN(AVERAGE(AB112:AC113),1),"")</f>
        <v/>
      </c>
      <c r="AE113" s="156"/>
      <c r="AF113" s="194"/>
      <c r="AG113" s="195"/>
      <c r="AH113" s="155" t="str">
        <f>IFERROR(ROUNDDOWN(AVERAGE(AF112:AG113),1),"")</f>
        <v/>
      </c>
      <c r="AI113" s="156"/>
      <c r="AJ113" s="194"/>
      <c r="AK113" s="195"/>
      <c r="AL113" s="155" t="str">
        <f>IFERROR(ROUNDDOWN(AVERAGE(AJ112:AK113),1),"")</f>
        <v/>
      </c>
      <c r="AM113" s="156"/>
      <c r="AN113" s="198"/>
      <c r="AO113" s="191"/>
      <c r="AP113" s="191"/>
    </row>
    <row r="114" spans="1:42" ht="17.100000000000001" customHeight="1" x14ac:dyDescent="0.25">
      <c r="A114" s="219"/>
      <c r="B114" s="304"/>
      <c r="C114" s="304"/>
      <c r="D114" s="304"/>
      <c r="E114" s="304"/>
      <c r="F114" s="304"/>
      <c r="G114" s="304"/>
      <c r="H114" s="306"/>
      <c r="I114" s="205" t="s">
        <v>54</v>
      </c>
      <c r="J114" s="42"/>
      <c r="K114" s="205" t="s">
        <v>60</v>
      </c>
      <c r="L114" s="308"/>
      <c r="M114" s="309"/>
      <c r="N114" s="211">
        <f>ROUNDDOWN(J115*L114,1)</f>
        <v>0</v>
      </c>
      <c r="O114" s="213" t="s">
        <v>79</v>
      </c>
      <c r="P114" s="196"/>
      <c r="Q114" s="197"/>
      <c r="R114" s="181" t="s">
        <v>5</v>
      </c>
      <c r="S114" s="182"/>
      <c r="T114" s="196"/>
      <c r="U114" s="197"/>
      <c r="V114" s="181" t="s">
        <v>5</v>
      </c>
      <c r="W114" s="182"/>
      <c r="X114" s="139" t="str">
        <f>IFERROR(TRUNC(V115/R115,5),"")</f>
        <v/>
      </c>
      <c r="Y114" s="199"/>
      <c r="Z114" s="199"/>
      <c r="AA114" s="140"/>
      <c r="AB114" s="196"/>
      <c r="AC114" s="197"/>
      <c r="AD114" s="181" t="s">
        <v>5</v>
      </c>
      <c r="AE114" s="182"/>
      <c r="AF114" s="196"/>
      <c r="AG114" s="197"/>
      <c r="AH114" s="181" t="s">
        <v>5</v>
      </c>
      <c r="AI114" s="182"/>
      <c r="AJ114" s="196"/>
      <c r="AK114" s="197"/>
      <c r="AL114" s="181" t="s">
        <v>5</v>
      </c>
      <c r="AM114" s="182"/>
      <c r="AN114" s="198" t="str">
        <f t="shared" ref="AN114" si="34">IFERROR(TRUNC(AL115/R115,5),"")</f>
        <v/>
      </c>
      <c r="AO114" s="191" t="str">
        <f>IFERROR(TRUNC((R115-SUM(AD115,AH115,AL115))/R115,5),"")</f>
        <v/>
      </c>
      <c r="AP114" s="191"/>
    </row>
    <row r="115" spans="1:42" ht="17.100000000000001" customHeight="1" x14ac:dyDescent="0.25">
      <c r="A115" s="219"/>
      <c r="B115" s="305"/>
      <c r="C115" s="305"/>
      <c r="D115" s="305"/>
      <c r="E115" s="305"/>
      <c r="F115" s="305"/>
      <c r="G115" s="305"/>
      <c r="H115" s="307"/>
      <c r="I115" s="206"/>
      <c r="J115" s="30">
        <f>IFERROR(ROUNDDOWN(J114/H114,1),0)</f>
        <v>0</v>
      </c>
      <c r="K115" s="206"/>
      <c r="L115" s="310"/>
      <c r="M115" s="311"/>
      <c r="N115" s="212"/>
      <c r="O115" s="214"/>
      <c r="P115" s="194"/>
      <c r="Q115" s="195"/>
      <c r="R115" s="155" t="str">
        <f>IFERROR(ROUNDDOWN(AVERAGE(P114:Q115),1),"")</f>
        <v/>
      </c>
      <c r="S115" s="156"/>
      <c r="T115" s="194"/>
      <c r="U115" s="195"/>
      <c r="V115" s="155" t="str">
        <f>IFERROR(ROUNDDOWN(AVERAGE(T114:U115),1),"")</f>
        <v/>
      </c>
      <c r="W115" s="156"/>
      <c r="X115" s="200"/>
      <c r="Y115" s="201"/>
      <c r="Z115" s="201"/>
      <c r="AA115" s="202"/>
      <c r="AB115" s="194"/>
      <c r="AC115" s="195"/>
      <c r="AD115" s="155" t="str">
        <f>IFERROR(ROUNDDOWN(AVERAGE(AB114:AC115),1),"")</f>
        <v/>
      </c>
      <c r="AE115" s="156"/>
      <c r="AF115" s="194"/>
      <c r="AG115" s="195"/>
      <c r="AH115" s="155" t="str">
        <f>IFERROR(ROUNDDOWN(AVERAGE(AF114:AG115),1),"")</f>
        <v/>
      </c>
      <c r="AI115" s="156"/>
      <c r="AJ115" s="194"/>
      <c r="AK115" s="195"/>
      <c r="AL115" s="155" t="str">
        <f>IFERROR(ROUNDDOWN(AVERAGE(AJ114:AK115),1),"")</f>
        <v/>
      </c>
      <c r="AM115" s="156"/>
      <c r="AN115" s="198"/>
      <c r="AO115" s="191"/>
      <c r="AP115" s="191"/>
    </row>
    <row r="116" spans="1:42" ht="17.100000000000001" customHeight="1" x14ac:dyDescent="0.25">
      <c r="A116" s="219"/>
      <c r="B116" s="304"/>
      <c r="C116" s="304"/>
      <c r="D116" s="304"/>
      <c r="E116" s="304"/>
      <c r="F116" s="304"/>
      <c r="G116" s="304"/>
      <c r="H116" s="306"/>
      <c r="I116" s="205" t="s">
        <v>54</v>
      </c>
      <c r="J116" s="42"/>
      <c r="K116" s="205" t="s">
        <v>60</v>
      </c>
      <c r="L116" s="308"/>
      <c r="M116" s="309"/>
      <c r="N116" s="211">
        <f>ROUNDDOWN(J117*L116,1)</f>
        <v>0</v>
      </c>
      <c r="O116" s="213" t="s">
        <v>79</v>
      </c>
      <c r="P116" s="196"/>
      <c r="Q116" s="197"/>
      <c r="R116" s="181" t="s">
        <v>5</v>
      </c>
      <c r="S116" s="182"/>
      <c r="T116" s="196"/>
      <c r="U116" s="197"/>
      <c r="V116" s="181" t="s">
        <v>5</v>
      </c>
      <c r="W116" s="182"/>
      <c r="X116" s="139" t="str">
        <f>IFERROR(TRUNC(V117/R117,5),"")</f>
        <v/>
      </c>
      <c r="Y116" s="199"/>
      <c r="Z116" s="199"/>
      <c r="AA116" s="140"/>
      <c r="AB116" s="196"/>
      <c r="AC116" s="197"/>
      <c r="AD116" s="181" t="s">
        <v>5</v>
      </c>
      <c r="AE116" s="182"/>
      <c r="AF116" s="196"/>
      <c r="AG116" s="197"/>
      <c r="AH116" s="181" t="s">
        <v>5</v>
      </c>
      <c r="AI116" s="182"/>
      <c r="AJ116" s="196"/>
      <c r="AK116" s="197"/>
      <c r="AL116" s="181" t="s">
        <v>5</v>
      </c>
      <c r="AM116" s="182"/>
      <c r="AN116" s="198" t="str">
        <f t="shared" ref="AN116" si="35">IFERROR(TRUNC(AL117/R117,5),"")</f>
        <v/>
      </c>
      <c r="AO116" s="191" t="str">
        <f>IFERROR(TRUNC((R117-SUM(AD117,AH117,AL117))/R117,5),"")</f>
        <v/>
      </c>
      <c r="AP116" s="191"/>
    </row>
    <row r="117" spans="1:42" ht="17.100000000000001" customHeight="1" x14ac:dyDescent="0.25">
      <c r="A117" s="219"/>
      <c r="B117" s="305"/>
      <c r="C117" s="305"/>
      <c r="D117" s="305"/>
      <c r="E117" s="305"/>
      <c r="F117" s="305"/>
      <c r="G117" s="305"/>
      <c r="H117" s="307"/>
      <c r="I117" s="206"/>
      <c r="J117" s="30">
        <f>IFERROR(ROUNDDOWN(J116/H116,1),0)</f>
        <v>0</v>
      </c>
      <c r="K117" s="206"/>
      <c r="L117" s="310"/>
      <c r="M117" s="311"/>
      <c r="N117" s="212"/>
      <c r="O117" s="214"/>
      <c r="P117" s="194"/>
      <c r="Q117" s="195"/>
      <c r="R117" s="155" t="str">
        <f>IFERROR(ROUNDDOWN(AVERAGE(P116:Q117),1),"")</f>
        <v/>
      </c>
      <c r="S117" s="156"/>
      <c r="T117" s="194"/>
      <c r="U117" s="195"/>
      <c r="V117" s="155" t="str">
        <f>IFERROR(ROUNDDOWN(AVERAGE(T116:U117),1),"")</f>
        <v/>
      </c>
      <c r="W117" s="156"/>
      <c r="X117" s="200"/>
      <c r="Y117" s="201"/>
      <c r="Z117" s="201"/>
      <c r="AA117" s="202"/>
      <c r="AB117" s="194"/>
      <c r="AC117" s="195"/>
      <c r="AD117" s="155" t="str">
        <f>IFERROR(ROUNDDOWN(AVERAGE(AB116:AC117),1),"")</f>
        <v/>
      </c>
      <c r="AE117" s="156"/>
      <c r="AF117" s="194"/>
      <c r="AG117" s="195"/>
      <c r="AH117" s="155" t="str">
        <f>IFERROR(ROUNDDOWN(AVERAGE(AF116:AG117),1),"")</f>
        <v/>
      </c>
      <c r="AI117" s="156"/>
      <c r="AJ117" s="194"/>
      <c r="AK117" s="195"/>
      <c r="AL117" s="155" t="str">
        <f>IFERROR(ROUNDDOWN(AVERAGE(AJ116:AK117),1),"")</f>
        <v/>
      </c>
      <c r="AM117" s="156"/>
      <c r="AN117" s="198"/>
      <c r="AO117" s="191"/>
      <c r="AP117" s="191"/>
    </row>
    <row r="118" spans="1:42" ht="17.100000000000001" customHeight="1" x14ac:dyDescent="0.25">
      <c r="A118" s="219"/>
      <c r="B118" s="304"/>
      <c r="C118" s="304"/>
      <c r="D118" s="304"/>
      <c r="E118" s="304"/>
      <c r="F118" s="304"/>
      <c r="G118" s="304"/>
      <c r="H118" s="306"/>
      <c r="I118" s="205" t="s">
        <v>54</v>
      </c>
      <c r="J118" s="42"/>
      <c r="K118" s="205" t="s">
        <v>60</v>
      </c>
      <c r="L118" s="308"/>
      <c r="M118" s="309"/>
      <c r="N118" s="211">
        <f>ROUNDDOWN(J119*L118,1)</f>
        <v>0</v>
      </c>
      <c r="O118" s="213" t="s">
        <v>79</v>
      </c>
      <c r="P118" s="196"/>
      <c r="Q118" s="197"/>
      <c r="R118" s="181" t="s">
        <v>5</v>
      </c>
      <c r="S118" s="182"/>
      <c r="T118" s="196"/>
      <c r="U118" s="197"/>
      <c r="V118" s="181" t="s">
        <v>5</v>
      </c>
      <c r="W118" s="182"/>
      <c r="X118" s="139" t="str">
        <f>IFERROR(TRUNC(V119/R119,5),"")</f>
        <v/>
      </c>
      <c r="Y118" s="199"/>
      <c r="Z118" s="199"/>
      <c r="AA118" s="140"/>
      <c r="AB118" s="196"/>
      <c r="AC118" s="197"/>
      <c r="AD118" s="181" t="s">
        <v>5</v>
      </c>
      <c r="AE118" s="182"/>
      <c r="AF118" s="196"/>
      <c r="AG118" s="197"/>
      <c r="AH118" s="181" t="s">
        <v>5</v>
      </c>
      <c r="AI118" s="182"/>
      <c r="AJ118" s="196"/>
      <c r="AK118" s="197"/>
      <c r="AL118" s="181" t="s">
        <v>5</v>
      </c>
      <c r="AM118" s="182"/>
      <c r="AN118" s="198" t="str">
        <f t="shared" ref="AN118" si="36">IFERROR(TRUNC(AL119/R119,5),"")</f>
        <v/>
      </c>
      <c r="AO118" s="191" t="str">
        <f>IFERROR(TRUNC((R119-SUM(AD119,AH119,AL119))/R119,5),"")</f>
        <v/>
      </c>
      <c r="AP118" s="191"/>
    </row>
    <row r="119" spans="1:42" ht="17.100000000000001" customHeight="1" x14ac:dyDescent="0.25">
      <c r="A119" s="219"/>
      <c r="B119" s="305"/>
      <c r="C119" s="305"/>
      <c r="D119" s="305"/>
      <c r="E119" s="305"/>
      <c r="F119" s="305"/>
      <c r="G119" s="305"/>
      <c r="H119" s="307"/>
      <c r="I119" s="206"/>
      <c r="J119" s="30">
        <f>IFERROR(ROUNDDOWN(J118/H118,1),0)</f>
        <v>0</v>
      </c>
      <c r="K119" s="206"/>
      <c r="L119" s="310"/>
      <c r="M119" s="311"/>
      <c r="N119" s="212"/>
      <c r="O119" s="214"/>
      <c r="P119" s="194"/>
      <c r="Q119" s="195"/>
      <c r="R119" s="155" t="str">
        <f>IFERROR(ROUNDDOWN(AVERAGE(P118:Q119),1),"")</f>
        <v/>
      </c>
      <c r="S119" s="156"/>
      <c r="T119" s="194"/>
      <c r="U119" s="195"/>
      <c r="V119" s="155" t="str">
        <f>IFERROR(ROUNDDOWN(AVERAGE(T118:U119),1),"")</f>
        <v/>
      </c>
      <c r="W119" s="156"/>
      <c r="X119" s="200"/>
      <c r="Y119" s="201"/>
      <c r="Z119" s="201"/>
      <c r="AA119" s="202"/>
      <c r="AB119" s="194"/>
      <c r="AC119" s="195"/>
      <c r="AD119" s="155" t="str">
        <f>IFERROR(ROUNDDOWN(AVERAGE(AB118:AC119),1),"")</f>
        <v/>
      </c>
      <c r="AE119" s="156"/>
      <c r="AF119" s="194"/>
      <c r="AG119" s="195"/>
      <c r="AH119" s="155" t="str">
        <f>IFERROR(ROUNDDOWN(AVERAGE(AF118:AG119),1),"")</f>
        <v/>
      </c>
      <c r="AI119" s="156"/>
      <c r="AJ119" s="194"/>
      <c r="AK119" s="195"/>
      <c r="AL119" s="155" t="str">
        <f>IFERROR(ROUNDDOWN(AVERAGE(AJ118:AK119),1),"")</f>
        <v/>
      </c>
      <c r="AM119" s="156"/>
      <c r="AN119" s="198"/>
      <c r="AO119" s="191"/>
      <c r="AP119" s="191"/>
    </row>
    <row r="120" spans="1:42" ht="17.100000000000001" customHeight="1" x14ac:dyDescent="0.25">
      <c r="A120" s="219"/>
      <c r="B120" s="304"/>
      <c r="C120" s="304"/>
      <c r="D120" s="304"/>
      <c r="E120" s="304"/>
      <c r="F120" s="304"/>
      <c r="G120" s="304"/>
      <c r="H120" s="306"/>
      <c r="I120" s="205" t="s">
        <v>54</v>
      </c>
      <c r="J120" s="42"/>
      <c r="K120" s="205" t="s">
        <v>60</v>
      </c>
      <c r="L120" s="308"/>
      <c r="M120" s="309"/>
      <c r="N120" s="211">
        <f>ROUNDDOWN(J121*L120,1)</f>
        <v>0</v>
      </c>
      <c r="O120" s="213" t="s">
        <v>79</v>
      </c>
      <c r="P120" s="196"/>
      <c r="Q120" s="197"/>
      <c r="R120" s="181" t="s">
        <v>5</v>
      </c>
      <c r="S120" s="182"/>
      <c r="T120" s="196"/>
      <c r="U120" s="197"/>
      <c r="V120" s="181" t="s">
        <v>5</v>
      </c>
      <c r="W120" s="182"/>
      <c r="X120" s="139" t="str">
        <f>IFERROR(TRUNC(V121/R121,5),"")</f>
        <v/>
      </c>
      <c r="Y120" s="199"/>
      <c r="Z120" s="199"/>
      <c r="AA120" s="140"/>
      <c r="AB120" s="196"/>
      <c r="AC120" s="197"/>
      <c r="AD120" s="181" t="s">
        <v>5</v>
      </c>
      <c r="AE120" s="182"/>
      <c r="AF120" s="196"/>
      <c r="AG120" s="197"/>
      <c r="AH120" s="181" t="s">
        <v>5</v>
      </c>
      <c r="AI120" s="182"/>
      <c r="AJ120" s="196"/>
      <c r="AK120" s="197"/>
      <c r="AL120" s="181" t="s">
        <v>5</v>
      </c>
      <c r="AM120" s="182"/>
      <c r="AN120" s="198" t="str">
        <f t="shared" ref="AN120" si="37">IFERROR(TRUNC(AL121/R121,5),"")</f>
        <v/>
      </c>
      <c r="AO120" s="191" t="str">
        <f>IFERROR(TRUNC((R121-SUM(AD121,AH121,AL121))/R121,5),"")</f>
        <v/>
      </c>
      <c r="AP120" s="191"/>
    </row>
    <row r="121" spans="1:42" ht="17.100000000000001" customHeight="1" x14ac:dyDescent="0.25">
      <c r="A121" s="219"/>
      <c r="B121" s="305"/>
      <c r="C121" s="305"/>
      <c r="D121" s="305"/>
      <c r="E121" s="305"/>
      <c r="F121" s="305"/>
      <c r="G121" s="305"/>
      <c r="H121" s="307"/>
      <c r="I121" s="206"/>
      <c r="J121" s="30">
        <f>IFERROR(ROUNDDOWN(J120/H120,1),0)</f>
        <v>0</v>
      </c>
      <c r="K121" s="206"/>
      <c r="L121" s="310"/>
      <c r="M121" s="311"/>
      <c r="N121" s="212"/>
      <c r="O121" s="214"/>
      <c r="P121" s="194"/>
      <c r="Q121" s="195"/>
      <c r="R121" s="155" t="str">
        <f>IFERROR(ROUNDDOWN(AVERAGE(P120:Q121),1),"")</f>
        <v/>
      </c>
      <c r="S121" s="156"/>
      <c r="T121" s="194"/>
      <c r="U121" s="195"/>
      <c r="V121" s="155" t="str">
        <f>IFERROR(ROUNDDOWN(AVERAGE(T120:U121),1),"")</f>
        <v/>
      </c>
      <c r="W121" s="156"/>
      <c r="X121" s="200"/>
      <c r="Y121" s="201"/>
      <c r="Z121" s="201"/>
      <c r="AA121" s="202"/>
      <c r="AB121" s="194"/>
      <c r="AC121" s="195"/>
      <c r="AD121" s="155" t="str">
        <f>IFERROR(ROUNDDOWN(AVERAGE(AB120:AC121),1),"")</f>
        <v/>
      </c>
      <c r="AE121" s="156"/>
      <c r="AF121" s="194"/>
      <c r="AG121" s="195"/>
      <c r="AH121" s="155" t="str">
        <f>IFERROR(ROUNDDOWN(AVERAGE(AF120:AG121),1),"")</f>
        <v/>
      </c>
      <c r="AI121" s="156"/>
      <c r="AJ121" s="194"/>
      <c r="AK121" s="195"/>
      <c r="AL121" s="155" t="str">
        <f>IFERROR(ROUNDDOWN(AVERAGE(AJ120:AK121),1),"")</f>
        <v/>
      </c>
      <c r="AM121" s="156"/>
      <c r="AN121" s="198"/>
      <c r="AO121" s="191"/>
      <c r="AP121" s="191"/>
    </row>
    <row r="122" spans="1:42" ht="17.100000000000001" customHeight="1" x14ac:dyDescent="0.25">
      <c r="A122" s="219"/>
      <c r="B122" s="304"/>
      <c r="C122" s="304"/>
      <c r="D122" s="304"/>
      <c r="E122" s="304"/>
      <c r="F122" s="304"/>
      <c r="G122" s="304"/>
      <c r="H122" s="306"/>
      <c r="I122" s="205" t="s">
        <v>54</v>
      </c>
      <c r="J122" s="42"/>
      <c r="K122" s="205" t="s">
        <v>60</v>
      </c>
      <c r="L122" s="308"/>
      <c r="M122" s="309"/>
      <c r="N122" s="211">
        <f>ROUNDDOWN(J123*L122,1)</f>
        <v>0</v>
      </c>
      <c r="O122" s="213" t="s">
        <v>79</v>
      </c>
      <c r="P122" s="196"/>
      <c r="Q122" s="197"/>
      <c r="R122" s="181" t="s">
        <v>5</v>
      </c>
      <c r="S122" s="182"/>
      <c r="T122" s="196"/>
      <c r="U122" s="197"/>
      <c r="V122" s="181" t="s">
        <v>5</v>
      </c>
      <c r="W122" s="182"/>
      <c r="X122" s="139" t="str">
        <f>IFERROR(TRUNC(V123/R123,5),"")</f>
        <v/>
      </c>
      <c r="Y122" s="199"/>
      <c r="Z122" s="199"/>
      <c r="AA122" s="140"/>
      <c r="AB122" s="196"/>
      <c r="AC122" s="197"/>
      <c r="AD122" s="181" t="s">
        <v>5</v>
      </c>
      <c r="AE122" s="182"/>
      <c r="AF122" s="196"/>
      <c r="AG122" s="197"/>
      <c r="AH122" s="181" t="s">
        <v>5</v>
      </c>
      <c r="AI122" s="182"/>
      <c r="AJ122" s="196"/>
      <c r="AK122" s="197"/>
      <c r="AL122" s="181" t="s">
        <v>5</v>
      </c>
      <c r="AM122" s="182"/>
      <c r="AN122" s="198" t="str">
        <f t="shared" ref="AN122" si="38">IFERROR(TRUNC(AL123/R123,5),"")</f>
        <v/>
      </c>
      <c r="AO122" s="191" t="str">
        <f>IFERROR(TRUNC((R123-SUM(AD123,AH123,AL123))/R123,5),"")</f>
        <v/>
      </c>
      <c r="AP122" s="191"/>
    </row>
    <row r="123" spans="1:42" ht="17.100000000000001" customHeight="1" x14ac:dyDescent="0.25">
      <c r="A123" s="219"/>
      <c r="B123" s="305"/>
      <c r="C123" s="305"/>
      <c r="D123" s="305"/>
      <c r="E123" s="305"/>
      <c r="F123" s="305"/>
      <c r="G123" s="305"/>
      <c r="H123" s="307"/>
      <c r="I123" s="206"/>
      <c r="J123" s="30">
        <f>IFERROR(ROUNDDOWN(J122/H122,1),0)</f>
        <v>0</v>
      </c>
      <c r="K123" s="206"/>
      <c r="L123" s="310"/>
      <c r="M123" s="311"/>
      <c r="N123" s="212"/>
      <c r="O123" s="214"/>
      <c r="P123" s="194"/>
      <c r="Q123" s="195"/>
      <c r="R123" s="155" t="str">
        <f>IFERROR(ROUNDDOWN(AVERAGE(P122:Q123),1),"")</f>
        <v/>
      </c>
      <c r="S123" s="156"/>
      <c r="T123" s="194"/>
      <c r="U123" s="195"/>
      <c r="V123" s="155" t="str">
        <f>IFERROR(ROUNDDOWN(AVERAGE(T122:U123),1),"")</f>
        <v/>
      </c>
      <c r="W123" s="156"/>
      <c r="X123" s="200"/>
      <c r="Y123" s="201"/>
      <c r="Z123" s="201"/>
      <c r="AA123" s="202"/>
      <c r="AB123" s="194"/>
      <c r="AC123" s="195"/>
      <c r="AD123" s="155" t="str">
        <f>IFERROR(ROUNDDOWN(AVERAGE(AB122:AC123),1),"")</f>
        <v/>
      </c>
      <c r="AE123" s="156"/>
      <c r="AF123" s="194"/>
      <c r="AG123" s="195"/>
      <c r="AH123" s="155" t="str">
        <f>IFERROR(ROUNDDOWN(AVERAGE(AF122:AG123),1),"")</f>
        <v/>
      </c>
      <c r="AI123" s="156"/>
      <c r="AJ123" s="194"/>
      <c r="AK123" s="195"/>
      <c r="AL123" s="155" t="str">
        <f>IFERROR(ROUNDDOWN(AVERAGE(AJ122:AK123),1),"")</f>
        <v/>
      </c>
      <c r="AM123" s="156"/>
      <c r="AN123" s="198"/>
      <c r="AO123" s="191"/>
      <c r="AP123" s="191"/>
    </row>
    <row r="124" spans="1:42" ht="17.100000000000001" customHeight="1" x14ac:dyDescent="0.25">
      <c r="A124" s="219"/>
      <c r="B124" s="304"/>
      <c r="C124" s="304"/>
      <c r="D124" s="304"/>
      <c r="E124" s="304"/>
      <c r="F124" s="304"/>
      <c r="G124" s="304"/>
      <c r="H124" s="306"/>
      <c r="I124" s="205" t="s">
        <v>54</v>
      </c>
      <c r="J124" s="42"/>
      <c r="K124" s="205" t="s">
        <v>60</v>
      </c>
      <c r="L124" s="308"/>
      <c r="M124" s="309"/>
      <c r="N124" s="211">
        <f>ROUNDDOWN(J125*L124,1)</f>
        <v>0</v>
      </c>
      <c r="O124" s="213" t="s">
        <v>79</v>
      </c>
      <c r="P124" s="196"/>
      <c r="Q124" s="197"/>
      <c r="R124" s="181" t="s">
        <v>5</v>
      </c>
      <c r="S124" s="182"/>
      <c r="T124" s="196"/>
      <c r="U124" s="197"/>
      <c r="V124" s="181" t="s">
        <v>5</v>
      </c>
      <c r="W124" s="182"/>
      <c r="X124" s="139" t="str">
        <f>IFERROR(TRUNC(V125/R125,5),"")</f>
        <v/>
      </c>
      <c r="Y124" s="199"/>
      <c r="Z124" s="199"/>
      <c r="AA124" s="140"/>
      <c r="AB124" s="196"/>
      <c r="AC124" s="197"/>
      <c r="AD124" s="181" t="s">
        <v>5</v>
      </c>
      <c r="AE124" s="182"/>
      <c r="AF124" s="196"/>
      <c r="AG124" s="197"/>
      <c r="AH124" s="181" t="s">
        <v>5</v>
      </c>
      <c r="AI124" s="182"/>
      <c r="AJ124" s="196"/>
      <c r="AK124" s="197"/>
      <c r="AL124" s="181" t="s">
        <v>5</v>
      </c>
      <c r="AM124" s="182"/>
      <c r="AN124" s="198" t="str">
        <f t="shared" ref="AN124" si="39">IFERROR(TRUNC(AL125/R125,5),"")</f>
        <v/>
      </c>
      <c r="AO124" s="191" t="str">
        <f>IFERROR(TRUNC((R125-SUM(AD125,AH125,AL125))/R125,5),"")</f>
        <v/>
      </c>
      <c r="AP124" s="191"/>
    </row>
    <row r="125" spans="1:42" ht="17.100000000000001" customHeight="1" x14ac:dyDescent="0.25">
      <c r="A125" s="219"/>
      <c r="B125" s="305"/>
      <c r="C125" s="305"/>
      <c r="D125" s="305"/>
      <c r="E125" s="305"/>
      <c r="F125" s="305"/>
      <c r="G125" s="305"/>
      <c r="H125" s="307"/>
      <c r="I125" s="206"/>
      <c r="J125" s="30">
        <f>IFERROR(ROUNDDOWN(J124/H124,1),0)</f>
        <v>0</v>
      </c>
      <c r="K125" s="206"/>
      <c r="L125" s="310"/>
      <c r="M125" s="311"/>
      <c r="N125" s="212"/>
      <c r="O125" s="214"/>
      <c r="P125" s="194"/>
      <c r="Q125" s="195"/>
      <c r="R125" s="155" t="str">
        <f>IFERROR(ROUNDDOWN(AVERAGE(P124:Q125),1),"")</f>
        <v/>
      </c>
      <c r="S125" s="156"/>
      <c r="T125" s="194"/>
      <c r="U125" s="195"/>
      <c r="V125" s="155" t="str">
        <f>IFERROR(ROUNDDOWN(AVERAGE(T124:U125),1),"")</f>
        <v/>
      </c>
      <c r="W125" s="156"/>
      <c r="X125" s="200"/>
      <c r="Y125" s="201"/>
      <c r="Z125" s="201"/>
      <c r="AA125" s="202"/>
      <c r="AB125" s="194"/>
      <c r="AC125" s="195"/>
      <c r="AD125" s="155" t="str">
        <f>IFERROR(ROUNDDOWN(AVERAGE(AB124:AC125),1),"")</f>
        <v/>
      </c>
      <c r="AE125" s="156"/>
      <c r="AF125" s="194"/>
      <c r="AG125" s="195"/>
      <c r="AH125" s="155" t="str">
        <f>IFERROR(ROUNDDOWN(AVERAGE(AF124:AG125),1),"")</f>
        <v/>
      </c>
      <c r="AI125" s="156"/>
      <c r="AJ125" s="194"/>
      <c r="AK125" s="195"/>
      <c r="AL125" s="155" t="str">
        <f>IFERROR(ROUNDDOWN(AVERAGE(AJ124:AK125),1),"")</f>
        <v/>
      </c>
      <c r="AM125" s="156"/>
      <c r="AN125" s="198"/>
      <c r="AO125" s="191"/>
      <c r="AP125" s="191"/>
    </row>
    <row r="126" spans="1:42" ht="17.100000000000001" customHeight="1" x14ac:dyDescent="0.25">
      <c r="A126" s="169" t="s">
        <v>6</v>
      </c>
      <c r="B126" s="170"/>
      <c r="C126" s="171"/>
      <c r="D126" s="175" t="s">
        <v>18</v>
      </c>
      <c r="E126" s="177"/>
      <c r="F126" s="177"/>
      <c r="G126" s="177"/>
      <c r="H126" s="161"/>
      <c r="I126" s="162"/>
      <c r="J126" s="161"/>
      <c r="K126" s="162"/>
      <c r="L126" s="165"/>
      <c r="M126" s="166"/>
      <c r="N126" s="165"/>
      <c r="O126" s="166"/>
      <c r="P126" s="179">
        <f>SUM(P46,P48,P50,P52,P54,P56,P58,P60,P62,P64,P66,P68,P70,P72,P74,P76,P78,P80,P82,P84,P86,P88,P90,P92,P94,P96,P98,P100,P102,P104,P106,P108,P110,P112,P114,P116,P118,P120,P122,P124)</f>
        <v>0</v>
      </c>
      <c r="Q126" s="180"/>
      <c r="R126" s="181"/>
      <c r="S126" s="182"/>
      <c r="T126" s="179">
        <f>SUM(T46,T48,T50,T52,T54,T56,T58,T60,T62,T64,T66,T68,T70,T72,T74,T76,T78,T80,T82,T84,T86,T88,T90,T92,T94,T96,T98,T100,T102,T104,T106,T108,T110,T112,T114,T116,T118,T120,T122,T124)</f>
        <v>0</v>
      </c>
      <c r="U126" s="180"/>
      <c r="V126" s="181"/>
      <c r="W126" s="182"/>
      <c r="X126" s="185"/>
      <c r="Y126" s="186"/>
      <c r="Z126" s="186"/>
      <c r="AA126" s="187"/>
      <c r="AB126" s="179">
        <f>SUM(AB46,AB48,AB50,AB52,AB54,AB56,AB58,AB60,AB62,AB64,AB66,AB68,AB70,AB72,AB74,AB76,AB78,AB80,AB82,AB84,AB86,AB88,AB90,AB92,AB94,AB96,AB98,AB100,AB102,AB104,AB106,AB108,AB110,AB112,AB114,AB116,AB118,AB120,AB122,AB124)</f>
        <v>0</v>
      </c>
      <c r="AC126" s="180"/>
      <c r="AD126" s="181"/>
      <c r="AE126" s="182"/>
      <c r="AF126" s="179">
        <f>SUM(AF46,AF48,AF50,AF52,AF54,AF56,AF58,AF60,AF62,AF64,AF66,AF68,AF70,AF72,AF74,AF76,AF78,AF80,AF82,AF84,AF86,AF88,AF90,AF92,AF94,AF96,AF98,AF100,AF102,AF104,AF106,AF108,AF110,AF112,AF114,AF116,AF118,AF120,AF122,AF124)</f>
        <v>0</v>
      </c>
      <c r="AG126" s="180"/>
      <c r="AH126" s="181"/>
      <c r="AI126" s="182"/>
      <c r="AJ126" s="179">
        <f>SUM(AJ46,AJ48,AJ50,AJ52,AJ54,AJ56,AJ58,AJ60,AJ62,AJ64,AJ66,AJ68,AJ70,AJ72,AJ74,AJ76,AJ78,AJ80,AJ82,AJ84,AJ86,AJ88,AJ90,AJ92,AJ94,AJ96,AJ98,AJ100,AJ102,AJ104,AJ106,AJ108,AJ110,AJ112,AJ114,AJ116,AJ118,AJ120,AJ122,AJ124)</f>
        <v>0</v>
      </c>
      <c r="AK126" s="180"/>
      <c r="AL126" s="181"/>
      <c r="AM126" s="182"/>
      <c r="AN126" s="183"/>
      <c r="AO126" s="184"/>
      <c r="AP126" s="184"/>
    </row>
    <row r="127" spans="1:42" ht="17.100000000000001" customHeight="1" x14ac:dyDescent="0.25">
      <c r="A127" s="172"/>
      <c r="B127" s="173"/>
      <c r="C127" s="174"/>
      <c r="D127" s="176"/>
      <c r="E127" s="178"/>
      <c r="F127" s="178"/>
      <c r="G127" s="178"/>
      <c r="H127" s="163"/>
      <c r="I127" s="164"/>
      <c r="J127" s="163"/>
      <c r="K127" s="164"/>
      <c r="L127" s="167"/>
      <c r="M127" s="168"/>
      <c r="N127" s="167"/>
      <c r="O127" s="168"/>
      <c r="P127" s="153">
        <f>SUM(P47,P49,P51,P53,P55,P57,P59,P61,P63,P65,P67,P69,P71,P73,P75,P77,P79,P81,P83,P85,P87,P89,P91,P93,P95,P97,P99,P101,P103,P105,P107,P109,P111,P113,P115,P117,P119,P121,P123,P125)</f>
        <v>0</v>
      </c>
      <c r="Q127" s="154"/>
      <c r="R127" s="155">
        <f>SUM(R47,R49,R51,R53,R55,R57,R59,R61,R63,R65,R67,R69,R73,R71,R75,R77,R79,R81,R83,R85,R87,R89,R91,R93,R95,R97,R99,R101,R103,R105,R107,R109,R111,R113,R115,R117,R119,R121,R123,R125)</f>
        <v>0</v>
      </c>
      <c r="S127" s="156"/>
      <c r="T127" s="153">
        <f>SUM(T47,T49,T51,T53,T55,T57,T59,T61,T63,T65,T67,T69,T71,T73,T75,T77,T79,T81,T83,T85,T87,T89,T91,T93,T95,T97,T99,T101,T103,T105,T107,T109,T111,T113,T115,T117,T119,T121,T123,T125)</f>
        <v>0</v>
      </c>
      <c r="U127" s="154"/>
      <c r="V127" s="155">
        <f>SUM(V47,V49,V51,V53,V55,V57,V59,V61,V63,V65,V67,V69,V73,V71,V75,V77,V79,V81,V83,V85,V87,V89,V91,V93,V95,V97,V99,V101,V103,V105,V107,V109,V111,V113,V115,V117,V119,V121,V123,V125)</f>
        <v>0</v>
      </c>
      <c r="W127" s="156"/>
      <c r="X127" s="188"/>
      <c r="Y127" s="189"/>
      <c r="Z127" s="189"/>
      <c r="AA127" s="190"/>
      <c r="AB127" s="153">
        <f>SUM(AB47,AB49,AB51,AB53,AB55,AB57,AB59,AB61,AB63,AB65,AB67,AB69,AB71,AB73,AB75,AB77,AB79,AB81,AB83,AB85,AB87,AB89,AB91,AB93,AB95,AB97,AB99,AB101,AB103,AB105,AB107,AB109,AB111,AB113,AB115,AB117,AB119,AB121,AB123,AB125)</f>
        <v>0</v>
      </c>
      <c r="AC127" s="154"/>
      <c r="AD127" s="155">
        <f>SUM(AD47,AD49,AD51,AD53,AD55,AD57,AD59,AD61,AD63,AD65,AD67,AD69,AD73,AD71,AD75,AD77,AD79,AD81,AD83,AD85,AD87,AD89,AD91,AD93,AD95,AD97,AD99,AD101,AD103,AD105,AD107,AD109,AD111,AD113,AD115,AD117,AD119,AD121,AD123,AD125)</f>
        <v>0</v>
      </c>
      <c r="AE127" s="156"/>
      <c r="AF127" s="153">
        <f>SUM(AF47,AF49,AF51,AF53,AF55,AF57,AF59,AF61,AF63,AF65,AF67,AF69,AF71,AF73,AF75,AF77,AF79,AF81,AF83,AF85,AF87,AF89,AF91,AF93,AF95,AF97,AF99,AF101,AF103,AF105,AF107,AF109,AF111,AF113,AF115,AF117,AF119,AF121,AF123,AF125)</f>
        <v>0</v>
      </c>
      <c r="AG127" s="154"/>
      <c r="AH127" s="155">
        <f>SUM(AH47,AH49,AH51,AH53,AH55,AH57,AH59,AH61,AH63,AH65,AH67,AH69,AH73,AH71,AH75,AH77,AH79,AH81,AH83,AH85,AH87,AH89,AH91,AH93,AH95,AH97,AH99,AH101,AH103,AH105,AH107,AH109,AH111,AH113,AH115,AH117,AH119,AH121,AH123,AH125)</f>
        <v>0</v>
      </c>
      <c r="AI127" s="156"/>
      <c r="AJ127" s="153">
        <f>SUM(AJ47,AJ49,AJ51,AJ53,AJ55,AJ57,AJ59,AJ61,AJ63,AJ65,AJ67,AJ69,AJ71,AJ73,AJ75,AJ77,AJ79,AJ81,AJ83,AJ85,AJ87,AJ89,AJ91,AJ93,AJ95,AJ97,AJ99,AJ101,AJ103,AJ105,AJ107,AJ109,AJ111,AJ113,AJ115,AJ117,AJ119,AJ121,AJ123,AJ125)</f>
        <v>0</v>
      </c>
      <c r="AK127" s="154"/>
      <c r="AL127" s="155">
        <f>SUM(AL47,AL49,AL51,AL53,AL55,AL57,AL59,AL61,AL63,AL65,AL67,AL69,AL73,AL71,AL75,AL77,AL79,AL81,AL83,AL85,AL87,AL89,AL91,AL93,AL95,AL97,AL99,AL101,AL103,AL105,AL107,AL109,AL111,AL113,AL115,AL117,AL119,AL121,AL123,AL125)</f>
        <v>0</v>
      </c>
      <c r="AM127" s="156"/>
      <c r="AN127" s="183"/>
      <c r="AO127" s="184"/>
      <c r="AP127" s="184"/>
    </row>
    <row r="128" spans="1:42" ht="15" customHeight="1" x14ac:dyDescent="0.25"/>
    <row r="129" spans="1:48" s="13" customFormat="1" ht="50.25" customHeight="1" x14ac:dyDescent="0.25">
      <c r="A129" s="157" t="s">
        <v>0</v>
      </c>
      <c r="B129" s="157" t="s">
        <v>8</v>
      </c>
      <c r="C129" s="89" t="s">
        <v>97</v>
      </c>
      <c r="D129" s="108" t="s">
        <v>118</v>
      </c>
      <c r="E129" s="110"/>
      <c r="F129" s="108" t="s">
        <v>96</v>
      </c>
      <c r="G129" s="110"/>
      <c r="H129" s="108" t="s">
        <v>41</v>
      </c>
      <c r="I129" s="110"/>
      <c r="J129" s="108" t="s">
        <v>99</v>
      </c>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10"/>
      <c r="AN129" s="108" t="s">
        <v>98</v>
      </c>
      <c r="AO129" s="109"/>
      <c r="AP129" s="110"/>
      <c r="AR129" s="1"/>
      <c r="AS129" s="1"/>
      <c r="AT129" s="1"/>
      <c r="AV129" s="1"/>
    </row>
    <row r="130" spans="1:48" s="13" customFormat="1" ht="27.75" customHeight="1" x14ac:dyDescent="0.25">
      <c r="A130" s="158"/>
      <c r="B130" s="158"/>
      <c r="C130" s="90"/>
      <c r="D130" s="111"/>
      <c r="E130" s="113"/>
      <c r="F130" s="111"/>
      <c r="G130" s="113"/>
      <c r="H130" s="111"/>
      <c r="I130" s="113"/>
      <c r="J130" s="27"/>
      <c r="K130" s="28"/>
      <c r="L130" s="28"/>
      <c r="M130" s="150" t="s">
        <v>143</v>
      </c>
      <c r="N130" s="151"/>
      <c r="O130" s="151"/>
      <c r="P130" s="151"/>
      <c r="Q130" s="151"/>
      <c r="R130" s="152"/>
      <c r="S130" s="150" t="s">
        <v>146</v>
      </c>
      <c r="T130" s="151"/>
      <c r="U130" s="152"/>
      <c r="V130" s="88" t="s">
        <v>100</v>
      </c>
      <c r="W130" s="88"/>
      <c r="X130" s="88"/>
      <c r="Y130" s="88"/>
      <c r="Z130" s="88"/>
      <c r="AA130" s="88"/>
      <c r="AB130" s="88" t="s">
        <v>101</v>
      </c>
      <c r="AC130" s="88"/>
      <c r="AD130" s="88"/>
      <c r="AE130" s="88"/>
      <c r="AF130" s="88"/>
      <c r="AG130" s="88"/>
      <c r="AH130" s="88" t="s">
        <v>102</v>
      </c>
      <c r="AI130" s="88"/>
      <c r="AJ130" s="88"/>
      <c r="AK130" s="88"/>
      <c r="AL130" s="88"/>
      <c r="AM130" s="88"/>
      <c r="AN130" s="111"/>
      <c r="AO130" s="112"/>
      <c r="AP130" s="113"/>
    </row>
    <row r="131" spans="1:48" ht="99.6" customHeight="1" x14ac:dyDescent="0.25">
      <c r="A131" s="159"/>
      <c r="B131" s="159"/>
      <c r="C131" s="91"/>
      <c r="D131" s="134" t="s">
        <v>115</v>
      </c>
      <c r="E131" s="160"/>
      <c r="F131" s="117" t="s">
        <v>70</v>
      </c>
      <c r="G131" s="119"/>
      <c r="H131" s="114" t="s">
        <v>82</v>
      </c>
      <c r="I131" s="116"/>
      <c r="J131" s="143" t="s">
        <v>147</v>
      </c>
      <c r="K131" s="144"/>
      <c r="L131" s="145"/>
      <c r="M131" s="146" t="s">
        <v>144</v>
      </c>
      <c r="N131" s="147"/>
      <c r="O131" s="146" t="s">
        <v>142</v>
      </c>
      <c r="P131" s="147"/>
      <c r="Q131" s="146" t="s">
        <v>145</v>
      </c>
      <c r="R131" s="147"/>
      <c r="S131" s="143" t="s">
        <v>148</v>
      </c>
      <c r="T131" s="144"/>
      <c r="U131" s="145"/>
      <c r="V131" s="88" t="s">
        <v>106</v>
      </c>
      <c r="W131" s="88"/>
      <c r="X131" s="88" t="s">
        <v>107</v>
      </c>
      <c r="Y131" s="88"/>
      <c r="Z131" s="88" t="s">
        <v>108</v>
      </c>
      <c r="AA131" s="88"/>
      <c r="AB131" s="88" t="s">
        <v>109</v>
      </c>
      <c r="AC131" s="88"/>
      <c r="AD131" s="88" t="s">
        <v>110</v>
      </c>
      <c r="AE131" s="88"/>
      <c r="AF131" s="88" t="s">
        <v>111</v>
      </c>
      <c r="AG131" s="88"/>
      <c r="AH131" s="88" t="s">
        <v>112</v>
      </c>
      <c r="AI131" s="88"/>
      <c r="AJ131" s="88" t="s">
        <v>113</v>
      </c>
      <c r="AK131" s="88"/>
      <c r="AL131" s="88" t="s">
        <v>114</v>
      </c>
      <c r="AM131" s="88"/>
      <c r="AN131" s="105" t="s">
        <v>125</v>
      </c>
      <c r="AO131" s="106"/>
      <c r="AP131" s="107"/>
      <c r="AR131" s="13"/>
      <c r="AS131" s="13"/>
      <c r="AT131" s="13"/>
      <c r="AV131" s="13"/>
    </row>
    <row r="132" spans="1:48" s="16" customFormat="1" ht="35.1" customHeight="1" x14ac:dyDescent="0.25">
      <c r="A132" s="87" t="str">
        <f>A46</f>
        <v>羽越</v>
      </c>
      <c r="B132" s="38" t="str" cm="1">
        <f t="array" aca="1" ref="B132" ca="1">IF(INDIRECT("B"&amp;44+(ROW()-131)*2)="","",INDIRECT("B"&amp;44+(ROW()-131)*2))</f>
        <v/>
      </c>
      <c r="C132" s="38" t="str" cm="1">
        <f t="array" aca="1" ref="C132" ca="1">IF(INDIRECT("c"&amp;44+(ROW()-131)*2)="","",INDIRECT("c"&amp;44+(ROW()-131)*2))</f>
        <v/>
      </c>
      <c r="D132" s="139" t="str" cm="1">
        <f t="array" aca="1" ref="D132" ca="1">IFERROR(TRUNC((INDIRECT("R"&amp;45+(ROW()-131)*2)-SUM(INDIRECT("AD"&amp;45+(ROW()-131)*2),INDIRECT("AH"&amp;45+(ROW()-131)*2)))/INDIRECT("R"&amp;45+(ROW()-131)*2),5),"")</f>
        <v/>
      </c>
      <c r="E132" s="140"/>
      <c r="F132" s="312"/>
      <c r="G132" s="316"/>
      <c r="H132" s="73" t="str">
        <f>IFERROR(IF(TRUNC((N$34+Q$34/100)*F132,0) = 0, "", TRUNC((N$34+Q$34/100)*F132,0)), "")</f>
        <v/>
      </c>
      <c r="I132" s="74"/>
      <c r="J132" s="135">
        <f>MIN(Q132,S132)</f>
        <v>0</v>
      </c>
      <c r="K132" s="137"/>
      <c r="L132" s="136"/>
      <c r="M132" s="135">
        <f t="shared" ref="M132:M171" si="40">SUM(IFERROR(ROUNDDOWN((AL132*O$38/(1+O$38))*M$38/3,2),0),IFERROR(ROUNDDOWN((AL132*O$39/(1+O$39))*M$39/3,2),0),IFERROR(ROUNDDOWN((AL132*O$40/(1+O$40))*M$40/3,2),0))</f>
        <v>0</v>
      </c>
      <c r="N132" s="136"/>
      <c r="O132" s="135">
        <f t="shared" ref="O132:O171" si="41">IFERROR(MIN((S$34+U$34/100),M132),0)</f>
        <v>0</v>
      </c>
      <c r="P132" s="136"/>
      <c r="Q132" s="135" t="str">
        <f>IFERROR(S132-O132,"")</f>
        <v/>
      </c>
      <c r="R132" s="136"/>
      <c r="S132" s="135" t="str">
        <f>IFERROR(ROUNDDOWN(AVERAGE(Z132,AF132,AL132),2),"")</f>
        <v/>
      </c>
      <c r="T132" s="137"/>
      <c r="U132" s="136"/>
      <c r="V132" s="314"/>
      <c r="W132" s="315"/>
      <c r="X132" s="312"/>
      <c r="Y132" s="316"/>
      <c r="Z132" s="141" t="str">
        <f>IFERROR(ROUNDDOWN(V132/X132,2),"")</f>
        <v/>
      </c>
      <c r="AA132" s="142"/>
      <c r="AB132" s="314"/>
      <c r="AC132" s="315"/>
      <c r="AD132" s="312"/>
      <c r="AE132" s="316"/>
      <c r="AF132" s="141" t="str">
        <f>IFERROR(ROUNDDOWN(AB132/AD132,2),"")</f>
        <v/>
      </c>
      <c r="AG132" s="142"/>
      <c r="AH132" s="314"/>
      <c r="AI132" s="315"/>
      <c r="AJ132" s="312"/>
      <c r="AK132" s="316"/>
      <c r="AL132" s="141" t="str">
        <f>IFERROR(ROUNDDOWN(AH132/AJ132,2),"")</f>
        <v/>
      </c>
      <c r="AM132" s="142"/>
      <c r="AN132" s="98" t="str">
        <f>IFERROR(IF(TRUNC(J132*F132,0) = 0, "", TRUNC(J132*F132,0)), "")</f>
        <v/>
      </c>
      <c r="AO132" s="99"/>
      <c r="AP132" s="18" t="s">
        <v>16</v>
      </c>
      <c r="AR132" s="1"/>
      <c r="AS132" s="1"/>
      <c r="AT132" s="1"/>
      <c r="AV132" s="1"/>
    </row>
    <row r="133" spans="1:48" ht="35.1" customHeight="1" x14ac:dyDescent="0.25">
      <c r="A133" s="87"/>
      <c r="B133" s="38" t="str" cm="1">
        <f t="array" aca="1" ref="B133" ca="1">IF(INDIRECT("B"&amp;44+(ROW()-131)*2)="","",INDIRECT("B"&amp;44+(ROW()-131)*2))</f>
        <v/>
      </c>
      <c r="C133" s="38" t="str" cm="1">
        <f t="array" aca="1" ref="C133" ca="1">IF(INDIRECT("c"&amp;44+(ROW()-131)*2)="","",INDIRECT("c"&amp;44+(ROW()-131)*2))</f>
        <v/>
      </c>
      <c r="D133" s="139" t="str" cm="1">
        <f t="array" aca="1" ref="D133" ca="1">IFERROR(TRUNC((INDIRECT("R"&amp;45+(ROW()-131)*2)-SUM(INDIRECT("AD"&amp;45+(ROW()-131)*2),INDIRECT("AH"&amp;45+(ROW()-131)*2)))/INDIRECT("R"&amp;45+(ROW()-131)*2),5),"")</f>
        <v/>
      </c>
      <c r="E133" s="140"/>
      <c r="F133" s="312"/>
      <c r="G133" s="316"/>
      <c r="H133" s="73" t="str">
        <f t="shared" ref="H133:H171" si="42">IFERROR(IF(TRUNC((N$34+Q$34/100)*F133,0) = 0, "", TRUNC((N$34+Q$34/100)*F133,0)), "")</f>
        <v/>
      </c>
      <c r="I133" s="74"/>
      <c r="J133" s="135">
        <f>MIN(Q133,S133)</f>
        <v>0</v>
      </c>
      <c r="K133" s="137"/>
      <c r="L133" s="136"/>
      <c r="M133" s="135">
        <f t="shared" si="40"/>
        <v>0</v>
      </c>
      <c r="N133" s="136"/>
      <c r="O133" s="135">
        <f t="shared" si="41"/>
        <v>0</v>
      </c>
      <c r="P133" s="136"/>
      <c r="Q133" s="135" t="str">
        <f t="shared" ref="Q133:Q168" si="43">IFERROR(S133-O133,"")</f>
        <v/>
      </c>
      <c r="R133" s="136"/>
      <c r="S133" s="135" t="str">
        <f>IFERROR(ROUNDDOWN(AVERAGE(Z133,AF133,AL133),2),"")</f>
        <v/>
      </c>
      <c r="T133" s="137"/>
      <c r="U133" s="136"/>
      <c r="V133" s="314"/>
      <c r="W133" s="317"/>
      <c r="X133" s="312"/>
      <c r="Y133" s="313"/>
      <c r="Z133" s="135" t="str">
        <f t="shared" ref="Z133:Z168" si="44">IFERROR(ROUNDDOWN(V133/X133,2),"")</f>
        <v/>
      </c>
      <c r="AA133" s="136"/>
      <c r="AB133" s="314"/>
      <c r="AC133" s="317"/>
      <c r="AD133" s="312"/>
      <c r="AE133" s="313"/>
      <c r="AF133" s="135" t="str">
        <f t="shared" ref="AF133:AF168" si="45">IFERROR(ROUNDDOWN(AB133/AD133,2),"")</f>
        <v/>
      </c>
      <c r="AG133" s="136"/>
      <c r="AH133" s="314"/>
      <c r="AI133" s="317"/>
      <c r="AJ133" s="312"/>
      <c r="AK133" s="313"/>
      <c r="AL133" s="135" t="str">
        <f t="shared" ref="AL133:AL168" si="46">IFERROR(ROUNDDOWN(AH133/AJ133,2),"")</f>
        <v/>
      </c>
      <c r="AM133" s="136"/>
      <c r="AN133" s="98" t="str">
        <f t="shared" ref="AN133:AN171" si="47">IFERROR(IF(TRUNC(J133*F133,0) = 0, "", TRUNC(J133*F133,0)), "")</f>
        <v/>
      </c>
      <c r="AO133" s="99"/>
      <c r="AP133" s="18" t="s">
        <v>16</v>
      </c>
      <c r="AR133" s="16"/>
      <c r="AS133" s="16"/>
      <c r="AT133" s="16"/>
      <c r="AV133" s="16"/>
    </row>
    <row r="134" spans="1:48" ht="35.1" customHeight="1" x14ac:dyDescent="0.25">
      <c r="A134" s="87"/>
      <c r="B134" s="38" t="str" cm="1">
        <f t="array" aca="1" ref="B134" ca="1">IF(INDIRECT("B"&amp;44+(ROW()-131)*2)="","",INDIRECT("B"&amp;44+(ROW()-131)*2))</f>
        <v/>
      </c>
      <c r="C134" s="38" t="str" cm="1">
        <f t="array" aca="1" ref="C134" ca="1">IF(INDIRECT("c"&amp;44+(ROW()-131)*2)="","",INDIRECT("c"&amp;44+(ROW()-131)*2))</f>
        <v/>
      </c>
      <c r="D134" s="139" t="str" cm="1">
        <f t="array" aca="1" ref="D134" ca="1">IFERROR(TRUNC((INDIRECT("R"&amp;45+(ROW()-131)*2)-SUM(INDIRECT("AD"&amp;45+(ROW()-131)*2),INDIRECT("AH"&amp;45+(ROW()-131)*2)))/INDIRECT("R"&amp;45+(ROW()-131)*2),5),"")</f>
        <v/>
      </c>
      <c r="E134" s="140"/>
      <c r="F134" s="312"/>
      <c r="G134" s="316"/>
      <c r="H134" s="73" t="str">
        <f t="shared" si="42"/>
        <v/>
      </c>
      <c r="I134" s="74"/>
      <c r="J134" s="135">
        <f t="shared" ref="J134:J168" si="48">MIN(Q134,S134)</f>
        <v>0</v>
      </c>
      <c r="K134" s="137"/>
      <c r="L134" s="136"/>
      <c r="M134" s="135">
        <f t="shared" si="40"/>
        <v>0</v>
      </c>
      <c r="N134" s="136"/>
      <c r="O134" s="135">
        <f t="shared" si="41"/>
        <v>0</v>
      </c>
      <c r="P134" s="136"/>
      <c r="Q134" s="135" t="str">
        <f t="shared" si="43"/>
        <v/>
      </c>
      <c r="R134" s="136"/>
      <c r="S134" s="135" t="str">
        <f t="shared" ref="S134:S168" si="49">IFERROR(ROUNDDOWN(AVERAGE(Z134,AF134,AL134),2),"")</f>
        <v/>
      </c>
      <c r="T134" s="137"/>
      <c r="U134" s="136"/>
      <c r="V134" s="314"/>
      <c r="W134" s="317"/>
      <c r="X134" s="312"/>
      <c r="Y134" s="313"/>
      <c r="Z134" s="135" t="str">
        <f t="shared" si="44"/>
        <v/>
      </c>
      <c r="AA134" s="136"/>
      <c r="AB134" s="314"/>
      <c r="AC134" s="317"/>
      <c r="AD134" s="312"/>
      <c r="AE134" s="313"/>
      <c r="AF134" s="135" t="str">
        <f t="shared" si="45"/>
        <v/>
      </c>
      <c r="AG134" s="136"/>
      <c r="AH134" s="314"/>
      <c r="AI134" s="317"/>
      <c r="AJ134" s="312"/>
      <c r="AK134" s="313"/>
      <c r="AL134" s="135" t="str">
        <f t="shared" si="46"/>
        <v/>
      </c>
      <c r="AM134" s="136"/>
      <c r="AN134" s="98" t="str">
        <f t="shared" si="47"/>
        <v/>
      </c>
      <c r="AO134" s="99"/>
      <c r="AP134" s="18" t="s">
        <v>16</v>
      </c>
      <c r="AR134" s="16"/>
      <c r="AS134" s="16"/>
      <c r="AT134" s="16"/>
      <c r="AV134" s="16"/>
    </row>
    <row r="135" spans="1:48" ht="35.1" customHeight="1" x14ac:dyDescent="0.25">
      <c r="A135" s="87"/>
      <c r="B135" s="38" t="str" cm="1">
        <f t="array" aca="1" ref="B135" ca="1">IF(INDIRECT("B"&amp;44+(ROW()-131)*2)="","",INDIRECT("B"&amp;44+(ROW()-131)*2))</f>
        <v/>
      </c>
      <c r="C135" s="38" t="str" cm="1">
        <f t="array" aca="1" ref="C135" ca="1">IF(INDIRECT("c"&amp;44+(ROW()-131)*2)="","",INDIRECT("c"&amp;44+(ROW()-131)*2))</f>
        <v/>
      </c>
      <c r="D135" s="139" t="str" cm="1">
        <f t="array" aca="1" ref="D135" ca="1">IFERROR(TRUNC((INDIRECT("R"&amp;45+(ROW()-131)*2)-SUM(INDIRECT("AD"&amp;45+(ROW()-131)*2),INDIRECT("AH"&amp;45+(ROW()-131)*2)))/INDIRECT("R"&amp;45+(ROW()-131)*2),5),"")</f>
        <v/>
      </c>
      <c r="E135" s="140"/>
      <c r="F135" s="312"/>
      <c r="G135" s="316"/>
      <c r="H135" s="73" t="str">
        <f t="shared" si="42"/>
        <v/>
      </c>
      <c r="I135" s="74"/>
      <c r="J135" s="135">
        <f t="shared" si="48"/>
        <v>0</v>
      </c>
      <c r="K135" s="137"/>
      <c r="L135" s="136"/>
      <c r="M135" s="135">
        <f t="shared" si="40"/>
        <v>0</v>
      </c>
      <c r="N135" s="136"/>
      <c r="O135" s="135">
        <f t="shared" si="41"/>
        <v>0</v>
      </c>
      <c r="P135" s="136"/>
      <c r="Q135" s="135" t="str">
        <f t="shared" si="43"/>
        <v/>
      </c>
      <c r="R135" s="136"/>
      <c r="S135" s="135" t="str">
        <f t="shared" si="49"/>
        <v/>
      </c>
      <c r="T135" s="137"/>
      <c r="U135" s="136"/>
      <c r="V135" s="314"/>
      <c r="W135" s="317"/>
      <c r="X135" s="312"/>
      <c r="Y135" s="313"/>
      <c r="Z135" s="135" t="str">
        <f t="shared" si="44"/>
        <v/>
      </c>
      <c r="AA135" s="136"/>
      <c r="AB135" s="314"/>
      <c r="AC135" s="317"/>
      <c r="AD135" s="312"/>
      <c r="AE135" s="313"/>
      <c r="AF135" s="135" t="str">
        <f t="shared" si="45"/>
        <v/>
      </c>
      <c r="AG135" s="136"/>
      <c r="AH135" s="314"/>
      <c r="AI135" s="317"/>
      <c r="AJ135" s="312"/>
      <c r="AK135" s="313"/>
      <c r="AL135" s="135" t="str">
        <f t="shared" si="46"/>
        <v/>
      </c>
      <c r="AM135" s="136"/>
      <c r="AN135" s="98" t="str">
        <f t="shared" si="47"/>
        <v/>
      </c>
      <c r="AO135" s="99"/>
      <c r="AP135" s="18" t="s">
        <v>16</v>
      </c>
      <c r="AR135" s="16"/>
      <c r="AS135" s="16"/>
      <c r="AT135" s="16"/>
      <c r="AV135" s="16"/>
    </row>
    <row r="136" spans="1:48" ht="35.1" customHeight="1" x14ac:dyDescent="0.25">
      <c r="A136" s="87"/>
      <c r="B136" s="38" t="str" cm="1">
        <f t="array" aca="1" ref="B136" ca="1">IF(INDIRECT("B"&amp;44+(ROW()-131)*2)="","",INDIRECT("B"&amp;44+(ROW()-131)*2))</f>
        <v/>
      </c>
      <c r="C136" s="38" t="str" cm="1">
        <f t="array" aca="1" ref="C136" ca="1">IF(INDIRECT("c"&amp;44+(ROW()-131)*2)="","",INDIRECT("c"&amp;44+(ROW()-131)*2))</f>
        <v/>
      </c>
      <c r="D136" s="139" t="str" cm="1">
        <f t="array" aca="1" ref="D136" ca="1">IFERROR(TRUNC((INDIRECT("R"&amp;45+(ROW()-131)*2)-SUM(INDIRECT("AD"&amp;45+(ROW()-131)*2),INDIRECT("AH"&amp;45+(ROW()-131)*2)))/INDIRECT("R"&amp;45+(ROW()-131)*2),5),"")</f>
        <v/>
      </c>
      <c r="E136" s="140"/>
      <c r="F136" s="312"/>
      <c r="G136" s="316"/>
      <c r="H136" s="73" t="str">
        <f t="shared" si="42"/>
        <v/>
      </c>
      <c r="I136" s="74"/>
      <c r="J136" s="135">
        <f t="shared" si="48"/>
        <v>0</v>
      </c>
      <c r="K136" s="137"/>
      <c r="L136" s="136"/>
      <c r="M136" s="135">
        <f t="shared" si="40"/>
        <v>0</v>
      </c>
      <c r="N136" s="136"/>
      <c r="O136" s="135">
        <f t="shared" si="41"/>
        <v>0</v>
      </c>
      <c r="P136" s="136"/>
      <c r="Q136" s="135" t="str">
        <f t="shared" si="43"/>
        <v/>
      </c>
      <c r="R136" s="136"/>
      <c r="S136" s="135" t="str">
        <f t="shared" si="49"/>
        <v/>
      </c>
      <c r="T136" s="137"/>
      <c r="U136" s="136"/>
      <c r="V136" s="314"/>
      <c r="W136" s="317"/>
      <c r="X136" s="312"/>
      <c r="Y136" s="313"/>
      <c r="Z136" s="135" t="str">
        <f t="shared" si="44"/>
        <v/>
      </c>
      <c r="AA136" s="136"/>
      <c r="AB136" s="314"/>
      <c r="AC136" s="317"/>
      <c r="AD136" s="312"/>
      <c r="AE136" s="313"/>
      <c r="AF136" s="135" t="str">
        <f t="shared" si="45"/>
        <v/>
      </c>
      <c r="AG136" s="136"/>
      <c r="AH136" s="314"/>
      <c r="AI136" s="317"/>
      <c r="AJ136" s="312"/>
      <c r="AK136" s="313"/>
      <c r="AL136" s="135" t="str">
        <f t="shared" si="46"/>
        <v/>
      </c>
      <c r="AM136" s="136"/>
      <c r="AN136" s="98" t="str">
        <f t="shared" si="47"/>
        <v/>
      </c>
      <c r="AO136" s="99"/>
      <c r="AP136" s="18" t="s">
        <v>16</v>
      </c>
      <c r="AR136" s="16"/>
      <c r="AS136" s="16"/>
      <c r="AT136" s="16"/>
      <c r="AV136" s="16"/>
    </row>
    <row r="137" spans="1:48" ht="35.1" customHeight="1" x14ac:dyDescent="0.25">
      <c r="A137" s="87"/>
      <c r="B137" s="38" t="str" cm="1">
        <f t="array" aca="1" ref="B137" ca="1">IF(INDIRECT("B"&amp;44+(ROW()-131)*2)="","",INDIRECT("B"&amp;44+(ROW()-131)*2))</f>
        <v/>
      </c>
      <c r="C137" s="38" t="str" cm="1">
        <f t="array" aca="1" ref="C137" ca="1">IF(INDIRECT("c"&amp;44+(ROW()-131)*2)="","",INDIRECT("c"&amp;44+(ROW()-131)*2))</f>
        <v/>
      </c>
      <c r="D137" s="139" t="str" cm="1">
        <f t="array" aca="1" ref="D137" ca="1">IFERROR(TRUNC((INDIRECT("R"&amp;45+(ROW()-131)*2)-SUM(INDIRECT("AD"&amp;45+(ROW()-131)*2),INDIRECT("AH"&amp;45+(ROW()-131)*2)))/INDIRECT("R"&amp;45+(ROW()-131)*2),5),"")</f>
        <v/>
      </c>
      <c r="E137" s="140"/>
      <c r="F137" s="312"/>
      <c r="G137" s="316"/>
      <c r="H137" s="73" t="str">
        <f t="shared" si="42"/>
        <v/>
      </c>
      <c r="I137" s="74"/>
      <c r="J137" s="135">
        <f t="shared" si="48"/>
        <v>0</v>
      </c>
      <c r="K137" s="137"/>
      <c r="L137" s="136"/>
      <c r="M137" s="135">
        <f t="shared" si="40"/>
        <v>0</v>
      </c>
      <c r="N137" s="136"/>
      <c r="O137" s="135">
        <f t="shared" si="41"/>
        <v>0</v>
      </c>
      <c r="P137" s="136"/>
      <c r="Q137" s="135" t="str">
        <f t="shared" si="43"/>
        <v/>
      </c>
      <c r="R137" s="136"/>
      <c r="S137" s="135" t="str">
        <f t="shared" si="49"/>
        <v/>
      </c>
      <c r="T137" s="137"/>
      <c r="U137" s="136"/>
      <c r="V137" s="314"/>
      <c r="W137" s="317"/>
      <c r="X137" s="312"/>
      <c r="Y137" s="313"/>
      <c r="Z137" s="135" t="str">
        <f t="shared" si="44"/>
        <v/>
      </c>
      <c r="AA137" s="136"/>
      <c r="AB137" s="314"/>
      <c r="AC137" s="317"/>
      <c r="AD137" s="312"/>
      <c r="AE137" s="313"/>
      <c r="AF137" s="135" t="str">
        <f t="shared" si="45"/>
        <v/>
      </c>
      <c r="AG137" s="136"/>
      <c r="AH137" s="314"/>
      <c r="AI137" s="317"/>
      <c r="AJ137" s="312"/>
      <c r="AK137" s="313"/>
      <c r="AL137" s="135" t="str">
        <f t="shared" si="46"/>
        <v/>
      </c>
      <c r="AM137" s="136"/>
      <c r="AN137" s="98" t="str">
        <f t="shared" si="47"/>
        <v/>
      </c>
      <c r="AO137" s="99"/>
      <c r="AP137" s="18" t="s">
        <v>16</v>
      </c>
      <c r="AR137" s="16"/>
      <c r="AS137" s="16"/>
      <c r="AT137" s="16"/>
      <c r="AV137" s="16"/>
    </row>
    <row r="138" spans="1:48" ht="35.1" customHeight="1" x14ac:dyDescent="0.25">
      <c r="A138" s="87"/>
      <c r="B138" s="38" t="str" cm="1">
        <f t="array" aca="1" ref="B138" ca="1">IF(INDIRECT("B"&amp;44+(ROW()-131)*2)="","",INDIRECT("B"&amp;44+(ROW()-131)*2))</f>
        <v/>
      </c>
      <c r="C138" s="38" t="str" cm="1">
        <f t="array" aca="1" ref="C138" ca="1">IF(INDIRECT("c"&amp;44+(ROW()-131)*2)="","",INDIRECT("c"&amp;44+(ROW()-131)*2))</f>
        <v/>
      </c>
      <c r="D138" s="139" t="str" cm="1">
        <f t="array" aca="1" ref="D138" ca="1">IFERROR(TRUNC((INDIRECT("R"&amp;45+(ROW()-131)*2)-SUM(INDIRECT("AD"&amp;45+(ROW()-131)*2),INDIRECT("AH"&amp;45+(ROW()-131)*2)))/INDIRECT("R"&amp;45+(ROW()-131)*2),5),"")</f>
        <v/>
      </c>
      <c r="E138" s="140"/>
      <c r="F138" s="312"/>
      <c r="G138" s="316"/>
      <c r="H138" s="73" t="str">
        <f t="shared" si="42"/>
        <v/>
      </c>
      <c r="I138" s="74"/>
      <c r="J138" s="135">
        <f t="shared" ref="J138:J165" si="50">MIN(Q138,S138)</f>
        <v>0</v>
      </c>
      <c r="K138" s="137"/>
      <c r="L138" s="136"/>
      <c r="M138" s="135">
        <f t="shared" si="40"/>
        <v>0</v>
      </c>
      <c r="N138" s="136"/>
      <c r="O138" s="135">
        <f t="shared" si="41"/>
        <v>0</v>
      </c>
      <c r="P138" s="136"/>
      <c r="Q138" s="135" t="str">
        <f t="shared" ref="Q138:Q165" si="51">IFERROR(S138-O138,"")</f>
        <v/>
      </c>
      <c r="R138" s="136"/>
      <c r="S138" s="135" t="str">
        <f t="shared" ref="S138:S165" si="52">IFERROR(ROUNDDOWN(AVERAGE(Z138,AF138,AL138),2),"")</f>
        <v/>
      </c>
      <c r="T138" s="137"/>
      <c r="U138" s="136"/>
      <c r="V138" s="314"/>
      <c r="W138" s="317"/>
      <c r="X138" s="312"/>
      <c r="Y138" s="313"/>
      <c r="Z138" s="135" t="str">
        <f t="shared" ref="Z138:Z165" si="53">IFERROR(ROUNDDOWN(V138/X138,2),"")</f>
        <v/>
      </c>
      <c r="AA138" s="136"/>
      <c r="AB138" s="314"/>
      <c r="AC138" s="317"/>
      <c r="AD138" s="312"/>
      <c r="AE138" s="313"/>
      <c r="AF138" s="135" t="str">
        <f t="shared" ref="AF138:AF165" si="54">IFERROR(ROUNDDOWN(AB138/AD138,2),"")</f>
        <v/>
      </c>
      <c r="AG138" s="136"/>
      <c r="AH138" s="314"/>
      <c r="AI138" s="317"/>
      <c r="AJ138" s="312"/>
      <c r="AK138" s="313"/>
      <c r="AL138" s="135" t="str">
        <f t="shared" ref="AL138:AL165" si="55">IFERROR(ROUNDDOWN(AH138/AJ138,2),"")</f>
        <v/>
      </c>
      <c r="AM138" s="136"/>
      <c r="AN138" s="98" t="str">
        <f t="shared" si="47"/>
        <v/>
      </c>
      <c r="AO138" s="99"/>
      <c r="AP138" s="18" t="s">
        <v>16</v>
      </c>
      <c r="AR138" s="16"/>
      <c r="AS138" s="16"/>
      <c r="AT138" s="16"/>
      <c r="AV138" s="16"/>
    </row>
    <row r="139" spans="1:48" ht="35.1" customHeight="1" x14ac:dyDescent="0.25">
      <c r="A139" s="87"/>
      <c r="B139" s="38" t="str" cm="1">
        <f t="array" aca="1" ref="B139" ca="1">IF(INDIRECT("B"&amp;44+(ROW()-131)*2)="","",INDIRECT("B"&amp;44+(ROW()-131)*2))</f>
        <v/>
      </c>
      <c r="C139" s="38" t="str" cm="1">
        <f t="array" aca="1" ref="C139" ca="1">IF(INDIRECT("c"&amp;44+(ROW()-131)*2)="","",INDIRECT("c"&amp;44+(ROW()-131)*2))</f>
        <v/>
      </c>
      <c r="D139" s="139" t="str" cm="1">
        <f t="array" aca="1" ref="D139" ca="1">IFERROR(TRUNC((INDIRECT("R"&amp;45+(ROW()-131)*2)-SUM(INDIRECT("AD"&amp;45+(ROW()-131)*2),INDIRECT("AH"&amp;45+(ROW()-131)*2)))/INDIRECT("R"&amp;45+(ROW()-131)*2),5),"")</f>
        <v/>
      </c>
      <c r="E139" s="140"/>
      <c r="F139" s="312"/>
      <c r="G139" s="316"/>
      <c r="H139" s="73" t="str">
        <f t="shared" si="42"/>
        <v/>
      </c>
      <c r="I139" s="74"/>
      <c r="J139" s="135">
        <f t="shared" si="50"/>
        <v>0</v>
      </c>
      <c r="K139" s="137"/>
      <c r="L139" s="136"/>
      <c r="M139" s="135">
        <f t="shared" si="40"/>
        <v>0</v>
      </c>
      <c r="N139" s="136"/>
      <c r="O139" s="135">
        <f t="shared" si="41"/>
        <v>0</v>
      </c>
      <c r="P139" s="136"/>
      <c r="Q139" s="135" t="str">
        <f t="shared" si="51"/>
        <v/>
      </c>
      <c r="R139" s="136"/>
      <c r="S139" s="135" t="str">
        <f t="shared" si="52"/>
        <v/>
      </c>
      <c r="T139" s="137"/>
      <c r="U139" s="136"/>
      <c r="V139" s="314"/>
      <c r="W139" s="317"/>
      <c r="X139" s="312"/>
      <c r="Y139" s="313"/>
      <c r="Z139" s="135" t="str">
        <f t="shared" si="53"/>
        <v/>
      </c>
      <c r="AA139" s="136"/>
      <c r="AB139" s="314"/>
      <c r="AC139" s="317"/>
      <c r="AD139" s="312"/>
      <c r="AE139" s="313"/>
      <c r="AF139" s="135" t="str">
        <f t="shared" si="54"/>
        <v/>
      </c>
      <c r="AG139" s="136"/>
      <c r="AH139" s="314"/>
      <c r="AI139" s="317"/>
      <c r="AJ139" s="312"/>
      <c r="AK139" s="313"/>
      <c r="AL139" s="135" t="str">
        <f t="shared" si="55"/>
        <v/>
      </c>
      <c r="AM139" s="136"/>
      <c r="AN139" s="98" t="str">
        <f t="shared" si="47"/>
        <v/>
      </c>
      <c r="AO139" s="99"/>
      <c r="AP139" s="18" t="s">
        <v>16</v>
      </c>
      <c r="AR139" s="16"/>
      <c r="AS139" s="16"/>
      <c r="AT139" s="16"/>
      <c r="AV139" s="16"/>
    </row>
    <row r="140" spans="1:48" ht="34.15" customHeight="1" x14ac:dyDescent="0.25">
      <c r="A140" s="87"/>
      <c r="B140" s="38" t="str" cm="1">
        <f t="array" aca="1" ref="B140" ca="1">IF(INDIRECT("B"&amp;44+(ROW()-131)*2)="","",INDIRECT("B"&amp;44+(ROW()-131)*2))</f>
        <v/>
      </c>
      <c r="C140" s="38" t="str" cm="1">
        <f t="array" aca="1" ref="C140" ca="1">IF(INDIRECT("c"&amp;44+(ROW()-131)*2)="","",INDIRECT("c"&amp;44+(ROW()-131)*2))</f>
        <v/>
      </c>
      <c r="D140" s="139" t="str" cm="1">
        <f t="array" aca="1" ref="D140" ca="1">IFERROR(TRUNC((INDIRECT("R"&amp;45+(ROW()-131)*2)-SUM(INDIRECT("AD"&amp;45+(ROW()-131)*2),INDIRECT("AH"&amp;45+(ROW()-131)*2)))/INDIRECT("R"&amp;45+(ROW()-131)*2),5),"")</f>
        <v/>
      </c>
      <c r="E140" s="140"/>
      <c r="F140" s="312"/>
      <c r="G140" s="316"/>
      <c r="H140" s="73" t="str">
        <f t="shared" si="42"/>
        <v/>
      </c>
      <c r="I140" s="74"/>
      <c r="J140" s="135">
        <f t="shared" si="50"/>
        <v>0</v>
      </c>
      <c r="K140" s="137"/>
      <c r="L140" s="136"/>
      <c r="M140" s="135">
        <f t="shared" si="40"/>
        <v>0</v>
      </c>
      <c r="N140" s="136"/>
      <c r="O140" s="135">
        <f t="shared" si="41"/>
        <v>0</v>
      </c>
      <c r="P140" s="136"/>
      <c r="Q140" s="135" t="str">
        <f t="shared" si="51"/>
        <v/>
      </c>
      <c r="R140" s="136"/>
      <c r="S140" s="135" t="str">
        <f t="shared" si="52"/>
        <v/>
      </c>
      <c r="T140" s="137"/>
      <c r="U140" s="136"/>
      <c r="V140" s="314"/>
      <c r="W140" s="317"/>
      <c r="X140" s="312"/>
      <c r="Y140" s="313"/>
      <c r="Z140" s="135" t="str">
        <f t="shared" si="53"/>
        <v/>
      </c>
      <c r="AA140" s="136"/>
      <c r="AB140" s="314"/>
      <c r="AC140" s="317"/>
      <c r="AD140" s="312"/>
      <c r="AE140" s="313"/>
      <c r="AF140" s="135" t="str">
        <f t="shared" si="54"/>
        <v/>
      </c>
      <c r="AG140" s="136"/>
      <c r="AH140" s="314"/>
      <c r="AI140" s="317"/>
      <c r="AJ140" s="312"/>
      <c r="AK140" s="313"/>
      <c r="AL140" s="135" t="str">
        <f t="shared" si="55"/>
        <v/>
      </c>
      <c r="AM140" s="136"/>
      <c r="AN140" s="98" t="str">
        <f t="shared" si="47"/>
        <v/>
      </c>
      <c r="AO140" s="99"/>
      <c r="AP140" s="18" t="s">
        <v>16</v>
      </c>
      <c r="AR140" s="16"/>
      <c r="AS140" s="16"/>
      <c r="AT140" s="16"/>
      <c r="AV140" s="16"/>
    </row>
    <row r="141" spans="1:48" ht="35.1" customHeight="1" x14ac:dyDescent="0.25">
      <c r="A141" s="87"/>
      <c r="B141" s="38" t="str" cm="1">
        <f t="array" aca="1" ref="B141" ca="1">IF(INDIRECT("B"&amp;44+(ROW()-131)*2)="","",INDIRECT("B"&amp;44+(ROW()-131)*2))</f>
        <v/>
      </c>
      <c r="C141" s="38" t="str" cm="1">
        <f t="array" aca="1" ref="C141" ca="1">IF(INDIRECT("c"&amp;44+(ROW()-131)*2)="","",INDIRECT("c"&amp;44+(ROW()-131)*2))</f>
        <v/>
      </c>
      <c r="D141" s="139" t="str" cm="1">
        <f t="array" aca="1" ref="D141" ca="1">IFERROR(TRUNC((INDIRECT("R"&amp;45+(ROW()-131)*2)-SUM(INDIRECT("AD"&amp;45+(ROW()-131)*2),INDIRECT("AH"&amp;45+(ROW()-131)*2)))/INDIRECT("R"&amp;45+(ROW()-131)*2),5),"")</f>
        <v/>
      </c>
      <c r="E141" s="140"/>
      <c r="F141" s="312"/>
      <c r="G141" s="316"/>
      <c r="H141" s="73" t="str">
        <f t="shared" si="42"/>
        <v/>
      </c>
      <c r="I141" s="74"/>
      <c r="J141" s="135">
        <f t="shared" si="50"/>
        <v>0</v>
      </c>
      <c r="K141" s="137"/>
      <c r="L141" s="136"/>
      <c r="M141" s="135">
        <f t="shared" si="40"/>
        <v>0</v>
      </c>
      <c r="N141" s="136"/>
      <c r="O141" s="135">
        <f t="shared" si="41"/>
        <v>0</v>
      </c>
      <c r="P141" s="136"/>
      <c r="Q141" s="135" t="str">
        <f t="shared" si="51"/>
        <v/>
      </c>
      <c r="R141" s="136"/>
      <c r="S141" s="135" t="str">
        <f t="shared" si="52"/>
        <v/>
      </c>
      <c r="T141" s="137"/>
      <c r="U141" s="136"/>
      <c r="V141" s="314"/>
      <c r="W141" s="317"/>
      <c r="X141" s="312"/>
      <c r="Y141" s="313"/>
      <c r="Z141" s="135" t="str">
        <f t="shared" si="53"/>
        <v/>
      </c>
      <c r="AA141" s="136"/>
      <c r="AB141" s="314"/>
      <c r="AC141" s="317"/>
      <c r="AD141" s="312"/>
      <c r="AE141" s="313"/>
      <c r="AF141" s="135" t="str">
        <f t="shared" si="54"/>
        <v/>
      </c>
      <c r="AG141" s="136"/>
      <c r="AH141" s="314"/>
      <c r="AI141" s="317"/>
      <c r="AJ141" s="312"/>
      <c r="AK141" s="313"/>
      <c r="AL141" s="135" t="str">
        <f t="shared" si="55"/>
        <v/>
      </c>
      <c r="AM141" s="136"/>
      <c r="AN141" s="98" t="str">
        <f t="shared" si="47"/>
        <v/>
      </c>
      <c r="AO141" s="99"/>
      <c r="AP141" s="18" t="s">
        <v>16</v>
      </c>
      <c r="AR141" s="16"/>
      <c r="AS141" s="16"/>
      <c r="AT141" s="16"/>
      <c r="AV141" s="16"/>
    </row>
    <row r="142" spans="1:48" ht="35.1" customHeight="1" x14ac:dyDescent="0.25">
      <c r="A142" s="87"/>
      <c r="B142" s="38" t="str" cm="1">
        <f t="array" aca="1" ref="B142" ca="1">IF(INDIRECT("B"&amp;44+(ROW()-131)*2)="","",INDIRECT("B"&amp;44+(ROW()-131)*2))</f>
        <v/>
      </c>
      <c r="C142" s="38" t="str" cm="1">
        <f t="array" aca="1" ref="C142" ca="1">IF(INDIRECT("c"&amp;44+(ROW()-131)*2)="","",INDIRECT("c"&amp;44+(ROW()-131)*2))</f>
        <v/>
      </c>
      <c r="D142" s="139" t="str" cm="1">
        <f t="array" aca="1" ref="D142" ca="1">IFERROR(TRUNC((INDIRECT("R"&amp;45+(ROW()-131)*2)-SUM(INDIRECT("AD"&amp;45+(ROW()-131)*2),INDIRECT("AH"&amp;45+(ROW()-131)*2)))/INDIRECT("R"&amp;45+(ROW()-131)*2),5),"")</f>
        <v/>
      </c>
      <c r="E142" s="140"/>
      <c r="F142" s="312"/>
      <c r="G142" s="316"/>
      <c r="H142" s="73" t="str">
        <f t="shared" si="42"/>
        <v/>
      </c>
      <c r="I142" s="74"/>
      <c r="J142" s="135">
        <f t="shared" si="50"/>
        <v>0</v>
      </c>
      <c r="K142" s="137"/>
      <c r="L142" s="136"/>
      <c r="M142" s="135">
        <f t="shared" si="40"/>
        <v>0</v>
      </c>
      <c r="N142" s="136"/>
      <c r="O142" s="135">
        <f t="shared" si="41"/>
        <v>0</v>
      </c>
      <c r="P142" s="136"/>
      <c r="Q142" s="135" t="str">
        <f t="shared" si="51"/>
        <v/>
      </c>
      <c r="R142" s="136"/>
      <c r="S142" s="135" t="str">
        <f t="shared" si="52"/>
        <v/>
      </c>
      <c r="T142" s="137"/>
      <c r="U142" s="136"/>
      <c r="V142" s="314"/>
      <c r="W142" s="317"/>
      <c r="X142" s="312"/>
      <c r="Y142" s="313"/>
      <c r="Z142" s="135" t="str">
        <f t="shared" si="53"/>
        <v/>
      </c>
      <c r="AA142" s="136"/>
      <c r="AB142" s="314"/>
      <c r="AC142" s="317"/>
      <c r="AD142" s="312"/>
      <c r="AE142" s="313"/>
      <c r="AF142" s="135" t="str">
        <f t="shared" si="54"/>
        <v/>
      </c>
      <c r="AG142" s="136"/>
      <c r="AH142" s="314"/>
      <c r="AI142" s="317"/>
      <c r="AJ142" s="312"/>
      <c r="AK142" s="313"/>
      <c r="AL142" s="135" t="str">
        <f t="shared" si="55"/>
        <v/>
      </c>
      <c r="AM142" s="136"/>
      <c r="AN142" s="98" t="str">
        <f t="shared" si="47"/>
        <v/>
      </c>
      <c r="AO142" s="99"/>
      <c r="AP142" s="18" t="s">
        <v>16</v>
      </c>
      <c r="AR142" s="16"/>
      <c r="AS142" s="16"/>
      <c r="AT142" s="16"/>
      <c r="AV142" s="16"/>
    </row>
    <row r="143" spans="1:48" ht="35.1" customHeight="1" x14ac:dyDescent="0.25">
      <c r="A143" s="87"/>
      <c r="B143" s="38" t="str" cm="1">
        <f t="array" aca="1" ref="B143" ca="1">IF(INDIRECT("B"&amp;44+(ROW()-131)*2)="","",INDIRECT("B"&amp;44+(ROW()-131)*2))</f>
        <v/>
      </c>
      <c r="C143" s="38" t="str" cm="1">
        <f t="array" aca="1" ref="C143" ca="1">IF(INDIRECT("c"&amp;44+(ROW()-131)*2)="","",INDIRECT("c"&amp;44+(ROW()-131)*2))</f>
        <v/>
      </c>
      <c r="D143" s="139" t="str" cm="1">
        <f t="array" aca="1" ref="D143" ca="1">IFERROR(TRUNC((INDIRECT("R"&amp;45+(ROW()-131)*2)-SUM(INDIRECT("AD"&amp;45+(ROW()-131)*2),INDIRECT("AH"&amp;45+(ROW()-131)*2)))/INDIRECT("R"&amp;45+(ROW()-131)*2),5),"")</f>
        <v/>
      </c>
      <c r="E143" s="140"/>
      <c r="F143" s="312"/>
      <c r="G143" s="316"/>
      <c r="H143" s="73" t="str">
        <f t="shared" si="42"/>
        <v/>
      </c>
      <c r="I143" s="74"/>
      <c r="J143" s="135">
        <f t="shared" ref="J143:J159" si="56">MIN(Q143,S143)</f>
        <v>0</v>
      </c>
      <c r="K143" s="137"/>
      <c r="L143" s="136"/>
      <c r="M143" s="135">
        <f t="shared" si="40"/>
        <v>0</v>
      </c>
      <c r="N143" s="136"/>
      <c r="O143" s="135">
        <f t="shared" si="41"/>
        <v>0</v>
      </c>
      <c r="P143" s="136"/>
      <c r="Q143" s="135" t="str">
        <f t="shared" ref="Q143:Q159" si="57">IFERROR(S143-O143,"")</f>
        <v/>
      </c>
      <c r="R143" s="136"/>
      <c r="S143" s="135" t="str">
        <f t="shared" ref="S143:S159" si="58">IFERROR(ROUNDDOWN(AVERAGE(Z143,AF143,AL143),2),"")</f>
        <v/>
      </c>
      <c r="T143" s="137"/>
      <c r="U143" s="136"/>
      <c r="V143" s="314"/>
      <c r="W143" s="317"/>
      <c r="X143" s="312"/>
      <c r="Y143" s="313"/>
      <c r="Z143" s="135" t="str">
        <f t="shared" ref="Z143:Z159" si="59">IFERROR(ROUNDDOWN(V143/X143,2),"")</f>
        <v/>
      </c>
      <c r="AA143" s="136"/>
      <c r="AB143" s="314"/>
      <c r="AC143" s="317"/>
      <c r="AD143" s="312"/>
      <c r="AE143" s="313"/>
      <c r="AF143" s="135" t="str">
        <f t="shared" ref="AF143:AF159" si="60">IFERROR(ROUNDDOWN(AB143/AD143,2),"")</f>
        <v/>
      </c>
      <c r="AG143" s="136"/>
      <c r="AH143" s="314"/>
      <c r="AI143" s="317"/>
      <c r="AJ143" s="312"/>
      <c r="AK143" s="313"/>
      <c r="AL143" s="135" t="str">
        <f t="shared" ref="AL143:AL159" si="61">IFERROR(ROUNDDOWN(AH143/AJ143,2),"")</f>
        <v/>
      </c>
      <c r="AM143" s="136"/>
      <c r="AN143" s="98" t="str">
        <f t="shared" si="47"/>
        <v/>
      </c>
      <c r="AO143" s="99"/>
      <c r="AP143" s="18" t="s">
        <v>16</v>
      </c>
      <c r="AR143" s="16"/>
      <c r="AS143" s="16"/>
      <c r="AT143" s="16"/>
      <c r="AV143" s="16"/>
    </row>
    <row r="144" spans="1:48" ht="35.1" customHeight="1" x14ac:dyDescent="0.25">
      <c r="A144" s="87"/>
      <c r="B144" s="38" t="str" cm="1">
        <f t="array" aca="1" ref="B144" ca="1">IF(INDIRECT("B"&amp;44+(ROW()-131)*2)="","",INDIRECT("B"&amp;44+(ROW()-131)*2))</f>
        <v/>
      </c>
      <c r="C144" s="38" t="str" cm="1">
        <f t="array" aca="1" ref="C144" ca="1">IF(INDIRECT("c"&amp;44+(ROW()-131)*2)="","",INDIRECT("c"&amp;44+(ROW()-131)*2))</f>
        <v/>
      </c>
      <c r="D144" s="139" t="str" cm="1">
        <f t="array" aca="1" ref="D144" ca="1">IFERROR(TRUNC((INDIRECT("R"&amp;45+(ROW()-131)*2)-SUM(INDIRECT("AD"&amp;45+(ROW()-131)*2),INDIRECT("AH"&amp;45+(ROW()-131)*2)))/INDIRECT("R"&amp;45+(ROW()-131)*2),5),"")</f>
        <v/>
      </c>
      <c r="E144" s="140"/>
      <c r="F144" s="312"/>
      <c r="G144" s="316"/>
      <c r="H144" s="73" t="str">
        <f t="shared" si="42"/>
        <v/>
      </c>
      <c r="I144" s="74"/>
      <c r="J144" s="135">
        <f t="shared" si="56"/>
        <v>0</v>
      </c>
      <c r="K144" s="137"/>
      <c r="L144" s="136"/>
      <c r="M144" s="135">
        <f t="shared" si="40"/>
        <v>0</v>
      </c>
      <c r="N144" s="136"/>
      <c r="O144" s="135">
        <f t="shared" si="41"/>
        <v>0</v>
      </c>
      <c r="P144" s="136"/>
      <c r="Q144" s="135" t="str">
        <f t="shared" si="57"/>
        <v/>
      </c>
      <c r="R144" s="136"/>
      <c r="S144" s="135" t="str">
        <f t="shared" si="58"/>
        <v/>
      </c>
      <c r="T144" s="137"/>
      <c r="U144" s="136"/>
      <c r="V144" s="314"/>
      <c r="W144" s="317"/>
      <c r="X144" s="312"/>
      <c r="Y144" s="313"/>
      <c r="Z144" s="135" t="str">
        <f t="shared" si="59"/>
        <v/>
      </c>
      <c r="AA144" s="136"/>
      <c r="AB144" s="314"/>
      <c r="AC144" s="317"/>
      <c r="AD144" s="312"/>
      <c r="AE144" s="313"/>
      <c r="AF144" s="135" t="str">
        <f t="shared" si="60"/>
        <v/>
      </c>
      <c r="AG144" s="136"/>
      <c r="AH144" s="314"/>
      <c r="AI144" s="317"/>
      <c r="AJ144" s="312"/>
      <c r="AK144" s="313"/>
      <c r="AL144" s="135" t="str">
        <f t="shared" si="61"/>
        <v/>
      </c>
      <c r="AM144" s="136"/>
      <c r="AN144" s="98" t="str">
        <f t="shared" si="47"/>
        <v/>
      </c>
      <c r="AO144" s="99"/>
      <c r="AP144" s="18" t="s">
        <v>16</v>
      </c>
      <c r="AR144" s="16"/>
      <c r="AS144" s="16"/>
      <c r="AT144" s="16"/>
      <c r="AV144" s="16"/>
    </row>
    <row r="145" spans="1:48" ht="35.1" customHeight="1" x14ac:dyDescent="0.25">
      <c r="A145" s="87"/>
      <c r="B145" s="38" t="str" cm="1">
        <f t="array" aca="1" ref="B145" ca="1">IF(INDIRECT("B"&amp;44+(ROW()-131)*2)="","",INDIRECT("B"&amp;44+(ROW()-131)*2))</f>
        <v/>
      </c>
      <c r="C145" s="38" t="str" cm="1">
        <f t="array" aca="1" ref="C145" ca="1">IF(INDIRECT("c"&amp;44+(ROW()-131)*2)="","",INDIRECT("c"&amp;44+(ROW()-131)*2))</f>
        <v/>
      </c>
      <c r="D145" s="139" t="str" cm="1">
        <f t="array" aca="1" ref="D145" ca="1">IFERROR(TRUNC((INDIRECT("R"&amp;45+(ROW()-131)*2)-SUM(INDIRECT("AD"&amp;45+(ROW()-131)*2),INDIRECT("AH"&amp;45+(ROW()-131)*2)))/INDIRECT("R"&amp;45+(ROW()-131)*2),5),"")</f>
        <v/>
      </c>
      <c r="E145" s="140"/>
      <c r="F145" s="312"/>
      <c r="G145" s="316"/>
      <c r="H145" s="73" t="str">
        <f t="shared" si="42"/>
        <v/>
      </c>
      <c r="I145" s="74"/>
      <c r="J145" s="135">
        <f t="shared" si="56"/>
        <v>0</v>
      </c>
      <c r="K145" s="137"/>
      <c r="L145" s="136"/>
      <c r="M145" s="135">
        <f t="shared" si="40"/>
        <v>0</v>
      </c>
      <c r="N145" s="136"/>
      <c r="O145" s="135">
        <f t="shared" si="41"/>
        <v>0</v>
      </c>
      <c r="P145" s="136"/>
      <c r="Q145" s="135" t="str">
        <f t="shared" si="57"/>
        <v/>
      </c>
      <c r="R145" s="136"/>
      <c r="S145" s="135" t="str">
        <f t="shared" si="58"/>
        <v/>
      </c>
      <c r="T145" s="137"/>
      <c r="U145" s="136"/>
      <c r="V145" s="314"/>
      <c r="W145" s="317"/>
      <c r="X145" s="312"/>
      <c r="Y145" s="313"/>
      <c r="Z145" s="135" t="str">
        <f t="shared" si="59"/>
        <v/>
      </c>
      <c r="AA145" s="136"/>
      <c r="AB145" s="314"/>
      <c r="AC145" s="317"/>
      <c r="AD145" s="312"/>
      <c r="AE145" s="313"/>
      <c r="AF145" s="135" t="str">
        <f t="shared" si="60"/>
        <v/>
      </c>
      <c r="AG145" s="136"/>
      <c r="AH145" s="314"/>
      <c r="AI145" s="317"/>
      <c r="AJ145" s="312"/>
      <c r="AK145" s="313"/>
      <c r="AL145" s="135" t="str">
        <f t="shared" si="61"/>
        <v/>
      </c>
      <c r="AM145" s="136"/>
      <c r="AN145" s="98" t="str">
        <f t="shared" si="47"/>
        <v/>
      </c>
      <c r="AO145" s="99"/>
      <c r="AP145" s="18" t="s">
        <v>16</v>
      </c>
      <c r="AR145" s="16"/>
      <c r="AS145" s="16"/>
      <c r="AT145" s="16"/>
      <c r="AV145" s="16"/>
    </row>
    <row r="146" spans="1:48" ht="35.1" customHeight="1" x14ac:dyDescent="0.25">
      <c r="A146" s="87"/>
      <c r="B146" s="38" t="str" cm="1">
        <f t="array" aca="1" ref="B146" ca="1">IF(INDIRECT("B"&amp;44+(ROW()-131)*2)="","",INDIRECT("B"&amp;44+(ROW()-131)*2))</f>
        <v/>
      </c>
      <c r="C146" s="38" t="str" cm="1">
        <f t="array" aca="1" ref="C146" ca="1">IF(INDIRECT("c"&amp;44+(ROW()-131)*2)="","",INDIRECT("c"&amp;44+(ROW()-131)*2))</f>
        <v/>
      </c>
      <c r="D146" s="139" t="str" cm="1">
        <f t="array" aca="1" ref="D146" ca="1">IFERROR(TRUNC((INDIRECT("R"&amp;45+(ROW()-131)*2)-SUM(INDIRECT("AD"&amp;45+(ROW()-131)*2),INDIRECT("AH"&amp;45+(ROW()-131)*2)))/INDIRECT("R"&amp;45+(ROW()-131)*2),5),"")</f>
        <v/>
      </c>
      <c r="E146" s="140"/>
      <c r="F146" s="312"/>
      <c r="G146" s="316"/>
      <c r="H146" s="73" t="str">
        <f t="shared" si="42"/>
        <v/>
      </c>
      <c r="I146" s="74"/>
      <c r="J146" s="135">
        <f t="shared" si="56"/>
        <v>0</v>
      </c>
      <c r="K146" s="137"/>
      <c r="L146" s="136"/>
      <c r="M146" s="135">
        <f t="shared" si="40"/>
        <v>0</v>
      </c>
      <c r="N146" s="136"/>
      <c r="O146" s="135">
        <f t="shared" si="41"/>
        <v>0</v>
      </c>
      <c r="P146" s="136"/>
      <c r="Q146" s="135" t="str">
        <f t="shared" si="57"/>
        <v/>
      </c>
      <c r="R146" s="136"/>
      <c r="S146" s="135" t="str">
        <f t="shared" si="58"/>
        <v/>
      </c>
      <c r="T146" s="137"/>
      <c r="U146" s="136"/>
      <c r="V146" s="314"/>
      <c r="W146" s="317"/>
      <c r="X146" s="312"/>
      <c r="Y146" s="313"/>
      <c r="Z146" s="135" t="str">
        <f t="shared" si="59"/>
        <v/>
      </c>
      <c r="AA146" s="136"/>
      <c r="AB146" s="314"/>
      <c r="AC146" s="317"/>
      <c r="AD146" s="312"/>
      <c r="AE146" s="313"/>
      <c r="AF146" s="135" t="str">
        <f t="shared" si="60"/>
        <v/>
      </c>
      <c r="AG146" s="136"/>
      <c r="AH146" s="314"/>
      <c r="AI146" s="317"/>
      <c r="AJ146" s="312"/>
      <c r="AK146" s="313"/>
      <c r="AL146" s="135" t="str">
        <f t="shared" si="61"/>
        <v/>
      </c>
      <c r="AM146" s="136"/>
      <c r="AN146" s="98" t="str">
        <f t="shared" si="47"/>
        <v/>
      </c>
      <c r="AO146" s="99"/>
      <c r="AP146" s="18" t="s">
        <v>16</v>
      </c>
      <c r="AR146" s="16"/>
      <c r="AS146" s="16"/>
      <c r="AT146" s="16"/>
      <c r="AV146" s="16"/>
    </row>
    <row r="147" spans="1:48" ht="35.1" customHeight="1" x14ac:dyDescent="0.25">
      <c r="A147" s="87"/>
      <c r="B147" s="38" t="str" cm="1">
        <f t="array" aca="1" ref="B147" ca="1">IF(INDIRECT("B"&amp;44+(ROW()-131)*2)="","",INDIRECT("B"&amp;44+(ROW()-131)*2))</f>
        <v/>
      </c>
      <c r="C147" s="38" t="str" cm="1">
        <f t="array" aca="1" ref="C147" ca="1">IF(INDIRECT("c"&amp;44+(ROW()-131)*2)="","",INDIRECT("c"&amp;44+(ROW()-131)*2))</f>
        <v/>
      </c>
      <c r="D147" s="139" t="str" cm="1">
        <f t="array" aca="1" ref="D147" ca="1">IFERROR(TRUNC((INDIRECT("R"&amp;45+(ROW()-131)*2)-SUM(INDIRECT("AD"&amp;45+(ROW()-131)*2),INDIRECT("AH"&amp;45+(ROW()-131)*2)))/INDIRECT("R"&amp;45+(ROW()-131)*2),5),"")</f>
        <v/>
      </c>
      <c r="E147" s="140"/>
      <c r="F147" s="312"/>
      <c r="G147" s="316"/>
      <c r="H147" s="73" t="str">
        <f t="shared" si="42"/>
        <v/>
      </c>
      <c r="I147" s="74"/>
      <c r="J147" s="135">
        <f t="shared" si="56"/>
        <v>0</v>
      </c>
      <c r="K147" s="137"/>
      <c r="L147" s="136"/>
      <c r="M147" s="135">
        <f t="shared" si="40"/>
        <v>0</v>
      </c>
      <c r="N147" s="136"/>
      <c r="O147" s="135">
        <f t="shared" si="41"/>
        <v>0</v>
      </c>
      <c r="P147" s="136"/>
      <c r="Q147" s="135" t="str">
        <f t="shared" si="57"/>
        <v/>
      </c>
      <c r="R147" s="136"/>
      <c r="S147" s="135" t="str">
        <f t="shared" si="58"/>
        <v/>
      </c>
      <c r="T147" s="137"/>
      <c r="U147" s="136"/>
      <c r="V147" s="314"/>
      <c r="W147" s="317"/>
      <c r="X147" s="312"/>
      <c r="Y147" s="313"/>
      <c r="Z147" s="135" t="str">
        <f t="shared" si="59"/>
        <v/>
      </c>
      <c r="AA147" s="136"/>
      <c r="AB147" s="314"/>
      <c r="AC147" s="317"/>
      <c r="AD147" s="312"/>
      <c r="AE147" s="313"/>
      <c r="AF147" s="135" t="str">
        <f t="shared" si="60"/>
        <v/>
      </c>
      <c r="AG147" s="136"/>
      <c r="AH147" s="314"/>
      <c r="AI147" s="317"/>
      <c r="AJ147" s="312"/>
      <c r="AK147" s="313"/>
      <c r="AL147" s="135" t="str">
        <f t="shared" si="61"/>
        <v/>
      </c>
      <c r="AM147" s="136"/>
      <c r="AN147" s="98" t="str">
        <f t="shared" si="47"/>
        <v/>
      </c>
      <c r="AO147" s="99"/>
      <c r="AP147" s="18" t="s">
        <v>16</v>
      </c>
      <c r="AR147" s="16"/>
      <c r="AS147" s="16"/>
      <c r="AT147" s="16"/>
      <c r="AV147" s="16"/>
    </row>
    <row r="148" spans="1:48" ht="34.15" customHeight="1" x14ac:dyDescent="0.25">
      <c r="A148" s="87"/>
      <c r="B148" s="38" t="str" cm="1">
        <f t="array" aca="1" ref="B148" ca="1">IF(INDIRECT("B"&amp;44+(ROW()-131)*2)="","",INDIRECT("B"&amp;44+(ROW()-131)*2))</f>
        <v/>
      </c>
      <c r="C148" s="38" t="str" cm="1">
        <f t="array" aca="1" ref="C148" ca="1">IF(INDIRECT("c"&amp;44+(ROW()-131)*2)="","",INDIRECT("c"&amp;44+(ROW()-131)*2))</f>
        <v/>
      </c>
      <c r="D148" s="139" t="str" cm="1">
        <f t="array" aca="1" ref="D148" ca="1">IFERROR(TRUNC((INDIRECT("R"&amp;45+(ROW()-131)*2)-SUM(INDIRECT("AD"&amp;45+(ROW()-131)*2),INDIRECT("AH"&amp;45+(ROW()-131)*2)))/INDIRECT("R"&amp;45+(ROW()-131)*2),5),"")</f>
        <v/>
      </c>
      <c r="E148" s="140"/>
      <c r="F148" s="312"/>
      <c r="G148" s="316"/>
      <c r="H148" s="73" t="str">
        <f t="shared" si="42"/>
        <v/>
      </c>
      <c r="I148" s="74"/>
      <c r="J148" s="135">
        <f t="shared" si="56"/>
        <v>0</v>
      </c>
      <c r="K148" s="137"/>
      <c r="L148" s="136"/>
      <c r="M148" s="135">
        <f t="shared" si="40"/>
        <v>0</v>
      </c>
      <c r="N148" s="136"/>
      <c r="O148" s="135">
        <f t="shared" si="41"/>
        <v>0</v>
      </c>
      <c r="P148" s="136"/>
      <c r="Q148" s="135" t="str">
        <f t="shared" si="57"/>
        <v/>
      </c>
      <c r="R148" s="136"/>
      <c r="S148" s="135" t="str">
        <f t="shared" si="58"/>
        <v/>
      </c>
      <c r="T148" s="137"/>
      <c r="U148" s="136"/>
      <c r="V148" s="314"/>
      <c r="W148" s="317"/>
      <c r="X148" s="312"/>
      <c r="Y148" s="313"/>
      <c r="Z148" s="135" t="str">
        <f t="shared" si="59"/>
        <v/>
      </c>
      <c r="AA148" s="136"/>
      <c r="AB148" s="314"/>
      <c r="AC148" s="317"/>
      <c r="AD148" s="312"/>
      <c r="AE148" s="313"/>
      <c r="AF148" s="135" t="str">
        <f t="shared" si="60"/>
        <v/>
      </c>
      <c r="AG148" s="136"/>
      <c r="AH148" s="314"/>
      <c r="AI148" s="317"/>
      <c r="AJ148" s="312"/>
      <c r="AK148" s="313"/>
      <c r="AL148" s="135" t="str">
        <f t="shared" si="61"/>
        <v/>
      </c>
      <c r="AM148" s="136"/>
      <c r="AN148" s="98" t="str">
        <f t="shared" si="47"/>
        <v/>
      </c>
      <c r="AO148" s="99"/>
      <c r="AP148" s="18" t="s">
        <v>16</v>
      </c>
      <c r="AR148" s="16"/>
      <c r="AS148" s="16"/>
      <c r="AT148" s="16"/>
      <c r="AV148" s="16"/>
    </row>
    <row r="149" spans="1:48" ht="35.1" customHeight="1" x14ac:dyDescent="0.25">
      <c r="A149" s="87"/>
      <c r="B149" s="38" t="str" cm="1">
        <f t="array" aca="1" ref="B149" ca="1">IF(INDIRECT("B"&amp;44+(ROW()-131)*2)="","",INDIRECT("B"&amp;44+(ROW()-131)*2))</f>
        <v/>
      </c>
      <c r="C149" s="38" t="str" cm="1">
        <f t="array" aca="1" ref="C149" ca="1">IF(INDIRECT("c"&amp;44+(ROW()-131)*2)="","",INDIRECT("c"&amp;44+(ROW()-131)*2))</f>
        <v/>
      </c>
      <c r="D149" s="139" t="str" cm="1">
        <f t="array" aca="1" ref="D149" ca="1">IFERROR(TRUNC((INDIRECT("R"&amp;45+(ROW()-131)*2)-SUM(INDIRECT("AD"&amp;45+(ROW()-131)*2),INDIRECT("AH"&amp;45+(ROW()-131)*2)))/INDIRECT("R"&amp;45+(ROW()-131)*2),5),"")</f>
        <v/>
      </c>
      <c r="E149" s="140"/>
      <c r="F149" s="312"/>
      <c r="G149" s="316"/>
      <c r="H149" s="73" t="str">
        <f t="shared" si="42"/>
        <v/>
      </c>
      <c r="I149" s="74"/>
      <c r="J149" s="135">
        <f t="shared" si="56"/>
        <v>0</v>
      </c>
      <c r="K149" s="137"/>
      <c r="L149" s="136"/>
      <c r="M149" s="135">
        <f t="shared" si="40"/>
        <v>0</v>
      </c>
      <c r="N149" s="136"/>
      <c r="O149" s="135">
        <f t="shared" si="41"/>
        <v>0</v>
      </c>
      <c r="P149" s="136"/>
      <c r="Q149" s="135" t="str">
        <f t="shared" si="57"/>
        <v/>
      </c>
      <c r="R149" s="136"/>
      <c r="S149" s="135" t="str">
        <f t="shared" si="58"/>
        <v/>
      </c>
      <c r="T149" s="137"/>
      <c r="U149" s="136"/>
      <c r="V149" s="314"/>
      <c r="W149" s="317"/>
      <c r="X149" s="312"/>
      <c r="Y149" s="313"/>
      <c r="Z149" s="135" t="str">
        <f t="shared" si="59"/>
        <v/>
      </c>
      <c r="AA149" s="136"/>
      <c r="AB149" s="314"/>
      <c r="AC149" s="317"/>
      <c r="AD149" s="312"/>
      <c r="AE149" s="313"/>
      <c r="AF149" s="135" t="str">
        <f t="shared" si="60"/>
        <v/>
      </c>
      <c r="AG149" s="136"/>
      <c r="AH149" s="314"/>
      <c r="AI149" s="317"/>
      <c r="AJ149" s="312"/>
      <c r="AK149" s="313"/>
      <c r="AL149" s="135" t="str">
        <f t="shared" si="61"/>
        <v/>
      </c>
      <c r="AM149" s="136"/>
      <c r="AN149" s="98" t="str">
        <f t="shared" si="47"/>
        <v/>
      </c>
      <c r="AO149" s="99"/>
      <c r="AP149" s="18" t="s">
        <v>16</v>
      </c>
      <c r="AR149" s="16"/>
      <c r="AS149" s="16"/>
      <c r="AT149" s="16"/>
      <c r="AV149" s="16"/>
    </row>
    <row r="150" spans="1:48" ht="35.1" customHeight="1" x14ac:dyDescent="0.25">
      <c r="A150" s="87"/>
      <c r="B150" s="38" t="str" cm="1">
        <f t="array" aca="1" ref="B150" ca="1">IF(INDIRECT("B"&amp;44+(ROW()-131)*2)="","",INDIRECT("B"&amp;44+(ROW()-131)*2))</f>
        <v/>
      </c>
      <c r="C150" s="38" t="str" cm="1">
        <f t="array" aca="1" ref="C150" ca="1">IF(INDIRECT("c"&amp;44+(ROW()-131)*2)="","",INDIRECT("c"&amp;44+(ROW()-131)*2))</f>
        <v/>
      </c>
      <c r="D150" s="139" t="str" cm="1">
        <f t="array" aca="1" ref="D150" ca="1">IFERROR(TRUNC((INDIRECT("R"&amp;45+(ROW()-131)*2)-SUM(INDIRECT("AD"&amp;45+(ROW()-131)*2),INDIRECT("AH"&amp;45+(ROW()-131)*2)))/INDIRECT("R"&amp;45+(ROW()-131)*2),5),"")</f>
        <v/>
      </c>
      <c r="E150" s="140"/>
      <c r="F150" s="312"/>
      <c r="G150" s="316"/>
      <c r="H150" s="73" t="str">
        <f t="shared" si="42"/>
        <v/>
      </c>
      <c r="I150" s="74"/>
      <c r="J150" s="135">
        <f t="shared" si="56"/>
        <v>0</v>
      </c>
      <c r="K150" s="137"/>
      <c r="L150" s="136"/>
      <c r="M150" s="135">
        <f t="shared" si="40"/>
        <v>0</v>
      </c>
      <c r="N150" s="136"/>
      <c r="O150" s="135">
        <f t="shared" si="41"/>
        <v>0</v>
      </c>
      <c r="P150" s="136"/>
      <c r="Q150" s="135" t="str">
        <f t="shared" si="57"/>
        <v/>
      </c>
      <c r="R150" s="136"/>
      <c r="S150" s="135" t="str">
        <f t="shared" si="58"/>
        <v/>
      </c>
      <c r="T150" s="137"/>
      <c r="U150" s="136"/>
      <c r="V150" s="314"/>
      <c r="W150" s="317"/>
      <c r="X150" s="312"/>
      <c r="Y150" s="313"/>
      <c r="Z150" s="135" t="str">
        <f t="shared" si="59"/>
        <v/>
      </c>
      <c r="AA150" s="136"/>
      <c r="AB150" s="314"/>
      <c r="AC150" s="317"/>
      <c r="AD150" s="312"/>
      <c r="AE150" s="313"/>
      <c r="AF150" s="135" t="str">
        <f t="shared" si="60"/>
        <v/>
      </c>
      <c r="AG150" s="136"/>
      <c r="AH150" s="314"/>
      <c r="AI150" s="317"/>
      <c r="AJ150" s="312"/>
      <c r="AK150" s="313"/>
      <c r="AL150" s="135" t="str">
        <f t="shared" si="61"/>
        <v/>
      </c>
      <c r="AM150" s="136"/>
      <c r="AN150" s="98" t="str">
        <f t="shared" si="47"/>
        <v/>
      </c>
      <c r="AO150" s="99"/>
      <c r="AP150" s="18" t="s">
        <v>16</v>
      </c>
      <c r="AR150" s="16"/>
      <c r="AS150" s="16"/>
      <c r="AT150" s="16"/>
      <c r="AV150" s="16"/>
    </row>
    <row r="151" spans="1:48" ht="34.15" customHeight="1" x14ac:dyDescent="0.25">
      <c r="A151" s="87"/>
      <c r="B151" s="38" t="str" cm="1">
        <f t="array" aca="1" ref="B151" ca="1">IF(INDIRECT("B"&amp;44+(ROW()-131)*2)="","",INDIRECT("B"&amp;44+(ROW()-131)*2))</f>
        <v/>
      </c>
      <c r="C151" s="38" t="str" cm="1">
        <f t="array" aca="1" ref="C151" ca="1">IF(INDIRECT("c"&amp;44+(ROW()-131)*2)="","",INDIRECT("c"&amp;44+(ROW()-131)*2))</f>
        <v/>
      </c>
      <c r="D151" s="139" t="str" cm="1">
        <f t="array" aca="1" ref="D151" ca="1">IFERROR(TRUNC((INDIRECT("R"&amp;45+(ROW()-131)*2)-SUM(INDIRECT("AD"&amp;45+(ROW()-131)*2),INDIRECT("AH"&amp;45+(ROW()-131)*2)))/INDIRECT("R"&amp;45+(ROW()-131)*2),5),"")</f>
        <v/>
      </c>
      <c r="E151" s="140"/>
      <c r="F151" s="312"/>
      <c r="G151" s="316"/>
      <c r="H151" s="73" t="str">
        <f t="shared" si="42"/>
        <v/>
      </c>
      <c r="I151" s="74"/>
      <c r="J151" s="135">
        <f t="shared" si="56"/>
        <v>0</v>
      </c>
      <c r="K151" s="137"/>
      <c r="L151" s="136"/>
      <c r="M151" s="135">
        <f t="shared" si="40"/>
        <v>0</v>
      </c>
      <c r="N151" s="136"/>
      <c r="O151" s="135">
        <f t="shared" si="41"/>
        <v>0</v>
      </c>
      <c r="P151" s="136"/>
      <c r="Q151" s="135" t="str">
        <f t="shared" si="57"/>
        <v/>
      </c>
      <c r="R151" s="136"/>
      <c r="S151" s="135" t="str">
        <f t="shared" si="58"/>
        <v/>
      </c>
      <c r="T151" s="137"/>
      <c r="U151" s="136"/>
      <c r="V151" s="314"/>
      <c r="W151" s="317"/>
      <c r="X151" s="312"/>
      <c r="Y151" s="313"/>
      <c r="Z151" s="135" t="str">
        <f t="shared" si="59"/>
        <v/>
      </c>
      <c r="AA151" s="136"/>
      <c r="AB151" s="314"/>
      <c r="AC151" s="317"/>
      <c r="AD151" s="312"/>
      <c r="AE151" s="313"/>
      <c r="AF151" s="135" t="str">
        <f t="shared" si="60"/>
        <v/>
      </c>
      <c r="AG151" s="136"/>
      <c r="AH151" s="314"/>
      <c r="AI151" s="317"/>
      <c r="AJ151" s="312"/>
      <c r="AK151" s="313"/>
      <c r="AL151" s="135" t="str">
        <f t="shared" si="61"/>
        <v/>
      </c>
      <c r="AM151" s="136"/>
      <c r="AN151" s="98" t="str">
        <f t="shared" si="47"/>
        <v/>
      </c>
      <c r="AO151" s="99"/>
      <c r="AP151" s="18" t="s">
        <v>16</v>
      </c>
      <c r="AR151" s="16"/>
      <c r="AS151" s="16"/>
      <c r="AT151" s="16"/>
      <c r="AV151" s="16"/>
    </row>
    <row r="152" spans="1:48" ht="35.1" customHeight="1" x14ac:dyDescent="0.25">
      <c r="A152" s="87"/>
      <c r="B152" s="38" t="str" cm="1">
        <f t="array" aca="1" ref="B152" ca="1">IF(INDIRECT("B"&amp;44+(ROW()-131)*2)="","",INDIRECT("B"&amp;44+(ROW()-131)*2))</f>
        <v/>
      </c>
      <c r="C152" s="38" t="str" cm="1">
        <f t="array" aca="1" ref="C152" ca="1">IF(INDIRECT("c"&amp;44+(ROW()-131)*2)="","",INDIRECT("c"&amp;44+(ROW()-131)*2))</f>
        <v/>
      </c>
      <c r="D152" s="139" t="str" cm="1">
        <f t="array" aca="1" ref="D152" ca="1">IFERROR(TRUNC((INDIRECT("R"&amp;45+(ROW()-131)*2)-SUM(INDIRECT("AD"&amp;45+(ROW()-131)*2),INDIRECT("AH"&amp;45+(ROW()-131)*2)))/INDIRECT("R"&amp;45+(ROW()-131)*2),5),"")</f>
        <v/>
      </c>
      <c r="E152" s="140"/>
      <c r="F152" s="312"/>
      <c r="G152" s="316"/>
      <c r="H152" s="73" t="str">
        <f t="shared" si="42"/>
        <v/>
      </c>
      <c r="I152" s="74"/>
      <c r="J152" s="135">
        <f t="shared" si="56"/>
        <v>0</v>
      </c>
      <c r="K152" s="137"/>
      <c r="L152" s="136"/>
      <c r="M152" s="135">
        <f t="shared" si="40"/>
        <v>0</v>
      </c>
      <c r="N152" s="136"/>
      <c r="O152" s="135">
        <f t="shared" si="41"/>
        <v>0</v>
      </c>
      <c r="P152" s="136"/>
      <c r="Q152" s="135" t="str">
        <f t="shared" si="57"/>
        <v/>
      </c>
      <c r="R152" s="136"/>
      <c r="S152" s="135" t="str">
        <f t="shared" si="58"/>
        <v/>
      </c>
      <c r="T152" s="137"/>
      <c r="U152" s="136"/>
      <c r="V152" s="314"/>
      <c r="W152" s="317"/>
      <c r="X152" s="312"/>
      <c r="Y152" s="313"/>
      <c r="Z152" s="135" t="str">
        <f t="shared" si="59"/>
        <v/>
      </c>
      <c r="AA152" s="136"/>
      <c r="AB152" s="314"/>
      <c r="AC152" s="317"/>
      <c r="AD152" s="312"/>
      <c r="AE152" s="313"/>
      <c r="AF152" s="135" t="str">
        <f t="shared" si="60"/>
        <v/>
      </c>
      <c r="AG152" s="136"/>
      <c r="AH152" s="314"/>
      <c r="AI152" s="317"/>
      <c r="AJ152" s="312"/>
      <c r="AK152" s="313"/>
      <c r="AL152" s="135" t="str">
        <f t="shared" si="61"/>
        <v/>
      </c>
      <c r="AM152" s="136"/>
      <c r="AN152" s="98" t="str">
        <f t="shared" si="47"/>
        <v/>
      </c>
      <c r="AO152" s="99"/>
      <c r="AP152" s="18" t="s">
        <v>16</v>
      </c>
      <c r="AR152" s="16"/>
      <c r="AS152" s="16"/>
      <c r="AT152" s="16"/>
      <c r="AV152" s="16"/>
    </row>
    <row r="153" spans="1:48" ht="35.1" customHeight="1" x14ac:dyDescent="0.25">
      <c r="A153" s="87"/>
      <c r="B153" s="38" t="str" cm="1">
        <f t="array" aca="1" ref="B153" ca="1">IF(INDIRECT("B"&amp;44+(ROW()-131)*2)="","",INDIRECT("B"&amp;44+(ROW()-131)*2))</f>
        <v/>
      </c>
      <c r="C153" s="38" t="str" cm="1">
        <f t="array" aca="1" ref="C153" ca="1">IF(INDIRECT("c"&amp;44+(ROW()-131)*2)="","",INDIRECT("c"&amp;44+(ROW()-131)*2))</f>
        <v/>
      </c>
      <c r="D153" s="139" t="str" cm="1">
        <f t="array" aca="1" ref="D153" ca="1">IFERROR(TRUNC((INDIRECT("R"&amp;45+(ROW()-131)*2)-SUM(INDIRECT("AD"&amp;45+(ROW()-131)*2),INDIRECT("AH"&amp;45+(ROW()-131)*2)))/INDIRECT("R"&amp;45+(ROW()-131)*2),5),"")</f>
        <v/>
      </c>
      <c r="E153" s="140"/>
      <c r="F153" s="312"/>
      <c r="G153" s="316"/>
      <c r="H153" s="73" t="str">
        <f t="shared" si="42"/>
        <v/>
      </c>
      <c r="I153" s="74"/>
      <c r="J153" s="135">
        <f t="shared" si="56"/>
        <v>0</v>
      </c>
      <c r="K153" s="137"/>
      <c r="L153" s="136"/>
      <c r="M153" s="135">
        <f t="shared" si="40"/>
        <v>0</v>
      </c>
      <c r="N153" s="136"/>
      <c r="O153" s="135">
        <f t="shared" si="41"/>
        <v>0</v>
      </c>
      <c r="P153" s="136"/>
      <c r="Q153" s="135" t="str">
        <f t="shared" si="57"/>
        <v/>
      </c>
      <c r="R153" s="136"/>
      <c r="S153" s="135" t="str">
        <f t="shared" si="58"/>
        <v/>
      </c>
      <c r="T153" s="137"/>
      <c r="U153" s="136"/>
      <c r="V153" s="314"/>
      <c r="W153" s="317"/>
      <c r="X153" s="312"/>
      <c r="Y153" s="313"/>
      <c r="Z153" s="135" t="str">
        <f t="shared" si="59"/>
        <v/>
      </c>
      <c r="AA153" s="136"/>
      <c r="AB153" s="314"/>
      <c r="AC153" s="317"/>
      <c r="AD153" s="312"/>
      <c r="AE153" s="313"/>
      <c r="AF153" s="135" t="str">
        <f t="shared" si="60"/>
        <v/>
      </c>
      <c r="AG153" s="136"/>
      <c r="AH153" s="314"/>
      <c r="AI153" s="317"/>
      <c r="AJ153" s="312"/>
      <c r="AK153" s="313"/>
      <c r="AL153" s="135" t="str">
        <f t="shared" si="61"/>
        <v/>
      </c>
      <c r="AM153" s="136"/>
      <c r="AN153" s="98" t="str">
        <f t="shared" si="47"/>
        <v/>
      </c>
      <c r="AO153" s="99"/>
      <c r="AP153" s="18" t="s">
        <v>16</v>
      </c>
      <c r="AR153" s="16"/>
      <c r="AS153" s="16"/>
      <c r="AT153" s="16"/>
      <c r="AV153" s="16"/>
    </row>
    <row r="154" spans="1:48" ht="35.1" customHeight="1" x14ac:dyDescent="0.25">
      <c r="A154" s="87"/>
      <c r="B154" s="38" t="str" cm="1">
        <f t="array" aca="1" ref="B154" ca="1">IF(INDIRECT("B"&amp;44+(ROW()-131)*2)="","",INDIRECT("B"&amp;44+(ROW()-131)*2))</f>
        <v/>
      </c>
      <c r="C154" s="38" t="str" cm="1">
        <f t="array" aca="1" ref="C154" ca="1">IF(INDIRECT("c"&amp;44+(ROW()-131)*2)="","",INDIRECT("c"&amp;44+(ROW()-131)*2))</f>
        <v/>
      </c>
      <c r="D154" s="139" t="str" cm="1">
        <f t="array" aca="1" ref="D154" ca="1">IFERROR(TRUNC((INDIRECT("R"&amp;45+(ROW()-131)*2)-SUM(INDIRECT("AD"&amp;45+(ROW()-131)*2),INDIRECT("AH"&amp;45+(ROW()-131)*2)))/INDIRECT("R"&amp;45+(ROW()-131)*2),5),"")</f>
        <v/>
      </c>
      <c r="E154" s="140"/>
      <c r="F154" s="312"/>
      <c r="G154" s="316"/>
      <c r="H154" s="73" t="str">
        <f t="shared" si="42"/>
        <v/>
      </c>
      <c r="I154" s="74"/>
      <c r="J154" s="135">
        <f t="shared" si="56"/>
        <v>0</v>
      </c>
      <c r="K154" s="137"/>
      <c r="L154" s="136"/>
      <c r="M154" s="135">
        <f t="shared" si="40"/>
        <v>0</v>
      </c>
      <c r="N154" s="136"/>
      <c r="O154" s="135">
        <f t="shared" si="41"/>
        <v>0</v>
      </c>
      <c r="P154" s="136"/>
      <c r="Q154" s="135" t="str">
        <f t="shared" si="57"/>
        <v/>
      </c>
      <c r="R154" s="136"/>
      <c r="S154" s="135" t="str">
        <f t="shared" si="58"/>
        <v/>
      </c>
      <c r="T154" s="137"/>
      <c r="U154" s="136"/>
      <c r="V154" s="314"/>
      <c r="W154" s="317"/>
      <c r="X154" s="312"/>
      <c r="Y154" s="313"/>
      <c r="Z154" s="135" t="str">
        <f t="shared" si="59"/>
        <v/>
      </c>
      <c r="AA154" s="136"/>
      <c r="AB154" s="314"/>
      <c r="AC154" s="317"/>
      <c r="AD154" s="312"/>
      <c r="AE154" s="313"/>
      <c r="AF154" s="135" t="str">
        <f t="shared" si="60"/>
        <v/>
      </c>
      <c r="AG154" s="136"/>
      <c r="AH154" s="314"/>
      <c r="AI154" s="317"/>
      <c r="AJ154" s="312"/>
      <c r="AK154" s="313"/>
      <c r="AL154" s="135" t="str">
        <f t="shared" si="61"/>
        <v/>
      </c>
      <c r="AM154" s="136"/>
      <c r="AN154" s="98" t="str">
        <f t="shared" si="47"/>
        <v/>
      </c>
      <c r="AO154" s="99"/>
      <c r="AP154" s="18" t="s">
        <v>16</v>
      </c>
      <c r="AR154" s="16"/>
      <c r="AS154" s="16"/>
      <c r="AT154" s="16"/>
      <c r="AV154" s="16"/>
    </row>
    <row r="155" spans="1:48" ht="35.1" customHeight="1" x14ac:dyDescent="0.25">
      <c r="A155" s="87"/>
      <c r="B155" s="38" t="str" cm="1">
        <f t="array" aca="1" ref="B155" ca="1">IF(INDIRECT("B"&amp;44+(ROW()-131)*2)="","",INDIRECT("B"&amp;44+(ROW()-131)*2))</f>
        <v/>
      </c>
      <c r="C155" s="38" t="str" cm="1">
        <f t="array" aca="1" ref="C155" ca="1">IF(INDIRECT("c"&amp;44+(ROW()-131)*2)="","",INDIRECT("c"&amp;44+(ROW()-131)*2))</f>
        <v/>
      </c>
      <c r="D155" s="139" t="str" cm="1">
        <f t="array" aca="1" ref="D155" ca="1">IFERROR(TRUNC((INDIRECT("R"&amp;45+(ROW()-131)*2)-SUM(INDIRECT("AD"&amp;45+(ROW()-131)*2),INDIRECT("AH"&amp;45+(ROW()-131)*2)))/INDIRECT("R"&amp;45+(ROW()-131)*2),5),"")</f>
        <v/>
      </c>
      <c r="E155" s="140"/>
      <c r="F155" s="312"/>
      <c r="G155" s="316"/>
      <c r="H155" s="73" t="str">
        <f t="shared" si="42"/>
        <v/>
      </c>
      <c r="I155" s="74"/>
      <c r="J155" s="135">
        <f t="shared" si="56"/>
        <v>0</v>
      </c>
      <c r="K155" s="137"/>
      <c r="L155" s="136"/>
      <c r="M155" s="135">
        <f t="shared" si="40"/>
        <v>0</v>
      </c>
      <c r="N155" s="136"/>
      <c r="O155" s="135">
        <f t="shared" si="41"/>
        <v>0</v>
      </c>
      <c r="P155" s="136"/>
      <c r="Q155" s="135" t="str">
        <f t="shared" si="57"/>
        <v/>
      </c>
      <c r="R155" s="136"/>
      <c r="S155" s="135" t="str">
        <f t="shared" si="58"/>
        <v/>
      </c>
      <c r="T155" s="137"/>
      <c r="U155" s="136"/>
      <c r="V155" s="314"/>
      <c r="W155" s="317"/>
      <c r="X155" s="312"/>
      <c r="Y155" s="313"/>
      <c r="Z155" s="135" t="str">
        <f t="shared" si="59"/>
        <v/>
      </c>
      <c r="AA155" s="136"/>
      <c r="AB155" s="314"/>
      <c r="AC155" s="317"/>
      <c r="AD155" s="312"/>
      <c r="AE155" s="313"/>
      <c r="AF155" s="135" t="str">
        <f t="shared" si="60"/>
        <v/>
      </c>
      <c r="AG155" s="136"/>
      <c r="AH155" s="314"/>
      <c r="AI155" s="317"/>
      <c r="AJ155" s="312"/>
      <c r="AK155" s="313"/>
      <c r="AL155" s="135" t="str">
        <f t="shared" si="61"/>
        <v/>
      </c>
      <c r="AM155" s="136"/>
      <c r="AN155" s="98" t="str">
        <f t="shared" si="47"/>
        <v/>
      </c>
      <c r="AO155" s="99"/>
      <c r="AP155" s="18" t="s">
        <v>16</v>
      </c>
      <c r="AR155" s="16"/>
      <c r="AS155" s="16"/>
      <c r="AT155" s="16"/>
      <c r="AV155" s="16"/>
    </row>
    <row r="156" spans="1:48" ht="35.1" customHeight="1" x14ac:dyDescent="0.25">
      <c r="A156" s="87"/>
      <c r="B156" s="38" t="str" cm="1">
        <f t="array" aca="1" ref="B156" ca="1">IF(INDIRECT("B"&amp;44+(ROW()-131)*2)="","",INDIRECT("B"&amp;44+(ROW()-131)*2))</f>
        <v/>
      </c>
      <c r="C156" s="38" t="str" cm="1">
        <f t="array" aca="1" ref="C156" ca="1">IF(INDIRECT("c"&amp;44+(ROW()-131)*2)="","",INDIRECT("c"&amp;44+(ROW()-131)*2))</f>
        <v/>
      </c>
      <c r="D156" s="139" t="str" cm="1">
        <f t="array" aca="1" ref="D156" ca="1">IFERROR(TRUNC((INDIRECT("R"&amp;45+(ROW()-131)*2)-SUM(INDIRECT("AD"&amp;45+(ROW()-131)*2),INDIRECT("AH"&amp;45+(ROW()-131)*2)))/INDIRECT("R"&amp;45+(ROW()-131)*2),5),"")</f>
        <v/>
      </c>
      <c r="E156" s="140"/>
      <c r="F156" s="312"/>
      <c r="G156" s="316"/>
      <c r="H156" s="73" t="str">
        <f t="shared" si="42"/>
        <v/>
      </c>
      <c r="I156" s="74"/>
      <c r="J156" s="135">
        <f t="shared" si="56"/>
        <v>0</v>
      </c>
      <c r="K156" s="137"/>
      <c r="L156" s="136"/>
      <c r="M156" s="135">
        <f t="shared" si="40"/>
        <v>0</v>
      </c>
      <c r="N156" s="136"/>
      <c r="O156" s="135">
        <f t="shared" si="41"/>
        <v>0</v>
      </c>
      <c r="P156" s="136"/>
      <c r="Q156" s="135" t="str">
        <f t="shared" si="57"/>
        <v/>
      </c>
      <c r="R156" s="136"/>
      <c r="S156" s="135" t="str">
        <f t="shared" si="58"/>
        <v/>
      </c>
      <c r="T156" s="137"/>
      <c r="U156" s="136"/>
      <c r="V156" s="314"/>
      <c r="W156" s="317"/>
      <c r="X156" s="312"/>
      <c r="Y156" s="313"/>
      <c r="Z156" s="135" t="str">
        <f t="shared" si="59"/>
        <v/>
      </c>
      <c r="AA156" s="136"/>
      <c r="AB156" s="314"/>
      <c r="AC156" s="317"/>
      <c r="AD156" s="312"/>
      <c r="AE156" s="313"/>
      <c r="AF156" s="135" t="str">
        <f t="shared" si="60"/>
        <v/>
      </c>
      <c r="AG156" s="136"/>
      <c r="AH156" s="314"/>
      <c r="AI156" s="317"/>
      <c r="AJ156" s="312"/>
      <c r="AK156" s="313"/>
      <c r="AL156" s="135" t="str">
        <f t="shared" si="61"/>
        <v/>
      </c>
      <c r="AM156" s="136"/>
      <c r="AN156" s="98" t="str">
        <f t="shared" si="47"/>
        <v/>
      </c>
      <c r="AO156" s="99"/>
      <c r="AP156" s="18" t="s">
        <v>16</v>
      </c>
      <c r="AR156" s="16"/>
      <c r="AS156" s="16"/>
      <c r="AT156" s="16"/>
      <c r="AV156" s="16"/>
    </row>
    <row r="157" spans="1:48" ht="35.1" customHeight="1" x14ac:dyDescent="0.25">
      <c r="A157" s="87"/>
      <c r="B157" s="38" t="str" cm="1">
        <f t="array" aca="1" ref="B157" ca="1">IF(INDIRECT("B"&amp;44+(ROW()-131)*2)="","",INDIRECT("B"&amp;44+(ROW()-131)*2))</f>
        <v/>
      </c>
      <c r="C157" s="38" t="str" cm="1">
        <f t="array" aca="1" ref="C157" ca="1">IF(INDIRECT("c"&amp;44+(ROW()-131)*2)="","",INDIRECT("c"&amp;44+(ROW()-131)*2))</f>
        <v/>
      </c>
      <c r="D157" s="139" t="str" cm="1">
        <f t="array" aca="1" ref="D157" ca="1">IFERROR(TRUNC((INDIRECT("R"&amp;45+(ROW()-131)*2)-SUM(INDIRECT("AD"&amp;45+(ROW()-131)*2),INDIRECT("AH"&amp;45+(ROW()-131)*2)))/INDIRECT("R"&amp;45+(ROW()-131)*2),5),"")</f>
        <v/>
      </c>
      <c r="E157" s="140"/>
      <c r="F157" s="312"/>
      <c r="G157" s="316"/>
      <c r="H157" s="73" t="str">
        <f t="shared" si="42"/>
        <v/>
      </c>
      <c r="I157" s="74"/>
      <c r="J157" s="135">
        <f t="shared" si="56"/>
        <v>0</v>
      </c>
      <c r="K157" s="137"/>
      <c r="L157" s="136"/>
      <c r="M157" s="135">
        <f t="shared" si="40"/>
        <v>0</v>
      </c>
      <c r="N157" s="136"/>
      <c r="O157" s="135">
        <f t="shared" si="41"/>
        <v>0</v>
      </c>
      <c r="P157" s="136"/>
      <c r="Q157" s="135" t="str">
        <f t="shared" si="57"/>
        <v/>
      </c>
      <c r="R157" s="136"/>
      <c r="S157" s="135" t="str">
        <f t="shared" si="58"/>
        <v/>
      </c>
      <c r="T157" s="137"/>
      <c r="U157" s="136"/>
      <c r="V157" s="314"/>
      <c r="W157" s="317"/>
      <c r="X157" s="312"/>
      <c r="Y157" s="313"/>
      <c r="Z157" s="135" t="str">
        <f t="shared" si="59"/>
        <v/>
      </c>
      <c r="AA157" s="136"/>
      <c r="AB157" s="314"/>
      <c r="AC157" s="317"/>
      <c r="AD157" s="312"/>
      <c r="AE157" s="313"/>
      <c r="AF157" s="135" t="str">
        <f t="shared" si="60"/>
        <v/>
      </c>
      <c r="AG157" s="136"/>
      <c r="AH157" s="314"/>
      <c r="AI157" s="317"/>
      <c r="AJ157" s="312"/>
      <c r="AK157" s="313"/>
      <c r="AL157" s="135" t="str">
        <f t="shared" si="61"/>
        <v/>
      </c>
      <c r="AM157" s="136"/>
      <c r="AN157" s="98" t="str">
        <f t="shared" si="47"/>
        <v/>
      </c>
      <c r="AO157" s="99"/>
      <c r="AP157" s="18" t="s">
        <v>16</v>
      </c>
      <c r="AR157" s="16"/>
      <c r="AS157" s="16"/>
      <c r="AT157" s="16"/>
      <c r="AV157" s="16"/>
    </row>
    <row r="158" spans="1:48" ht="35.1" customHeight="1" x14ac:dyDescent="0.25">
      <c r="A158" s="87"/>
      <c r="B158" s="38" t="str" cm="1">
        <f t="array" aca="1" ref="B158" ca="1">IF(INDIRECT("B"&amp;44+(ROW()-131)*2)="","",INDIRECT("B"&amp;44+(ROW()-131)*2))</f>
        <v/>
      </c>
      <c r="C158" s="38" t="str" cm="1">
        <f t="array" aca="1" ref="C158" ca="1">IF(INDIRECT("c"&amp;44+(ROW()-131)*2)="","",INDIRECT("c"&amp;44+(ROW()-131)*2))</f>
        <v/>
      </c>
      <c r="D158" s="139" t="str" cm="1">
        <f t="array" aca="1" ref="D158" ca="1">IFERROR(TRUNC((INDIRECT("R"&amp;45+(ROW()-131)*2)-SUM(INDIRECT("AD"&amp;45+(ROW()-131)*2),INDIRECT("AH"&amp;45+(ROW()-131)*2)))/INDIRECT("R"&amp;45+(ROW()-131)*2),5),"")</f>
        <v/>
      </c>
      <c r="E158" s="140"/>
      <c r="F158" s="312"/>
      <c r="G158" s="316"/>
      <c r="H158" s="73" t="str">
        <f t="shared" si="42"/>
        <v/>
      </c>
      <c r="I158" s="74"/>
      <c r="J158" s="135">
        <f t="shared" si="56"/>
        <v>0</v>
      </c>
      <c r="K158" s="137"/>
      <c r="L158" s="136"/>
      <c r="M158" s="135">
        <f t="shared" si="40"/>
        <v>0</v>
      </c>
      <c r="N158" s="136"/>
      <c r="O158" s="135">
        <f t="shared" si="41"/>
        <v>0</v>
      </c>
      <c r="P158" s="136"/>
      <c r="Q158" s="135" t="str">
        <f t="shared" si="57"/>
        <v/>
      </c>
      <c r="R158" s="136"/>
      <c r="S158" s="135" t="str">
        <f t="shared" si="58"/>
        <v/>
      </c>
      <c r="T158" s="137"/>
      <c r="U158" s="136"/>
      <c r="V158" s="314"/>
      <c r="W158" s="317"/>
      <c r="X158" s="312"/>
      <c r="Y158" s="313"/>
      <c r="Z158" s="135" t="str">
        <f t="shared" si="59"/>
        <v/>
      </c>
      <c r="AA158" s="136"/>
      <c r="AB158" s="314"/>
      <c r="AC158" s="317"/>
      <c r="AD158" s="312"/>
      <c r="AE158" s="313"/>
      <c r="AF158" s="135" t="str">
        <f t="shared" si="60"/>
        <v/>
      </c>
      <c r="AG158" s="136"/>
      <c r="AH158" s="314"/>
      <c r="AI158" s="317"/>
      <c r="AJ158" s="312"/>
      <c r="AK158" s="313"/>
      <c r="AL158" s="135" t="str">
        <f t="shared" si="61"/>
        <v/>
      </c>
      <c r="AM158" s="136"/>
      <c r="AN158" s="98" t="str">
        <f t="shared" si="47"/>
        <v/>
      </c>
      <c r="AO158" s="99"/>
      <c r="AP158" s="18" t="s">
        <v>16</v>
      </c>
      <c r="AR158" s="16"/>
      <c r="AS158" s="16"/>
      <c r="AT158" s="16"/>
      <c r="AV158" s="16"/>
    </row>
    <row r="159" spans="1:48" ht="34.15" customHeight="1" x14ac:dyDescent="0.25">
      <c r="A159" s="87"/>
      <c r="B159" s="38" t="str" cm="1">
        <f t="array" aca="1" ref="B159" ca="1">IF(INDIRECT("B"&amp;44+(ROW()-131)*2)="","",INDIRECT("B"&amp;44+(ROW()-131)*2))</f>
        <v/>
      </c>
      <c r="C159" s="38" t="str" cm="1">
        <f t="array" aca="1" ref="C159" ca="1">IF(INDIRECT("c"&amp;44+(ROW()-131)*2)="","",INDIRECT("c"&amp;44+(ROW()-131)*2))</f>
        <v/>
      </c>
      <c r="D159" s="139" t="str" cm="1">
        <f t="array" aca="1" ref="D159" ca="1">IFERROR(TRUNC((INDIRECT("R"&amp;45+(ROW()-131)*2)-SUM(INDIRECT("AD"&amp;45+(ROW()-131)*2),INDIRECT("AH"&amp;45+(ROW()-131)*2)))/INDIRECT("R"&amp;45+(ROW()-131)*2),5),"")</f>
        <v/>
      </c>
      <c r="E159" s="140"/>
      <c r="F159" s="312"/>
      <c r="G159" s="316"/>
      <c r="H159" s="73" t="str">
        <f t="shared" si="42"/>
        <v/>
      </c>
      <c r="I159" s="74"/>
      <c r="J159" s="135">
        <f t="shared" si="56"/>
        <v>0</v>
      </c>
      <c r="K159" s="137"/>
      <c r="L159" s="136"/>
      <c r="M159" s="135">
        <f t="shared" si="40"/>
        <v>0</v>
      </c>
      <c r="N159" s="136"/>
      <c r="O159" s="135">
        <f t="shared" si="41"/>
        <v>0</v>
      </c>
      <c r="P159" s="136"/>
      <c r="Q159" s="135" t="str">
        <f t="shared" si="57"/>
        <v/>
      </c>
      <c r="R159" s="136"/>
      <c r="S159" s="135" t="str">
        <f t="shared" si="58"/>
        <v/>
      </c>
      <c r="T159" s="137"/>
      <c r="U159" s="136"/>
      <c r="V159" s="314"/>
      <c r="W159" s="317"/>
      <c r="X159" s="312"/>
      <c r="Y159" s="313"/>
      <c r="Z159" s="135" t="str">
        <f t="shared" si="59"/>
        <v/>
      </c>
      <c r="AA159" s="136"/>
      <c r="AB159" s="314"/>
      <c r="AC159" s="317"/>
      <c r="AD159" s="312"/>
      <c r="AE159" s="313"/>
      <c r="AF159" s="135" t="str">
        <f t="shared" si="60"/>
        <v/>
      </c>
      <c r="AG159" s="136"/>
      <c r="AH159" s="314"/>
      <c r="AI159" s="317"/>
      <c r="AJ159" s="312"/>
      <c r="AK159" s="313"/>
      <c r="AL159" s="135" t="str">
        <f t="shared" si="61"/>
        <v/>
      </c>
      <c r="AM159" s="136"/>
      <c r="AN159" s="98" t="str">
        <f t="shared" si="47"/>
        <v/>
      </c>
      <c r="AO159" s="99"/>
      <c r="AP159" s="18" t="s">
        <v>16</v>
      </c>
      <c r="AR159" s="16"/>
      <c r="AS159" s="16"/>
      <c r="AT159" s="16"/>
      <c r="AV159" s="16"/>
    </row>
    <row r="160" spans="1:48" ht="35.1" customHeight="1" x14ac:dyDescent="0.25">
      <c r="A160" s="87"/>
      <c r="B160" s="38" t="str" cm="1">
        <f t="array" aca="1" ref="B160" ca="1">IF(INDIRECT("B"&amp;44+(ROW()-131)*2)="","",INDIRECT("B"&amp;44+(ROW()-131)*2))</f>
        <v/>
      </c>
      <c r="C160" s="38" t="str" cm="1">
        <f t="array" aca="1" ref="C160" ca="1">IF(INDIRECT("c"&amp;44+(ROW()-131)*2)="","",INDIRECT("c"&amp;44+(ROW()-131)*2))</f>
        <v/>
      </c>
      <c r="D160" s="139" t="str" cm="1">
        <f t="array" aca="1" ref="D160" ca="1">IFERROR(TRUNC((INDIRECT("R"&amp;45+(ROW()-131)*2)-SUM(INDIRECT("AD"&amp;45+(ROW()-131)*2),INDIRECT("AH"&amp;45+(ROW()-131)*2)))/INDIRECT("R"&amp;45+(ROW()-131)*2),5),"")</f>
        <v/>
      </c>
      <c r="E160" s="140"/>
      <c r="F160" s="312"/>
      <c r="G160" s="316"/>
      <c r="H160" s="73" t="str">
        <f t="shared" si="42"/>
        <v/>
      </c>
      <c r="I160" s="74"/>
      <c r="J160" s="135">
        <f t="shared" si="50"/>
        <v>0</v>
      </c>
      <c r="K160" s="137"/>
      <c r="L160" s="136"/>
      <c r="M160" s="135">
        <f t="shared" si="40"/>
        <v>0</v>
      </c>
      <c r="N160" s="136"/>
      <c r="O160" s="135">
        <f t="shared" si="41"/>
        <v>0</v>
      </c>
      <c r="P160" s="136"/>
      <c r="Q160" s="135" t="str">
        <f t="shared" si="51"/>
        <v/>
      </c>
      <c r="R160" s="136"/>
      <c r="S160" s="135" t="str">
        <f t="shared" si="52"/>
        <v/>
      </c>
      <c r="T160" s="137"/>
      <c r="U160" s="136"/>
      <c r="V160" s="314"/>
      <c r="W160" s="317"/>
      <c r="X160" s="312"/>
      <c r="Y160" s="313"/>
      <c r="Z160" s="135" t="str">
        <f t="shared" si="53"/>
        <v/>
      </c>
      <c r="AA160" s="136"/>
      <c r="AB160" s="314"/>
      <c r="AC160" s="317"/>
      <c r="AD160" s="312"/>
      <c r="AE160" s="313"/>
      <c r="AF160" s="135" t="str">
        <f t="shared" si="54"/>
        <v/>
      </c>
      <c r="AG160" s="136"/>
      <c r="AH160" s="314"/>
      <c r="AI160" s="317"/>
      <c r="AJ160" s="312"/>
      <c r="AK160" s="313"/>
      <c r="AL160" s="135" t="str">
        <f t="shared" si="55"/>
        <v/>
      </c>
      <c r="AM160" s="136"/>
      <c r="AN160" s="98" t="str">
        <f t="shared" si="47"/>
        <v/>
      </c>
      <c r="AO160" s="99"/>
      <c r="AP160" s="18" t="s">
        <v>16</v>
      </c>
      <c r="AR160" s="16"/>
      <c r="AS160" s="16"/>
      <c r="AT160" s="16"/>
      <c r="AV160" s="16"/>
    </row>
    <row r="161" spans="1:48" ht="35.1" customHeight="1" x14ac:dyDescent="0.25">
      <c r="A161" s="87"/>
      <c r="B161" s="38" t="str" cm="1">
        <f t="array" aca="1" ref="B161" ca="1">IF(INDIRECT("B"&amp;44+(ROW()-131)*2)="","",INDIRECT("B"&amp;44+(ROW()-131)*2))</f>
        <v/>
      </c>
      <c r="C161" s="38" t="str" cm="1">
        <f t="array" aca="1" ref="C161" ca="1">IF(INDIRECT("c"&amp;44+(ROW()-131)*2)="","",INDIRECT("c"&amp;44+(ROW()-131)*2))</f>
        <v/>
      </c>
      <c r="D161" s="139" t="str" cm="1">
        <f t="array" aca="1" ref="D161" ca="1">IFERROR(TRUNC((INDIRECT("R"&amp;45+(ROW()-131)*2)-SUM(INDIRECT("AD"&amp;45+(ROW()-131)*2),INDIRECT("AH"&amp;45+(ROW()-131)*2)))/INDIRECT("R"&amp;45+(ROW()-131)*2),5),"")</f>
        <v/>
      </c>
      <c r="E161" s="140"/>
      <c r="F161" s="312"/>
      <c r="G161" s="316"/>
      <c r="H161" s="73" t="str">
        <f t="shared" si="42"/>
        <v/>
      </c>
      <c r="I161" s="74"/>
      <c r="J161" s="135">
        <f t="shared" si="50"/>
        <v>0</v>
      </c>
      <c r="K161" s="137"/>
      <c r="L161" s="136"/>
      <c r="M161" s="135">
        <f t="shared" si="40"/>
        <v>0</v>
      </c>
      <c r="N161" s="136"/>
      <c r="O161" s="135">
        <f t="shared" si="41"/>
        <v>0</v>
      </c>
      <c r="P161" s="136"/>
      <c r="Q161" s="135" t="str">
        <f t="shared" si="51"/>
        <v/>
      </c>
      <c r="R161" s="136"/>
      <c r="S161" s="135" t="str">
        <f t="shared" si="52"/>
        <v/>
      </c>
      <c r="T161" s="137"/>
      <c r="U161" s="136"/>
      <c r="V161" s="314"/>
      <c r="W161" s="317"/>
      <c r="X161" s="312"/>
      <c r="Y161" s="313"/>
      <c r="Z161" s="135" t="str">
        <f t="shared" si="53"/>
        <v/>
      </c>
      <c r="AA161" s="136"/>
      <c r="AB161" s="314"/>
      <c r="AC161" s="317"/>
      <c r="AD161" s="312"/>
      <c r="AE161" s="313"/>
      <c r="AF161" s="135" t="str">
        <f t="shared" si="54"/>
        <v/>
      </c>
      <c r="AG161" s="136"/>
      <c r="AH161" s="314"/>
      <c r="AI161" s="317"/>
      <c r="AJ161" s="312"/>
      <c r="AK161" s="313"/>
      <c r="AL161" s="135" t="str">
        <f t="shared" si="55"/>
        <v/>
      </c>
      <c r="AM161" s="136"/>
      <c r="AN161" s="98" t="str">
        <f t="shared" si="47"/>
        <v/>
      </c>
      <c r="AO161" s="99"/>
      <c r="AP161" s="18" t="s">
        <v>16</v>
      </c>
      <c r="AR161" s="16"/>
      <c r="AS161" s="16"/>
      <c r="AT161" s="16"/>
      <c r="AV161" s="16"/>
    </row>
    <row r="162" spans="1:48" ht="35.1" customHeight="1" x14ac:dyDescent="0.25">
      <c r="A162" s="87"/>
      <c r="B162" s="38" t="str" cm="1">
        <f t="array" aca="1" ref="B162" ca="1">IF(INDIRECT("B"&amp;44+(ROW()-131)*2)="","",INDIRECT("B"&amp;44+(ROW()-131)*2))</f>
        <v/>
      </c>
      <c r="C162" s="38" t="str" cm="1">
        <f t="array" aca="1" ref="C162" ca="1">IF(INDIRECT("c"&amp;44+(ROW()-131)*2)="","",INDIRECT("c"&amp;44+(ROW()-131)*2))</f>
        <v/>
      </c>
      <c r="D162" s="139" t="str" cm="1">
        <f t="array" aca="1" ref="D162" ca="1">IFERROR(TRUNC((INDIRECT("R"&amp;45+(ROW()-131)*2)-SUM(INDIRECT("AD"&amp;45+(ROW()-131)*2),INDIRECT("AH"&amp;45+(ROW()-131)*2)))/INDIRECT("R"&amp;45+(ROW()-131)*2),5),"")</f>
        <v/>
      </c>
      <c r="E162" s="140"/>
      <c r="F162" s="312"/>
      <c r="G162" s="316"/>
      <c r="H162" s="73" t="str">
        <f t="shared" si="42"/>
        <v/>
      </c>
      <c r="I162" s="74"/>
      <c r="J162" s="135">
        <f t="shared" si="50"/>
        <v>0</v>
      </c>
      <c r="K162" s="137"/>
      <c r="L162" s="136"/>
      <c r="M162" s="135">
        <f t="shared" si="40"/>
        <v>0</v>
      </c>
      <c r="N162" s="136"/>
      <c r="O162" s="135">
        <f t="shared" si="41"/>
        <v>0</v>
      </c>
      <c r="P162" s="136"/>
      <c r="Q162" s="135" t="str">
        <f t="shared" si="51"/>
        <v/>
      </c>
      <c r="R162" s="136"/>
      <c r="S162" s="135" t="str">
        <f t="shared" si="52"/>
        <v/>
      </c>
      <c r="T162" s="137"/>
      <c r="U162" s="136"/>
      <c r="V162" s="314"/>
      <c r="W162" s="317"/>
      <c r="X162" s="312"/>
      <c r="Y162" s="313"/>
      <c r="Z162" s="135" t="str">
        <f t="shared" si="53"/>
        <v/>
      </c>
      <c r="AA162" s="136"/>
      <c r="AB162" s="314"/>
      <c r="AC162" s="317"/>
      <c r="AD162" s="312"/>
      <c r="AE162" s="313"/>
      <c r="AF162" s="135" t="str">
        <f t="shared" si="54"/>
        <v/>
      </c>
      <c r="AG162" s="136"/>
      <c r="AH162" s="314"/>
      <c r="AI162" s="317"/>
      <c r="AJ162" s="312"/>
      <c r="AK162" s="313"/>
      <c r="AL162" s="135" t="str">
        <f t="shared" si="55"/>
        <v/>
      </c>
      <c r="AM162" s="136"/>
      <c r="AN162" s="98" t="str">
        <f t="shared" si="47"/>
        <v/>
      </c>
      <c r="AO162" s="99"/>
      <c r="AP162" s="18" t="s">
        <v>16</v>
      </c>
      <c r="AR162" s="16"/>
      <c r="AS162" s="16"/>
      <c r="AT162" s="16"/>
      <c r="AV162" s="16"/>
    </row>
    <row r="163" spans="1:48" ht="35.1" customHeight="1" x14ac:dyDescent="0.25">
      <c r="A163" s="87"/>
      <c r="B163" s="38" t="str" cm="1">
        <f t="array" aca="1" ref="B163" ca="1">IF(INDIRECT("B"&amp;44+(ROW()-131)*2)="","",INDIRECT("B"&amp;44+(ROW()-131)*2))</f>
        <v/>
      </c>
      <c r="C163" s="38" t="str" cm="1">
        <f t="array" aca="1" ref="C163" ca="1">IF(INDIRECT("c"&amp;44+(ROW()-131)*2)="","",INDIRECT("c"&amp;44+(ROW()-131)*2))</f>
        <v/>
      </c>
      <c r="D163" s="139" t="str" cm="1">
        <f t="array" aca="1" ref="D163" ca="1">IFERROR(TRUNC((INDIRECT("R"&amp;45+(ROW()-131)*2)-SUM(INDIRECT("AD"&amp;45+(ROW()-131)*2),INDIRECT("AH"&amp;45+(ROW()-131)*2)))/INDIRECT("R"&amp;45+(ROW()-131)*2),5),"")</f>
        <v/>
      </c>
      <c r="E163" s="140"/>
      <c r="F163" s="312"/>
      <c r="G163" s="316"/>
      <c r="H163" s="73" t="str">
        <f t="shared" si="42"/>
        <v/>
      </c>
      <c r="I163" s="74"/>
      <c r="J163" s="135">
        <f t="shared" si="50"/>
        <v>0</v>
      </c>
      <c r="K163" s="137"/>
      <c r="L163" s="136"/>
      <c r="M163" s="135">
        <f t="shared" si="40"/>
        <v>0</v>
      </c>
      <c r="N163" s="136"/>
      <c r="O163" s="135">
        <f t="shared" si="41"/>
        <v>0</v>
      </c>
      <c r="P163" s="136"/>
      <c r="Q163" s="135" t="str">
        <f t="shared" si="51"/>
        <v/>
      </c>
      <c r="R163" s="136"/>
      <c r="S163" s="135" t="str">
        <f t="shared" si="52"/>
        <v/>
      </c>
      <c r="T163" s="137"/>
      <c r="U163" s="136"/>
      <c r="V163" s="314"/>
      <c r="W163" s="317"/>
      <c r="X163" s="312"/>
      <c r="Y163" s="313"/>
      <c r="Z163" s="135" t="str">
        <f t="shared" si="53"/>
        <v/>
      </c>
      <c r="AA163" s="136"/>
      <c r="AB163" s="314"/>
      <c r="AC163" s="317"/>
      <c r="AD163" s="312"/>
      <c r="AE163" s="313"/>
      <c r="AF163" s="135" t="str">
        <f t="shared" si="54"/>
        <v/>
      </c>
      <c r="AG163" s="136"/>
      <c r="AH163" s="314"/>
      <c r="AI163" s="317"/>
      <c r="AJ163" s="312"/>
      <c r="AK163" s="313"/>
      <c r="AL163" s="135" t="str">
        <f t="shared" si="55"/>
        <v/>
      </c>
      <c r="AM163" s="136"/>
      <c r="AN163" s="98" t="str">
        <f t="shared" si="47"/>
        <v/>
      </c>
      <c r="AO163" s="99"/>
      <c r="AP163" s="18" t="s">
        <v>16</v>
      </c>
      <c r="AR163" s="16"/>
      <c r="AS163" s="16"/>
      <c r="AT163" s="16"/>
      <c r="AV163" s="16"/>
    </row>
    <row r="164" spans="1:48" ht="35.1" customHeight="1" x14ac:dyDescent="0.25">
      <c r="A164" s="87"/>
      <c r="B164" s="38" t="str" cm="1">
        <f t="array" aca="1" ref="B164" ca="1">IF(INDIRECT("B"&amp;44+(ROW()-131)*2)="","",INDIRECT("B"&amp;44+(ROW()-131)*2))</f>
        <v/>
      </c>
      <c r="C164" s="38" t="str" cm="1">
        <f t="array" aca="1" ref="C164" ca="1">IF(INDIRECT("c"&amp;44+(ROW()-131)*2)="","",INDIRECT("c"&amp;44+(ROW()-131)*2))</f>
        <v/>
      </c>
      <c r="D164" s="139" t="str" cm="1">
        <f t="array" aca="1" ref="D164" ca="1">IFERROR(TRUNC((INDIRECT("R"&amp;45+(ROW()-131)*2)-SUM(INDIRECT("AD"&amp;45+(ROW()-131)*2),INDIRECT("AH"&amp;45+(ROW()-131)*2)))/INDIRECT("R"&amp;45+(ROW()-131)*2),5),"")</f>
        <v/>
      </c>
      <c r="E164" s="140"/>
      <c r="F164" s="312"/>
      <c r="G164" s="316"/>
      <c r="H164" s="73" t="str">
        <f t="shared" si="42"/>
        <v/>
      </c>
      <c r="I164" s="74"/>
      <c r="J164" s="135">
        <f t="shared" si="50"/>
        <v>0</v>
      </c>
      <c r="K164" s="137"/>
      <c r="L164" s="136"/>
      <c r="M164" s="135">
        <f t="shared" si="40"/>
        <v>0</v>
      </c>
      <c r="N164" s="136"/>
      <c r="O164" s="135">
        <f t="shared" si="41"/>
        <v>0</v>
      </c>
      <c r="P164" s="136"/>
      <c r="Q164" s="135" t="str">
        <f t="shared" si="51"/>
        <v/>
      </c>
      <c r="R164" s="136"/>
      <c r="S164" s="135" t="str">
        <f t="shared" si="52"/>
        <v/>
      </c>
      <c r="T164" s="137"/>
      <c r="U164" s="136"/>
      <c r="V164" s="314"/>
      <c r="W164" s="317"/>
      <c r="X164" s="312"/>
      <c r="Y164" s="313"/>
      <c r="Z164" s="135" t="str">
        <f t="shared" si="53"/>
        <v/>
      </c>
      <c r="AA164" s="136"/>
      <c r="AB164" s="314"/>
      <c r="AC164" s="317"/>
      <c r="AD164" s="312"/>
      <c r="AE164" s="313"/>
      <c r="AF164" s="135" t="str">
        <f t="shared" si="54"/>
        <v/>
      </c>
      <c r="AG164" s="136"/>
      <c r="AH164" s="314"/>
      <c r="AI164" s="317"/>
      <c r="AJ164" s="312"/>
      <c r="AK164" s="313"/>
      <c r="AL164" s="135" t="str">
        <f t="shared" si="55"/>
        <v/>
      </c>
      <c r="AM164" s="136"/>
      <c r="AN164" s="98" t="str">
        <f t="shared" si="47"/>
        <v/>
      </c>
      <c r="AO164" s="99"/>
      <c r="AP164" s="18" t="s">
        <v>16</v>
      </c>
      <c r="AR164" s="16"/>
      <c r="AS164" s="16"/>
      <c r="AT164" s="16"/>
      <c r="AV164" s="16"/>
    </row>
    <row r="165" spans="1:48" ht="34.15" customHeight="1" x14ac:dyDescent="0.25">
      <c r="A165" s="87"/>
      <c r="B165" s="38" t="str" cm="1">
        <f t="array" aca="1" ref="B165" ca="1">IF(INDIRECT("B"&amp;44+(ROW()-131)*2)="","",INDIRECT("B"&amp;44+(ROW()-131)*2))</f>
        <v/>
      </c>
      <c r="C165" s="38" t="str" cm="1">
        <f t="array" aca="1" ref="C165" ca="1">IF(INDIRECT("c"&amp;44+(ROW()-131)*2)="","",INDIRECT("c"&amp;44+(ROW()-131)*2))</f>
        <v/>
      </c>
      <c r="D165" s="139" t="str" cm="1">
        <f t="array" aca="1" ref="D165" ca="1">IFERROR(TRUNC((INDIRECT("R"&amp;45+(ROW()-131)*2)-SUM(INDIRECT("AD"&amp;45+(ROW()-131)*2),INDIRECT("AH"&amp;45+(ROW()-131)*2)))/INDIRECT("R"&amp;45+(ROW()-131)*2),5),"")</f>
        <v/>
      </c>
      <c r="E165" s="140"/>
      <c r="F165" s="312"/>
      <c r="G165" s="316"/>
      <c r="H165" s="73" t="str">
        <f t="shared" si="42"/>
        <v/>
      </c>
      <c r="I165" s="74"/>
      <c r="J165" s="135">
        <f t="shared" si="50"/>
        <v>0</v>
      </c>
      <c r="K165" s="137"/>
      <c r="L165" s="136"/>
      <c r="M165" s="135">
        <f t="shared" si="40"/>
        <v>0</v>
      </c>
      <c r="N165" s="136"/>
      <c r="O165" s="135">
        <f t="shared" si="41"/>
        <v>0</v>
      </c>
      <c r="P165" s="136"/>
      <c r="Q165" s="135" t="str">
        <f t="shared" si="51"/>
        <v/>
      </c>
      <c r="R165" s="136"/>
      <c r="S165" s="135" t="str">
        <f t="shared" si="52"/>
        <v/>
      </c>
      <c r="T165" s="137"/>
      <c r="U165" s="136"/>
      <c r="V165" s="314"/>
      <c r="W165" s="317"/>
      <c r="X165" s="312"/>
      <c r="Y165" s="313"/>
      <c r="Z165" s="135" t="str">
        <f t="shared" si="53"/>
        <v/>
      </c>
      <c r="AA165" s="136"/>
      <c r="AB165" s="314"/>
      <c r="AC165" s="317"/>
      <c r="AD165" s="312"/>
      <c r="AE165" s="313"/>
      <c r="AF165" s="135" t="str">
        <f t="shared" si="54"/>
        <v/>
      </c>
      <c r="AG165" s="136"/>
      <c r="AH165" s="314"/>
      <c r="AI165" s="317"/>
      <c r="AJ165" s="312"/>
      <c r="AK165" s="313"/>
      <c r="AL165" s="135" t="str">
        <f t="shared" si="55"/>
        <v/>
      </c>
      <c r="AM165" s="136"/>
      <c r="AN165" s="98" t="str">
        <f t="shared" si="47"/>
        <v/>
      </c>
      <c r="AO165" s="99"/>
      <c r="AP165" s="18" t="s">
        <v>16</v>
      </c>
      <c r="AR165" s="16"/>
      <c r="AS165" s="16"/>
      <c r="AT165" s="16"/>
      <c r="AV165" s="16"/>
    </row>
    <row r="166" spans="1:48" ht="35.1" customHeight="1" x14ac:dyDescent="0.25">
      <c r="A166" s="87"/>
      <c r="B166" s="38" t="str" cm="1">
        <f t="array" aca="1" ref="B166" ca="1">IF(INDIRECT("B"&amp;44+(ROW()-131)*2)="","",INDIRECT("B"&amp;44+(ROW()-131)*2))</f>
        <v/>
      </c>
      <c r="C166" s="38" t="str" cm="1">
        <f t="array" aca="1" ref="C166" ca="1">IF(INDIRECT("c"&amp;44+(ROW()-131)*2)="","",INDIRECT("c"&amp;44+(ROW()-131)*2))</f>
        <v/>
      </c>
      <c r="D166" s="139" t="str" cm="1">
        <f t="array" aca="1" ref="D166" ca="1">IFERROR(TRUNC((INDIRECT("R"&amp;45+(ROW()-131)*2)-SUM(INDIRECT("AD"&amp;45+(ROW()-131)*2),INDIRECT("AH"&amp;45+(ROW()-131)*2)))/INDIRECT("R"&amp;45+(ROW()-131)*2),5),"")</f>
        <v/>
      </c>
      <c r="E166" s="140"/>
      <c r="F166" s="312"/>
      <c r="G166" s="316"/>
      <c r="H166" s="73" t="str">
        <f t="shared" si="42"/>
        <v/>
      </c>
      <c r="I166" s="74"/>
      <c r="J166" s="135">
        <f t="shared" si="48"/>
        <v>0</v>
      </c>
      <c r="K166" s="137"/>
      <c r="L166" s="136"/>
      <c r="M166" s="135">
        <f t="shared" si="40"/>
        <v>0</v>
      </c>
      <c r="N166" s="136"/>
      <c r="O166" s="135">
        <f t="shared" si="41"/>
        <v>0</v>
      </c>
      <c r="P166" s="136"/>
      <c r="Q166" s="135" t="str">
        <f t="shared" si="43"/>
        <v/>
      </c>
      <c r="R166" s="136"/>
      <c r="S166" s="135" t="str">
        <f t="shared" si="49"/>
        <v/>
      </c>
      <c r="T166" s="137"/>
      <c r="U166" s="136"/>
      <c r="V166" s="314"/>
      <c r="W166" s="317"/>
      <c r="X166" s="312"/>
      <c r="Y166" s="313"/>
      <c r="Z166" s="135" t="str">
        <f t="shared" si="44"/>
        <v/>
      </c>
      <c r="AA166" s="136"/>
      <c r="AB166" s="314"/>
      <c r="AC166" s="317"/>
      <c r="AD166" s="312"/>
      <c r="AE166" s="313"/>
      <c r="AF166" s="135" t="str">
        <f t="shared" si="45"/>
        <v/>
      </c>
      <c r="AG166" s="136"/>
      <c r="AH166" s="314"/>
      <c r="AI166" s="317"/>
      <c r="AJ166" s="312"/>
      <c r="AK166" s="313"/>
      <c r="AL166" s="135" t="str">
        <f t="shared" si="46"/>
        <v/>
      </c>
      <c r="AM166" s="136"/>
      <c r="AN166" s="98" t="str">
        <f t="shared" si="47"/>
        <v/>
      </c>
      <c r="AO166" s="99"/>
      <c r="AP166" s="18" t="s">
        <v>16</v>
      </c>
      <c r="AR166" s="16"/>
      <c r="AS166" s="16"/>
      <c r="AT166" s="16"/>
      <c r="AV166" s="16"/>
    </row>
    <row r="167" spans="1:48" ht="35.1" customHeight="1" x14ac:dyDescent="0.25">
      <c r="A167" s="87"/>
      <c r="B167" s="38" t="str" cm="1">
        <f t="array" aca="1" ref="B167" ca="1">IF(INDIRECT("B"&amp;44+(ROW()-131)*2)="","",INDIRECT("B"&amp;44+(ROW()-131)*2))</f>
        <v/>
      </c>
      <c r="C167" s="38" t="str" cm="1">
        <f t="array" aca="1" ref="C167" ca="1">IF(INDIRECT("c"&amp;44+(ROW()-131)*2)="","",INDIRECT("c"&amp;44+(ROW()-131)*2))</f>
        <v/>
      </c>
      <c r="D167" s="139" t="str" cm="1">
        <f t="array" aca="1" ref="D167" ca="1">IFERROR(TRUNC((INDIRECT("R"&amp;45+(ROW()-131)*2)-SUM(INDIRECT("AD"&amp;45+(ROW()-131)*2),INDIRECT("AH"&amp;45+(ROW()-131)*2)))/INDIRECT("R"&amp;45+(ROW()-131)*2),5),"")</f>
        <v/>
      </c>
      <c r="E167" s="140"/>
      <c r="F167" s="312"/>
      <c r="G167" s="316"/>
      <c r="H167" s="73" t="str">
        <f t="shared" si="42"/>
        <v/>
      </c>
      <c r="I167" s="74"/>
      <c r="J167" s="135">
        <f t="shared" si="48"/>
        <v>0</v>
      </c>
      <c r="K167" s="137"/>
      <c r="L167" s="136"/>
      <c r="M167" s="135">
        <f t="shared" si="40"/>
        <v>0</v>
      </c>
      <c r="N167" s="136"/>
      <c r="O167" s="135">
        <f t="shared" si="41"/>
        <v>0</v>
      </c>
      <c r="P167" s="136"/>
      <c r="Q167" s="135" t="str">
        <f t="shared" si="43"/>
        <v/>
      </c>
      <c r="R167" s="136"/>
      <c r="S167" s="135" t="str">
        <f t="shared" si="49"/>
        <v/>
      </c>
      <c r="T167" s="137"/>
      <c r="U167" s="136"/>
      <c r="V167" s="314"/>
      <c r="W167" s="317"/>
      <c r="X167" s="312"/>
      <c r="Y167" s="313"/>
      <c r="Z167" s="135" t="str">
        <f t="shared" si="44"/>
        <v/>
      </c>
      <c r="AA167" s="136"/>
      <c r="AB167" s="314"/>
      <c r="AC167" s="317"/>
      <c r="AD167" s="312"/>
      <c r="AE167" s="313"/>
      <c r="AF167" s="135" t="str">
        <f t="shared" si="45"/>
        <v/>
      </c>
      <c r="AG167" s="136"/>
      <c r="AH167" s="314"/>
      <c r="AI167" s="317"/>
      <c r="AJ167" s="312"/>
      <c r="AK167" s="313"/>
      <c r="AL167" s="135" t="str">
        <f t="shared" si="46"/>
        <v/>
      </c>
      <c r="AM167" s="136"/>
      <c r="AN167" s="98" t="str">
        <f t="shared" si="47"/>
        <v/>
      </c>
      <c r="AO167" s="99"/>
      <c r="AP167" s="18" t="s">
        <v>16</v>
      </c>
      <c r="AR167" s="16"/>
      <c r="AS167" s="16"/>
      <c r="AT167" s="16"/>
      <c r="AV167" s="16"/>
    </row>
    <row r="168" spans="1:48" ht="34.15" customHeight="1" x14ac:dyDescent="0.25">
      <c r="A168" s="87"/>
      <c r="B168" s="38" t="str" cm="1">
        <f t="array" aca="1" ref="B168" ca="1">IF(INDIRECT("B"&amp;44+(ROW()-131)*2)="","",INDIRECT("B"&amp;44+(ROW()-131)*2))</f>
        <v/>
      </c>
      <c r="C168" s="38" t="str" cm="1">
        <f t="array" aca="1" ref="C168" ca="1">IF(INDIRECT("c"&amp;44+(ROW()-131)*2)="","",INDIRECT("c"&amp;44+(ROW()-131)*2))</f>
        <v/>
      </c>
      <c r="D168" s="139" t="str" cm="1">
        <f t="array" aca="1" ref="D168" ca="1">IFERROR(TRUNC((INDIRECT("R"&amp;45+(ROW()-131)*2)-SUM(INDIRECT("AD"&amp;45+(ROW()-131)*2),INDIRECT("AH"&amp;45+(ROW()-131)*2)))/INDIRECT("R"&amp;45+(ROW()-131)*2),5),"")</f>
        <v/>
      </c>
      <c r="E168" s="140"/>
      <c r="F168" s="312"/>
      <c r="G168" s="316"/>
      <c r="H168" s="73" t="str">
        <f t="shared" si="42"/>
        <v/>
      </c>
      <c r="I168" s="74"/>
      <c r="J168" s="135">
        <f t="shared" si="48"/>
        <v>0</v>
      </c>
      <c r="K168" s="137"/>
      <c r="L168" s="136"/>
      <c r="M168" s="135">
        <f t="shared" si="40"/>
        <v>0</v>
      </c>
      <c r="N168" s="136"/>
      <c r="O168" s="135">
        <f t="shared" si="41"/>
        <v>0</v>
      </c>
      <c r="P168" s="136"/>
      <c r="Q168" s="135" t="str">
        <f t="shared" si="43"/>
        <v/>
      </c>
      <c r="R168" s="136"/>
      <c r="S168" s="135" t="str">
        <f t="shared" si="49"/>
        <v/>
      </c>
      <c r="T168" s="137"/>
      <c r="U168" s="136"/>
      <c r="V168" s="314"/>
      <c r="W168" s="317"/>
      <c r="X168" s="312"/>
      <c r="Y168" s="313"/>
      <c r="Z168" s="135" t="str">
        <f t="shared" si="44"/>
        <v/>
      </c>
      <c r="AA168" s="136"/>
      <c r="AB168" s="314"/>
      <c r="AC168" s="317"/>
      <c r="AD168" s="312"/>
      <c r="AE168" s="313"/>
      <c r="AF168" s="135" t="str">
        <f t="shared" si="45"/>
        <v/>
      </c>
      <c r="AG168" s="136"/>
      <c r="AH168" s="314"/>
      <c r="AI168" s="317"/>
      <c r="AJ168" s="312"/>
      <c r="AK168" s="313"/>
      <c r="AL168" s="135" t="str">
        <f t="shared" si="46"/>
        <v/>
      </c>
      <c r="AM168" s="136"/>
      <c r="AN168" s="98" t="str">
        <f t="shared" si="47"/>
        <v/>
      </c>
      <c r="AO168" s="99"/>
      <c r="AP168" s="18" t="s">
        <v>16</v>
      </c>
      <c r="AR168" s="16"/>
      <c r="AS168" s="16"/>
      <c r="AT168" s="16"/>
      <c r="AV168" s="16"/>
    </row>
    <row r="169" spans="1:48" ht="35.1" customHeight="1" x14ac:dyDescent="0.25">
      <c r="A169" s="87"/>
      <c r="B169" s="38" t="str" cm="1">
        <f t="array" aca="1" ref="B169" ca="1">IF(INDIRECT("B"&amp;44+(ROW()-131)*2)="","",INDIRECT("B"&amp;44+(ROW()-131)*2))</f>
        <v/>
      </c>
      <c r="C169" s="38" t="str" cm="1">
        <f t="array" aca="1" ref="C169" ca="1">IF(INDIRECT("c"&amp;44+(ROW()-131)*2)="","",INDIRECT("c"&amp;44+(ROW()-131)*2))</f>
        <v/>
      </c>
      <c r="D169" s="139" t="str" cm="1">
        <f t="array" aca="1" ref="D169" ca="1">IFERROR(TRUNC((INDIRECT("R"&amp;45+(ROW()-131)*2)-SUM(INDIRECT("AD"&amp;45+(ROW()-131)*2),INDIRECT("AH"&amp;45+(ROW()-131)*2)))/INDIRECT("R"&amp;45+(ROW()-131)*2),5),"")</f>
        <v/>
      </c>
      <c r="E169" s="140"/>
      <c r="F169" s="312"/>
      <c r="G169" s="316"/>
      <c r="H169" s="73" t="str">
        <f t="shared" si="42"/>
        <v/>
      </c>
      <c r="I169" s="74"/>
      <c r="J169" s="135">
        <f t="shared" ref="J169:J171" si="62">MIN(Q169,S169)</f>
        <v>0</v>
      </c>
      <c r="K169" s="137"/>
      <c r="L169" s="136"/>
      <c r="M169" s="135">
        <f t="shared" si="40"/>
        <v>0</v>
      </c>
      <c r="N169" s="136"/>
      <c r="O169" s="135">
        <f t="shared" si="41"/>
        <v>0</v>
      </c>
      <c r="P169" s="136"/>
      <c r="Q169" s="135" t="str">
        <f t="shared" ref="Q169:Q171" si="63">IFERROR(S169-O169,"")</f>
        <v/>
      </c>
      <c r="R169" s="136"/>
      <c r="S169" s="135" t="str">
        <f t="shared" ref="S169:S171" si="64">IFERROR(ROUNDDOWN(AVERAGE(Z169,AF169,AL169),2),"")</f>
        <v/>
      </c>
      <c r="T169" s="137"/>
      <c r="U169" s="136"/>
      <c r="V169" s="314"/>
      <c r="W169" s="317"/>
      <c r="X169" s="312"/>
      <c r="Y169" s="313"/>
      <c r="Z169" s="135" t="str">
        <f t="shared" ref="Z169:Z171" si="65">IFERROR(ROUNDDOWN(V169/X169,2),"")</f>
        <v/>
      </c>
      <c r="AA169" s="136"/>
      <c r="AB169" s="314"/>
      <c r="AC169" s="317"/>
      <c r="AD169" s="312"/>
      <c r="AE169" s="313"/>
      <c r="AF169" s="135" t="str">
        <f t="shared" ref="AF169:AF171" si="66">IFERROR(ROUNDDOWN(AB169/AD169,2),"")</f>
        <v/>
      </c>
      <c r="AG169" s="136"/>
      <c r="AH169" s="314"/>
      <c r="AI169" s="317"/>
      <c r="AJ169" s="312"/>
      <c r="AK169" s="313"/>
      <c r="AL169" s="135" t="str">
        <f t="shared" ref="AL169:AL171" si="67">IFERROR(ROUNDDOWN(AH169/AJ169,2),"")</f>
        <v/>
      </c>
      <c r="AM169" s="136"/>
      <c r="AN169" s="98" t="str">
        <f t="shared" si="47"/>
        <v/>
      </c>
      <c r="AO169" s="99"/>
      <c r="AP169" s="18" t="s">
        <v>16</v>
      </c>
      <c r="AR169" s="16"/>
      <c r="AS169" s="16"/>
      <c r="AT169" s="16"/>
      <c r="AV169" s="16"/>
    </row>
    <row r="170" spans="1:48" ht="35.1" customHeight="1" x14ac:dyDescent="0.25">
      <c r="A170" s="87"/>
      <c r="B170" s="38" t="str" cm="1">
        <f t="array" aca="1" ref="B170" ca="1">IF(INDIRECT("B"&amp;44+(ROW()-131)*2)="","",INDIRECT("B"&amp;44+(ROW()-131)*2))</f>
        <v/>
      </c>
      <c r="C170" s="38" t="str" cm="1">
        <f t="array" aca="1" ref="C170" ca="1">IF(INDIRECT("c"&amp;44+(ROW()-131)*2)="","",INDIRECT("c"&amp;44+(ROW()-131)*2))</f>
        <v/>
      </c>
      <c r="D170" s="139" t="str" cm="1">
        <f t="array" aca="1" ref="D170" ca="1">IFERROR(TRUNC((INDIRECT("R"&amp;45+(ROW()-131)*2)-SUM(INDIRECT("AD"&amp;45+(ROW()-131)*2),INDIRECT("AH"&amp;45+(ROW()-131)*2)))/INDIRECT("R"&amp;45+(ROW()-131)*2),5),"")</f>
        <v/>
      </c>
      <c r="E170" s="140"/>
      <c r="F170" s="312"/>
      <c r="G170" s="316"/>
      <c r="H170" s="73" t="str">
        <f t="shared" si="42"/>
        <v/>
      </c>
      <c r="I170" s="74"/>
      <c r="J170" s="135">
        <f t="shared" si="62"/>
        <v>0</v>
      </c>
      <c r="K170" s="137"/>
      <c r="L170" s="136"/>
      <c r="M170" s="135">
        <f t="shared" si="40"/>
        <v>0</v>
      </c>
      <c r="N170" s="136"/>
      <c r="O170" s="135">
        <f t="shared" si="41"/>
        <v>0</v>
      </c>
      <c r="P170" s="136"/>
      <c r="Q170" s="135" t="str">
        <f t="shared" si="63"/>
        <v/>
      </c>
      <c r="R170" s="136"/>
      <c r="S170" s="135" t="str">
        <f t="shared" si="64"/>
        <v/>
      </c>
      <c r="T170" s="137"/>
      <c r="U170" s="136"/>
      <c r="V170" s="314"/>
      <c r="W170" s="317"/>
      <c r="X170" s="312"/>
      <c r="Y170" s="313"/>
      <c r="Z170" s="135" t="str">
        <f t="shared" si="65"/>
        <v/>
      </c>
      <c r="AA170" s="136"/>
      <c r="AB170" s="314"/>
      <c r="AC170" s="317"/>
      <c r="AD170" s="312"/>
      <c r="AE170" s="313"/>
      <c r="AF170" s="135" t="str">
        <f t="shared" si="66"/>
        <v/>
      </c>
      <c r="AG170" s="136"/>
      <c r="AH170" s="314"/>
      <c r="AI170" s="317"/>
      <c r="AJ170" s="312"/>
      <c r="AK170" s="313"/>
      <c r="AL170" s="135" t="str">
        <f t="shared" si="67"/>
        <v/>
      </c>
      <c r="AM170" s="136"/>
      <c r="AN170" s="98" t="str">
        <f t="shared" si="47"/>
        <v/>
      </c>
      <c r="AO170" s="99"/>
      <c r="AP170" s="18" t="s">
        <v>16</v>
      </c>
      <c r="AR170" s="16"/>
      <c r="AS170" s="16"/>
      <c r="AT170" s="16"/>
      <c r="AV170" s="16"/>
    </row>
    <row r="171" spans="1:48" ht="35.1" customHeight="1" x14ac:dyDescent="0.25">
      <c r="A171" s="87"/>
      <c r="B171" s="38" t="str" cm="1">
        <f t="array" aca="1" ref="B171" ca="1">IF(INDIRECT("B"&amp;44+(ROW()-131)*2)="","",INDIRECT("B"&amp;44+(ROW()-131)*2))</f>
        <v/>
      </c>
      <c r="C171" s="38" t="str" cm="1">
        <f t="array" aca="1" ref="C171" ca="1">IF(INDIRECT("c"&amp;44+(ROW()-131)*2)="","",INDIRECT("c"&amp;44+(ROW()-131)*2))</f>
        <v/>
      </c>
      <c r="D171" s="139" t="str" cm="1">
        <f t="array" aca="1" ref="D171" ca="1">IFERROR(TRUNC((INDIRECT("R"&amp;45+(ROW()-131)*2)-SUM(INDIRECT("AD"&amp;45+(ROW()-131)*2),INDIRECT("AH"&amp;45+(ROW()-131)*2)))/INDIRECT("R"&amp;45+(ROW()-131)*2),5),"")</f>
        <v/>
      </c>
      <c r="E171" s="140"/>
      <c r="F171" s="312"/>
      <c r="G171" s="316"/>
      <c r="H171" s="73" t="str">
        <f t="shared" si="42"/>
        <v/>
      </c>
      <c r="I171" s="74"/>
      <c r="J171" s="135">
        <f t="shared" si="62"/>
        <v>0</v>
      </c>
      <c r="K171" s="137"/>
      <c r="L171" s="136"/>
      <c r="M171" s="135">
        <f t="shared" si="40"/>
        <v>0</v>
      </c>
      <c r="N171" s="136"/>
      <c r="O171" s="135">
        <f t="shared" si="41"/>
        <v>0</v>
      </c>
      <c r="P171" s="136"/>
      <c r="Q171" s="135" t="str">
        <f t="shared" si="63"/>
        <v/>
      </c>
      <c r="R171" s="136"/>
      <c r="S171" s="135" t="str">
        <f t="shared" si="64"/>
        <v/>
      </c>
      <c r="T171" s="137"/>
      <c r="U171" s="136"/>
      <c r="V171" s="314"/>
      <c r="W171" s="317"/>
      <c r="X171" s="312"/>
      <c r="Y171" s="313"/>
      <c r="Z171" s="135" t="str">
        <f t="shared" si="65"/>
        <v/>
      </c>
      <c r="AA171" s="136"/>
      <c r="AB171" s="314"/>
      <c r="AC171" s="317"/>
      <c r="AD171" s="312"/>
      <c r="AE171" s="313"/>
      <c r="AF171" s="135" t="str">
        <f t="shared" si="66"/>
        <v/>
      </c>
      <c r="AG171" s="136"/>
      <c r="AH171" s="314"/>
      <c r="AI171" s="317"/>
      <c r="AJ171" s="312"/>
      <c r="AK171" s="313"/>
      <c r="AL171" s="135" t="str">
        <f t="shared" si="67"/>
        <v/>
      </c>
      <c r="AM171" s="136"/>
      <c r="AN171" s="98" t="str">
        <f t="shared" si="47"/>
        <v/>
      </c>
      <c r="AO171" s="99"/>
      <c r="AP171" s="18" t="s">
        <v>16</v>
      </c>
      <c r="AR171" s="16"/>
      <c r="AS171" s="16"/>
      <c r="AT171" s="16"/>
      <c r="AV171" s="16"/>
    </row>
    <row r="172" spans="1:48" ht="35.1" customHeight="1" x14ac:dyDescent="0.25">
      <c r="A172" s="82" t="s">
        <v>6</v>
      </c>
      <c r="B172" s="83"/>
      <c r="C172" s="84"/>
      <c r="D172" s="131"/>
      <c r="E172" s="132"/>
      <c r="F172" s="129">
        <f>SUM(F132:G171)</f>
        <v>0</v>
      </c>
      <c r="G172" s="130"/>
      <c r="H172" s="73">
        <f>SUM(H132:I171)</f>
        <v>0</v>
      </c>
      <c r="I172" s="74"/>
      <c r="J172" s="77"/>
      <c r="K172" s="133"/>
      <c r="L172" s="78"/>
      <c r="M172" s="131"/>
      <c r="N172" s="132"/>
      <c r="O172" s="131"/>
      <c r="P172" s="132"/>
      <c r="Q172" s="131"/>
      <c r="R172" s="132"/>
      <c r="S172" s="77"/>
      <c r="T172" s="133"/>
      <c r="U172" s="78"/>
      <c r="V172" s="73">
        <f>SUM(V132:W171)</f>
        <v>0</v>
      </c>
      <c r="W172" s="74"/>
      <c r="X172" s="129">
        <f>SUM(X132:Y171)</f>
        <v>0</v>
      </c>
      <c r="Y172" s="130"/>
      <c r="Z172" s="131"/>
      <c r="AA172" s="132"/>
      <c r="AB172" s="73">
        <f>SUM(AB132:AC171)</f>
        <v>0</v>
      </c>
      <c r="AC172" s="74"/>
      <c r="AD172" s="129">
        <f>SUM(AD132:AE171)</f>
        <v>0</v>
      </c>
      <c r="AE172" s="130"/>
      <c r="AF172" s="131"/>
      <c r="AG172" s="132"/>
      <c r="AH172" s="73">
        <f>SUM(AH132:AI171)</f>
        <v>0</v>
      </c>
      <c r="AI172" s="74"/>
      <c r="AJ172" s="129">
        <f>SUM(AJ132:AK171)</f>
        <v>0</v>
      </c>
      <c r="AK172" s="130"/>
      <c r="AL172" s="131"/>
      <c r="AM172" s="132"/>
      <c r="AN172" s="95">
        <f>SUM(AN132:AO171)</f>
        <v>0</v>
      </c>
      <c r="AO172" s="96"/>
      <c r="AP172" s="18" t="s">
        <v>16</v>
      </c>
    </row>
    <row r="173" spans="1:48" ht="15" customHeight="1" x14ac:dyDescent="0.25"/>
    <row r="174" spans="1:48" s="13" customFormat="1" ht="30" customHeight="1" x14ac:dyDescent="0.25">
      <c r="A174" s="88" t="s">
        <v>0</v>
      </c>
      <c r="B174" s="88" t="s">
        <v>8</v>
      </c>
      <c r="C174" s="89" t="s">
        <v>97</v>
      </c>
      <c r="D174" s="108" t="s">
        <v>14</v>
      </c>
      <c r="E174" s="109"/>
      <c r="F174" s="110"/>
      <c r="G174" s="108" t="s">
        <v>15</v>
      </c>
      <c r="H174" s="109"/>
      <c r="I174" s="110"/>
      <c r="J174" s="108" t="s">
        <v>38</v>
      </c>
      <c r="K174" s="109"/>
      <c r="L174" s="110"/>
      <c r="M174" s="108" t="s">
        <v>39</v>
      </c>
      <c r="N174" s="109"/>
      <c r="O174" s="110"/>
      <c r="P174" s="123" t="s">
        <v>117</v>
      </c>
      <c r="Q174" s="124"/>
      <c r="R174" s="125"/>
      <c r="S174" s="108" t="s">
        <v>84</v>
      </c>
      <c r="T174" s="109"/>
      <c r="U174" s="110"/>
      <c r="V174" s="102" t="s">
        <v>13</v>
      </c>
      <c r="W174" s="103"/>
      <c r="X174" s="104"/>
      <c r="Y174" s="108" t="s">
        <v>85</v>
      </c>
      <c r="Z174" s="109"/>
      <c r="AA174" s="110"/>
      <c r="AB174" s="108" t="s">
        <v>83</v>
      </c>
      <c r="AC174" s="109"/>
      <c r="AD174" s="110"/>
      <c r="AE174" s="108" t="s">
        <v>42</v>
      </c>
      <c r="AF174" s="109"/>
      <c r="AG174" s="110"/>
      <c r="AR174" s="1"/>
      <c r="AS174" s="1"/>
      <c r="AT174" s="1"/>
      <c r="AV174" s="1"/>
    </row>
    <row r="175" spans="1:48" s="13" customFormat="1" ht="36.75" customHeight="1" x14ac:dyDescent="0.25">
      <c r="A175" s="88"/>
      <c r="B175" s="88"/>
      <c r="C175" s="90"/>
      <c r="D175" s="111"/>
      <c r="E175" s="112"/>
      <c r="F175" s="113"/>
      <c r="G175" s="111"/>
      <c r="H175" s="112"/>
      <c r="I175" s="113"/>
      <c r="J175" s="111"/>
      <c r="K175" s="112"/>
      <c r="L175" s="113"/>
      <c r="M175" s="111"/>
      <c r="N175" s="112"/>
      <c r="O175" s="113"/>
      <c r="P175" s="126"/>
      <c r="Q175" s="127"/>
      <c r="R175" s="128"/>
      <c r="S175" s="111"/>
      <c r="T175" s="112"/>
      <c r="U175" s="113"/>
      <c r="V175" s="105"/>
      <c r="W175" s="106"/>
      <c r="X175" s="107"/>
      <c r="Y175" s="111"/>
      <c r="Z175" s="112"/>
      <c r="AA175" s="113"/>
      <c r="AB175" s="111"/>
      <c r="AC175" s="112"/>
      <c r="AD175" s="113"/>
      <c r="AE175" s="111"/>
      <c r="AF175" s="112"/>
      <c r="AG175" s="113"/>
    </row>
    <row r="176" spans="1:48" ht="35.1" customHeight="1" x14ac:dyDescent="0.25">
      <c r="A176" s="88"/>
      <c r="B176" s="88"/>
      <c r="C176" s="91"/>
      <c r="D176" s="114" t="s">
        <v>36</v>
      </c>
      <c r="E176" s="115"/>
      <c r="F176" s="116"/>
      <c r="G176" s="114" t="s">
        <v>95</v>
      </c>
      <c r="H176" s="115"/>
      <c r="I176" s="116"/>
      <c r="J176" s="117" t="s">
        <v>37</v>
      </c>
      <c r="K176" s="118"/>
      <c r="L176" s="119"/>
      <c r="M176" s="117" t="s">
        <v>40</v>
      </c>
      <c r="N176" s="118"/>
      <c r="O176" s="119"/>
      <c r="P176" s="117" t="s">
        <v>116</v>
      </c>
      <c r="Q176" s="118"/>
      <c r="R176" s="119"/>
      <c r="S176" s="120" t="s">
        <v>103</v>
      </c>
      <c r="T176" s="121"/>
      <c r="U176" s="122"/>
      <c r="V176" s="134" t="s">
        <v>105</v>
      </c>
      <c r="W176" s="118"/>
      <c r="X176" s="119"/>
      <c r="Y176" s="115" t="s">
        <v>61</v>
      </c>
      <c r="Z176" s="115"/>
      <c r="AA176" s="116"/>
      <c r="AB176" s="114" t="s">
        <v>62</v>
      </c>
      <c r="AC176" s="115"/>
      <c r="AD176" s="116"/>
      <c r="AE176" s="114" t="s">
        <v>43</v>
      </c>
      <c r="AF176" s="115"/>
      <c r="AG176" s="116"/>
      <c r="AR176" s="13"/>
      <c r="AS176" s="13"/>
      <c r="AT176" s="13"/>
      <c r="AV176" s="13"/>
    </row>
    <row r="177" spans="1:48" s="16" customFormat="1" ht="35.1" customHeight="1" x14ac:dyDescent="0.25">
      <c r="A177" s="87" t="str">
        <f>A132</f>
        <v>羽越</v>
      </c>
      <c r="B177" s="38" t="str">
        <f ca="1">B132</f>
        <v/>
      </c>
      <c r="C177" s="38" t="str">
        <f ca="1">C132</f>
        <v/>
      </c>
      <c r="D177" s="98" t="str">
        <f>IFERROR(H132 - AN132, "")</f>
        <v/>
      </c>
      <c r="E177" s="99"/>
      <c r="F177" s="18" t="s">
        <v>16</v>
      </c>
      <c r="G177" s="98" t="str">
        <f>IFERROR(TRUNC(H132*9/20,0), "")</f>
        <v/>
      </c>
      <c r="H177" s="99"/>
      <c r="I177" s="18" t="s">
        <v>16</v>
      </c>
      <c r="J177" s="95">
        <f>MIN(D177,G177)</f>
        <v>0</v>
      </c>
      <c r="K177" s="96"/>
      <c r="L177" s="18" t="s">
        <v>16</v>
      </c>
      <c r="M177" s="98" cm="1">
        <f t="array" aca="1" ref="M177" ca="1">IFERROR(TRUNC(J177*INDIRECT("AO"&amp;44+(ROW()-176)*2)),0)</f>
        <v>0</v>
      </c>
      <c r="N177" s="99"/>
      <c r="O177" s="18" t="s">
        <v>16</v>
      </c>
      <c r="P177" s="98">
        <f ca="1">IFERROR(TRUNC(J177*D132),0)</f>
        <v>0</v>
      </c>
      <c r="Q177" s="99"/>
      <c r="R177" s="18" t="s">
        <v>16</v>
      </c>
      <c r="S177" s="98" t="str" cm="1">
        <f t="array" aca="1" ref="S177" ca="1">IFERROR(IF(INDIRECT("L"&amp;44+(ROW()-176)*2)&lt;5,TRUNC(M177*ROUNDDOWN(INDIRECT("N"&amp;44+(ROW()-176)*2)/5,0)/INDIRECT("J"&amp;45+(ROW()-176)*2)),""),"")</f>
        <v/>
      </c>
      <c r="T177" s="99"/>
      <c r="U177" s="18" t="s">
        <v>16</v>
      </c>
      <c r="V177" s="98" t="str" cm="1">
        <f t="array" aca="1" ref="V177" ca="1">IFERROR(IF(OR(C177=1,C177=3),TRUNC(P177/1000),IF(INDIRECT("L"&amp;44+(ROW()-176)*2)&lt;5,TRUNC(S177/1000),TRUNC(P177/1000))),"")</f>
        <v/>
      </c>
      <c r="W177" s="99"/>
      <c r="X177" s="18" t="s">
        <v>17</v>
      </c>
      <c r="Y177" s="100" t="str">
        <f ca="1">IFERROR(V177/2,"")</f>
        <v/>
      </c>
      <c r="Z177" s="101"/>
      <c r="AA177" s="18" t="s">
        <v>17</v>
      </c>
      <c r="AB177" s="95" t="str">
        <f>IFERROR(TRUNC((E$34+G$34/100)*F132)-AN132, "")</f>
        <v/>
      </c>
      <c r="AC177" s="96"/>
      <c r="AD177" s="18" t="s">
        <v>16</v>
      </c>
      <c r="AE177" s="98" t="str">
        <f ca="1">IF(OR(ISBLANK(B177), NOT(ISNUMBER(AB177)), NOT(ISNUMBER(Y177))), "", AB177 - Y177 * 1000)</f>
        <v/>
      </c>
      <c r="AF177" s="99"/>
      <c r="AG177" s="18" t="s">
        <v>16</v>
      </c>
      <c r="AR177" s="1"/>
      <c r="AS177" s="1"/>
      <c r="AT177" s="1"/>
      <c r="AV177" s="1"/>
    </row>
    <row r="178" spans="1:48" ht="35.1" customHeight="1" x14ac:dyDescent="0.25">
      <c r="A178" s="87"/>
      <c r="B178" s="38" t="str">
        <f t="shared" ref="B178:C216" ca="1" si="68">B133</f>
        <v/>
      </c>
      <c r="C178" s="38" t="str">
        <f t="shared" ca="1" si="68"/>
        <v/>
      </c>
      <c r="D178" s="98" t="str">
        <f t="shared" ref="D178:D216" si="69">IFERROR(H133 - AN133, "")</f>
        <v/>
      </c>
      <c r="E178" s="99"/>
      <c r="F178" s="18" t="s">
        <v>16</v>
      </c>
      <c r="G178" s="98" t="str">
        <f t="shared" ref="G178:G216" si="70">IFERROR(TRUNC(H133*9/20,0), "")</f>
        <v/>
      </c>
      <c r="H178" s="99"/>
      <c r="I178" s="18" t="s">
        <v>16</v>
      </c>
      <c r="J178" s="95">
        <f>MIN(D178,G178)</f>
        <v>0</v>
      </c>
      <c r="K178" s="96"/>
      <c r="L178" s="18" t="s">
        <v>16</v>
      </c>
      <c r="M178" s="98" cm="1">
        <f t="array" aca="1" ref="M178" ca="1">IFERROR(TRUNC(J178*INDIRECT("AO"&amp;44+(ROW()-176)*2)),0)</f>
        <v>0</v>
      </c>
      <c r="N178" s="99"/>
      <c r="O178" s="18" t="s">
        <v>16</v>
      </c>
      <c r="P178" s="98">
        <f t="shared" ref="P178:P216" ca="1" si="71">IFERROR(TRUNC(J178*D133),0)</f>
        <v>0</v>
      </c>
      <c r="Q178" s="99"/>
      <c r="R178" s="18" t="s">
        <v>16</v>
      </c>
      <c r="S178" s="98" t="str" cm="1">
        <f t="array" aca="1" ref="S178" ca="1">IFERROR(IF(INDIRECT("L"&amp;44+(ROW()-176)*2)&lt;5,TRUNC(M178*ROUNDDOWN(INDIRECT("N"&amp;44+(ROW()-176)*2)/5,0)/INDIRECT("J"&amp;45+(ROW()-176)*2)),""),"")</f>
        <v/>
      </c>
      <c r="T178" s="99"/>
      <c r="U178" s="18" t="s">
        <v>16</v>
      </c>
      <c r="V178" s="98" t="str" cm="1">
        <f t="array" aca="1" ref="V178" ca="1">IFERROR(IF(OR(C178=1,C178=3),TRUNC(P178/1000),IF(INDIRECT("L"&amp;44+(ROW()-176)*2)&lt;5,TRUNC(S178/1000),TRUNC(P178/1000))),"")</f>
        <v/>
      </c>
      <c r="W178" s="99"/>
      <c r="X178" s="18" t="s">
        <v>17</v>
      </c>
      <c r="Y178" s="100" t="str">
        <f t="shared" ref="Y178:Y185" ca="1" si="72">IFERROR(V178/2,"")</f>
        <v/>
      </c>
      <c r="Z178" s="101"/>
      <c r="AA178" s="18" t="s">
        <v>17</v>
      </c>
      <c r="AB178" s="95" t="str">
        <f t="shared" ref="AB178:AB216" si="73">IFERROR(TRUNC((E$34+G$34/100)*F133)-AN133, "")</f>
        <v/>
      </c>
      <c r="AC178" s="96"/>
      <c r="AD178" s="18" t="s">
        <v>16</v>
      </c>
      <c r="AE178" s="98" t="str">
        <f t="shared" ref="AE178:AE216" ca="1" si="74">IF(OR(ISBLANK(B178), NOT(ISNUMBER(AB178)), NOT(ISNUMBER(Y178))), "", AB178 - Y178 * 1000)</f>
        <v/>
      </c>
      <c r="AF178" s="99"/>
      <c r="AG178" s="18" t="s">
        <v>16</v>
      </c>
      <c r="AR178" s="16"/>
      <c r="AS178" s="16"/>
      <c r="AT178" s="16"/>
      <c r="AV178" s="16"/>
    </row>
    <row r="179" spans="1:48" ht="35.1" customHeight="1" x14ac:dyDescent="0.25">
      <c r="A179" s="87"/>
      <c r="B179" s="38" t="str">
        <f t="shared" ca="1" si="68"/>
        <v/>
      </c>
      <c r="C179" s="38" t="str">
        <f t="shared" ca="1" si="68"/>
        <v/>
      </c>
      <c r="D179" s="98" t="str">
        <f t="shared" si="69"/>
        <v/>
      </c>
      <c r="E179" s="99"/>
      <c r="F179" s="18" t="s">
        <v>16</v>
      </c>
      <c r="G179" s="98" t="str">
        <f t="shared" si="70"/>
        <v/>
      </c>
      <c r="H179" s="99"/>
      <c r="I179" s="18" t="s">
        <v>16</v>
      </c>
      <c r="J179" s="95">
        <f t="shared" ref="J179:J185" si="75">MIN(D179,G179)</f>
        <v>0</v>
      </c>
      <c r="K179" s="96"/>
      <c r="L179" s="18" t="s">
        <v>16</v>
      </c>
      <c r="M179" s="98" cm="1">
        <f t="array" aca="1" ref="M179" ca="1">IFERROR(TRUNC(J179*INDIRECT("AO"&amp;44+(ROW()-176)*2)),0)</f>
        <v>0</v>
      </c>
      <c r="N179" s="99"/>
      <c r="O179" s="18" t="s">
        <v>16</v>
      </c>
      <c r="P179" s="98">
        <f t="shared" ca="1" si="71"/>
        <v>0</v>
      </c>
      <c r="Q179" s="99"/>
      <c r="R179" s="18" t="s">
        <v>16</v>
      </c>
      <c r="S179" s="98" t="str" cm="1">
        <f t="array" aca="1" ref="S179" ca="1">IFERROR(IF(INDIRECT("L"&amp;44+(ROW()-176)*2)&lt;5,TRUNC(M179*ROUNDDOWN(INDIRECT("N"&amp;44+(ROW()-176)*2)/5,0)/INDIRECT("J"&amp;45+(ROW()-176)*2)),""),"")</f>
        <v/>
      </c>
      <c r="T179" s="99"/>
      <c r="U179" s="18" t="s">
        <v>16</v>
      </c>
      <c r="V179" s="98" t="str" cm="1">
        <f t="array" aca="1" ref="V179" ca="1">IFERROR(IF(OR(C179=1,C179=3),TRUNC(P179/1000),IF(INDIRECT("L"&amp;44+(ROW()-176)*2)&lt;5,TRUNC(S179/1000),TRUNC(P179/1000))),"")</f>
        <v/>
      </c>
      <c r="W179" s="99"/>
      <c r="X179" s="18" t="s">
        <v>17</v>
      </c>
      <c r="Y179" s="100" t="str">
        <f t="shared" ca="1" si="72"/>
        <v/>
      </c>
      <c r="Z179" s="101"/>
      <c r="AA179" s="18" t="s">
        <v>17</v>
      </c>
      <c r="AB179" s="95" t="str">
        <f t="shared" si="73"/>
        <v/>
      </c>
      <c r="AC179" s="96"/>
      <c r="AD179" s="18" t="s">
        <v>16</v>
      </c>
      <c r="AE179" s="98" t="str">
        <f t="shared" ca="1" si="74"/>
        <v/>
      </c>
      <c r="AF179" s="99"/>
      <c r="AG179" s="18" t="s">
        <v>16</v>
      </c>
      <c r="AR179" s="16"/>
      <c r="AS179" s="16"/>
      <c r="AT179" s="16"/>
      <c r="AV179" s="16"/>
    </row>
    <row r="180" spans="1:48" ht="35.1" customHeight="1" x14ac:dyDescent="0.25">
      <c r="A180" s="87"/>
      <c r="B180" s="38" t="str">
        <f t="shared" ca="1" si="68"/>
        <v/>
      </c>
      <c r="C180" s="38" t="str">
        <f t="shared" ca="1" si="68"/>
        <v/>
      </c>
      <c r="D180" s="98" t="str">
        <f t="shared" si="69"/>
        <v/>
      </c>
      <c r="E180" s="99"/>
      <c r="F180" s="18" t="s">
        <v>16</v>
      </c>
      <c r="G180" s="98" t="str">
        <f t="shared" si="70"/>
        <v/>
      </c>
      <c r="H180" s="99"/>
      <c r="I180" s="18" t="s">
        <v>16</v>
      </c>
      <c r="J180" s="95">
        <f t="shared" si="75"/>
        <v>0</v>
      </c>
      <c r="K180" s="96"/>
      <c r="L180" s="18" t="s">
        <v>16</v>
      </c>
      <c r="M180" s="98" cm="1">
        <f t="array" aca="1" ref="M180" ca="1">IFERROR(TRUNC(J180*INDIRECT("AO"&amp;44+(ROW()-176)*2)),0)</f>
        <v>0</v>
      </c>
      <c r="N180" s="99"/>
      <c r="O180" s="18" t="s">
        <v>16</v>
      </c>
      <c r="P180" s="98">
        <f t="shared" ca="1" si="71"/>
        <v>0</v>
      </c>
      <c r="Q180" s="99"/>
      <c r="R180" s="18" t="s">
        <v>16</v>
      </c>
      <c r="S180" s="98" t="str" cm="1">
        <f t="array" aca="1" ref="S180" ca="1">IFERROR(IF(INDIRECT("L"&amp;44+(ROW()-176)*2)&lt;5,TRUNC(M180*ROUNDDOWN(INDIRECT("N"&amp;44+(ROW()-176)*2)/5,0)/INDIRECT("J"&amp;45+(ROW()-176)*2)),""),"")</f>
        <v/>
      </c>
      <c r="T180" s="99"/>
      <c r="U180" s="18" t="s">
        <v>16</v>
      </c>
      <c r="V180" s="98" t="str" cm="1">
        <f t="array" aca="1" ref="V180" ca="1">IFERROR(IF(OR(C180=1,C180=3),TRUNC(P180/1000),IF(INDIRECT("L"&amp;44+(ROW()-176)*2)&lt;5,TRUNC(S180/1000),TRUNC(P180/1000))),"")</f>
        <v/>
      </c>
      <c r="W180" s="99"/>
      <c r="X180" s="18" t="s">
        <v>17</v>
      </c>
      <c r="Y180" s="100" t="str">
        <f t="shared" ca="1" si="72"/>
        <v/>
      </c>
      <c r="Z180" s="101"/>
      <c r="AA180" s="18" t="s">
        <v>17</v>
      </c>
      <c r="AB180" s="95" t="str">
        <f t="shared" si="73"/>
        <v/>
      </c>
      <c r="AC180" s="96"/>
      <c r="AD180" s="18" t="s">
        <v>16</v>
      </c>
      <c r="AE180" s="98" t="str">
        <f t="shared" ca="1" si="74"/>
        <v/>
      </c>
      <c r="AF180" s="99"/>
      <c r="AG180" s="18" t="s">
        <v>16</v>
      </c>
      <c r="AR180" s="16"/>
      <c r="AS180" s="16"/>
      <c r="AT180" s="16"/>
      <c r="AV180" s="16"/>
    </row>
    <row r="181" spans="1:48" ht="35.1" customHeight="1" x14ac:dyDescent="0.25">
      <c r="A181" s="87"/>
      <c r="B181" s="38" t="str">
        <f t="shared" ca="1" si="68"/>
        <v/>
      </c>
      <c r="C181" s="38" t="str">
        <f t="shared" ca="1" si="68"/>
        <v/>
      </c>
      <c r="D181" s="98" t="str">
        <f t="shared" si="69"/>
        <v/>
      </c>
      <c r="E181" s="99"/>
      <c r="F181" s="18" t="s">
        <v>16</v>
      </c>
      <c r="G181" s="98" t="str">
        <f t="shared" si="70"/>
        <v/>
      </c>
      <c r="H181" s="99"/>
      <c r="I181" s="18" t="s">
        <v>16</v>
      </c>
      <c r="J181" s="95">
        <f t="shared" si="75"/>
        <v>0</v>
      </c>
      <c r="K181" s="96"/>
      <c r="L181" s="18" t="s">
        <v>16</v>
      </c>
      <c r="M181" s="98" cm="1">
        <f t="array" aca="1" ref="M181" ca="1">IFERROR(TRUNC(J181*INDIRECT("AO"&amp;44+(ROW()-176)*2)),0)</f>
        <v>0</v>
      </c>
      <c r="N181" s="99"/>
      <c r="O181" s="18" t="s">
        <v>16</v>
      </c>
      <c r="P181" s="98">
        <f t="shared" ca="1" si="71"/>
        <v>0</v>
      </c>
      <c r="Q181" s="99"/>
      <c r="R181" s="18" t="s">
        <v>16</v>
      </c>
      <c r="S181" s="98" t="str" cm="1">
        <f t="array" aca="1" ref="S181" ca="1">IFERROR(IF(INDIRECT("L"&amp;44+(ROW()-176)*2)&lt;5,TRUNC(M181*ROUNDDOWN(INDIRECT("N"&amp;44+(ROW()-176)*2)/5,0)/INDIRECT("J"&amp;45+(ROW()-176)*2)),""),"")</f>
        <v/>
      </c>
      <c r="T181" s="99"/>
      <c r="U181" s="18" t="s">
        <v>16</v>
      </c>
      <c r="V181" s="98" t="str" cm="1">
        <f t="array" aca="1" ref="V181" ca="1">IFERROR(IF(OR(C181=1,C181=3),TRUNC(P181/1000),IF(INDIRECT("L"&amp;44+(ROW()-176)*2)&lt;5,TRUNC(S181/1000),TRUNC(P181/1000))),"")</f>
        <v/>
      </c>
      <c r="W181" s="99"/>
      <c r="X181" s="18" t="s">
        <v>17</v>
      </c>
      <c r="Y181" s="100" t="str">
        <f t="shared" ca="1" si="72"/>
        <v/>
      </c>
      <c r="Z181" s="101"/>
      <c r="AA181" s="18" t="s">
        <v>17</v>
      </c>
      <c r="AB181" s="95" t="str">
        <f t="shared" si="73"/>
        <v/>
      </c>
      <c r="AC181" s="96"/>
      <c r="AD181" s="18" t="s">
        <v>16</v>
      </c>
      <c r="AE181" s="98" t="str">
        <f t="shared" ca="1" si="74"/>
        <v/>
      </c>
      <c r="AF181" s="99"/>
      <c r="AG181" s="18" t="s">
        <v>16</v>
      </c>
      <c r="AR181" s="16"/>
      <c r="AS181" s="16"/>
      <c r="AT181" s="16"/>
      <c r="AV181" s="16"/>
    </row>
    <row r="182" spans="1:48" ht="35.1" customHeight="1" x14ac:dyDescent="0.25">
      <c r="A182" s="87"/>
      <c r="B182" s="38" t="str">
        <f t="shared" ca="1" si="68"/>
        <v/>
      </c>
      <c r="C182" s="38" t="str">
        <f t="shared" ca="1" si="68"/>
        <v/>
      </c>
      <c r="D182" s="98" t="str">
        <f t="shared" si="69"/>
        <v/>
      </c>
      <c r="E182" s="99"/>
      <c r="F182" s="18" t="s">
        <v>16</v>
      </c>
      <c r="G182" s="98" t="str">
        <f t="shared" si="70"/>
        <v/>
      </c>
      <c r="H182" s="99"/>
      <c r="I182" s="18" t="s">
        <v>16</v>
      </c>
      <c r="J182" s="95">
        <f t="shared" si="75"/>
        <v>0</v>
      </c>
      <c r="K182" s="96"/>
      <c r="L182" s="18" t="s">
        <v>16</v>
      </c>
      <c r="M182" s="98" cm="1">
        <f t="array" aca="1" ref="M182" ca="1">IFERROR(TRUNC(J182*INDIRECT("AO"&amp;44+(ROW()-176)*2)),0)</f>
        <v>0</v>
      </c>
      <c r="N182" s="99"/>
      <c r="O182" s="18" t="s">
        <v>16</v>
      </c>
      <c r="P182" s="98">
        <f t="shared" ca="1" si="71"/>
        <v>0</v>
      </c>
      <c r="Q182" s="99"/>
      <c r="R182" s="18" t="s">
        <v>16</v>
      </c>
      <c r="S182" s="98" t="str" cm="1">
        <f t="array" aca="1" ref="S182" ca="1">IFERROR(IF(INDIRECT("L"&amp;44+(ROW()-176)*2)&lt;5,TRUNC(M182*ROUNDDOWN(INDIRECT("N"&amp;44+(ROW()-176)*2)/5,0)/INDIRECT("J"&amp;45+(ROW()-176)*2)),""),"")</f>
        <v/>
      </c>
      <c r="T182" s="99"/>
      <c r="U182" s="18" t="s">
        <v>16</v>
      </c>
      <c r="V182" s="98" t="str" cm="1">
        <f t="array" aca="1" ref="V182" ca="1">IFERROR(IF(OR(C182=1,C182=3),TRUNC(P182/1000),IF(INDIRECT("L"&amp;44+(ROW()-176)*2)&lt;5,TRUNC(S182/1000),TRUNC(P182/1000))),"")</f>
        <v/>
      </c>
      <c r="W182" s="99"/>
      <c r="X182" s="18" t="s">
        <v>17</v>
      </c>
      <c r="Y182" s="100" t="str">
        <f t="shared" ca="1" si="72"/>
        <v/>
      </c>
      <c r="Z182" s="101"/>
      <c r="AA182" s="18" t="s">
        <v>17</v>
      </c>
      <c r="AB182" s="95" t="str">
        <f t="shared" si="73"/>
        <v/>
      </c>
      <c r="AC182" s="96"/>
      <c r="AD182" s="18" t="s">
        <v>16</v>
      </c>
      <c r="AE182" s="98" t="str">
        <f t="shared" ca="1" si="74"/>
        <v/>
      </c>
      <c r="AF182" s="99"/>
      <c r="AG182" s="18" t="s">
        <v>16</v>
      </c>
      <c r="AR182" s="16"/>
      <c r="AS182" s="16"/>
      <c r="AT182" s="16"/>
      <c r="AV182" s="16"/>
    </row>
    <row r="183" spans="1:48" ht="35.1" customHeight="1" x14ac:dyDescent="0.25">
      <c r="A183" s="87"/>
      <c r="B183" s="38" t="str">
        <f t="shared" ca="1" si="68"/>
        <v/>
      </c>
      <c r="C183" s="38" t="str">
        <f t="shared" ca="1" si="68"/>
        <v/>
      </c>
      <c r="D183" s="98" t="str">
        <f t="shared" si="69"/>
        <v/>
      </c>
      <c r="E183" s="99"/>
      <c r="F183" s="18" t="s">
        <v>16</v>
      </c>
      <c r="G183" s="98" t="str">
        <f t="shared" si="70"/>
        <v/>
      </c>
      <c r="H183" s="99"/>
      <c r="I183" s="18" t="s">
        <v>16</v>
      </c>
      <c r="J183" s="95">
        <f t="shared" si="75"/>
        <v>0</v>
      </c>
      <c r="K183" s="96"/>
      <c r="L183" s="18" t="s">
        <v>16</v>
      </c>
      <c r="M183" s="98" cm="1">
        <f t="array" aca="1" ref="M183" ca="1">IFERROR(TRUNC(J183*INDIRECT("AO"&amp;44+(ROW()-176)*2)),0)</f>
        <v>0</v>
      </c>
      <c r="N183" s="99"/>
      <c r="O183" s="18" t="s">
        <v>16</v>
      </c>
      <c r="P183" s="98">
        <f t="shared" ca="1" si="71"/>
        <v>0</v>
      </c>
      <c r="Q183" s="99"/>
      <c r="R183" s="18" t="s">
        <v>16</v>
      </c>
      <c r="S183" s="98" t="str" cm="1">
        <f t="array" aca="1" ref="S183" ca="1">IFERROR(IF(INDIRECT("L"&amp;44+(ROW()-176)*2)&lt;5,TRUNC(M183*ROUNDDOWN(INDIRECT("N"&amp;44+(ROW()-176)*2)/5,0)/INDIRECT("J"&amp;45+(ROW()-176)*2)),""),"")</f>
        <v/>
      </c>
      <c r="T183" s="99"/>
      <c r="U183" s="18" t="s">
        <v>16</v>
      </c>
      <c r="V183" s="98" t="str" cm="1">
        <f t="array" aca="1" ref="V183" ca="1">IFERROR(IF(OR(C183=1,C183=3),TRUNC(P183/1000),IF(INDIRECT("L"&amp;44+(ROW()-176)*2)&lt;5,TRUNC(S183/1000),TRUNC(P183/1000))),"")</f>
        <v/>
      </c>
      <c r="W183" s="99"/>
      <c r="X183" s="18" t="s">
        <v>17</v>
      </c>
      <c r="Y183" s="100" t="str">
        <f t="shared" ca="1" si="72"/>
        <v/>
      </c>
      <c r="Z183" s="101"/>
      <c r="AA183" s="18" t="s">
        <v>17</v>
      </c>
      <c r="AB183" s="95" t="str">
        <f t="shared" si="73"/>
        <v/>
      </c>
      <c r="AC183" s="96"/>
      <c r="AD183" s="18" t="s">
        <v>16</v>
      </c>
      <c r="AE183" s="98" t="str">
        <f t="shared" ca="1" si="74"/>
        <v/>
      </c>
      <c r="AF183" s="99"/>
      <c r="AG183" s="18" t="s">
        <v>16</v>
      </c>
      <c r="AR183" s="16"/>
      <c r="AS183" s="16"/>
      <c r="AT183" s="16"/>
      <c r="AV183" s="16"/>
    </row>
    <row r="184" spans="1:48" ht="35.1" customHeight="1" x14ac:dyDescent="0.25">
      <c r="A184" s="87"/>
      <c r="B184" s="38" t="str">
        <f t="shared" ca="1" si="68"/>
        <v/>
      </c>
      <c r="C184" s="38" t="str">
        <f t="shared" ca="1" si="68"/>
        <v/>
      </c>
      <c r="D184" s="98" t="str">
        <f t="shared" si="69"/>
        <v/>
      </c>
      <c r="E184" s="99"/>
      <c r="F184" s="18" t="s">
        <v>16</v>
      </c>
      <c r="G184" s="98" t="str">
        <f t="shared" si="70"/>
        <v/>
      </c>
      <c r="H184" s="99"/>
      <c r="I184" s="18" t="s">
        <v>16</v>
      </c>
      <c r="J184" s="95">
        <f t="shared" si="75"/>
        <v>0</v>
      </c>
      <c r="K184" s="96"/>
      <c r="L184" s="18" t="s">
        <v>16</v>
      </c>
      <c r="M184" s="98" cm="1">
        <f t="array" aca="1" ref="M184" ca="1">IFERROR(TRUNC(J184*INDIRECT("AO"&amp;44+(ROW()-176)*2)),0)</f>
        <v>0</v>
      </c>
      <c r="N184" s="99"/>
      <c r="O184" s="18" t="s">
        <v>16</v>
      </c>
      <c r="P184" s="98">
        <f t="shared" ca="1" si="71"/>
        <v>0</v>
      </c>
      <c r="Q184" s="99"/>
      <c r="R184" s="18" t="s">
        <v>16</v>
      </c>
      <c r="S184" s="98" t="str" cm="1">
        <f t="array" aca="1" ref="S184" ca="1">IFERROR(IF(INDIRECT("L"&amp;44+(ROW()-176)*2)&lt;5,TRUNC(M184*ROUNDDOWN(INDIRECT("N"&amp;44+(ROW()-176)*2)/5,0)/INDIRECT("J"&amp;45+(ROW()-176)*2)),""),"")</f>
        <v/>
      </c>
      <c r="T184" s="99"/>
      <c r="U184" s="18" t="s">
        <v>16</v>
      </c>
      <c r="V184" s="98" t="str" cm="1">
        <f t="array" aca="1" ref="V184" ca="1">IFERROR(IF(OR(C184=1,C184=3),TRUNC(P184/1000),IF(INDIRECT("L"&amp;44+(ROW()-176)*2)&lt;5,TRUNC(S184/1000),TRUNC(P184/1000))),"")</f>
        <v/>
      </c>
      <c r="W184" s="99"/>
      <c r="X184" s="18" t="s">
        <v>17</v>
      </c>
      <c r="Y184" s="100" t="str">
        <f t="shared" ca="1" si="72"/>
        <v/>
      </c>
      <c r="Z184" s="101"/>
      <c r="AA184" s="18" t="s">
        <v>17</v>
      </c>
      <c r="AB184" s="95" t="str">
        <f t="shared" si="73"/>
        <v/>
      </c>
      <c r="AC184" s="96"/>
      <c r="AD184" s="18" t="s">
        <v>16</v>
      </c>
      <c r="AE184" s="98" t="str">
        <f t="shared" ca="1" si="74"/>
        <v/>
      </c>
      <c r="AF184" s="99"/>
      <c r="AG184" s="18" t="s">
        <v>16</v>
      </c>
      <c r="AR184" s="16"/>
      <c r="AS184" s="16"/>
      <c r="AT184" s="16"/>
      <c r="AV184" s="16"/>
    </row>
    <row r="185" spans="1:48" ht="35.1" customHeight="1" x14ac:dyDescent="0.25">
      <c r="A185" s="87"/>
      <c r="B185" s="38" t="str">
        <f t="shared" ca="1" si="68"/>
        <v/>
      </c>
      <c r="C185" s="38" t="str">
        <f t="shared" ca="1" si="68"/>
        <v/>
      </c>
      <c r="D185" s="98" t="str">
        <f t="shared" si="69"/>
        <v/>
      </c>
      <c r="E185" s="99"/>
      <c r="F185" s="18" t="s">
        <v>16</v>
      </c>
      <c r="G185" s="98" t="str">
        <f t="shared" si="70"/>
        <v/>
      </c>
      <c r="H185" s="99"/>
      <c r="I185" s="18" t="s">
        <v>16</v>
      </c>
      <c r="J185" s="95">
        <f t="shared" si="75"/>
        <v>0</v>
      </c>
      <c r="K185" s="96"/>
      <c r="L185" s="18" t="s">
        <v>16</v>
      </c>
      <c r="M185" s="98" cm="1">
        <f t="array" aca="1" ref="M185" ca="1">IFERROR(TRUNC(J185*INDIRECT("AO"&amp;44+(ROW()-176)*2)),0)</f>
        <v>0</v>
      </c>
      <c r="N185" s="99"/>
      <c r="O185" s="18" t="s">
        <v>16</v>
      </c>
      <c r="P185" s="98">
        <f t="shared" ca="1" si="71"/>
        <v>0</v>
      </c>
      <c r="Q185" s="99"/>
      <c r="R185" s="18" t="s">
        <v>16</v>
      </c>
      <c r="S185" s="98" t="str" cm="1">
        <f t="array" aca="1" ref="S185" ca="1">IFERROR(IF(INDIRECT("L"&amp;44+(ROW()-176)*2)&lt;5,TRUNC(M185*ROUNDDOWN(INDIRECT("N"&amp;44+(ROW()-176)*2)/5,0)/INDIRECT("J"&amp;45+(ROW()-176)*2)),""),"")</f>
        <v/>
      </c>
      <c r="T185" s="99"/>
      <c r="U185" s="18" t="s">
        <v>16</v>
      </c>
      <c r="V185" s="98" t="str" cm="1">
        <f t="array" aca="1" ref="V185" ca="1">IFERROR(IF(OR(C185=1,C185=3),TRUNC(P185/1000),IF(INDIRECT("L"&amp;44+(ROW()-176)*2)&lt;5,TRUNC(S185/1000),TRUNC(P185/1000))),"")</f>
        <v/>
      </c>
      <c r="W185" s="99"/>
      <c r="X185" s="18" t="s">
        <v>17</v>
      </c>
      <c r="Y185" s="100" t="str">
        <f t="shared" ca="1" si="72"/>
        <v/>
      </c>
      <c r="Z185" s="101"/>
      <c r="AA185" s="18" t="s">
        <v>17</v>
      </c>
      <c r="AB185" s="95" t="str">
        <f t="shared" si="73"/>
        <v/>
      </c>
      <c r="AC185" s="96"/>
      <c r="AD185" s="18" t="s">
        <v>16</v>
      </c>
      <c r="AE185" s="98" t="str">
        <f t="shared" ca="1" si="74"/>
        <v/>
      </c>
      <c r="AF185" s="99"/>
      <c r="AG185" s="18" t="s">
        <v>16</v>
      </c>
      <c r="AR185" s="16"/>
      <c r="AS185" s="16"/>
      <c r="AT185" s="16"/>
      <c r="AV185" s="16"/>
    </row>
    <row r="186" spans="1:48" ht="35.1" customHeight="1" x14ac:dyDescent="0.25">
      <c r="A186" s="87"/>
      <c r="B186" s="38" t="str">
        <f t="shared" ca="1" si="68"/>
        <v/>
      </c>
      <c r="C186" s="38" t="str">
        <f t="shared" ca="1" si="68"/>
        <v/>
      </c>
      <c r="D186" s="98" t="str">
        <f t="shared" si="69"/>
        <v/>
      </c>
      <c r="E186" s="99"/>
      <c r="F186" s="18" t="s">
        <v>16</v>
      </c>
      <c r="G186" s="98" t="str">
        <f t="shared" si="70"/>
        <v/>
      </c>
      <c r="H186" s="99"/>
      <c r="I186" s="18" t="s">
        <v>16</v>
      </c>
      <c r="J186" s="95">
        <f t="shared" ref="J186:J212" si="76">MIN(D186,G186)</f>
        <v>0</v>
      </c>
      <c r="K186" s="96"/>
      <c r="L186" s="18" t="s">
        <v>16</v>
      </c>
      <c r="M186" s="98" cm="1">
        <f t="array" aca="1" ref="M186" ca="1">IFERROR(TRUNC(J186*INDIRECT("AO"&amp;44+(ROW()-176)*2)),0)</f>
        <v>0</v>
      </c>
      <c r="N186" s="99"/>
      <c r="O186" s="18" t="s">
        <v>16</v>
      </c>
      <c r="P186" s="98">
        <f t="shared" ca="1" si="71"/>
        <v>0</v>
      </c>
      <c r="Q186" s="99"/>
      <c r="R186" s="18" t="s">
        <v>16</v>
      </c>
      <c r="S186" s="98" t="str" cm="1">
        <f t="array" aca="1" ref="S186" ca="1">IFERROR(IF(INDIRECT("L"&amp;44+(ROW()-176)*2)&lt;5,TRUNC(M186*ROUNDDOWN(INDIRECT("N"&amp;44+(ROW()-176)*2)/5,0)/INDIRECT("J"&amp;45+(ROW()-176)*2)),""),"")</f>
        <v/>
      </c>
      <c r="T186" s="99"/>
      <c r="U186" s="18" t="s">
        <v>16</v>
      </c>
      <c r="V186" s="98" t="str" cm="1">
        <f t="array" aca="1" ref="V186" ca="1">IFERROR(IF(OR(C186=1,C186=3),TRUNC(P186/1000),IF(INDIRECT("L"&amp;44+(ROW()-176)*2)&lt;5,TRUNC(S186/1000),TRUNC(P186/1000))),"")</f>
        <v/>
      </c>
      <c r="W186" s="99"/>
      <c r="X186" s="18" t="s">
        <v>17</v>
      </c>
      <c r="Y186" s="100" t="str">
        <f t="shared" ref="Y186:Y212" ca="1" si="77">IFERROR(V186/2,"")</f>
        <v/>
      </c>
      <c r="Z186" s="101"/>
      <c r="AA186" s="18" t="s">
        <v>17</v>
      </c>
      <c r="AB186" s="95" t="str">
        <f t="shared" si="73"/>
        <v/>
      </c>
      <c r="AC186" s="96"/>
      <c r="AD186" s="18" t="s">
        <v>16</v>
      </c>
      <c r="AE186" s="98" t="str">
        <f t="shared" ca="1" si="74"/>
        <v/>
      </c>
      <c r="AF186" s="99"/>
      <c r="AG186" s="18" t="s">
        <v>16</v>
      </c>
      <c r="AR186" s="16"/>
      <c r="AS186" s="16"/>
      <c r="AT186" s="16"/>
      <c r="AV186" s="16"/>
    </row>
    <row r="187" spans="1:48" ht="34.9" customHeight="1" x14ac:dyDescent="0.25">
      <c r="A187" s="87"/>
      <c r="B187" s="38" t="str">
        <f t="shared" ca="1" si="68"/>
        <v/>
      </c>
      <c r="C187" s="38" t="str">
        <f t="shared" ca="1" si="68"/>
        <v/>
      </c>
      <c r="D187" s="98" t="str">
        <f t="shared" si="69"/>
        <v/>
      </c>
      <c r="E187" s="99"/>
      <c r="F187" s="18" t="s">
        <v>16</v>
      </c>
      <c r="G187" s="98" t="str">
        <f t="shared" si="70"/>
        <v/>
      </c>
      <c r="H187" s="99"/>
      <c r="I187" s="18" t="s">
        <v>16</v>
      </c>
      <c r="J187" s="95">
        <f t="shared" si="76"/>
        <v>0</v>
      </c>
      <c r="K187" s="96"/>
      <c r="L187" s="18" t="s">
        <v>16</v>
      </c>
      <c r="M187" s="98" cm="1">
        <f t="array" aca="1" ref="M187" ca="1">IFERROR(TRUNC(J187*INDIRECT("AO"&amp;44+(ROW()-176)*2)),0)</f>
        <v>0</v>
      </c>
      <c r="N187" s="99"/>
      <c r="O187" s="18" t="s">
        <v>16</v>
      </c>
      <c r="P187" s="98">
        <f t="shared" ca="1" si="71"/>
        <v>0</v>
      </c>
      <c r="Q187" s="99"/>
      <c r="R187" s="18" t="s">
        <v>16</v>
      </c>
      <c r="S187" s="98" t="str" cm="1">
        <f t="array" aca="1" ref="S187" ca="1">IFERROR(IF(INDIRECT("L"&amp;44+(ROW()-176)*2)&lt;5,TRUNC(M187*ROUNDDOWN(INDIRECT("N"&amp;44+(ROW()-176)*2)/5,0)/INDIRECT("J"&amp;45+(ROW()-176)*2)),""),"")</f>
        <v/>
      </c>
      <c r="T187" s="99"/>
      <c r="U187" s="18" t="s">
        <v>16</v>
      </c>
      <c r="V187" s="98" t="str" cm="1">
        <f t="array" aca="1" ref="V187" ca="1">IFERROR(IF(OR(C187=1,C187=3),TRUNC(P187/1000),IF(INDIRECT("L"&amp;44+(ROW()-176)*2)&lt;5,TRUNC(S187/1000),TRUNC(P187/1000))),"")</f>
        <v/>
      </c>
      <c r="W187" s="99"/>
      <c r="X187" s="18" t="s">
        <v>17</v>
      </c>
      <c r="Y187" s="100" t="str">
        <f t="shared" ca="1" si="77"/>
        <v/>
      </c>
      <c r="Z187" s="101"/>
      <c r="AA187" s="18" t="s">
        <v>17</v>
      </c>
      <c r="AB187" s="95" t="str">
        <f t="shared" si="73"/>
        <v/>
      </c>
      <c r="AC187" s="96"/>
      <c r="AD187" s="18" t="s">
        <v>16</v>
      </c>
      <c r="AE187" s="98" t="str">
        <f t="shared" ca="1" si="74"/>
        <v/>
      </c>
      <c r="AF187" s="99"/>
      <c r="AG187" s="18" t="s">
        <v>16</v>
      </c>
      <c r="AR187" s="16"/>
      <c r="AS187" s="16"/>
      <c r="AT187" s="16"/>
      <c r="AV187" s="16"/>
    </row>
    <row r="188" spans="1:48" ht="35.1" customHeight="1" x14ac:dyDescent="0.25">
      <c r="A188" s="87"/>
      <c r="B188" s="38" t="str">
        <f t="shared" ca="1" si="68"/>
        <v/>
      </c>
      <c r="C188" s="38" t="str">
        <f t="shared" ca="1" si="68"/>
        <v/>
      </c>
      <c r="D188" s="98" t="str">
        <f t="shared" si="69"/>
        <v/>
      </c>
      <c r="E188" s="99"/>
      <c r="F188" s="18" t="s">
        <v>16</v>
      </c>
      <c r="G188" s="98" t="str">
        <f t="shared" si="70"/>
        <v/>
      </c>
      <c r="H188" s="99"/>
      <c r="I188" s="18" t="s">
        <v>16</v>
      </c>
      <c r="J188" s="95">
        <f t="shared" ref="J188:J210" si="78">MIN(D188,G188)</f>
        <v>0</v>
      </c>
      <c r="K188" s="96"/>
      <c r="L188" s="18" t="s">
        <v>16</v>
      </c>
      <c r="M188" s="98" cm="1">
        <f t="array" aca="1" ref="M188" ca="1">IFERROR(TRUNC(J188*INDIRECT("AO"&amp;44+(ROW()-176)*2)),0)</f>
        <v>0</v>
      </c>
      <c r="N188" s="99"/>
      <c r="O188" s="18" t="s">
        <v>16</v>
      </c>
      <c r="P188" s="98">
        <f t="shared" ca="1" si="71"/>
        <v>0</v>
      </c>
      <c r="Q188" s="99"/>
      <c r="R188" s="18" t="s">
        <v>16</v>
      </c>
      <c r="S188" s="98" t="str" cm="1">
        <f t="array" aca="1" ref="S188" ca="1">IFERROR(IF(INDIRECT("L"&amp;44+(ROW()-176)*2)&lt;5,TRUNC(M188*ROUNDDOWN(INDIRECT("N"&amp;44+(ROW()-176)*2)/5,0)/INDIRECT("J"&amp;45+(ROW()-176)*2)),""),"")</f>
        <v/>
      </c>
      <c r="T188" s="99"/>
      <c r="U188" s="18" t="s">
        <v>16</v>
      </c>
      <c r="V188" s="98" t="str" cm="1">
        <f t="array" aca="1" ref="V188" ca="1">IFERROR(IF(OR(C188=1,C188=3),TRUNC(P188/1000),IF(INDIRECT("L"&amp;44+(ROW()-176)*2)&lt;5,TRUNC(S188/1000),TRUNC(P188/1000))),"")</f>
        <v/>
      </c>
      <c r="W188" s="99"/>
      <c r="X188" s="18" t="s">
        <v>17</v>
      </c>
      <c r="Y188" s="100" t="str">
        <f t="shared" ref="Y188:Y210" ca="1" si="79">IFERROR(V188/2,"")</f>
        <v/>
      </c>
      <c r="Z188" s="101"/>
      <c r="AA188" s="18" t="s">
        <v>17</v>
      </c>
      <c r="AB188" s="95" t="str">
        <f t="shared" si="73"/>
        <v/>
      </c>
      <c r="AC188" s="96"/>
      <c r="AD188" s="18" t="s">
        <v>16</v>
      </c>
      <c r="AE188" s="98" t="str">
        <f t="shared" ca="1" si="74"/>
        <v/>
      </c>
      <c r="AF188" s="99"/>
      <c r="AG188" s="18" t="s">
        <v>16</v>
      </c>
      <c r="AR188" s="16"/>
      <c r="AS188" s="16"/>
      <c r="AT188" s="16"/>
      <c r="AV188" s="16"/>
    </row>
    <row r="189" spans="1:48" ht="35.1" customHeight="1" x14ac:dyDescent="0.25">
      <c r="A189" s="87"/>
      <c r="B189" s="38" t="str">
        <f t="shared" ca="1" si="68"/>
        <v/>
      </c>
      <c r="C189" s="38" t="str">
        <f t="shared" ca="1" si="68"/>
        <v/>
      </c>
      <c r="D189" s="98" t="str">
        <f t="shared" si="69"/>
        <v/>
      </c>
      <c r="E189" s="99"/>
      <c r="F189" s="18" t="s">
        <v>16</v>
      </c>
      <c r="G189" s="98" t="str">
        <f t="shared" si="70"/>
        <v/>
      </c>
      <c r="H189" s="99"/>
      <c r="I189" s="18" t="s">
        <v>16</v>
      </c>
      <c r="J189" s="95">
        <f t="shared" si="78"/>
        <v>0</v>
      </c>
      <c r="K189" s="96"/>
      <c r="L189" s="18" t="s">
        <v>16</v>
      </c>
      <c r="M189" s="98" cm="1">
        <f t="array" aca="1" ref="M189" ca="1">IFERROR(TRUNC(J189*INDIRECT("AO"&amp;44+(ROW()-176)*2)),0)</f>
        <v>0</v>
      </c>
      <c r="N189" s="99"/>
      <c r="O189" s="18" t="s">
        <v>16</v>
      </c>
      <c r="P189" s="98">
        <f t="shared" ca="1" si="71"/>
        <v>0</v>
      </c>
      <c r="Q189" s="99"/>
      <c r="R189" s="18" t="s">
        <v>16</v>
      </c>
      <c r="S189" s="98" t="str" cm="1">
        <f t="array" aca="1" ref="S189" ca="1">IFERROR(IF(INDIRECT("L"&amp;44+(ROW()-176)*2)&lt;5,TRUNC(M189*ROUNDDOWN(INDIRECT("N"&amp;44+(ROW()-176)*2)/5,0)/INDIRECT("J"&amp;45+(ROW()-176)*2)),""),"")</f>
        <v/>
      </c>
      <c r="T189" s="99"/>
      <c r="U189" s="18" t="s">
        <v>16</v>
      </c>
      <c r="V189" s="98" t="str" cm="1">
        <f t="array" aca="1" ref="V189" ca="1">IFERROR(IF(OR(C189=1,C189=3),TRUNC(P189/1000),IF(INDIRECT("L"&amp;44+(ROW()-176)*2)&lt;5,TRUNC(S189/1000),TRUNC(P189/1000))),"")</f>
        <v/>
      </c>
      <c r="W189" s="99"/>
      <c r="X189" s="18" t="s">
        <v>17</v>
      </c>
      <c r="Y189" s="100" t="str">
        <f t="shared" ca="1" si="79"/>
        <v/>
      </c>
      <c r="Z189" s="101"/>
      <c r="AA189" s="18" t="s">
        <v>17</v>
      </c>
      <c r="AB189" s="95" t="str">
        <f t="shared" si="73"/>
        <v/>
      </c>
      <c r="AC189" s="96"/>
      <c r="AD189" s="18" t="s">
        <v>16</v>
      </c>
      <c r="AE189" s="98" t="str">
        <f t="shared" ca="1" si="74"/>
        <v/>
      </c>
      <c r="AF189" s="99"/>
      <c r="AG189" s="18" t="s">
        <v>16</v>
      </c>
      <c r="AR189" s="16"/>
      <c r="AS189" s="16"/>
      <c r="AT189" s="16"/>
      <c r="AV189" s="16"/>
    </row>
    <row r="190" spans="1:48" ht="35.1" customHeight="1" x14ac:dyDescent="0.25">
      <c r="A190" s="87"/>
      <c r="B190" s="38" t="str">
        <f t="shared" ca="1" si="68"/>
        <v/>
      </c>
      <c r="C190" s="38" t="str">
        <f t="shared" ca="1" si="68"/>
        <v/>
      </c>
      <c r="D190" s="98" t="str">
        <f t="shared" si="69"/>
        <v/>
      </c>
      <c r="E190" s="99"/>
      <c r="F190" s="18" t="s">
        <v>16</v>
      </c>
      <c r="G190" s="98" t="str">
        <f t="shared" si="70"/>
        <v/>
      </c>
      <c r="H190" s="99"/>
      <c r="I190" s="18" t="s">
        <v>16</v>
      </c>
      <c r="J190" s="95">
        <f t="shared" ref="J190:J199" si="80">MIN(D190,G190)</f>
        <v>0</v>
      </c>
      <c r="K190" s="96"/>
      <c r="L190" s="18" t="s">
        <v>16</v>
      </c>
      <c r="M190" s="98" cm="1">
        <f t="array" aca="1" ref="M190" ca="1">IFERROR(TRUNC(J190*INDIRECT("AO"&amp;44+(ROW()-176)*2)),0)</f>
        <v>0</v>
      </c>
      <c r="N190" s="99"/>
      <c r="O190" s="18" t="s">
        <v>16</v>
      </c>
      <c r="P190" s="98">
        <f t="shared" ca="1" si="71"/>
        <v>0</v>
      </c>
      <c r="Q190" s="99"/>
      <c r="R190" s="18" t="s">
        <v>16</v>
      </c>
      <c r="S190" s="98" t="str" cm="1">
        <f t="array" aca="1" ref="S190" ca="1">IFERROR(IF(INDIRECT("L"&amp;44+(ROW()-176)*2)&lt;5,TRUNC(M190*ROUNDDOWN(INDIRECT("N"&amp;44+(ROW()-176)*2)/5,0)/INDIRECT("J"&amp;45+(ROW()-176)*2)),""),"")</f>
        <v/>
      </c>
      <c r="T190" s="99"/>
      <c r="U190" s="18" t="s">
        <v>16</v>
      </c>
      <c r="V190" s="98" t="str" cm="1">
        <f t="array" aca="1" ref="V190" ca="1">IFERROR(IF(OR(C190=1,C190=3),TRUNC(P190/1000),IF(INDIRECT("L"&amp;44+(ROW()-176)*2)&lt;5,TRUNC(S190/1000),TRUNC(P190/1000))),"")</f>
        <v/>
      </c>
      <c r="W190" s="99"/>
      <c r="X190" s="18" t="s">
        <v>17</v>
      </c>
      <c r="Y190" s="100" t="str">
        <f t="shared" ref="Y190:Y199" ca="1" si="81">IFERROR(V190/2,"")</f>
        <v/>
      </c>
      <c r="Z190" s="101"/>
      <c r="AA190" s="18" t="s">
        <v>17</v>
      </c>
      <c r="AB190" s="95" t="str">
        <f t="shared" si="73"/>
        <v/>
      </c>
      <c r="AC190" s="96"/>
      <c r="AD190" s="18" t="s">
        <v>16</v>
      </c>
      <c r="AE190" s="98" t="str">
        <f t="shared" ca="1" si="74"/>
        <v/>
      </c>
      <c r="AF190" s="99"/>
      <c r="AG190" s="18" t="s">
        <v>16</v>
      </c>
      <c r="AR190" s="16"/>
      <c r="AS190" s="16"/>
      <c r="AT190" s="16"/>
      <c r="AV190" s="16"/>
    </row>
    <row r="191" spans="1:48" ht="35.1" customHeight="1" x14ac:dyDescent="0.25">
      <c r="A191" s="87"/>
      <c r="B191" s="38" t="str">
        <f t="shared" ca="1" si="68"/>
        <v/>
      </c>
      <c r="C191" s="38" t="str">
        <f t="shared" ca="1" si="68"/>
        <v/>
      </c>
      <c r="D191" s="98" t="str">
        <f t="shared" si="69"/>
        <v/>
      </c>
      <c r="E191" s="99"/>
      <c r="F191" s="18" t="s">
        <v>16</v>
      </c>
      <c r="G191" s="98" t="str">
        <f t="shared" si="70"/>
        <v/>
      </c>
      <c r="H191" s="99"/>
      <c r="I191" s="18" t="s">
        <v>16</v>
      </c>
      <c r="J191" s="95">
        <f t="shared" si="80"/>
        <v>0</v>
      </c>
      <c r="K191" s="96"/>
      <c r="L191" s="18" t="s">
        <v>16</v>
      </c>
      <c r="M191" s="98" cm="1">
        <f t="array" aca="1" ref="M191" ca="1">IFERROR(TRUNC(J191*INDIRECT("AO"&amp;44+(ROW()-176)*2)),0)</f>
        <v>0</v>
      </c>
      <c r="N191" s="99"/>
      <c r="O191" s="18" t="s">
        <v>16</v>
      </c>
      <c r="P191" s="98">
        <f t="shared" ca="1" si="71"/>
        <v>0</v>
      </c>
      <c r="Q191" s="99"/>
      <c r="R191" s="18" t="s">
        <v>16</v>
      </c>
      <c r="S191" s="98" t="str" cm="1">
        <f t="array" aca="1" ref="S191" ca="1">IFERROR(IF(INDIRECT("L"&amp;44+(ROW()-176)*2)&lt;5,TRUNC(M191*ROUNDDOWN(INDIRECT("N"&amp;44+(ROW()-176)*2)/5,0)/INDIRECT("J"&amp;45+(ROW()-176)*2)),""),"")</f>
        <v/>
      </c>
      <c r="T191" s="99"/>
      <c r="U191" s="18" t="s">
        <v>16</v>
      </c>
      <c r="V191" s="98" t="str" cm="1">
        <f t="array" aca="1" ref="V191" ca="1">IFERROR(IF(OR(C191=1,C191=3),TRUNC(P191/1000),IF(INDIRECT("L"&amp;44+(ROW()-176)*2)&lt;5,TRUNC(S191/1000),TRUNC(P191/1000))),"")</f>
        <v/>
      </c>
      <c r="W191" s="99"/>
      <c r="X191" s="18" t="s">
        <v>17</v>
      </c>
      <c r="Y191" s="100" t="str">
        <f t="shared" ca="1" si="81"/>
        <v/>
      </c>
      <c r="Z191" s="101"/>
      <c r="AA191" s="18" t="s">
        <v>17</v>
      </c>
      <c r="AB191" s="95" t="str">
        <f t="shared" si="73"/>
        <v/>
      </c>
      <c r="AC191" s="96"/>
      <c r="AD191" s="18" t="s">
        <v>16</v>
      </c>
      <c r="AE191" s="98" t="str">
        <f t="shared" ca="1" si="74"/>
        <v/>
      </c>
      <c r="AF191" s="99"/>
      <c r="AG191" s="18" t="s">
        <v>16</v>
      </c>
      <c r="AR191" s="16"/>
      <c r="AS191" s="16"/>
      <c r="AT191" s="16"/>
      <c r="AV191" s="16"/>
    </row>
    <row r="192" spans="1:48" ht="35.1" customHeight="1" x14ac:dyDescent="0.25">
      <c r="A192" s="87"/>
      <c r="B192" s="38" t="str">
        <f t="shared" ca="1" si="68"/>
        <v/>
      </c>
      <c r="C192" s="38" t="str">
        <f t="shared" ca="1" si="68"/>
        <v/>
      </c>
      <c r="D192" s="98" t="str">
        <f t="shared" si="69"/>
        <v/>
      </c>
      <c r="E192" s="99"/>
      <c r="F192" s="18" t="s">
        <v>16</v>
      </c>
      <c r="G192" s="98" t="str">
        <f t="shared" si="70"/>
        <v/>
      </c>
      <c r="H192" s="99"/>
      <c r="I192" s="18" t="s">
        <v>16</v>
      </c>
      <c r="J192" s="95">
        <f t="shared" si="80"/>
        <v>0</v>
      </c>
      <c r="K192" s="96"/>
      <c r="L192" s="18" t="s">
        <v>16</v>
      </c>
      <c r="M192" s="98" cm="1">
        <f t="array" aca="1" ref="M192" ca="1">IFERROR(TRUNC(J192*INDIRECT("AO"&amp;44+(ROW()-176)*2)),0)</f>
        <v>0</v>
      </c>
      <c r="N192" s="99"/>
      <c r="O192" s="18" t="s">
        <v>16</v>
      </c>
      <c r="P192" s="98">
        <f t="shared" ca="1" si="71"/>
        <v>0</v>
      </c>
      <c r="Q192" s="99"/>
      <c r="R192" s="18" t="s">
        <v>16</v>
      </c>
      <c r="S192" s="98" t="str" cm="1">
        <f t="array" aca="1" ref="S192" ca="1">IFERROR(IF(INDIRECT("L"&amp;44+(ROW()-176)*2)&lt;5,TRUNC(M192*ROUNDDOWN(INDIRECT("N"&amp;44+(ROW()-176)*2)/5,0)/INDIRECT("J"&amp;45+(ROW()-176)*2)),""),"")</f>
        <v/>
      </c>
      <c r="T192" s="99"/>
      <c r="U192" s="18" t="s">
        <v>16</v>
      </c>
      <c r="V192" s="98" t="str" cm="1">
        <f t="array" aca="1" ref="V192" ca="1">IFERROR(IF(OR(C192=1,C192=3),TRUNC(P192/1000),IF(INDIRECT("L"&amp;44+(ROW()-176)*2)&lt;5,TRUNC(S192/1000),TRUNC(P192/1000))),"")</f>
        <v/>
      </c>
      <c r="W192" s="99"/>
      <c r="X192" s="18" t="s">
        <v>17</v>
      </c>
      <c r="Y192" s="100" t="str">
        <f t="shared" ca="1" si="81"/>
        <v/>
      </c>
      <c r="Z192" s="101"/>
      <c r="AA192" s="18" t="s">
        <v>17</v>
      </c>
      <c r="AB192" s="95" t="str">
        <f t="shared" si="73"/>
        <v/>
      </c>
      <c r="AC192" s="96"/>
      <c r="AD192" s="18" t="s">
        <v>16</v>
      </c>
      <c r="AE192" s="98" t="str">
        <f t="shared" ca="1" si="74"/>
        <v/>
      </c>
      <c r="AF192" s="99"/>
      <c r="AG192" s="18" t="s">
        <v>16</v>
      </c>
      <c r="AR192" s="16"/>
      <c r="AS192" s="16"/>
      <c r="AT192" s="16"/>
      <c r="AV192" s="16"/>
    </row>
    <row r="193" spans="1:48" ht="35.1" customHeight="1" x14ac:dyDescent="0.25">
      <c r="A193" s="87"/>
      <c r="B193" s="38" t="str">
        <f t="shared" ca="1" si="68"/>
        <v/>
      </c>
      <c r="C193" s="38" t="str">
        <f t="shared" ca="1" si="68"/>
        <v/>
      </c>
      <c r="D193" s="98" t="str">
        <f t="shared" si="69"/>
        <v/>
      </c>
      <c r="E193" s="99"/>
      <c r="F193" s="18" t="s">
        <v>16</v>
      </c>
      <c r="G193" s="98" t="str">
        <f t="shared" si="70"/>
        <v/>
      </c>
      <c r="H193" s="99"/>
      <c r="I193" s="18" t="s">
        <v>16</v>
      </c>
      <c r="J193" s="95">
        <f t="shared" si="80"/>
        <v>0</v>
      </c>
      <c r="K193" s="96"/>
      <c r="L193" s="18" t="s">
        <v>16</v>
      </c>
      <c r="M193" s="98" cm="1">
        <f t="array" aca="1" ref="M193" ca="1">IFERROR(TRUNC(J193*INDIRECT("AO"&amp;44+(ROW()-176)*2)),0)</f>
        <v>0</v>
      </c>
      <c r="N193" s="99"/>
      <c r="O193" s="18" t="s">
        <v>16</v>
      </c>
      <c r="P193" s="98">
        <f t="shared" ca="1" si="71"/>
        <v>0</v>
      </c>
      <c r="Q193" s="99"/>
      <c r="R193" s="18" t="s">
        <v>16</v>
      </c>
      <c r="S193" s="98" t="str" cm="1">
        <f t="array" aca="1" ref="S193" ca="1">IFERROR(IF(INDIRECT("L"&amp;44+(ROW()-176)*2)&lt;5,TRUNC(M193*ROUNDDOWN(INDIRECT("N"&amp;44+(ROW()-176)*2)/5,0)/INDIRECT("J"&amp;45+(ROW()-176)*2)),""),"")</f>
        <v/>
      </c>
      <c r="T193" s="99"/>
      <c r="U193" s="18" t="s">
        <v>16</v>
      </c>
      <c r="V193" s="98" t="str" cm="1">
        <f t="array" aca="1" ref="V193" ca="1">IFERROR(IF(OR(C193=1,C193=3),TRUNC(P193/1000),IF(INDIRECT("L"&amp;44+(ROW()-176)*2)&lt;5,TRUNC(S193/1000),TRUNC(P193/1000))),"")</f>
        <v/>
      </c>
      <c r="W193" s="99"/>
      <c r="X193" s="18" t="s">
        <v>17</v>
      </c>
      <c r="Y193" s="100" t="str">
        <f t="shared" ca="1" si="81"/>
        <v/>
      </c>
      <c r="Z193" s="101"/>
      <c r="AA193" s="18" t="s">
        <v>17</v>
      </c>
      <c r="AB193" s="95" t="str">
        <f t="shared" si="73"/>
        <v/>
      </c>
      <c r="AC193" s="96"/>
      <c r="AD193" s="18" t="s">
        <v>16</v>
      </c>
      <c r="AE193" s="98" t="str">
        <f t="shared" ca="1" si="74"/>
        <v/>
      </c>
      <c r="AF193" s="99"/>
      <c r="AG193" s="18" t="s">
        <v>16</v>
      </c>
      <c r="AR193" s="16"/>
      <c r="AS193" s="16"/>
      <c r="AT193" s="16"/>
      <c r="AV193" s="16"/>
    </row>
    <row r="194" spans="1:48" ht="35.1" customHeight="1" x14ac:dyDescent="0.25">
      <c r="A194" s="87"/>
      <c r="B194" s="38" t="str">
        <f t="shared" ca="1" si="68"/>
        <v/>
      </c>
      <c r="C194" s="38" t="str">
        <f t="shared" ca="1" si="68"/>
        <v/>
      </c>
      <c r="D194" s="98" t="str">
        <f t="shared" si="69"/>
        <v/>
      </c>
      <c r="E194" s="99"/>
      <c r="F194" s="18" t="s">
        <v>16</v>
      </c>
      <c r="G194" s="98" t="str">
        <f t="shared" si="70"/>
        <v/>
      </c>
      <c r="H194" s="99"/>
      <c r="I194" s="18" t="s">
        <v>16</v>
      </c>
      <c r="J194" s="95">
        <f t="shared" si="80"/>
        <v>0</v>
      </c>
      <c r="K194" s="96"/>
      <c r="L194" s="18" t="s">
        <v>16</v>
      </c>
      <c r="M194" s="98" cm="1">
        <f t="array" aca="1" ref="M194" ca="1">IFERROR(TRUNC(J194*INDIRECT("AO"&amp;44+(ROW()-176)*2)),0)</f>
        <v>0</v>
      </c>
      <c r="N194" s="99"/>
      <c r="O194" s="18" t="s">
        <v>16</v>
      </c>
      <c r="P194" s="98">
        <f t="shared" ca="1" si="71"/>
        <v>0</v>
      </c>
      <c r="Q194" s="99"/>
      <c r="R194" s="18" t="s">
        <v>16</v>
      </c>
      <c r="S194" s="98" t="str" cm="1">
        <f t="array" aca="1" ref="S194" ca="1">IFERROR(IF(INDIRECT("L"&amp;44+(ROW()-176)*2)&lt;5,TRUNC(M194*ROUNDDOWN(INDIRECT("N"&amp;44+(ROW()-176)*2)/5,0)/INDIRECT("J"&amp;45+(ROW()-176)*2)),""),"")</f>
        <v/>
      </c>
      <c r="T194" s="99"/>
      <c r="U194" s="18" t="s">
        <v>16</v>
      </c>
      <c r="V194" s="98" t="str" cm="1">
        <f t="array" aca="1" ref="V194" ca="1">IFERROR(IF(OR(C194=1,C194=3),TRUNC(P194/1000),IF(INDIRECT("L"&amp;44+(ROW()-176)*2)&lt;5,TRUNC(S194/1000),TRUNC(P194/1000))),"")</f>
        <v/>
      </c>
      <c r="W194" s="99"/>
      <c r="X194" s="18" t="s">
        <v>17</v>
      </c>
      <c r="Y194" s="100" t="str">
        <f t="shared" ca="1" si="81"/>
        <v/>
      </c>
      <c r="Z194" s="101"/>
      <c r="AA194" s="18" t="s">
        <v>17</v>
      </c>
      <c r="AB194" s="95" t="str">
        <f t="shared" si="73"/>
        <v/>
      </c>
      <c r="AC194" s="96"/>
      <c r="AD194" s="18" t="s">
        <v>16</v>
      </c>
      <c r="AE194" s="98" t="str">
        <f t="shared" ca="1" si="74"/>
        <v/>
      </c>
      <c r="AF194" s="99"/>
      <c r="AG194" s="18" t="s">
        <v>16</v>
      </c>
      <c r="AR194" s="16"/>
      <c r="AS194" s="16"/>
      <c r="AT194" s="16"/>
      <c r="AV194" s="16"/>
    </row>
    <row r="195" spans="1:48" ht="35.1" customHeight="1" x14ac:dyDescent="0.25">
      <c r="A195" s="87"/>
      <c r="B195" s="38" t="str">
        <f t="shared" ca="1" si="68"/>
        <v/>
      </c>
      <c r="C195" s="38" t="str">
        <f t="shared" ca="1" si="68"/>
        <v/>
      </c>
      <c r="D195" s="98" t="str">
        <f t="shared" si="69"/>
        <v/>
      </c>
      <c r="E195" s="99"/>
      <c r="F195" s="18" t="s">
        <v>16</v>
      </c>
      <c r="G195" s="98" t="str">
        <f t="shared" si="70"/>
        <v/>
      </c>
      <c r="H195" s="99"/>
      <c r="I195" s="18" t="s">
        <v>16</v>
      </c>
      <c r="J195" s="95">
        <f t="shared" si="80"/>
        <v>0</v>
      </c>
      <c r="K195" s="96"/>
      <c r="L195" s="18" t="s">
        <v>16</v>
      </c>
      <c r="M195" s="98" cm="1">
        <f t="array" aca="1" ref="M195" ca="1">IFERROR(TRUNC(J195*INDIRECT("AO"&amp;44+(ROW()-176)*2)),0)</f>
        <v>0</v>
      </c>
      <c r="N195" s="99"/>
      <c r="O195" s="18" t="s">
        <v>16</v>
      </c>
      <c r="P195" s="98">
        <f t="shared" ca="1" si="71"/>
        <v>0</v>
      </c>
      <c r="Q195" s="99"/>
      <c r="R195" s="18" t="s">
        <v>16</v>
      </c>
      <c r="S195" s="98" t="str" cm="1">
        <f t="array" aca="1" ref="S195" ca="1">IFERROR(IF(INDIRECT("L"&amp;44+(ROW()-176)*2)&lt;5,TRUNC(M195*ROUNDDOWN(INDIRECT("N"&amp;44+(ROW()-176)*2)/5,0)/INDIRECT("J"&amp;45+(ROW()-176)*2)),""),"")</f>
        <v/>
      </c>
      <c r="T195" s="99"/>
      <c r="U195" s="18" t="s">
        <v>16</v>
      </c>
      <c r="V195" s="98" t="str" cm="1">
        <f t="array" aca="1" ref="V195" ca="1">IFERROR(IF(OR(C195=1,C195=3),TRUNC(P195/1000),IF(INDIRECT("L"&amp;44+(ROW()-176)*2)&lt;5,TRUNC(S195/1000),TRUNC(P195/1000))),"")</f>
        <v/>
      </c>
      <c r="W195" s="99"/>
      <c r="X195" s="18" t="s">
        <v>17</v>
      </c>
      <c r="Y195" s="100" t="str">
        <f t="shared" ca="1" si="81"/>
        <v/>
      </c>
      <c r="Z195" s="101"/>
      <c r="AA195" s="18" t="s">
        <v>17</v>
      </c>
      <c r="AB195" s="95" t="str">
        <f t="shared" si="73"/>
        <v/>
      </c>
      <c r="AC195" s="96"/>
      <c r="AD195" s="18" t="s">
        <v>16</v>
      </c>
      <c r="AE195" s="98" t="str">
        <f t="shared" ca="1" si="74"/>
        <v/>
      </c>
      <c r="AF195" s="99"/>
      <c r="AG195" s="18" t="s">
        <v>16</v>
      </c>
      <c r="AR195" s="16"/>
      <c r="AS195" s="16"/>
      <c r="AT195" s="16"/>
      <c r="AV195" s="16"/>
    </row>
    <row r="196" spans="1:48" ht="35.1" customHeight="1" x14ac:dyDescent="0.25">
      <c r="A196" s="87"/>
      <c r="B196" s="38" t="str">
        <f t="shared" ca="1" si="68"/>
        <v/>
      </c>
      <c r="C196" s="38" t="str">
        <f t="shared" ca="1" si="68"/>
        <v/>
      </c>
      <c r="D196" s="98" t="str">
        <f t="shared" si="69"/>
        <v/>
      </c>
      <c r="E196" s="99"/>
      <c r="F196" s="18" t="s">
        <v>16</v>
      </c>
      <c r="G196" s="98" t="str">
        <f t="shared" si="70"/>
        <v/>
      </c>
      <c r="H196" s="99"/>
      <c r="I196" s="18" t="s">
        <v>16</v>
      </c>
      <c r="J196" s="95">
        <f t="shared" si="80"/>
        <v>0</v>
      </c>
      <c r="K196" s="96"/>
      <c r="L196" s="18" t="s">
        <v>16</v>
      </c>
      <c r="M196" s="98" cm="1">
        <f t="array" aca="1" ref="M196" ca="1">IFERROR(TRUNC(J196*INDIRECT("AO"&amp;44+(ROW()-176)*2)),0)</f>
        <v>0</v>
      </c>
      <c r="N196" s="99"/>
      <c r="O196" s="18" t="s">
        <v>16</v>
      </c>
      <c r="P196" s="98">
        <f t="shared" ca="1" si="71"/>
        <v>0</v>
      </c>
      <c r="Q196" s="99"/>
      <c r="R196" s="18" t="s">
        <v>16</v>
      </c>
      <c r="S196" s="98" t="str" cm="1">
        <f t="array" aca="1" ref="S196" ca="1">IFERROR(IF(INDIRECT("L"&amp;44+(ROW()-176)*2)&lt;5,TRUNC(M196*ROUNDDOWN(INDIRECT("N"&amp;44+(ROW()-176)*2)/5,0)/INDIRECT("J"&amp;45+(ROW()-176)*2)),""),"")</f>
        <v/>
      </c>
      <c r="T196" s="99"/>
      <c r="U196" s="18" t="s">
        <v>16</v>
      </c>
      <c r="V196" s="98" t="str" cm="1">
        <f t="array" aca="1" ref="V196" ca="1">IFERROR(IF(OR(C196=1,C196=3),TRUNC(P196/1000),IF(INDIRECT("L"&amp;44+(ROW()-176)*2)&lt;5,TRUNC(S196/1000),TRUNC(P196/1000))),"")</f>
        <v/>
      </c>
      <c r="W196" s="99"/>
      <c r="X196" s="18" t="s">
        <v>17</v>
      </c>
      <c r="Y196" s="100" t="str">
        <f t="shared" ca="1" si="81"/>
        <v/>
      </c>
      <c r="Z196" s="101"/>
      <c r="AA196" s="18" t="s">
        <v>17</v>
      </c>
      <c r="AB196" s="95" t="str">
        <f t="shared" si="73"/>
        <v/>
      </c>
      <c r="AC196" s="96"/>
      <c r="AD196" s="18" t="s">
        <v>16</v>
      </c>
      <c r="AE196" s="98" t="str">
        <f t="shared" ca="1" si="74"/>
        <v/>
      </c>
      <c r="AF196" s="99"/>
      <c r="AG196" s="18" t="s">
        <v>16</v>
      </c>
      <c r="AR196" s="16"/>
      <c r="AS196" s="16"/>
      <c r="AT196" s="16"/>
      <c r="AV196" s="16"/>
    </row>
    <row r="197" spans="1:48" ht="35.1" customHeight="1" x14ac:dyDescent="0.25">
      <c r="A197" s="87"/>
      <c r="B197" s="38" t="str">
        <f t="shared" ca="1" si="68"/>
        <v/>
      </c>
      <c r="C197" s="38" t="str">
        <f t="shared" ca="1" si="68"/>
        <v/>
      </c>
      <c r="D197" s="98" t="str">
        <f t="shared" si="69"/>
        <v/>
      </c>
      <c r="E197" s="99"/>
      <c r="F197" s="18" t="s">
        <v>16</v>
      </c>
      <c r="G197" s="98" t="str">
        <f t="shared" si="70"/>
        <v/>
      </c>
      <c r="H197" s="99"/>
      <c r="I197" s="18" t="s">
        <v>16</v>
      </c>
      <c r="J197" s="95">
        <f t="shared" si="80"/>
        <v>0</v>
      </c>
      <c r="K197" s="96"/>
      <c r="L197" s="18" t="s">
        <v>16</v>
      </c>
      <c r="M197" s="98" cm="1">
        <f t="array" aca="1" ref="M197" ca="1">IFERROR(TRUNC(J197*INDIRECT("AO"&amp;44+(ROW()-176)*2)),0)</f>
        <v>0</v>
      </c>
      <c r="N197" s="99"/>
      <c r="O197" s="18" t="s">
        <v>16</v>
      </c>
      <c r="P197" s="98">
        <f t="shared" ca="1" si="71"/>
        <v>0</v>
      </c>
      <c r="Q197" s="99"/>
      <c r="R197" s="18" t="s">
        <v>16</v>
      </c>
      <c r="S197" s="98" t="str" cm="1">
        <f t="array" aca="1" ref="S197" ca="1">IFERROR(IF(INDIRECT("L"&amp;44+(ROW()-176)*2)&lt;5,TRUNC(M197*ROUNDDOWN(INDIRECT("N"&amp;44+(ROW()-176)*2)/5,0)/INDIRECT("J"&amp;45+(ROW()-176)*2)),""),"")</f>
        <v/>
      </c>
      <c r="T197" s="99"/>
      <c r="U197" s="18" t="s">
        <v>16</v>
      </c>
      <c r="V197" s="98" t="str" cm="1">
        <f t="array" aca="1" ref="V197" ca="1">IFERROR(IF(OR(C197=1,C197=3),TRUNC(P197/1000),IF(INDIRECT("L"&amp;44+(ROW()-176)*2)&lt;5,TRUNC(S197/1000),TRUNC(P197/1000))),"")</f>
        <v/>
      </c>
      <c r="W197" s="99"/>
      <c r="X197" s="18" t="s">
        <v>17</v>
      </c>
      <c r="Y197" s="100" t="str">
        <f t="shared" ca="1" si="81"/>
        <v/>
      </c>
      <c r="Z197" s="101"/>
      <c r="AA197" s="18" t="s">
        <v>17</v>
      </c>
      <c r="AB197" s="95" t="str">
        <f t="shared" si="73"/>
        <v/>
      </c>
      <c r="AC197" s="96"/>
      <c r="AD197" s="18" t="s">
        <v>16</v>
      </c>
      <c r="AE197" s="98" t="str">
        <f t="shared" ca="1" si="74"/>
        <v/>
      </c>
      <c r="AF197" s="99"/>
      <c r="AG197" s="18" t="s">
        <v>16</v>
      </c>
      <c r="AR197" s="16"/>
      <c r="AS197" s="16"/>
      <c r="AT197" s="16"/>
      <c r="AV197" s="16"/>
    </row>
    <row r="198" spans="1:48" ht="35.1" customHeight="1" x14ac:dyDescent="0.25">
      <c r="A198" s="87"/>
      <c r="B198" s="38" t="str">
        <f t="shared" ca="1" si="68"/>
        <v/>
      </c>
      <c r="C198" s="38" t="str">
        <f t="shared" ca="1" si="68"/>
        <v/>
      </c>
      <c r="D198" s="98" t="str">
        <f t="shared" si="69"/>
        <v/>
      </c>
      <c r="E198" s="99"/>
      <c r="F198" s="18" t="s">
        <v>16</v>
      </c>
      <c r="G198" s="98" t="str">
        <f t="shared" si="70"/>
        <v/>
      </c>
      <c r="H198" s="99"/>
      <c r="I198" s="18" t="s">
        <v>16</v>
      </c>
      <c r="J198" s="95">
        <f t="shared" si="80"/>
        <v>0</v>
      </c>
      <c r="K198" s="96"/>
      <c r="L198" s="18" t="s">
        <v>16</v>
      </c>
      <c r="M198" s="98" cm="1">
        <f t="array" aca="1" ref="M198" ca="1">IFERROR(TRUNC(J198*INDIRECT("AO"&amp;44+(ROW()-176)*2)),0)</f>
        <v>0</v>
      </c>
      <c r="N198" s="99"/>
      <c r="O198" s="18" t="s">
        <v>16</v>
      </c>
      <c r="P198" s="98">
        <f t="shared" ca="1" si="71"/>
        <v>0</v>
      </c>
      <c r="Q198" s="99"/>
      <c r="R198" s="18" t="s">
        <v>16</v>
      </c>
      <c r="S198" s="98" t="str" cm="1">
        <f t="array" aca="1" ref="S198" ca="1">IFERROR(IF(INDIRECT("L"&amp;44+(ROW()-176)*2)&lt;5,TRUNC(M198*ROUNDDOWN(INDIRECT("N"&amp;44+(ROW()-176)*2)/5,0)/INDIRECT("J"&amp;45+(ROW()-176)*2)),""),"")</f>
        <v/>
      </c>
      <c r="T198" s="99"/>
      <c r="U198" s="18" t="s">
        <v>16</v>
      </c>
      <c r="V198" s="98" t="str" cm="1">
        <f t="array" aca="1" ref="V198" ca="1">IFERROR(IF(OR(C198=1,C198=3),TRUNC(P198/1000),IF(INDIRECT("L"&amp;44+(ROW()-176)*2)&lt;5,TRUNC(S198/1000),TRUNC(P198/1000))),"")</f>
        <v/>
      </c>
      <c r="W198" s="99"/>
      <c r="X198" s="18" t="s">
        <v>17</v>
      </c>
      <c r="Y198" s="100" t="str">
        <f t="shared" ca="1" si="81"/>
        <v/>
      </c>
      <c r="Z198" s="101"/>
      <c r="AA198" s="18" t="s">
        <v>17</v>
      </c>
      <c r="AB198" s="95" t="str">
        <f t="shared" si="73"/>
        <v/>
      </c>
      <c r="AC198" s="96"/>
      <c r="AD198" s="18" t="s">
        <v>16</v>
      </c>
      <c r="AE198" s="98" t="str">
        <f t="shared" ca="1" si="74"/>
        <v/>
      </c>
      <c r="AF198" s="99"/>
      <c r="AG198" s="18" t="s">
        <v>16</v>
      </c>
      <c r="AR198" s="16"/>
      <c r="AS198" s="16"/>
      <c r="AT198" s="16"/>
      <c r="AV198" s="16"/>
    </row>
    <row r="199" spans="1:48" ht="35.1" customHeight="1" x14ac:dyDescent="0.25">
      <c r="A199" s="87"/>
      <c r="B199" s="38" t="str">
        <f t="shared" ca="1" si="68"/>
        <v/>
      </c>
      <c r="C199" s="38" t="str">
        <f t="shared" ca="1" si="68"/>
        <v/>
      </c>
      <c r="D199" s="98" t="str">
        <f t="shared" si="69"/>
        <v/>
      </c>
      <c r="E199" s="99"/>
      <c r="F199" s="18" t="s">
        <v>16</v>
      </c>
      <c r="G199" s="98" t="str">
        <f t="shared" si="70"/>
        <v/>
      </c>
      <c r="H199" s="99"/>
      <c r="I199" s="18" t="s">
        <v>16</v>
      </c>
      <c r="J199" s="95">
        <f t="shared" si="80"/>
        <v>0</v>
      </c>
      <c r="K199" s="96"/>
      <c r="L199" s="18" t="s">
        <v>16</v>
      </c>
      <c r="M199" s="98" cm="1">
        <f t="array" aca="1" ref="M199" ca="1">IFERROR(TRUNC(J199*INDIRECT("AO"&amp;44+(ROW()-176)*2)),0)</f>
        <v>0</v>
      </c>
      <c r="N199" s="99"/>
      <c r="O199" s="18" t="s">
        <v>16</v>
      </c>
      <c r="P199" s="98">
        <f t="shared" ca="1" si="71"/>
        <v>0</v>
      </c>
      <c r="Q199" s="99"/>
      <c r="R199" s="18" t="s">
        <v>16</v>
      </c>
      <c r="S199" s="98" t="str" cm="1">
        <f t="array" aca="1" ref="S199" ca="1">IFERROR(IF(INDIRECT("L"&amp;44+(ROW()-176)*2)&lt;5,TRUNC(M199*ROUNDDOWN(INDIRECT("N"&amp;44+(ROW()-176)*2)/5,0)/INDIRECT("J"&amp;45+(ROW()-176)*2)),""),"")</f>
        <v/>
      </c>
      <c r="T199" s="99"/>
      <c r="U199" s="18" t="s">
        <v>16</v>
      </c>
      <c r="V199" s="98" t="str" cm="1">
        <f t="array" aca="1" ref="V199" ca="1">IFERROR(IF(OR(C199=1,C199=3),TRUNC(P199/1000),IF(INDIRECT("L"&amp;44+(ROW()-176)*2)&lt;5,TRUNC(S199/1000),TRUNC(P199/1000))),"")</f>
        <v/>
      </c>
      <c r="W199" s="99"/>
      <c r="X199" s="18" t="s">
        <v>17</v>
      </c>
      <c r="Y199" s="100" t="str">
        <f t="shared" ca="1" si="81"/>
        <v/>
      </c>
      <c r="Z199" s="101"/>
      <c r="AA199" s="18" t="s">
        <v>17</v>
      </c>
      <c r="AB199" s="95" t="str">
        <f t="shared" si="73"/>
        <v/>
      </c>
      <c r="AC199" s="96"/>
      <c r="AD199" s="18" t="s">
        <v>16</v>
      </c>
      <c r="AE199" s="98" t="str">
        <f t="shared" ca="1" si="74"/>
        <v/>
      </c>
      <c r="AF199" s="99"/>
      <c r="AG199" s="18" t="s">
        <v>16</v>
      </c>
      <c r="AR199" s="16"/>
      <c r="AS199" s="16"/>
      <c r="AT199" s="16"/>
      <c r="AV199" s="16"/>
    </row>
    <row r="200" spans="1:48" ht="35.1" customHeight="1" x14ac:dyDescent="0.25">
      <c r="A200" s="87"/>
      <c r="B200" s="38" t="str">
        <f t="shared" ca="1" si="68"/>
        <v/>
      </c>
      <c r="C200" s="38" t="str">
        <f t="shared" ca="1" si="68"/>
        <v/>
      </c>
      <c r="D200" s="98" t="str">
        <f t="shared" si="69"/>
        <v/>
      </c>
      <c r="E200" s="99"/>
      <c r="F200" s="18" t="s">
        <v>16</v>
      </c>
      <c r="G200" s="98" t="str">
        <f t="shared" si="70"/>
        <v/>
      </c>
      <c r="H200" s="99"/>
      <c r="I200" s="18" t="s">
        <v>16</v>
      </c>
      <c r="J200" s="95">
        <f t="shared" si="78"/>
        <v>0</v>
      </c>
      <c r="K200" s="96"/>
      <c r="L200" s="18" t="s">
        <v>16</v>
      </c>
      <c r="M200" s="98" cm="1">
        <f t="array" aca="1" ref="M200" ca="1">IFERROR(TRUNC(J200*INDIRECT("AO"&amp;44+(ROW()-176)*2)),0)</f>
        <v>0</v>
      </c>
      <c r="N200" s="99"/>
      <c r="O200" s="18" t="s">
        <v>16</v>
      </c>
      <c r="P200" s="98">
        <f t="shared" ca="1" si="71"/>
        <v>0</v>
      </c>
      <c r="Q200" s="99"/>
      <c r="R200" s="18" t="s">
        <v>16</v>
      </c>
      <c r="S200" s="98" t="str" cm="1">
        <f t="array" aca="1" ref="S200" ca="1">IFERROR(IF(INDIRECT("L"&amp;44+(ROW()-176)*2)&lt;5,TRUNC(M200*ROUNDDOWN(INDIRECT("N"&amp;44+(ROW()-176)*2)/5,0)/INDIRECT("J"&amp;45+(ROW()-176)*2)),""),"")</f>
        <v/>
      </c>
      <c r="T200" s="99"/>
      <c r="U200" s="18" t="s">
        <v>16</v>
      </c>
      <c r="V200" s="98" t="str" cm="1">
        <f t="array" aca="1" ref="V200" ca="1">IFERROR(IF(OR(C200=1,C200=3),TRUNC(P200/1000),IF(INDIRECT("L"&amp;44+(ROW()-176)*2)&lt;5,TRUNC(S200/1000),TRUNC(P200/1000))),"")</f>
        <v/>
      </c>
      <c r="W200" s="99"/>
      <c r="X200" s="18" t="s">
        <v>17</v>
      </c>
      <c r="Y200" s="100" t="str">
        <f t="shared" ca="1" si="79"/>
        <v/>
      </c>
      <c r="Z200" s="101"/>
      <c r="AA200" s="18" t="s">
        <v>17</v>
      </c>
      <c r="AB200" s="95" t="str">
        <f t="shared" si="73"/>
        <v/>
      </c>
      <c r="AC200" s="96"/>
      <c r="AD200" s="18" t="s">
        <v>16</v>
      </c>
      <c r="AE200" s="98" t="str">
        <f t="shared" ca="1" si="74"/>
        <v/>
      </c>
      <c r="AF200" s="99"/>
      <c r="AG200" s="18" t="s">
        <v>16</v>
      </c>
      <c r="AR200" s="16"/>
      <c r="AS200" s="16"/>
      <c r="AT200" s="16"/>
      <c r="AV200" s="16"/>
    </row>
    <row r="201" spans="1:48" ht="35.1" customHeight="1" x14ac:dyDescent="0.25">
      <c r="A201" s="87"/>
      <c r="B201" s="38" t="str">
        <f t="shared" ca="1" si="68"/>
        <v/>
      </c>
      <c r="C201" s="38" t="str">
        <f t="shared" ca="1" si="68"/>
        <v/>
      </c>
      <c r="D201" s="98" t="str">
        <f t="shared" si="69"/>
        <v/>
      </c>
      <c r="E201" s="99"/>
      <c r="F201" s="18" t="s">
        <v>16</v>
      </c>
      <c r="G201" s="98" t="str">
        <f t="shared" si="70"/>
        <v/>
      </c>
      <c r="H201" s="99"/>
      <c r="I201" s="18" t="s">
        <v>16</v>
      </c>
      <c r="J201" s="95">
        <f t="shared" si="78"/>
        <v>0</v>
      </c>
      <c r="K201" s="96"/>
      <c r="L201" s="18" t="s">
        <v>16</v>
      </c>
      <c r="M201" s="98" cm="1">
        <f t="array" aca="1" ref="M201" ca="1">IFERROR(TRUNC(J201*INDIRECT("AO"&amp;44+(ROW()-176)*2)),0)</f>
        <v>0</v>
      </c>
      <c r="N201" s="99"/>
      <c r="O201" s="18" t="s">
        <v>16</v>
      </c>
      <c r="P201" s="98">
        <f t="shared" ca="1" si="71"/>
        <v>0</v>
      </c>
      <c r="Q201" s="99"/>
      <c r="R201" s="18" t="s">
        <v>16</v>
      </c>
      <c r="S201" s="98" t="str" cm="1">
        <f t="array" aca="1" ref="S201" ca="1">IFERROR(IF(INDIRECT("L"&amp;44+(ROW()-176)*2)&lt;5,TRUNC(M201*ROUNDDOWN(INDIRECT("N"&amp;44+(ROW()-176)*2)/5,0)/INDIRECT("J"&amp;45+(ROW()-176)*2)),""),"")</f>
        <v/>
      </c>
      <c r="T201" s="99"/>
      <c r="U201" s="18" t="s">
        <v>16</v>
      </c>
      <c r="V201" s="98" t="str" cm="1">
        <f t="array" aca="1" ref="V201" ca="1">IFERROR(IF(OR(C201=1,C201=3),TRUNC(P201/1000),IF(INDIRECT("L"&amp;44+(ROW()-176)*2)&lt;5,TRUNC(S201/1000),TRUNC(P201/1000))),"")</f>
        <v/>
      </c>
      <c r="W201" s="99"/>
      <c r="X201" s="18" t="s">
        <v>17</v>
      </c>
      <c r="Y201" s="100" t="str">
        <f t="shared" ca="1" si="79"/>
        <v/>
      </c>
      <c r="Z201" s="101"/>
      <c r="AA201" s="18" t="s">
        <v>17</v>
      </c>
      <c r="AB201" s="95" t="str">
        <f t="shared" si="73"/>
        <v/>
      </c>
      <c r="AC201" s="96"/>
      <c r="AD201" s="18" t="s">
        <v>16</v>
      </c>
      <c r="AE201" s="98" t="str">
        <f t="shared" ca="1" si="74"/>
        <v/>
      </c>
      <c r="AF201" s="99"/>
      <c r="AG201" s="18" t="s">
        <v>16</v>
      </c>
      <c r="AR201" s="16"/>
      <c r="AS201" s="16"/>
      <c r="AT201" s="16"/>
      <c r="AV201" s="16"/>
    </row>
    <row r="202" spans="1:48" ht="35.1" customHeight="1" x14ac:dyDescent="0.25">
      <c r="A202" s="87"/>
      <c r="B202" s="38" t="str">
        <f t="shared" ca="1" si="68"/>
        <v/>
      </c>
      <c r="C202" s="38" t="str">
        <f t="shared" ca="1" si="68"/>
        <v/>
      </c>
      <c r="D202" s="98" t="str">
        <f t="shared" si="69"/>
        <v/>
      </c>
      <c r="E202" s="99"/>
      <c r="F202" s="18" t="s">
        <v>16</v>
      </c>
      <c r="G202" s="98" t="str">
        <f t="shared" si="70"/>
        <v/>
      </c>
      <c r="H202" s="99"/>
      <c r="I202" s="18" t="s">
        <v>16</v>
      </c>
      <c r="J202" s="95">
        <f t="shared" si="78"/>
        <v>0</v>
      </c>
      <c r="K202" s="96"/>
      <c r="L202" s="18" t="s">
        <v>16</v>
      </c>
      <c r="M202" s="98" cm="1">
        <f t="array" aca="1" ref="M202" ca="1">IFERROR(TRUNC(J202*INDIRECT("AO"&amp;44+(ROW()-176)*2)),0)</f>
        <v>0</v>
      </c>
      <c r="N202" s="99"/>
      <c r="O202" s="18" t="s">
        <v>16</v>
      </c>
      <c r="P202" s="98">
        <f t="shared" ca="1" si="71"/>
        <v>0</v>
      </c>
      <c r="Q202" s="99"/>
      <c r="R202" s="18" t="s">
        <v>16</v>
      </c>
      <c r="S202" s="98" t="str" cm="1">
        <f t="array" aca="1" ref="S202" ca="1">IFERROR(IF(INDIRECT("L"&amp;44+(ROW()-176)*2)&lt;5,TRUNC(M202*ROUNDDOWN(INDIRECT("N"&amp;44+(ROW()-176)*2)/5,0)/INDIRECT("J"&amp;45+(ROW()-176)*2)),""),"")</f>
        <v/>
      </c>
      <c r="T202" s="99"/>
      <c r="U202" s="18" t="s">
        <v>16</v>
      </c>
      <c r="V202" s="98" t="str" cm="1">
        <f t="array" aca="1" ref="V202" ca="1">IFERROR(IF(OR(C202=1,C202=3),TRUNC(P202/1000),IF(INDIRECT("L"&amp;44+(ROW()-176)*2)&lt;5,TRUNC(S202/1000),TRUNC(P202/1000))),"")</f>
        <v/>
      </c>
      <c r="W202" s="99"/>
      <c r="X202" s="18" t="s">
        <v>17</v>
      </c>
      <c r="Y202" s="100" t="str">
        <f t="shared" ca="1" si="79"/>
        <v/>
      </c>
      <c r="Z202" s="101"/>
      <c r="AA202" s="18" t="s">
        <v>17</v>
      </c>
      <c r="AB202" s="95" t="str">
        <f t="shared" si="73"/>
        <v/>
      </c>
      <c r="AC202" s="96"/>
      <c r="AD202" s="18" t="s">
        <v>16</v>
      </c>
      <c r="AE202" s="98" t="str">
        <f t="shared" ca="1" si="74"/>
        <v/>
      </c>
      <c r="AF202" s="99"/>
      <c r="AG202" s="18" t="s">
        <v>16</v>
      </c>
      <c r="AR202" s="16"/>
      <c r="AS202" s="16"/>
      <c r="AT202" s="16"/>
      <c r="AV202" s="16"/>
    </row>
    <row r="203" spans="1:48" ht="35.1" customHeight="1" x14ac:dyDescent="0.25">
      <c r="A203" s="87"/>
      <c r="B203" s="38" t="str">
        <f t="shared" ca="1" si="68"/>
        <v/>
      </c>
      <c r="C203" s="38" t="str">
        <f t="shared" ca="1" si="68"/>
        <v/>
      </c>
      <c r="D203" s="98" t="str">
        <f t="shared" si="69"/>
        <v/>
      </c>
      <c r="E203" s="99"/>
      <c r="F203" s="18" t="s">
        <v>16</v>
      </c>
      <c r="G203" s="98" t="str">
        <f t="shared" si="70"/>
        <v/>
      </c>
      <c r="H203" s="99"/>
      <c r="I203" s="18" t="s">
        <v>16</v>
      </c>
      <c r="J203" s="95">
        <f t="shared" ref="J203:J209" si="82">MIN(D203,G203)</f>
        <v>0</v>
      </c>
      <c r="K203" s="96"/>
      <c r="L203" s="18" t="s">
        <v>16</v>
      </c>
      <c r="M203" s="98" cm="1">
        <f t="array" aca="1" ref="M203" ca="1">IFERROR(TRUNC(J203*INDIRECT("AO"&amp;44+(ROW()-176)*2)),0)</f>
        <v>0</v>
      </c>
      <c r="N203" s="99"/>
      <c r="O203" s="18" t="s">
        <v>16</v>
      </c>
      <c r="P203" s="98">
        <f t="shared" ca="1" si="71"/>
        <v>0</v>
      </c>
      <c r="Q203" s="99"/>
      <c r="R203" s="18" t="s">
        <v>16</v>
      </c>
      <c r="S203" s="98" t="str" cm="1">
        <f t="array" aca="1" ref="S203" ca="1">IFERROR(IF(INDIRECT("L"&amp;44+(ROW()-176)*2)&lt;5,TRUNC(M203*ROUNDDOWN(INDIRECT("N"&amp;44+(ROW()-176)*2)/5,0)/INDIRECT("J"&amp;45+(ROW()-176)*2)),""),"")</f>
        <v/>
      </c>
      <c r="T203" s="99"/>
      <c r="U203" s="18" t="s">
        <v>16</v>
      </c>
      <c r="V203" s="98" t="str" cm="1">
        <f t="array" aca="1" ref="V203" ca="1">IFERROR(IF(OR(C203=1,C203=3),TRUNC(P203/1000),IF(INDIRECT("L"&amp;44+(ROW()-176)*2)&lt;5,TRUNC(S203/1000),TRUNC(P203/1000))),"")</f>
        <v/>
      </c>
      <c r="W203" s="99"/>
      <c r="X203" s="18" t="s">
        <v>17</v>
      </c>
      <c r="Y203" s="100" t="str">
        <f t="shared" ref="Y203:Y209" ca="1" si="83">IFERROR(V203/2,"")</f>
        <v/>
      </c>
      <c r="Z203" s="101"/>
      <c r="AA203" s="18" t="s">
        <v>17</v>
      </c>
      <c r="AB203" s="95" t="str">
        <f t="shared" si="73"/>
        <v/>
      </c>
      <c r="AC203" s="96"/>
      <c r="AD203" s="18" t="s">
        <v>16</v>
      </c>
      <c r="AE203" s="98" t="str">
        <f t="shared" ca="1" si="74"/>
        <v/>
      </c>
      <c r="AF203" s="99"/>
      <c r="AG203" s="18" t="s">
        <v>16</v>
      </c>
      <c r="AR203" s="16"/>
      <c r="AS203" s="16"/>
      <c r="AT203" s="16"/>
      <c r="AV203" s="16"/>
    </row>
    <row r="204" spans="1:48" ht="35.1" customHeight="1" x14ac:dyDescent="0.25">
      <c r="A204" s="87"/>
      <c r="B204" s="38" t="str">
        <f t="shared" ca="1" si="68"/>
        <v/>
      </c>
      <c r="C204" s="38" t="str">
        <f t="shared" ca="1" si="68"/>
        <v/>
      </c>
      <c r="D204" s="98" t="str">
        <f t="shared" si="69"/>
        <v/>
      </c>
      <c r="E204" s="99"/>
      <c r="F204" s="18" t="s">
        <v>16</v>
      </c>
      <c r="G204" s="98" t="str">
        <f t="shared" si="70"/>
        <v/>
      </c>
      <c r="H204" s="99"/>
      <c r="I204" s="18" t="s">
        <v>16</v>
      </c>
      <c r="J204" s="95">
        <f t="shared" si="82"/>
        <v>0</v>
      </c>
      <c r="K204" s="96"/>
      <c r="L204" s="18" t="s">
        <v>16</v>
      </c>
      <c r="M204" s="98" cm="1">
        <f t="array" aca="1" ref="M204" ca="1">IFERROR(TRUNC(J204*INDIRECT("AO"&amp;44+(ROW()-176)*2)),0)</f>
        <v>0</v>
      </c>
      <c r="N204" s="99"/>
      <c r="O204" s="18" t="s">
        <v>16</v>
      </c>
      <c r="P204" s="98">
        <f t="shared" ca="1" si="71"/>
        <v>0</v>
      </c>
      <c r="Q204" s="99"/>
      <c r="R204" s="18" t="s">
        <v>16</v>
      </c>
      <c r="S204" s="98" t="str" cm="1">
        <f t="array" aca="1" ref="S204" ca="1">IFERROR(IF(INDIRECT("L"&amp;44+(ROW()-176)*2)&lt;5,TRUNC(M204*ROUNDDOWN(INDIRECT("N"&amp;44+(ROW()-176)*2)/5,0)/INDIRECT("J"&amp;45+(ROW()-176)*2)),""),"")</f>
        <v/>
      </c>
      <c r="T204" s="99"/>
      <c r="U204" s="18" t="s">
        <v>16</v>
      </c>
      <c r="V204" s="98" t="str" cm="1">
        <f t="array" aca="1" ref="V204" ca="1">IFERROR(IF(OR(C204=1,C204=3),TRUNC(P204/1000),IF(INDIRECT("L"&amp;44+(ROW()-176)*2)&lt;5,TRUNC(S204/1000),TRUNC(P204/1000))),"")</f>
        <v/>
      </c>
      <c r="W204" s="99"/>
      <c r="X204" s="18" t="s">
        <v>17</v>
      </c>
      <c r="Y204" s="100" t="str">
        <f t="shared" ca="1" si="83"/>
        <v/>
      </c>
      <c r="Z204" s="101"/>
      <c r="AA204" s="18" t="s">
        <v>17</v>
      </c>
      <c r="AB204" s="95" t="str">
        <f t="shared" si="73"/>
        <v/>
      </c>
      <c r="AC204" s="96"/>
      <c r="AD204" s="18" t="s">
        <v>16</v>
      </c>
      <c r="AE204" s="98" t="str">
        <f t="shared" ca="1" si="74"/>
        <v/>
      </c>
      <c r="AF204" s="99"/>
      <c r="AG204" s="18" t="s">
        <v>16</v>
      </c>
      <c r="AR204" s="16"/>
      <c r="AS204" s="16"/>
      <c r="AT204" s="16"/>
      <c r="AV204" s="16"/>
    </row>
    <row r="205" spans="1:48" ht="35.1" customHeight="1" x14ac:dyDescent="0.25">
      <c r="A205" s="87"/>
      <c r="B205" s="38" t="str">
        <f t="shared" ca="1" si="68"/>
        <v/>
      </c>
      <c r="C205" s="38" t="str">
        <f t="shared" ca="1" si="68"/>
        <v/>
      </c>
      <c r="D205" s="98" t="str">
        <f t="shared" si="69"/>
        <v/>
      </c>
      <c r="E205" s="99"/>
      <c r="F205" s="18" t="s">
        <v>16</v>
      </c>
      <c r="G205" s="98" t="str">
        <f t="shared" si="70"/>
        <v/>
      </c>
      <c r="H205" s="99"/>
      <c r="I205" s="18" t="s">
        <v>16</v>
      </c>
      <c r="J205" s="95">
        <f t="shared" si="82"/>
        <v>0</v>
      </c>
      <c r="K205" s="96"/>
      <c r="L205" s="18" t="s">
        <v>16</v>
      </c>
      <c r="M205" s="98" cm="1">
        <f t="array" aca="1" ref="M205" ca="1">IFERROR(TRUNC(J205*INDIRECT("AO"&amp;44+(ROW()-176)*2)),0)</f>
        <v>0</v>
      </c>
      <c r="N205" s="99"/>
      <c r="O205" s="18" t="s">
        <v>16</v>
      </c>
      <c r="P205" s="98">
        <f t="shared" ca="1" si="71"/>
        <v>0</v>
      </c>
      <c r="Q205" s="99"/>
      <c r="R205" s="18" t="s">
        <v>16</v>
      </c>
      <c r="S205" s="98" t="str" cm="1">
        <f t="array" aca="1" ref="S205" ca="1">IFERROR(IF(INDIRECT("L"&amp;44+(ROW()-176)*2)&lt;5,TRUNC(M205*ROUNDDOWN(INDIRECT("N"&amp;44+(ROW()-176)*2)/5,0)/INDIRECT("J"&amp;45+(ROW()-176)*2)),""),"")</f>
        <v/>
      </c>
      <c r="T205" s="99"/>
      <c r="U205" s="18" t="s">
        <v>16</v>
      </c>
      <c r="V205" s="98" t="str" cm="1">
        <f t="array" aca="1" ref="V205" ca="1">IFERROR(IF(OR(C205=1,C205=3),TRUNC(P205/1000),IF(INDIRECT("L"&amp;44+(ROW()-176)*2)&lt;5,TRUNC(S205/1000),TRUNC(P205/1000))),"")</f>
        <v/>
      </c>
      <c r="W205" s="99"/>
      <c r="X205" s="18" t="s">
        <v>17</v>
      </c>
      <c r="Y205" s="100" t="str">
        <f t="shared" ca="1" si="83"/>
        <v/>
      </c>
      <c r="Z205" s="101"/>
      <c r="AA205" s="18" t="s">
        <v>17</v>
      </c>
      <c r="AB205" s="95" t="str">
        <f t="shared" si="73"/>
        <v/>
      </c>
      <c r="AC205" s="96"/>
      <c r="AD205" s="18" t="s">
        <v>16</v>
      </c>
      <c r="AE205" s="98" t="str">
        <f t="shared" ca="1" si="74"/>
        <v/>
      </c>
      <c r="AF205" s="99"/>
      <c r="AG205" s="18" t="s">
        <v>16</v>
      </c>
      <c r="AR205" s="16"/>
      <c r="AS205" s="16"/>
      <c r="AT205" s="16"/>
      <c r="AV205" s="16"/>
    </row>
    <row r="206" spans="1:48" ht="35.1" customHeight="1" x14ac:dyDescent="0.25">
      <c r="A206" s="87"/>
      <c r="B206" s="38" t="str">
        <f t="shared" ca="1" si="68"/>
        <v/>
      </c>
      <c r="C206" s="38" t="str">
        <f t="shared" ca="1" si="68"/>
        <v/>
      </c>
      <c r="D206" s="98" t="str">
        <f t="shared" si="69"/>
        <v/>
      </c>
      <c r="E206" s="99"/>
      <c r="F206" s="18" t="s">
        <v>16</v>
      </c>
      <c r="G206" s="98" t="str">
        <f t="shared" si="70"/>
        <v/>
      </c>
      <c r="H206" s="99"/>
      <c r="I206" s="18" t="s">
        <v>16</v>
      </c>
      <c r="J206" s="95">
        <f t="shared" si="82"/>
        <v>0</v>
      </c>
      <c r="K206" s="96"/>
      <c r="L206" s="18" t="s">
        <v>16</v>
      </c>
      <c r="M206" s="98" cm="1">
        <f t="array" aca="1" ref="M206" ca="1">IFERROR(TRUNC(J206*INDIRECT("AO"&amp;44+(ROW()-176)*2)),0)</f>
        <v>0</v>
      </c>
      <c r="N206" s="99"/>
      <c r="O206" s="18" t="s">
        <v>16</v>
      </c>
      <c r="P206" s="98">
        <f t="shared" ca="1" si="71"/>
        <v>0</v>
      </c>
      <c r="Q206" s="99"/>
      <c r="R206" s="18" t="s">
        <v>16</v>
      </c>
      <c r="S206" s="98" t="str" cm="1">
        <f t="array" aca="1" ref="S206" ca="1">IFERROR(IF(INDIRECT("L"&amp;44+(ROW()-176)*2)&lt;5,TRUNC(M206*ROUNDDOWN(INDIRECT("N"&amp;44+(ROW()-176)*2)/5,0)/INDIRECT("J"&amp;45+(ROW()-176)*2)),""),"")</f>
        <v/>
      </c>
      <c r="T206" s="99"/>
      <c r="U206" s="18" t="s">
        <v>16</v>
      </c>
      <c r="V206" s="98" t="str" cm="1">
        <f t="array" aca="1" ref="V206" ca="1">IFERROR(IF(OR(C206=1,C206=3),TRUNC(P206/1000),IF(INDIRECT("L"&amp;44+(ROW()-176)*2)&lt;5,TRUNC(S206/1000),TRUNC(P206/1000))),"")</f>
        <v/>
      </c>
      <c r="W206" s="99"/>
      <c r="X206" s="18" t="s">
        <v>17</v>
      </c>
      <c r="Y206" s="100" t="str">
        <f t="shared" ca="1" si="83"/>
        <v/>
      </c>
      <c r="Z206" s="101"/>
      <c r="AA206" s="18" t="s">
        <v>17</v>
      </c>
      <c r="AB206" s="95" t="str">
        <f t="shared" si="73"/>
        <v/>
      </c>
      <c r="AC206" s="96"/>
      <c r="AD206" s="18" t="s">
        <v>16</v>
      </c>
      <c r="AE206" s="98" t="str">
        <f t="shared" ca="1" si="74"/>
        <v/>
      </c>
      <c r="AF206" s="99"/>
      <c r="AG206" s="18" t="s">
        <v>16</v>
      </c>
      <c r="AR206" s="16"/>
      <c r="AS206" s="16"/>
      <c r="AT206" s="16"/>
      <c r="AV206" s="16"/>
    </row>
    <row r="207" spans="1:48" ht="35.1" customHeight="1" x14ac:dyDescent="0.25">
      <c r="A207" s="87"/>
      <c r="B207" s="38" t="str">
        <f t="shared" ca="1" si="68"/>
        <v/>
      </c>
      <c r="C207" s="38" t="str">
        <f t="shared" ca="1" si="68"/>
        <v/>
      </c>
      <c r="D207" s="98" t="str">
        <f t="shared" si="69"/>
        <v/>
      </c>
      <c r="E207" s="99"/>
      <c r="F207" s="18" t="s">
        <v>16</v>
      </c>
      <c r="G207" s="98" t="str">
        <f t="shared" si="70"/>
        <v/>
      </c>
      <c r="H207" s="99"/>
      <c r="I207" s="18" t="s">
        <v>16</v>
      </c>
      <c r="J207" s="95">
        <f t="shared" si="82"/>
        <v>0</v>
      </c>
      <c r="K207" s="96"/>
      <c r="L207" s="18" t="s">
        <v>16</v>
      </c>
      <c r="M207" s="98" cm="1">
        <f t="array" aca="1" ref="M207" ca="1">IFERROR(TRUNC(J207*INDIRECT("AO"&amp;44+(ROW()-176)*2)),0)</f>
        <v>0</v>
      </c>
      <c r="N207" s="99"/>
      <c r="O207" s="18" t="s">
        <v>16</v>
      </c>
      <c r="P207" s="98">
        <f t="shared" ca="1" si="71"/>
        <v>0</v>
      </c>
      <c r="Q207" s="99"/>
      <c r="R207" s="18" t="s">
        <v>16</v>
      </c>
      <c r="S207" s="98" t="str" cm="1">
        <f t="array" aca="1" ref="S207" ca="1">IFERROR(IF(INDIRECT("L"&amp;44+(ROW()-176)*2)&lt;5,TRUNC(M207*ROUNDDOWN(INDIRECT("N"&amp;44+(ROW()-176)*2)/5,0)/INDIRECT("J"&amp;45+(ROW()-176)*2)),""),"")</f>
        <v/>
      </c>
      <c r="T207" s="99"/>
      <c r="U207" s="18" t="s">
        <v>16</v>
      </c>
      <c r="V207" s="98" t="str" cm="1">
        <f t="array" aca="1" ref="V207" ca="1">IFERROR(IF(OR(C207=1,C207=3),TRUNC(P207/1000),IF(INDIRECT("L"&amp;44+(ROW()-176)*2)&lt;5,TRUNC(S207/1000),TRUNC(P207/1000))),"")</f>
        <v/>
      </c>
      <c r="W207" s="99"/>
      <c r="X207" s="18" t="s">
        <v>17</v>
      </c>
      <c r="Y207" s="100" t="str">
        <f t="shared" ca="1" si="83"/>
        <v/>
      </c>
      <c r="Z207" s="101"/>
      <c r="AA207" s="18" t="s">
        <v>17</v>
      </c>
      <c r="AB207" s="95" t="str">
        <f t="shared" si="73"/>
        <v/>
      </c>
      <c r="AC207" s="96"/>
      <c r="AD207" s="18" t="s">
        <v>16</v>
      </c>
      <c r="AE207" s="98" t="str">
        <f t="shared" ca="1" si="74"/>
        <v/>
      </c>
      <c r="AF207" s="99"/>
      <c r="AG207" s="18" t="s">
        <v>16</v>
      </c>
      <c r="AR207" s="16"/>
      <c r="AS207" s="16"/>
      <c r="AT207" s="16"/>
      <c r="AV207" s="16"/>
    </row>
    <row r="208" spans="1:48" ht="35.1" customHeight="1" x14ac:dyDescent="0.25">
      <c r="A208" s="87"/>
      <c r="B208" s="38" t="str">
        <f t="shared" ca="1" si="68"/>
        <v/>
      </c>
      <c r="C208" s="38" t="str">
        <f t="shared" ca="1" si="68"/>
        <v/>
      </c>
      <c r="D208" s="98" t="str">
        <f t="shared" si="69"/>
        <v/>
      </c>
      <c r="E208" s="99"/>
      <c r="F208" s="18" t="s">
        <v>16</v>
      </c>
      <c r="G208" s="98" t="str">
        <f t="shared" si="70"/>
        <v/>
      </c>
      <c r="H208" s="99"/>
      <c r="I208" s="18" t="s">
        <v>16</v>
      </c>
      <c r="J208" s="95">
        <f t="shared" si="82"/>
        <v>0</v>
      </c>
      <c r="K208" s="96"/>
      <c r="L208" s="18" t="s">
        <v>16</v>
      </c>
      <c r="M208" s="98" cm="1">
        <f t="array" aca="1" ref="M208" ca="1">IFERROR(TRUNC(J208*INDIRECT("AO"&amp;44+(ROW()-176)*2)),0)</f>
        <v>0</v>
      </c>
      <c r="N208" s="99"/>
      <c r="O208" s="18" t="s">
        <v>16</v>
      </c>
      <c r="P208" s="98">
        <f t="shared" ca="1" si="71"/>
        <v>0</v>
      </c>
      <c r="Q208" s="99"/>
      <c r="R208" s="18" t="s">
        <v>16</v>
      </c>
      <c r="S208" s="98" t="str" cm="1">
        <f t="array" aca="1" ref="S208" ca="1">IFERROR(IF(INDIRECT("L"&amp;44+(ROW()-176)*2)&lt;5,TRUNC(M208*ROUNDDOWN(INDIRECT("N"&amp;44+(ROW()-176)*2)/5,0)/INDIRECT("J"&amp;45+(ROW()-176)*2)),""),"")</f>
        <v/>
      </c>
      <c r="T208" s="99"/>
      <c r="U208" s="18" t="s">
        <v>16</v>
      </c>
      <c r="V208" s="98" t="str" cm="1">
        <f t="array" aca="1" ref="V208" ca="1">IFERROR(IF(OR(C208=1,C208=3),TRUNC(P208/1000),IF(INDIRECT("L"&amp;44+(ROW()-176)*2)&lt;5,TRUNC(S208/1000),TRUNC(P208/1000))),"")</f>
        <v/>
      </c>
      <c r="W208" s="99"/>
      <c r="X208" s="18" t="s">
        <v>17</v>
      </c>
      <c r="Y208" s="100" t="str">
        <f t="shared" ca="1" si="83"/>
        <v/>
      </c>
      <c r="Z208" s="101"/>
      <c r="AA208" s="18" t="s">
        <v>17</v>
      </c>
      <c r="AB208" s="95" t="str">
        <f t="shared" si="73"/>
        <v/>
      </c>
      <c r="AC208" s="96"/>
      <c r="AD208" s="18" t="s">
        <v>16</v>
      </c>
      <c r="AE208" s="98" t="str">
        <f t="shared" ca="1" si="74"/>
        <v/>
      </c>
      <c r="AF208" s="99"/>
      <c r="AG208" s="18" t="s">
        <v>16</v>
      </c>
      <c r="AR208" s="16"/>
      <c r="AS208" s="16"/>
      <c r="AT208" s="16"/>
      <c r="AV208" s="16"/>
    </row>
    <row r="209" spans="1:48" ht="35.1" customHeight="1" x14ac:dyDescent="0.25">
      <c r="A209" s="87"/>
      <c r="B209" s="38" t="str">
        <f t="shared" ca="1" si="68"/>
        <v/>
      </c>
      <c r="C209" s="38" t="str">
        <f t="shared" ca="1" si="68"/>
        <v/>
      </c>
      <c r="D209" s="98" t="str">
        <f t="shared" si="69"/>
        <v/>
      </c>
      <c r="E209" s="99"/>
      <c r="F209" s="18" t="s">
        <v>16</v>
      </c>
      <c r="G209" s="98" t="str">
        <f t="shared" si="70"/>
        <v/>
      </c>
      <c r="H209" s="99"/>
      <c r="I209" s="18" t="s">
        <v>16</v>
      </c>
      <c r="J209" s="95">
        <f t="shared" si="82"/>
        <v>0</v>
      </c>
      <c r="K209" s="96"/>
      <c r="L209" s="18" t="s">
        <v>16</v>
      </c>
      <c r="M209" s="98" cm="1">
        <f t="array" aca="1" ref="M209" ca="1">IFERROR(TRUNC(J209*INDIRECT("AO"&amp;44+(ROW()-176)*2)),0)</f>
        <v>0</v>
      </c>
      <c r="N209" s="99"/>
      <c r="O209" s="18" t="s">
        <v>16</v>
      </c>
      <c r="P209" s="98">
        <f t="shared" ca="1" si="71"/>
        <v>0</v>
      </c>
      <c r="Q209" s="99"/>
      <c r="R209" s="18" t="s">
        <v>16</v>
      </c>
      <c r="S209" s="98" t="str" cm="1">
        <f t="array" aca="1" ref="S209" ca="1">IFERROR(IF(INDIRECT("L"&amp;44+(ROW()-176)*2)&lt;5,TRUNC(M209*ROUNDDOWN(INDIRECT("N"&amp;44+(ROW()-176)*2)/5,0)/INDIRECT("J"&amp;45+(ROW()-176)*2)),""),"")</f>
        <v/>
      </c>
      <c r="T209" s="99"/>
      <c r="U209" s="18" t="s">
        <v>16</v>
      </c>
      <c r="V209" s="98" t="str" cm="1">
        <f t="array" aca="1" ref="V209" ca="1">IFERROR(IF(OR(C209=1,C209=3),TRUNC(P209/1000),IF(INDIRECT("L"&amp;44+(ROW()-176)*2)&lt;5,TRUNC(S209/1000),TRUNC(P209/1000))),"")</f>
        <v/>
      </c>
      <c r="W209" s="99"/>
      <c r="X209" s="18" t="s">
        <v>17</v>
      </c>
      <c r="Y209" s="100" t="str">
        <f t="shared" ca="1" si="83"/>
        <v/>
      </c>
      <c r="Z209" s="101"/>
      <c r="AA209" s="18" t="s">
        <v>17</v>
      </c>
      <c r="AB209" s="95" t="str">
        <f t="shared" si="73"/>
        <v/>
      </c>
      <c r="AC209" s="96"/>
      <c r="AD209" s="18" t="s">
        <v>16</v>
      </c>
      <c r="AE209" s="98" t="str">
        <f t="shared" ca="1" si="74"/>
        <v/>
      </c>
      <c r="AF209" s="99"/>
      <c r="AG209" s="18" t="s">
        <v>16</v>
      </c>
      <c r="AR209" s="16"/>
      <c r="AS209" s="16"/>
      <c r="AT209" s="16"/>
      <c r="AV209" s="16"/>
    </row>
    <row r="210" spans="1:48" ht="35.1" customHeight="1" x14ac:dyDescent="0.25">
      <c r="A210" s="87"/>
      <c r="B210" s="38" t="str">
        <f t="shared" ca="1" si="68"/>
        <v/>
      </c>
      <c r="C210" s="38" t="str">
        <f t="shared" ca="1" si="68"/>
        <v/>
      </c>
      <c r="D210" s="98" t="str">
        <f t="shared" si="69"/>
        <v/>
      </c>
      <c r="E210" s="99"/>
      <c r="F210" s="18" t="s">
        <v>16</v>
      </c>
      <c r="G210" s="98" t="str">
        <f t="shared" si="70"/>
        <v/>
      </c>
      <c r="H210" s="99"/>
      <c r="I210" s="18" t="s">
        <v>16</v>
      </c>
      <c r="J210" s="95">
        <f t="shared" si="78"/>
        <v>0</v>
      </c>
      <c r="K210" s="96"/>
      <c r="L210" s="18" t="s">
        <v>16</v>
      </c>
      <c r="M210" s="98" cm="1">
        <f t="array" aca="1" ref="M210" ca="1">IFERROR(TRUNC(J210*INDIRECT("AO"&amp;44+(ROW()-176)*2)),0)</f>
        <v>0</v>
      </c>
      <c r="N210" s="99"/>
      <c r="O210" s="18" t="s">
        <v>16</v>
      </c>
      <c r="P210" s="98">
        <f t="shared" ca="1" si="71"/>
        <v>0</v>
      </c>
      <c r="Q210" s="99"/>
      <c r="R210" s="18" t="s">
        <v>16</v>
      </c>
      <c r="S210" s="98" t="str" cm="1">
        <f t="array" aca="1" ref="S210" ca="1">IFERROR(IF(INDIRECT("L"&amp;44+(ROW()-176)*2)&lt;5,TRUNC(M210*ROUNDDOWN(INDIRECT("N"&amp;44+(ROW()-176)*2)/5,0)/INDIRECT("J"&amp;45+(ROW()-176)*2)),""),"")</f>
        <v/>
      </c>
      <c r="T210" s="99"/>
      <c r="U210" s="18" t="s">
        <v>16</v>
      </c>
      <c r="V210" s="98" t="str" cm="1">
        <f t="array" aca="1" ref="V210" ca="1">IFERROR(IF(OR(C210=1,C210=3),TRUNC(P210/1000),IF(INDIRECT("L"&amp;44+(ROW()-176)*2)&lt;5,TRUNC(S210/1000),TRUNC(P210/1000))),"")</f>
        <v/>
      </c>
      <c r="W210" s="99"/>
      <c r="X210" s="18" t="s">
        <v>17</v>
      </c>
      <c r="Y210" s="100" t="str">
        <f t="shared" ca="1" si="79"/>
        <v/>
      </c>
      <c r="Z210" s="101"/>
      <c r="AA210" s="18" t="s">
        <v>17</v>
      </c>
      <c r="AB210" s="95" t="str">
        <f t="shared" si="73"/>
        <v/>
      </c>
      <c r="AC210" s="96"/>
      <c r="AD210" s="18" t="s">
        <v>16</v>
      </c>
      <c r="AE210" s="98" t="str">
        <f t="shared" ca="1" si="74"/>
        <v/>
      </c>
      <c r="AF210" s="99"/>
      <c r="AG210" s="18" t="s">
        <v>16</v>
      </c>
      <c r="AR210" s="16"/>
      <c r="AS210" s="16"/>
      <c r="AT210" s="16"/>
      <c r="AV210" s="16"/>
    </row>
    <row r="211" spans="1:48" ht="35.1" customHeight="1" x14ac:dyDescent="0.25">
      <c r="A211" s="87"/>
      <c r="B211" s="38" t="str">
        <f t="shared" ca="1" si="68"/>
        <v/>
      </c>
      <c r="C211" s="38" t="str">
        <f t="shared" ca="1" si="68"/>
        <v/>
      </c>
      <c r="D211" s="98" t="str">
        <f t="shared" si="69"/>
        <v/>
      </c>
      <c r="E211" s="99"/>
      <c r="F211" s="18" t="s">
        <v>16</v>
      </c>
      <c r="G211" s="98" t="str">
        <f t="shared" si="70"/>
        <v/>
      </c>
      <c r="H211" s="99"/>
      <c r="I211" s="18" t="s">
        <v>16</v>
      </c>
      <c r="J211" s="95">
        <f t="shared" si="76"/>
        <v>0</v>
      </c>
      <c r="K211" s="96"/>
      <c r="L211" s="18" t="s">
        <v>16</v>
      </c>
      <c r="M211" s="98" cm="1">
        <f t="array" aca="1" ref="M211" ca="1">IFERROR(TRUNC(J211*INDIRECT("AO"&amp;44+(ROW()-176)*2)),0)</f>
        <v>0</v>
      </c>
      <c r="N211" s="99"/>
      <c r="O211" s="18" t="s">
        <v>16</v>
      </c>
      <c r="P211" s="98">
        <f t="shared" ca="1" si="71"/>
        <v>0</v>
      </c>
      <c r="Q211" s="99"/>
      <c r="R211" s="18" t="s">
        <v>16</v>
      </c>
      <c r="S211" s="98" t="str" cm="1">
        <f t="array" aca="1" ref="S211" ca="1">IFERROR(IF(INDIRECT("L"&amp;44+(ROW()-176)*2)&lt;5,TRUNC(M211*ROUNDDOWN(INDIRECT("N"&amp;44+(ROW()-176)*2)/5,0)/INDIRECT("J"&amp;45+(ROW()-176)*2)),""),"")</f>
        <v/>
      </c>
      <c r="T211" s="99"/>
      <c r="U211" s="18" t="s">
        <v>16</v>
      </c>
      <c r="V211" s="98" t="str" cm="1">
        <f t="array" aca="1" ref="V211" ca="1">IFERROR(IF(OR(C211=1,C211=3),TRUNC(P211/1000),IF(INDIRECT("L"&amp;44+(ROW()-176)*2)&lt;5,TRUNC(S211/1000),TRUNC(P211/1000))),"")</f>
        <v/>
      </c>
      <c r="W211" s="99"/>
      <c r="X211" s="18" t="s">
        <v>17</v>
      </c>
      <c r="Y211" s="100" t="str">
        <f t="shared" ca="1" si="77"/>
        <v/>
      </c>
      <c r="Z211" s="101"/>
      <c r="AA211" s="18" t="s">
        <v>17</v>
      </c>
      <c r="AB211" s="95" t="str">
        <f t="shared" si="73"/>
        <v/>
      </c>
      <c r="AC211" s="96"/>
      <c r="AD211" s="18" t="s">
        <v>16</v>
      </c>
      <c r="AE211" s="98" t="str">
        <f t="shared" ca="1" si="74"/>
        <v/>
      </c>
      <c r="AF211" s="99"/>
      <c r="AG211" s="18" t="s">
        <v>16</v>
      </c>
      <c r="AR211" s="16"/>
      <c r="AS211" s="16"/>
      <c r="AT211" s="16"/>
      <c r="AV211" s="16"/>
    </row>
    <row r="212" spans="1:48" ht="35.1" customHeight="1" x14ac:dyDescent="0.25">
      <c r="A212" s="87"/>
      <c r="B212" s="38" t="str">
        <f t="shared" ca="1" si="68"/>
        <v/>
      </c>
      <c r="C212" s="38" t="str">
        <f t="shared" ca="1" si="68"/>
        <v/>
      </c>
      <c r="D212" s="98" t="str">
        <f t="shared" si="69"/>
        <v/>
      </c>
      <c r="E212" s="99"/>
      <c r="F212" s="18" t="s">
        <v>16</v>
      </c>
      <c r="G212" s="98" t="str">
        <f t="shared" si="70"/>
        <v/>
      </c>
      <c r="H212" s="99"/>
      <c r="I212" s="18" t="s">
        <v>16</v>
      </c>
      <c r="J212" s="95">
        <f t="shared" si="76"/>
        <v>0</v>
      </c>
      <c r="K212" s="96"/>
      <c r="L212" s="18" t="s">
        <v>16</v>
      </c>
      <c r="M212" s="98" cm="1">
        <f t="array" aca="1" ref="M212" ca="1">IFERROR(TRUNC(J212*INDIRECT("AO"&amp;44+(ROW()-176)*2)),0)</f>
        <v>0</v>
      </c>
      <c r="N212" s="99"/>
      <c r="O212" s="18" t="s">
        <v>16</v>
      </c>
      <c r="P212" s="98">
        <f t="shared" ca="1" si="71"/>
        <v>0</v>
      </c>
      <c r="Q212" s="99"/>
      <c r="R212" s="18" t="s">
        <v>16</v>
      </c>
      <c r="S212" s="98" t="str" cm="1">
        <f t="array" aca="1" ref="S212" ca="1">IFERROR(IF(INDIRECT("L"&amp;44+(ROW()-176)*2)&lt;5,TRUNC(M212*ROUNDDOWN(INDIRECT("N"&amp;44+(ROW()-176)*2)/5,0)/INDIRECT("J"&amp;45+(ROW()-176)*2)),""),"")</f>
        <v/>
      </c>
      <c r="T212" s="99"/>
      <c r="U212" s="18" t="s">
        <v>16</v>
      </c>
      <c r="V212" s="98" t="str" cm="1">
        <f t="array" aca="1" ref="V212" ca="1">IFERROR(IF(OR(C212=1,C212=3),TRUNC(P212/1000),IF(INDIRECT("L"&amp;44+(ROW()-176)*2)&lt;5,TRUNC(S212/1000),TRUNC(P212/1000))),"")</f>
        <v/>
      </c>
      <c r="W212" s="99"/>
      <c r="X212" s="18" t="s">
        <v>17</v>
      </c>
      <c r="Y212" s="100" t="str">
        <f t="shared" ca="1" si="77"/>
        <v/>
      </c>
      <c r="Z212" s="101"/>
      <c r="AA212" s="18" t="s">
        <v>17</v>
      </c>
      <c r="AB212" s="95" t="str">
        <f t="shared" si="73"/>
        <v/>
      </c>
      <c r="AC212" s="96"/>
      <c r="AD212" s="18" t="s">
        <v>16</v>
      </c>
      <c r="AE212" s="98" t="str">
        <f t="shared" ca="1" si="74"/>
        <v/>
      </c>
      <c r="AF212" s="99"/>
      <c r="AG212" s="18" t="s">
        <v>16</v>
      </c>
      <c r="AR212" s="16"/>
      <c r="AS212" s="16"/>
      <c r="AT212" s="16"/>
      <c r="AV212" s="16"/>
    </row>
    <row r="213" spans="1:48" ht="35.1" customHeight="1" x14ac:dyDescent="0.25">
      <c r="A213" s="87"/>
      <c r="B213" s="38" t="str">
        <f t="shared" ca="1" si="68"/>
        <v/>
      </c>
      <c r="C213" s="38" t="str">
        <f t="shared" ca="1" si="68"/>
        <v/>
      </c>
      <c r="D213" s="98" t="str">
        <f t="shared" si="69"/>
        <v/>
      </c>
      <c r="E213" s="99"/>
      <c r="F213" s="18" t="s">
        <v>16</v>
      </c>
      <c r="G213" s="98" t="str">
        <f t="shared" si="70"/>
        <v/>
      </c>
      <c r="H213" s="99"/>
      <c r="I213" s="18" t="s">
        <v>16</v>
      </c>
      <c r="J213" s="95">
        <f t="shared" ref="J213:J214" si="84">MIN(D213,G213)</f>
        <v>0</v>
      </c>
      <c r="K213" s="96"/>
      <c r="L213" s="18" t="s">
        <v>16</v>
      </c>
      <c r="M213" s="98" cm="1">
        <f t="array" aca="1" ref="M213" ca="1">IFERROR(TRUNC(J213*INDIRECT("AO"&amp;44+(ROW()-176)*2)),0)</f>
        <v>0</v>
      </c>
      <c r="N213" s="99"/>
      <c r="O213" s="18" t="s">
        <v>16</v>
      </c>
      <c r="P213" s="98">
        <f t="shared" ca="1" si="71"/>
        <v>0</v>
      </c>
      <c r="Q213" s="99"/>
      <c r="R213" s="18" t="s">
        <v>16</v>
      </c>
      <c r="S213" s="98" t="str" cm="1">
        <f t="array" aca="1" ref="S213" ca="1">IFERROR(IF(INDIRECT("L"&amp;44+(ROW()-176)*2)&lt;5,TRUNC(M213*ROUNDDOWN(INDIRECT("N"&amp;44+(ROW()-176)*2)/5,0)/INDIRECT("J"&amp;45+(ROW()-176)*2)),""),"")</f>
        <v/>
      </c>
      <c r="T213" s="99"/>
      <c r="U213" s="18" t="s">
        <v>16</v>
      </c>
      <c r="V213" s="98" t="str" cm="1">
        <f t="array" aca="1" ref="V213" ca="1">IFERROR(IF(OR(C213=1,C213=3),TRUNC(P213/1000),IF(INDIRECT("L"&amp;44+(ROW()-176)*2)&lt;5,TRUNC(S213/1000),TRUNC(P213/1000))),"")</f>
        <v/>
      </c>
      <c r="W213" s="99"/>
      <c r="X213" s="18" t="s">
        <v>17</v>
      </c>
      <c r="Y213" s="100" t="str">
        <f t="shared" ref="Y213:Y214" ca="1" si="85">IFERROR(V213/2,"")</f>
        <v/>
      </c>
      <c r="Z213" s="101"/>
      <c r="AA213" s="18" t="s">
        <v>17</v>
      </c>
      <c r="AB213" s="95" t="str">
        <f t="shared" si="73"/>
        <v/>
      </c>
      <c r="AC213" s="96"/>
      <c r="AD213" s="18" t="s">
        <v>16</v>
      </c>
      <c r="AE213" s="98" t="str">
        <f t="shared" ca="1" si="74"/>
        <v/>
      </c>
      <c r="AF213" s="99"/>
      <c r="AG213" s="18" t="s">
        <v>16</v>
      </c>
      <c r="AR213" s="16"/>
      <c r="AS213" s="16"/>
      <c r="AT213" s="16"/>
      <c r="AV213" s="16"/>
    </row>
    <row r="214" spans="1:48" ht="35.1" customHeight="1" x14ac:dyDescent="0.25">
      <c r="A214" s="87"/>
      <c r="B214" s="38" t="str">
        <f t="shared" ca="1" si="68"/>
        <v/>
      </c>
      <c r="C214" s="38" t="str">
        <f t="shared" ca="1" si="68"/>
        <v/>
      </c>
      <c r="D214" s="98" t="str">
        <f t="shared" si="69"/>
        <v/>
      </c>
      <c r="E214" s="99"/>
      <c r="F214" s="18" t="s">
        <v>16</v>
      </c>
      <c r="G214" s="98" t="str">
        <f t="shared" si="70"/>
        <v/>
      </c>
      <c r="H214" s="99"/>
      <c r="I214" s="18" t="s">
        <v>16</v>
      </c>
      <c r="J214" s="95">
        <f t="shared" si="84"/>
        <v>0</v>
      </c>
      <c r="K214" s="96"/>
      <c r="L214" s="18" t="s">
        <v>16</v>
      </c>
      <c r="M214" s="98" cm="1">
        <f t="array" aca="1" ref="M214" ca="1">IFERROR(TRUNC(J214*INDIRECT("AO"&amp;44+(ROW()-176)*2)),0)</f>
        <v>0</v>
      </c>
      <c r="N214" s="99"/>
      <c r="O214" s="18" t="s">
        <v>16</v>
      </c>
      <c r="P214" s="98">
        <f t="shared" ca="1" si="71"/>
        <v>0</v>
      </c>
      <c r="Q214" s="99"/>
      <c r="R214" s="18" t="s">
        <v>16</v>
      </c>
      <c r="S214" s="98" t="str" cm="1">
        <f t="array" aca="1" ref="S214" ca="1">IFERROR(IF(INDIRECT("L"&amp;44+(ROW()-176)*2)&lt;5,TRUNC(M214*ROUNDDOWN(INDIRECT("N"&amp;44+(ROW()-176)*2)/5,0)/INDIRECT("J"&amp;45+(ROW()-176)*2)),""),"")</f>
        <v/>
      </c>
      <c r="T214" s="99"/>
      <c r="U214" s="18" t="s">
        <v>16</v>
      </c>
      <c r="V214" s="98" t="str" cm="1">
        <f t="array" aca="1" ref="V214" ca="1">IFERROR(IF(OR(C214=1,C214=3),TRUNC(P214/1000),IF(INDIRECT("L"&amp;44+(ROW()-176)*2)&lt;5,TRUNC(S214/1000),TRUNC(P214/1000))),"")</f>
        <v/>
      </c>
      <c r="W214" s="99"/>
      <c r="X214" s="18" t="s">
        <v>17</v>
      </c>
      <c r="Y214" s="100" t="str">
        <f t="shared" ca="1" si="85"/>
        <v/>
      </c>
      <c r="Z214" s="101"/>
      <c r="AA214" s="18" t="s">
        <v>17</v>
      </c>
      <c r="AB214" s="95" t="str">
        <f t="shared" si="73"/>
        <v/>
      </c>
      <c r="AC214" s="96"/>
      <c r="AD214" s="18" t="s">
        <v>16</v>
      </c>
      <c r="AE214" s="98" t="str">
        <f t="shared" ca="1" si="74"/>
        <v/>
      </c>
      <c r="AF214" s="99"/>
      <c r="AG214" s="18" t="s">
        <v>16</v>
      </c>
      <c r="AR214" s="16"/>
      <c r="AS214" s="16"/>
      <c r="AT214" s="16"/>
      <c r="AV214" s="16"/>
    </row>
    <row r="215" spans="1:48" ht="35.1" customHeight="1" x14ac:dyDescent="0.25">
      <c r="A215" s="87"/>
      <c r="B215" s="38" t="str">
        <f t="shared" ca="1" si="68"/>
        <v/>
      </c>
      <c r="C215" s="38" t="str">
        <f t="shared" ca="1" si="68"/>
        <v/>
      </c>
      <c r="D215" s="98" t="str">
        <f t="shared" si="69"/>
        <v/>
      </c>
      <c r="E215" s="99"/>
      <c r="F215" s="18" t="s">
        <v>16</v>
      </c>
      <c r="G215" s="98" t="str">
        <f t="shared" si="70"/>
        <v/>
      </c>
      <c r="H215" s="99"/>
      <c r="I215" s="18" t="s">
        <v>16</v>
      </c>
      <c r="J215" s="95">
        <f t="shared" ref="J215" si="86">MIN(D215,G215)</f>
        <v>0</v>
      </c>
      <c r="K215" s="96"/>
      <c r="L215" s="18" t="s">
        <v>16</v>
      </c>
      <c r="M215" s="98" cm="1">
        <f t="array" aca="1" ref="M215" ca="1">IFERROR(TRUNC(J215*INDIRECT("AO"&amp;44+(ROW()-176)*2)),0)</f>
        <v>0</v>
      </c>
      <c r="N215" s="99"/>
      <c r="O215" s="18" t="s">
        <v>16</v>
      </c>
      <c r="P215" s="98">
        <f t="shared" ca="1" si="71"/>
        <v>0</v>
      </c>
      <c r="Q215" s="99"/>
      <c r="R215" s="18" t="s">
        <v>16</v>
      </c>
      <c r="S215" s="98" t="str" cm="1">
        <f t="array" aca="1" ref="S215" ca="1">IFERROR(IF(INDIRECT("L"&amp;44+(ROW()-176)*2)&lt;5,TRUNC(M215*ROUNDDOWN(INDIRECT("N"&amp;44+(ROW()-176)*2)/5,0)/INDIRECT("J"&amp;45+(ROW()-176)*2)),""),"")</f>
        <v/>
      </c>
      <c r="T215" s="99"/>
      <c r="U215" s="18" t="s">
        <v>16</v>
      </c>
      <c r="V215" s="98" t="str" cm="1">
        <f t="array" aca="1" ref="V215" ca="1">IFERROR(IF(OR(C215=1,C215=3),TRUNC(P215/1000),IF(INDIRECT("L"&amp;44+(ROW()-176)*2)&lt;5,TRUNC(S215/1000),TRUNC(P215/1000))),"")</f>
        <v/>
      </c>
      <c r="W215" s="99"/>
      <c r="X215" s="18" t="s">
        <v>17</v>
      </c>
      <c r="Y215" s="100" t="str">
        <f t="shared" ref="Y215" ca="1" si="87">IFERROR(V215/2,"")</f>
        <v/>
      </c>
      <c r="Z215" s="101"/>
      <c r="AA215" s="18" t="s">
        <v>17</v>
      </c>
      <c r="AB215" s="95" t="str">
        <f t="shared" si="73"/>
        <v/>
      </c>
      <c r="AC215" s="96"/>
      <c r="AD215" s="18" t="s">
        <v>16</v>
      </c>
      <c r="AE215" s="98" t="str">
        <f t="shared" ca="1" si="74"/>
        <v/>
      </c>
      <c r="AF215" s="99"/>
      <c r="AG215" s="18" t="s">
        <v>16</v>
      </c>
      <c r="AR215" s="16"/>
      <c r="AS215" s="16"/>
      <c r="AT215" s="16"/>
      <c r="AV215" s="16"/>
    </row>
    <row r="216" spans="1:48" ht="35.1" customHeight="1" x14ac:dyDescent="0.25">
      <c r="A216" s="87"/>
      <c r="B216" s="38" t="str">
        <f t="shared" ca="1" si="68"/>
        <v/>
      </c>
      <c r="C216" s="38" t="str">
        <f t="shared" ca="1" si="68"/>
        <v/>
      </c>
      <c r="D216" s="98" t="str">
        <f t="shared" si="69"/>
        <v/>
      </c>
      <c r="E216" s="99"/>
      <c r="F216" s="18" t="s">
        <v>16</v>
      </c>
      <c r="G216" s="98" t="str">
        <f t="shared" si="70"/>
        <v/>
      </c>
      <c r="H216" s="99"/>
      <c r="I216" s="18" t="s">
        <v>16</v>
      </c>
      <c r="J216" s="95">
        <f t="shared" ref="J216" si="88">MIN(D216,G216)</f>
        <v>0</v>
      </c>
      <c r="K216" s="96"/>
      <c r="L216" s="18" t="s">
        <v>16</v>
      </c>
      <c r="M216" s="98" cm="1">
        <f t="array" aca="1" ref="M216" ca="1">IFERROR(TRUNC(J216*INDIRECT("AO"&amp;44+(ROW()-176)*2)),0)</f>
        <v>0</v>
      </c>
      <c r="N216" s="99"/>
      <c r="O216" s="18" t="s">
        <v>16</v>
      </c>
      <c r="P216" s="98">
        <f t="shared" ca="1" si="71"/>
        <v>0</v>
      </c>
      <c r="Q216" s="99"/>
      <c r="R216" s="18" t="s">
        <v>16</v>
      </c>
      <c r="S216" s="98" t="str" cm="1">
        <f t="array" aca="1" ref="S216" ca="1">IFERROR(IF(INDIRECT("L"&amp;44+(ROW()-176)*2)&lt;5,TRUNC(M216*ROUNDDOWN(INDIRECT("N"&amp;44+(ROW()-176)*2)/5,0)/INDIRECT("J"&amp;45+(ROW()-176)*2)),""),"")</f>
        <v/>
      </c>
      <c r="T216" s="99"/>
      <c r="U216" s="18" t="s">
        <v>16</v>
      </c>
      <c r="V216" s="98" t="str" cm="1">
        <f t="array" aca="1" ref="V216" ca="1">IFERROR(IF(OR(C216=1,C216=3),TRUNC(P216/1000),IF(INDIRECT("L"&amp;44+(ROW()-176)*2)&lt;5,TRUNC(S216/1000),TRUNC(P216/1000))),"")</f>
        <v/>
      </c>
      <c r="W216" s="99"/>
      <c r="X216" s="18" t="s">
        <v>17</v>
      </c>
      <c r="Y216" s="100" t="str">
        <f t="shared" ref="Y216" ca="1" si="89">IFERROR(V216/2,"")</f>
        <v/>
      </c>
      <c r="Z216" s="101"/>
      <c r="AA216" s="18" t="s">
        <v>17</v>
      </c>
      <c r="AB216" s="95" t="str">
        <f t="shared" si="73"/>
        <v/>
      </c>
      <c r="AC216" s="96"/>
      <c r="AD216" s="18" t="s">
        <v>16</v>
      </c>
      <c r="AE216" s="98" t="str">
        <f t="shared" ca="1" si="74"/>
        <v/>
      </c>
      <c r="AF216" s="99"/>
      <c r="AG216" s="18" t="s">
        <v>16</v>
      </c>
      <c r="AR216" s="16"/>
      <c r="AS216" s="16"/>
      <c r="AT216" s="16"/>
      <c r="AV216" s="16"/>
    </row>
    <row r="217" spans="1:48" ht="35.1" customHeight="1" x14ac:dyDescent="0.25">
      <c r="A217" s="82" t="s">
        <v>6</v>
      </c>
      <c r="B217" s="83"/>
      <c r="C217" s="84"/>
      <c r="D217" s="95">
        <f>SUM(D177:E216)</f>
        <v>0</v>
      </c>
      <c r="E217" s="96"/>
      <c r="F217" s="18" t="s">
        <v>16</v>
      </c>
      <c r="G217" s="95">
        <f>SUM(G177:H216)</f>
        <v>0</v>
      </c>
      <c r="H217" s="96"/>
      <c r="I217" s="18" t="s">
        <v>16</v>
      </c>
      <c r="J217" s="95">
        <f>SUM(J177:K216)</f>
        <v>0</v>
      </c>
      <c r="K217" s="96"/>
      <c r="L217" s="18" t="s">
        <v>16</v>
      </c>
      <c r="M217" s="95">
        <f ca="1">SUM(M177:N216)</f>
        <v>0</v>
      </c>
      <c r="N217" s="96"/>
      <c r="O217" s="18" t="s">
        <v>16</v>
      </c>
      <c r="P217" s="95">
        <f ca="1">SUM(P177:Q216)</f>
        <v>0</v>
      </c>
      <c r="Q217" s="96"/>
      <c r="R217" s="18" t="s">
        <v>16</v>
      </c>
      <c r="S217" s="95">
        <f ca="1">SUM(S177:T216)</f>
        <v>0</v>
      </c>
      <c r="T217" s="96"/>
      <c r="U217" s="18" t="s">
        <v>16</v>
      </c>
      <c r="V217" s="95">
        <f ca="1">SUM(V177:W216)</f>
        <v>0</v>
      </c>
      <c r="W217" s="96"/>
      <c r="X217" s="18" t="s">
        <v>17</v>
      </c>
      <c r="Y217" s="95">
        <f ca="1">TRUNC(SUM(Y177:Z216))</f>
        <v>0</v>
      </c>
      <c r="Z217" s="96"/>
      <c r="AA217" s="18" t="s">
        <v>17</v>
      </c>
      <c r="AB217" s="95">
        <f>SUM(AB177:AC216)</f>
        <v>0</v>
      </c>
      <c r="AC217" s="97"/>
      <c r="AD217" s="18" t="s">
        <v>16</v>
      </c>
      <c r="AE217" s="95">
        <f ca="1">SUM(AE177:AF216)</f>
        <v>0</v>
      </c>
      <c r="AF217" s="96"/>
      <c r="AG217" s="18" t="s">
        <v>16</v>
      </c>
    </row>
    <row r="218" spans="1:48" ht="15" customHeight="1" x14ac:dyDescent="0.25"/>
    <row r="219" spans="1:48" s="13" customFormat="1" ht="30" customHeight="1" x14ac:dyDescent="0.25">
      <c r="A219" s="88" t="s">
        <v>0</v>
      </c>
      <c r="B219" s="88" t="s">
        <v>8</v>
      </c>
      <c r="C219" s="89" t="s">
        <v>97</v>
      </c>
      <c r="D219" s="92" t="s">
        <v>50</v>
      </c>
      <c r="E219" s="93"/>
      <c r="F219" s="93"/>
      <c r="G219" s="93"/>
      <c r="H219" s="93"/>
      <c r="I219" s="93"/>
      <c r="J219" s="93"/>
      <c r="K219" s="93"/>
      <c r="L219" s="93"/>
      <c r="M219" s="93"/>
      <c r="N219" s="93"/>
      <c r="O219" s="93"/>
      <c r="P219" s="93"/>
      <c r="Q219" s="93"/>
      <c r="R219" s="93"/>
      <c r="S219" s="93"/>
      <c r="T219" s="93"/>
      <c r="U219" s="94"/>
      <c r="AR219" s="1"/>
      <c r="AS219" s="1"/>
      <c r="AT219" s="1"/>
      <c r="AV219" s="1"/>
    </row>
    <row r="220" spans="1:48" s="13" customFormat="1" ht="36.75" customHeight="1" x14ac:dyDescent="0.25">
      <c r="A220" s="88"/>
      <c r="B220" s="88"/>
      <c r="C220" s="90"/>
      <c r="D220" s="92" t="s">
        <v>46</v>
      </c>
      <c r="E220" s="93"/>
      <c r="F220" s="93"/>
      <c r="G220" s="94"/>
      <c r="H220" s="92" t="s">
        <v>47</v>
      </c>
      <c r="I220" s="93"/>
      <c r="J220" s="93"/>
      <c r="K220" s="94"/>
      <c r="L220" s="92" t="s">
        <v>48</v>
      </c>
      <c r="M220" s="93"/>
      <c r="N220" s="93"/>
      <c r="O220" s="94"/>
      <c r="P220" s="92" t="s">
        <v>49</v>
      </c>
      <c r="Q220" s="93"/>
      <c r="R220" s="93"/>
      <c r="S220" s="94"/>
      <c r="T220" s="92" t="s">
        <v>51</v>
      </c>
      <c r="U220" s="94"/>
    </row>
    <row r="221" spans="1:48" ht="35.1" customHeight="1" x14ac:dyDescent="0.25">
      <c r="A221" s="88"/>
      <c r="B221" s="88"/>
      <c r="C221" s="91"/>
      <c r="D221" s="85" t="s">
        <v>44</v>
      </c>
      <c r="E221" s="86"/>
      <c r="F221" s="85" t="s">
        <v>45</v>
      </c>
      <c r="G221" s="86"/>
      <c r="H221" s="85" t="s">
        <v>44</v>
      </c>
      <c r="I221" s="86"/>
      <c r="J221" s="85" t="s">
        <v>45</v>
      </c>
      <c r="K221" s="86"/>
      <c r="L221" s="85" t="s">
        <v>44</v>
      </c>
      <c r="M221" s="86"/>
      <c r="N221" s="85" t="s">
        <v>45</v>
      </c>
      <c r="O221" s="86"/>
      <c r="P221" s="85" t="s">
        <v>44</v>
      </c>
      <c r="Q221" s="86"/>
      <c r="R221" s="85" t="s">
        <v>45</v>
      </c>
      <c r="S221" s="86"/>
      <c r="T221" s="80"/>
      <c r="U221" s="81"/>
      <c r="AR221" s="13"/>
      <c r="AS221" s="13"/>
      <c r="AT221" s="13"/>
      <c r="AV221" s="13"/>
    </row>
    <row r="222" spans="1:48" s="16" customFormat="1" ht="35.1" customHeight="1" x14ac:dyDescent="0.25">
      <c r="A222" s="87" t="str">
        <f>A177</f>
        <v>羽越</v>
      </c>
      <c r="B222" s="38" t="str">
        <f ca="1">B177</f>
        <v/>
      </c>
      <c r="C222" s="38" t="str">
        <f ca="1">C177</f>
        <v/>
      </c>
      <c r="D222" s="73" t="str">
        <f ca="1">IF(ISBLANK(B222), "円", IF(ISNUMBER(Y177), Y177 * 1000, ""))</f>
        <v/>
      </c>
      <c r="E222" s="74"/>
      <c r="F222" s="75" t="str">
        <f ca="1">IFERROR(D222/$AE177,"")</f>
        <v/>
      </c>
      <c r="G222" s="76"/>
      <c r="H222" s="73" t="str">
        <f ca="1">IF(ISBLANK(B222), "　", IF(ISNUMBER(D177) * ISNUMBER(G177), MAX(D177 - G177, 0), ""))</f>
        <v/>
      </c>
      <c r="I222" s="74"/>
      <c r="J222" s="75" t="str">
        <f ca="1">IFERROR(H222/$AE177,"")</f>
        <v/>
      </c>
      <c r="K222" s="76"/>
      <c r="L222" s="314"/>
      <c r="M222" s="315"/>
      <c r="N222" s="75" t="str">
        <f ca="1">IFERROR(L222/$AE177,"")</f>
        <v/>
      </c>
      <c r="O222" s="76"/>
      <c r="P222" s="73" t="str">
        <f ca="1">IF(ISBLANK(B222), "円", IF(ISNUMBER(AE177) * ISNUMBER(D222) * ISNUMBER(H222) * ISNUMBER(L222), AE177 - (D222 + H222 + L222), ""))</f>
        <v/>
      </c>
      <c r="Q222" s="74"/>
      <c r="R222" s="75" t="str">
        <f ca="1">IFERROR(P222/$AE177,"")</f>
        <v/>
      </c>
      <c r="S222" s="76"/>
      <c r="T222" s="80"/>
      <c r="U222" s="81"/>
      <c r="AR222" s="1"/>
      <c r="AS222" s="1"/>
      <c r="AT222" s="1"/>
      <c r="AV222" s="1"/>
    </row>
    <row r="223" spans="1:48" ht="34.9" customHeight="1" x14ac:dyDescent="0.25">
      <c r="A223" s="87"/>
      <c r="B223" s="38" t="str">
        <f t="shared" ref="B223:C261" ca="1" si="90">B178</f>
        <v/>
      </c>
      <c r="C223" s="38" t="str">
        <f t="shared" ca="1" si="90"/>
        <v/>
      </c>
      <c r="D223" s="73" t="str">
        <f t="shared" ref="D223:D261" ca="1" si="91">IF(ISBLANK(B223), "円", IF(ISNUMBER(Y178), Y178 * 1000, ""))</f>
        <v/>
      </c>
      <c r="E223" s="74"/>
      <c r="F223" s="75" t="str">
        <f t="shared" ref="F223:F261" ca="1" si="92">IFERROR(D223/$AE178,"")</f>
        <v/>
      </c>
      <c r="G223" s="76"/>
      <c r="H223" s="73" t="str">
        <f t="shared" ref="H223:H261" ca="1" si="93">IF(ISBLANK(B223), "　", IF(ISNUMBER(D178) * ISNUMBER(G178), MAX(D178 - G178, 0), ""))</f>
        <v/>
      </c>
      <c r="I223" s="74"/>
      <c r="J223" s="75" t="str">
        <f t="shared" ref="J223:J261" ca="1" si="94">IFERROR(H223/$AE178,"")</f>
        <v/>
      </c>
      <c r="K223" s="76"/>
      <c r="L223" s="314"/>
      <c r="M223" s="315"/>
      <c r="N223" s="75" t="str">
        <f t="shared" ref="N223:N247" ca="1" si="95">IFERROR(L223/$AE185,"")</f>
        <v/>
      </c>
      <c r="O223" s="76"/>
      <c r="P223" s="73" t="str">
        <f t="shared" ref="P223:P261" ca="1" si="96">IF(ISBLANK(B223), "円", IF(ISNUMBER(AE178) * ISNUMBER(D223) * ISNUMBER(H223) * ISNUMBER(L223), AE178 - (D223 + H223 + L223), ""))</f>
        <v/>
      </c>
      <c r="Q223" s="74"/>
      <c r="R223" s="75" t="str">
        <f t="shared" ref="R223:R261" ca="1" si="97">IFERROR(P223/$AE178,"")</f>
        <v/>
      </c>
      <c r="S223" s="76"/>
      <c r="T223" s="80"/>
      <c r="U223" s="81"/>
      <c r="AR223" s="16"/>
      <c r="AS223" s="16"/>
      <c r="AT223" s="16"/>
      <c r="AV223" s="16"/>
    </row>
    <row r="224" spans="1:48" ht="35.1" customHeight="1" x14ac:dyDescent="0.25">
      <c r="A224" s="87"/>
      <c r="B224" s="38" t="str">
        <f t="shared" ca="1" si="90"/>
        <v/>
      </c>
      <c r="C224" s="38" t="str">
        <f t="shared" ca="1" si="90"/>
        <v/>
      </c>
      <c r="D224" s="73" t="str">
        <f t="shared" ca="1" si="91"/>
        <v/>
      </c>
      <c r="E224" s="74"/>
      <c r="F224" s="75" t="str">
        <f t="shared" ca="1" si="92"/>
        <v/>
      </c>
      <c r="G224" s="76"/>
      <c r="H224" s="73" t="str">
        <f t="shared" ca="1" si="93"/>
        <v/>
      </c>
      <c r="I224" s="74"/>
      <c r="J224" s="75" t="str">
        <f t="shared" ca="1" si="94"/>
        <v/>
      </c>
      <c r="K224" s="76"/>
      <c r="L224" s="314"/>
      <c r="M224" s="315"/>
      <c r="N224" s="75" t="str">
        <f t="shared" ca="1" si="95"/>
        <v/>
      </c>
      <c r="O224" s="76"/>
      <c r="P224" s="73" t="str">
        <f t="shared" ca="1" si="96"/>
        <v/>
      </c>
      <c r="Q224" s="74"/>
      <c r="R224" s="75" t="str">
        <f t="shared" ca="1" si="97"/>
        <v/>
      </c>
      <c r="S224" s="76"/>
      <c r="T224" s="80"/>
      <c r="U224" s="81"/>
      <c r="AR224" s="16"/>
      <c r="AS224" s="16"/>
      <c r="AT224" s="16"/>
      <c r="AV224" s="16"/>
    </row>
    <row r="225" spans="1:48" ht="35.1" customHeight="1" x14ac:dyDescent="0.25">
      <c r="A225" s="87"/>
      <c r="B225" s="38" t="str">
        <f t="shared" ca="1" si="90"/>
        <v/>
      </c>
      <c r="C225" s="38" t="str">
        <f t="shared" ca="1" si="90"/>
        <v/>
      </c>
      <c r="D225" s="73" t="str">
        <f t="shared" ca="1" si="91"/>
        <v/>
      </c>
      <c r="E225" s="74"/>
      <c r="F225" s="75" t="str">
        <f t="shared" ca="1" si="92"/>
        <v/>
      </c>
      <c r="G225" s="76"/>
      <c r="H225" s="73" t="str">
        <f t="shared" ca="1" si="93"/>
        <v/>
      </c>
      <c r="I225" s="74"/>
      <c r="J225" s="75" t="str">
        <f t="shared" ca="1" si="94"/>
        <v/>
      </c>
      <c r="K225" s="76"/>
      <c r="L225" s="314"/>
      <c r="M225" s="315"/>
      <c r="N225" s="75" t="str">
        <f t="shared" ca="1" si="95"/>
        <v/>
      </c>
      <c r="O225" s="76"/>
      <c r="P225" s="73" t="str">
        <f t="shared" ca="1" si="96"/>
        <v/>
      </c>
      <c r="Q225" s="74"/>
      <c r="R225" s="75" t="str">
        <f t="shared" ca="1" si="97"/>
        <v/>
      </c>
      <c r="S225" s="76"/>
      <c r="T225" s="80"/>
      <c r="U225" s="81"/>
      <c r="AR225" s="16"/>
      <c r="AS225" s="16"/>
      <c r="AT225" s="16"/>
      <c r="AV225" s="16"/>
    </row>
    <row r="226" spans="1:48" ht="35.1" customHeight="1" x14ac:dyDescent="0.25">
      <c r="A226" s="87"/>
      <c r="B226" s="38" t="str">
        <f t="shared" ca="1" si="90"/>
        <v/>
      </c>
      <c r="C226" s="38" t="str">
        <f t="shared" ca="1" si="90"/>
        <v/>
      </c>
      <c r="D226" s="73" t="str">
        <f t="shared" ca="1" si="91"/>
        <v/>
      </c>
      <c r="E226" s="74"/>
      <c r="F226" s="75" t="str">
        <f t="shared" ca="1" si="92"/>
        <v/>
      </c>
      <c r="G226" s="76"/>
      <c r="H226" s="73" t="str">
        <f t="shared" ca="1" si="93"/>
        <v/>
      </c>
      <c r="I226" s="74"/>
      <c r="J226" s="75" t="str">
        <f t="shared" ca="1" si="94"/>
        <v/>
      </c>
      <c r="K226" s="76"/>
      <c r="L226" s="314"/>
      <c r="M226" s="315"/>
      <c r="N226" s="75" t="str">
        <f t="shared" ca="1" si="95"/>
        <v/>
      </c>
      <c r="O226" s="76"/>
      <c r="P226" s="73" t="str">
        <f t="shared" ca="1" si="96"/>
        <v/>
      </c>
      <c r="Q226" s="74"/>
      <c r="R226" s="75" t="str">
        <f t="shared" ca="1" si="97"/>
        <v/>
      </c>
      <c r="S226" s="76"/>
      <c r="T226" s="80"/>
      <c r="U226" s="81"/>
      <c r="AR226" s="16"/>
      <c r="AS226" s="16"/>
      <c r="AT226" s="16"/>
      <c r="AV226" s="16"/>
    </row>
    <row r="227" spans="1:48" ht="34.9" customHeight="1" x14ac:dyDescent="0.25">
      <c r="A227" s="87"/>
      <c r="B227" s="38" t="str">
        <f t="shared" ca="1" si="90"/>
        <v/>
      </c>
      <c r="C227" s="38" t="str">
        <f t="shared" ca="1" si="90"/>
        <v/>
      </c>
      <c r="D227" s="73" t="str">
        <f t="shared" ca="1" si="91"/>
        <v/>
      </c>
      <c r="E227" s="74"/>
      <c r="F227" s="75" t="str">
        <f t="shared" ca="1" si="92"/>
        <v/>
      </c>
      <c r="G227" s="76"/>
      <c r="H227" s="73" t="str">
        <f t="shared" ca="1" si="93"/>
        <v/>
      </c>
      <c r="I227" s="74"/>
      <c r="J227" s="75" t="str">
        <f t="shared" ca="1" si="94"/>
        <v/>
      </c>
      <c r="K227" s="76"/>
      <c r="L227" s="314"/>
      <c r="M227" s="315"/>
      <c r="N227" s="75" t="str">
        <f t="shared" ca="1" si="95"/>
        <v/>
      </c>
      <c r="O227" s="76"/>
      <c r="P227" s="73" t="str">
        <f t="shared" ca="1" si="96"/>
        <v/>
      </c>
      <c r="Q227" s="74"/>
      <c r="R227" s="75" t="str">
        <f t="shared" ca="1" si="97"/>
        <v/>
      </c>
      <c r="S227" s="76"/>
      <c r="T227" s="80"/>
      <c r="U227" s="81"/>
      <c r="AR227" s="16"/>
      <c r="AS227" s="16"/>
      <c r="AT227" s="16"/>
      <c r="AV227" s="16"/>
    </row>
    <row r="228" spans="1:48" ht="35.1" customHeight="1" x14ac:dyDescent="0.25">
      <c r="A228" s="87"/>
      <c r="B228" s="38" t="str">
        <f t="shared" ca="1" si="90"/>
        <v/>
      </c>
      <c r="C228" s="38" t="str">
        <f t="shared" ca="1" si="90"/>
        <v/>
      </c>
      <c r="D228" s="73" t="str">
        <f t="shared" ca="1" si="91"/>
        <v/>
      </c>
      <c r="E228" s="74"/>
      <c r="F228" s="75" t="str">
        <f t="shared" ca="1" si="92"/>
        <v/>
      </c>
      <c r="G228" s="76"/>
      <c r="H228" s="73" t="str">
        <f t="shared" ca="1" si="93"/>
        <v/>
      </c>
      <c r="I228" s="74"/>
      <c r="J228" s="75" t="str">
        <f t="shared" ca="1" si="94"/>
        <v/>
      </c>
      <c r="K228" s="76"/>
      <c r="L228" s="314"/>
      <c r="M228" s="315"/>
      <c r="N228" s="75" t="str">
        <f t="shared" ca="1" si="95"/>
        <v/>
      </c>
      <c r="O228" s="76"/>
      <c r="P228" s="73" t="str">
        <f t="shared" ca="1" si="96"/>
        <v/>
      </c>
      <c r="Q228" s="74"/>
      <c r="R228" s="75" t="str">
        <f t="shared" ca="1" si="97"/>
        <v/>
      </c>
      <c r="S228" s="76"/>
      <c r="T228" s="80"/>
      <c r="U228" s="81"/>
      <c r="AR228" s="16"/>
      <c r="AS228" s="16"/>
      <c r="AT228" s="16"/>
      <c r="AV228" s="16"/>
    </row>
    <row r="229" spans="1:48" ht="35.1" customHeight="1" x14ac:dyDescent="0.25">
      <c r="A229" s="87"/>
      <c r="B229" s="38" t="str">
        <f t="shared" ca="1" si="90"/>
        <v/>
      </c>
      <c r="C229" s="38" t="str">
        <f t="shared" ca="1" si="90"/>
        <v/>
      </c>
      <c r="D229" s="73" t="str">
        <f t="shared" ca="1" si="91"/>
        <v/>
      </c>
      <c r="E229" s="74"/>
      <c r="F229" s="75" t="str">
        <f t="shared" ca="1" si="92"/>
        <v/>
      </c>
      <c r="G229" s="76"/>
      <c r="H229" s="73" t="str">
        <f t="shared" ca="1" si="93"/>
        <v/>
      </c>
      <c r="I229" s="74"/>
      <c r="J229" s="75" t="str">
        <f t="shared" ca="1" si="94"/>
        <v/>
      </c>
      <c r="K229" s="76"/>
      <c r="L229" s="314"/>
      <c r="M229" s="315"/>
      <c r="N229" s="75" t="str">
        <f t="shared" ca="1" si="95"/>
        <v/>
      </c>
      <c r="O229" s="76"/>
      <c r="P229" s="73" t="str">
        <f t="shared" ca="1" si="96"/>
        <v/>
      </c>
      <c r="Q229" s="74"/>
      <c r="R229" s="75" t="str">
        <f t="shared" ca="1" si="97"/>
        <v/>
      </c>
      <c r="S229" s="76"/>
      <c r="T229" s="80"/>
      <c r="U229" s="81"/>
      <c r="AR229" s="16"/>
      <c r="AS229" s="16"/>
      <c r="AT229" s="16"/>
      <c r="AV229" s="16"/>
    </row>
    <row r="230" spans="1:48" ht="35.1" customHeight="1" x14ac:dyDescent="0.25">
      <c r="A230" s="87"/>
      <c r="B230" s="38" t="str">
        <f t="shared" ca="1" si="90"/>
        <v/>
      </c>
      <c r="C230" s="38" t="str">
        <f t="shared" ca="1" si="90"/>
        <v/>
      </c>
      <c r="D230" s="73" t="str">
        <f t="shared" ca="1" si="91"/>
        <v/>
      </c>
      <c r="E230" s="74"/>
      <c r="F230" s="75" t="str">
        <f t="shared" ca="1" si="92"/>
        <v/>
      </c>
      <c r="G230" s="76"/>
      <c r="H230" s="73" t="str">
        <f t="shared" ca="1" si="93"/>
        <v/>
      </c>
      <c r="I230" s="74"/>
      <c r="J230" s="75" t="str">
        <f t="shared" ca="1" si="94"/>
        <v/>
      </c>
      <c r="K230" s="76"/>
      <c r="L230" s="314"/>
      <c r="M230" s="315"/>
      <c r="N230" s="75" t="str">
        <f t="shared" ca="1" si="95"/>
        <v/>
      </c>
      <c r="O230" s="76"/>
      <c r="P230" s="73" t="str">
        <f t="shared" ca="1" si="96"/>
        <v/>
      </c>
      <c r="Q230" s="74"/>
      <c r="R230" s="75" t="str">
        <f t="shared" ca="1" si="97"/>
        <v/>
      </c>
      <c r="S230" s="76"/>
      <c r="T230" s="80"/>
      <c r="U230" s="81"/>
      <c r="AR230" s="16"/>
      <c r="AS230" s="16"/>
      <c r="AT230" s="16"/>
      <c r="AV230" s="16"/>
    </row>
    <row r="231" spans="1:48" ht="34.9" customHeight="1" x14ac:dyDescent="0.25">
      <c r="A231" s="87"/>
      <c r="B231" s="38" t="str">
        <f t="shared" ca="1" si="90"/>
        <v/>
      </c>
      <c r="C231" s="38" t="str">
        <f t="shared" ca="1" si="90"/>
        <v/>
      </c>
      <c r="D231" s="73" t="str">
        <f t="shared" ca="1" si="91"/>
        <v/>
      </c>
      <c r="E231" s="74"/>
      <c r="F231" s="75" t="str">
        <f t="shared" ca="1" si="92"/>
        <v/>
      </c>
      <c r="G231" s="76"/>
      <c r="H231" s="73" t="str">
        <f t="shared" ca="1" si="93"/>
        <v/>
      </c>
      <c r="I231" s="74"/>
      <c r="J231" s="75" t="str">
        <f t="shared" ca="1" si="94"/>
        <v/>
      </c>
      <c r="K231" s="76"/>
      <c r="L231" s="314"/>
      <c r="M231" s="315"/>
      <c r="N231" s="75" t="str">
        <f t="shared" ca="1" si="95"/>
        <v/>
      </c>
      <c r="O231" s="76"/>
      <c r="P231" s="73" t="str">
        <f t="shared" ca="1" si="96"/>
        <v/>
      </c>
      <c r="Q231" s="74"/>
      <c r="R231" s="75" t="str">
        <f t="shared" ca="1" si="97"/>
        <v/>
      </c>
      <c r="S231" s="76"/>
      <c r="T231" s="80"/>
      <c r="U231" s="81"/>
      <c r="AR231" s="16"/>
      <c r="AS231" s="16"/>
      <c r="AT231" s="16"/>
      <c r="AV231" s="16"/>
    </row>
    <row r="232" spans="1:48" ht="35.1" customHeight="1" x14ac:dyDescent="0.25">
      <c r="A232" s="87"/>
      <c r="B232" s="38" t="str">
        <f t="shared" ca="1" si="90"/>
        <v/>
      </c>
      <c r="C232" s="38" t="str">
        <f t="shared" ca="1" si="90"/>
        <v/>
      </c>
      <c r="D232" s="73" t="str">
        <f t="shared" ca="1" si="91"/>
        <v/>
      </c>
      <c r="E232" s="74"/>
      <c r="F232" s="75" t="str">
        <f t="shared" ca="1" si="92"/>
        <v/>
      </c>
      <c r="G232" s="76"/>
      <c r="H232" s="73" t="str">
        <f t="shared" ca="1" si="93"/>
        <v/>
      </c>
      <c r="I232" s="74"/>
      <c r="J232" s="75" t="str">
        <f t="shared" ca="1" si="94"/>
        <v/>
      </c>
      <c r="K232" s="76"/>
      <c r="L232" s="314"/>
      <c r="M232" s="315"/>
      <c r="N232" s="75" t="str">
        <f t="shared" ca="1" si="95"/>
        <v/>
      </c>
      <c r="O232" s="76"/>
      <c r="P232" s="73" t="str">
        <f t="shared" ca="1" si="96"/>
        <v/>
      </c>
      <c r="Q232" s="74"/>
      <c r="R232" s="75" t="str">
        <f t="shared" ca="1" si="97"/>
        <v/>
      </c>
      <c r="S232" s="76"/>
      <c r="T232" s="80"/>
      <c r="U232" s="81"/>
      <c r="AR232" s="16"/>
      <c r="AS232" s="16"/>
      <c r="AT232" s="16"/>
      <c r="AV232" s="16"/>
    </row>
    <row r="233" spans="1:48" ht="35.1" customHeight="1" x14ac:dyDescent="0.25">
      <c r="A233" s="87"/>
      <c r="B233" s="38" t="str">
        <f t="shared" ca="1" si="90"/>
        <v/>
      </c>
      <c r="C233" s="38" t="str">
        <f t="shared" ca="1" si="90"/>
        <v/>
      </c>
      <c r="D233" s="73" t="str">
        <f t="shared" ca="1" si="91"/>
        <v/>
      </c>
      <c r="E233" s="74"/>
      <c r="F233" s="75" t="str">
        <f t="shared" ca="1" si="92"/>
        <v/>
      </c>
      <c r="G233" s="76"/>
      <c r="H233" s="73" t="str">
        <f t="shared" ca="1" si="93"/>
        <v/>
      </c>
      <c r="I233" s="74"/>
      <c r="J233" s="75" t="str">
        <f t="shared" ca="1" si="94"/>
        <v/>
      </c>
      <c r="K233" s="76"/>
      <c r="L233" s="314"/>
      <c r="M233" s="315"/>
      <c r="N233" s="75" t="str">
        <f t="shared" ca="1" si="95"/>
        <v/>
      </c>
      <c r="O233" s="76"/>
      <c r="P233" s="73" t="str">
        <f t="shared" ca="1" si="96"/>
        <v/>
      </c>
      <c r="Q233" s="74"/>
      <c r="R233" s="75" t="str">
        <f t="shared" ca="1" si="97"/>
        <v/>
      </c>
      <c r="S233" s="76"/>
      <c r="T233" s="80"/>
      <c r="U233" s="81"/>
      <c r="AR233" s="16"/>
      <c r="AS233" s="16"/>
      <c r="AT233" s="16"/>
      <c r="AV233" s="16"/>
    </row>
    <row r="234" spans="1:48" ht="35.1" customHeight="1" x14ac:dyDescent="0.25">
      <c r="A234" s="87"/>
      <c r="B234" s="38" t="str">
        <f t="shared" ca="1" si="90"/>
        <v/>
      </c>
      <c r="C234" s="38" t="str">
        <f t="shared" ca="1" si="90"/>
        <v/>
      </c>
      <c r="D234" s="73" t="str">
        <f t="shared" ca="1" si="91"/>
        <v/>
      </c>
      <c r="E234" s="74"/>
      <c r="F234" s="75" t="str">
        <f t="shared" ca="1" si="92"/>
        <v/>
      </c>
      <c r="G234" s="76"/>
      <c r="H234" s="73" t="str">
        <f t="shared" ca="1" si="93"/>
        <v/>
      </c>
      <c r="I234" s="74"/>
      <c r="J234" s="75" t="str">
        <f t="shared" ca="1" si="94"/>
        <v/>
      </c>
      <c r="K234" s="76"/>
      <c r="L234" s="314"/>
      <c r="M234" s="315"/>
      <c r="N234" s="75" t="str">
        <f t="shared" ca="1" si="95"/>
        <v/>
      </c>
      <c r="O234" s="76"/>
      <c r="P234" s="73" t="str">
        <f t="shared" ca="1" si="96"/>
        <v/>
      </c>
      <c r="Q234" s="74"/>
      <c r="R234" s="75" t="str">
        <f t="shared" ca="1" si="97"/>
        <v/>
      </c>
      <c r="S234" s="76"/>
      <c r="T234" s="80"/>
      <c r="U234" s="81"/>
      <c r="AR234" s="16"/>
      <c r="AS234" s="16"/>
      <c r="AT234" s="16"/>
      <c r="AV234" s="16"/>
    </row>
    <row r="235" spans="1:48" ht="34.9" customHeight="1" x14ac:dyDescent="0.25">
      <c r="A235" s="87"/>
      <c r="B235" s="38" t="str">
        <f t="shared" ca="1" si="90"/>
        <v/>
      </c>
      <c r="C235" s="38" t="str">
        <f t="shared" ca="1" si="90"/>
        <v/>
      </c>
      <c r="D235" s="73" t="str">
        <f t="shared" ca="1" si="91"/>
        <v/>
      </c>
      <c r="E235" s="74"/>
      <c r="F235" s="75" t="str">
        <f t="shared" ca="1" si="92"/>
        <v/>
      </c>
      <c r="G235" s="76"/>
      <c r="H235" s="73" t="str">
        <f t="shared" ca="1" si="93"/>
        <v/>
      </c>
      <c r="I235" s="74"/>
      <c r="J235" s="75" t="str">
        <f t="shared" ca="1" si="94"/>
        <v/>
      </c>
      <c r="K235" s="76"/>
      <c r="L235" s="314"/>
      <c r="M235" s="315"/>
      <c r="N235" s="75" t="str">
        <f t="shared" ca="1" si="95"/>
        <v/>
      </c>
      <c r="O235" s="76"/>
      <c r="P235" s="73" t="str">
        <f t="shared" ca="1" si="96"/>
        <v/>
      </c>
      <c r="Q235" s="74"/>
      <c r="R235" s="75" t="str">
        <f t="shared" ca="1" si="97"/>
        <v/>
      </c>
      <c r="S235" s="76"/>
      <c r="T235" s="80"/>
      <c r="U235" s="81"/>
      <c r="AR235" s="16"/>
      <c r="AS235" s="16"/>
      <c r="AT235" s="16"/>
      <c r="AV235" s="16"/>
    </row>
    <row r="236" spans="1:48" ht="35.1" customHeight="1" x14ac:dyDescent="0.25">
      <c r="A236" s="87"/>
      <c r="B236" s="38" t="str">
        <f t="shared" ca="1" si="90"/>
        <v/>
      </c>
      <c r="C236" s="38" t="str">
        <f t="shared" ca="1" si="90"/>
        <v/>
      </c>
      <c r="D236" s="73" t="str">
        <f t="shared" ca="1" si="91"/>
        <v/>
      </c>
      <c r="E236" s="74"/>
      <c r="F236" s="75" t="str">
        <f t="shared" ca="1" si="92"/>
        <v/>
      </c>
      <c r="G236" s="76"/>
      <c r="H236" s="73" t="str">
        <f t="shared" ca="1" si="93"/>
        <v/>
      </c>
      <c r="I236" s="74"/>
      <c r="J236" s="75" t="str">
        <f t="shared" ca="1" si="94"/>
        <v/>
      </c>
      <c r="K236" s="76"/>
      <c r="L236" s="314"/>
      <c r="M236" s="315"/>
      <c r="N236" s="75" t="str">
        <f t="shared" ca="1" si="95"/>
        <v/>
      </c>
      <c r="O236" s="76"/>
      <c r="P236" s="73" t="str">
        <f t="shared" ca="1" si="96"/>
        <v/>
      </c>
      <c r="Q236" s="74"/>
      <c r="R236" s="75" t="str">
        <f t="shared" ca="1" si="97"/>
        <v/>
      </c>
      <c r="S236" s="76"/>
      <c r="T236" s="80"/>
      <c r="U236" s="81"/>
      <c r="AR236" s="16"/>
      <c r="AS236" s="16"/>
      <c r="AT236" s="16"/>
      <c r="AV236" s="16"/>
    </row>
    <row r="237" spans="1:48" ht="35.1" customHeight="1" x14ac:dyDescent="0.25">
      <c r="A237" s="87"/>
      <c r="B237" s="38" t="str">
        <f t="shared" ca="1" si="90"/>
        <v/>
      </c>
      <c r="C237" s="38" t="str">
        <f t="shared" ca="1" si="90"/>
        <v/>
      </c>
      <c r="D237" s="73" t="str">
        <f t="shared" ca="1" si="91"/>
        <v/>
      </c>
      <c r="E237" s="74"/>
      <c r="F237" s="75" t="str">
        <f t="shared" ca="1" si="92"/>
        <v/>
      </c>
      <c r="G237" s="76"/>
      <c r="H237" s="73" t="str">
        <f t="shared" ca="1" si="93"/>
        <v/>
      </c>
      <c r="I237" s="74"/>
      <c r="J237" s="75" t="str">
        <f t="shared" ca="1" si="94"/>
        <v/>
      </c>
      <c r="K237" s="76"/>
      <c r="L237" s="314"/>
      <c r="M237" s="315"/>
      <c r="N237" s="75" t="str">
        <f t="shared" ca="1" si="95"/>
        <v/>
      </c>
      <c r="O237" s="76"/>
      <c r="P237" s="73" t="str">
        <f t="shared" ca="1" si="96"/>
        <v/>
      </c>
      <c r="Q237" s="74"/>
      <c r="R237" s="75" t="str">
        <f t="shared" ca="1" si="97"/>
        <v/>
      </c>
      <c r="S237" s="76"/>
      <c r="T237" s="80"/>
      <c r="U237" s="81"/>
      <c r="AR237" s="16"/>
      <c r="AS237" s="16"/>
      <c r="AT237" s="16"/>
      <c r="AV237" s="16"/>
    </row>
    <row r="238" spans="1:48" ht="35.1" customHeight="1" x14ac:dyDescent="0.25">
      <c r="A238" s="87"/>
      <c r="B238" s="38" t="str">
        <f t="shared" ca="1" si="90"/>
        <v/>
      </c>
      <c r="C238" s="38" t="str">
        <f t="shared" ca="1" si="90"/>
        <v/>
      </c>
      <c r="D238" s="73" t="str">
        <f t="shared" ca="1" si="91"/>
        <v/>
      </c>
      <c r="E238" s="74"/>
      <c r="F238" s="75" t="str">
        <f t="shared" ca="1" si="92"/>
        <v/>
      </c>
      <c r="G238" s="76"/>
      <c r="H238" s="73" t="str">
        <f t="shared" ca="1" si="93"/>
        <v/>
      </c>
      <c r="I238" s="74"/>
      <c r="J238" s="75" t="str">
        <f t="shared" ca="1" si="94"/>
        <v/>
      </c>
      <c r="K238" s="76"/>
      <c r="L238" s="314"/>
      <c r="M238" s="315"/>
      <c r="N238" s="75" t="str">
        <f t="shared" ca="1" si="95"/>
        <v/>
      </c>
      <c r="O238" s="76"/>
      <c r="P238" s="73" t="str">
        <f t="shared" ca="1" si="96"/>
        <v/>
      </c>
      <c r="Q238" s="74"/>
      <c r="R238" s="75" t="str">
        <f t="shared" ca="1" si="97"/>
        <v/>
      </c>
      <c r="S238" s="76"/>
      <c r="T238" s="80"/>
      <c r="U238" s="81"/>
      <c r="AR238" s="16"/>
      <c r="AS238" s="16"/>
      <c r="AT238" s="16"/>
      <c r="AV238" s="16"/>
    </row>
    <row r="239" spans="1:48" ht="34.9" customHeight="1" x14ac:dyDescent="0.25">
      <c r="A239" s="87"/>
      <c r="B239" s="38" t="str">
        <f t="shared" ca="1" si="90"/>
        <v/>
      </c>
      <c r="C239" s="38" t="str">
        <f t="shared" ca="1" si="90"/>
        <v/>
      </c>
      <c r="D239" s="73" t="str">
        <f t="shared" ca="1" si="91"/>
        <v/>
      </c>
      <c r="E239" s="74"/>
      <c r="F239" s="75" t="str">
        <f t="shared" ca="1" si="92"/>
        <v/>
      </c>
      <c r="G239" s="76"/>
      <c r="H239" s="73" t="str">
        <f t="shared" ca="1" si="93"/>
        <v/>
      </c>
      <c r="I239" s="74"/>
      <c r="J239" s="75" t="str">
        <f t="shared" ca="1" si="94"/>
        <v/>
      </c>
      <c r="K239" s="76"/>
      <c r="L239" s="314"/>
      <c r="M239" s="315"/>
      <c r="N239" s="75" t="str">
        <f t="shared" ca="1" si="95"/>
        <v/>
      </c>
      <c r="O239" s="76"/>
      <c r="P239" s="73" t="str">
        <f t="shared" ca="1" si="96"/>
        <v/>
      </c>
      <c r="Q239" s="74"/>
      <c r="R239" s="75" t="str">
        <f t="shared" ca="1" si="97"/>
        <v/>
      </c>
      <c r="S239" s="76"/>
      <c r="T239" s="80"/>
      <c r="U239" s="81"/>
      <c r="AR239" s="16"/>
      <c r="AS239" s="16"/>
      <c r="AT239" s="16"/>
      <c r="AV239" s="16"/>
    </row>
    <row r="240" spans="1:48" ht="35.1" customHeight="1" x14ac:dyDescent="0.25">
      <c r="A240" s="87"/>
      <c r="B240" s="38" t="str">
        <f t="shared" ca="1" si="90"/>
        <v/>
      </c>
      <c r="C240" s="38" t="str">
        <f t="shared" ca="1" si="90"/>
        <v/>
      </c>
      <c r="D240" s="73" t="str">
        <f t="shared" ca="1" si="91"/>
        <v/>
      </c>
      <c r="E240" s="74"/>
      <c r="F240" s="75" t="str">
        <f t="shared" ca="1" si="92"/>
        <v/>
      </c>
      <c r="G240" s="76"/>
      <c r="H240" s="73" t="str">
        <f t="shared" ca="1" si="93"/>
        <v/>
      </c>
      <c r="I240" s="74"/>
      <c r="J240" s="75" t="str">
        <f t="shared" ca="1" si="94"/>
        <v/>
      </c>
      <c r="K240" s="76"/>
      <c r="L240" s="314"/>
      <c r="M240" s="315"/>
      <c r="N240" s="75" t="str">
        <f t="shared" ca="1" si="95"/>
        <v/>
      </c>
      <c r="O240" s="76"/>
      <c r="P240" s="73" t="str">
        <f t="shared" ca="1" si="96"/>
        <v/>
      </c>
      <c r="Q240" s="74"/>
      <c r="R240" s="75" t="str">
        <f t="shared" ca="1" si="97"/>
        <v/>
      </c>
      <c r="S240" s="76"/>
      <c r="T240" s="80"/>
      <c r="U240" s="81"/>
      <c r="AR240" s="16"/>
      <c r="AS240" s="16"/>
      <c r="AT240" s="16"/>
      <c r="AV240" s="16"/>
    </row>
    <row r="241" spans="1:48" ht="35.1" customHeight="1" x14ac:dyDescent="0.25">
      <c r="A241" s="87"/>
      <c r="B241" s="38" t="str">
        <f t="shared" ca="1" si="90"/>
        <v/>
      </c>
      <c r="C241" s="38" t="str">
        <f t="shared" ca="1" si="90"/>
        <v/>
      </c>
      <c r="D241" s="73" t="str">
        <f t="shared" ca="1" si="91"/>
        <v/>
      </c>
      <c r="E241" s="74"/>
      <c r="F241" s="75" t="str">
        <f t="shared" ca="1" si="92"/>
        <v/>
      </c>
      <c r="G241" s="76"/>
      <c r="H241" s="73" t="str">
        <f t="shared" ca="1" si="93"/>
        <v/>
      </c>
      <c r="I241" s="74"/>
      <c r="J241" s="75" t="str">
        <f t="shared" ca="1" si="94"/>
        <v/>
      </c>
      <c r="K241" s="76"/>
      <c r="L241" s="314"/>
      <c r="M241" s="315"/>
      <c r="N241" s="75" t="str">
        <f t="shared" ca="1" si="95"/>
        <v/>
      </c>
      <c r="O241" s="76"/>
      <c r="P241" s="73" t="str">
        <f t="shared" ca="1" si="96"/>
        <v/>
      </c>
      <c r="Q241" s="74"/>
      <c r="R241" s="75" t="str">
        <f t="shared" ca="1" si="97"/>
        <v/>
      </c>
      <c r="S241" s="76"/>
      <c r="T241" s="80"/>
      <c r="U241" s="81"/>
      <c r="AR241" s="16"/>
      <c r="AS241" s="16"/>
      <c r="AT241" s="16"/>
      <c r="AV241" s="16"/>
    </row>
    <row r="242" spans="1:48" ht="35.1" customHeight="1" x14ac:dyDescent="0.25">
      <c r="A242" s="87"/>
      <c r="B242" s="38" t="str">
        <f t="shared" ca="1" si="90"/>
        <v/>
      </c>
      <c r="C242" s="38" t="str">
        <f t="shared" ca="1" si="90"/>
        <v/>
      </c>
      <c r="D242" s="73" t="str">
        <f t="shared" ca="1" si="91"/>
        <v/>
      </c>
      <c r="E242" s="74"/>
      <c r="F242" s="75" t="str">
        <f t="shared" ca="1" si="92"/>
        <v/>
      </c>
      <c r="G242" s="76"/>
      <c r="H242" s="73" t="str">
        <f t="shared" ca="1" si="93"/>
        <v/>
      </c>
      <c r="I242" s="74"/>
      <c r="J242" s="75" t="str">
        <f t="shared" ca="1" si="94"/>
        <v/>
      </c>
      <c r="K242" s="76"/>
      <c r="L242" s="314"/>
      <c r="M242" s="315"/>
      <c r="N242" s="75" t="str">
        <f t="shared" ca="1" si="95"/>
        <v/>
      </c>
      <c r="O242" s="76"/>
      <c r="P242" s="73" t="str">
        <f t="shared" ca="1" si="96"/>
        <v/>
      </c>
      <c r="Q242" s="74"/>
      <c r="R242" s="75" t="str">
        <f t="shared" ca="1" si="97"/>
        <v/>
      </c>
      <c r="S242" s="76"/>
      <c r="T242" s="80"/>
      <c r="U242" s="81"/>
      <c r="AR242" s="16"/>
      <c r="AS242" s="16"/>
      <c r="AT242" s="16"/>
      <c r="AV242" s="16"/>
    </row>
    <row r="243" spans="1:48" ht="34.9" customHeight="1" x14ac:dyDescent="0.25">
      <c r="A243" s="87"/>
      <c r="B243" s="38" t="str">
        <f t="shared" ca="1" si="90"/>
        <v/>
      </c>
      <c r="C243" s="38" t="str">
        <f t="shared" ca="1" si="90"/>
        <v/>
      </c>
      <c r="D243" s="73" t="str">
        <f t="shared" ca="1" si="91"/>
        <v/>
      </c>
      <c r="E243" s="74"/>
      <c r="F243" s="75" t="str">
        <f t="shared" ca="1" si="92"/>
        <v/>
      </c>
      <c r="G243" s="76"/>
      <c r="H243" s="73" t="str">
        <f t="shared" ca="1" si="93"/>
        <v/>
      </c>
      <c r="I243" s="74"/>
      <c r="J243" s="75" t="str">
        <f t="shared" ca="1" si="94"/>
        <v/>
      </c>
      <c r="K243" s="76"/>
      <c r="L243" s="314"/>
      <c r="M243" s="315"/>
      <c r="N243" s="75" t="str">
        <f t="shared" ca="1" si="95"/>
        <v/>
      </c>
      <c r="O243" s="76"/>
      <c r="P243" s="73" t="str">
        <f t="shared" ca="1" si="96"/>
        <v/>
      </c>
      <c r="Q243" s="74"/>
      <c r="R243" s="75" t="str">
        <f t="shared" ca="1" si="97"/>
        <v/>
      </c>
      <c r="S243" s="76"/>
      <c r="T243" s="80"/>
      <c r="U243" s="81"/>
      <c r="AR243" s="16"/>
      <c r="AS243" s="16"/>
      <c r="AT243" s="16"/>
      <c r="AV243" s="16"/>
    </row>
    <row r="244" spans="1:48" ht="35.1" customHeight="1" x14ac:dyDescent="0.25">
      <c r="A244" s="87"/>
      <c r="B244" s="38" t="str">
        <f t="shared" ca="1" si="90"/>
        <v/>
      </c>
      <c r="C244" s="38" t="str">
        <f t="shared" ca="1" si="90"/>
        <v/>
      </c>
      <c r="D244" s="73" t="str">
        <f t="shared" ca="1" si="91"/>
        <v/>
      </c>
      <c r="E244" s="74"/>
      <c r="F244" s="75" t="str">
        <f t="shared" ca="1" si="92"/>
        <v/>
      </c>
      <c r="G244" s="76"/>
      <c r="H244" s="73" t="str">
        <f t="shared" ca="1" si="93"/>
        <v/>
      </c>
      <c r="I244" s="74"/>
      <c r="J244" s="75" t="str">
        <f t="shared" ca="1" si="94"/>
        <v/>
      </c>
      <c r="K244" s="76"/>
      <c r="L244" s="314"/>
      <c r="M244" s="315"/>
      <c r="N244" s="75" t="str">
        <f t="shared" ca="1" si="95"/>
        <v/>
      </c>
      <c r="O244" s="76"/>
      <c r="P244" s="73" t="str">
        <f t="shared" ca="1" si="96"/>
        <v/>
      </c>
      <c r="Q244" s="74"/>
      <c r="R244" s="75" t="str">
        <f t="shared" ca="1" si="97"/>
        <v/>
      </c>
      <c r="S244" s="76"/>
      <c r="T244" s="80"/>
      <c r="U244" s="81"/>
      <c r="AR244" s="16"/>
      <c r="AS244" s="16"/>
      <c r="AT244" s="16"/>
      <c r="AV244" s="16"/>
    </row>
    <row r="245" spans="1:48" ht="35.1" customHeight="1" x14ac:dyDescent="0.25">
      <c r="A245" s="87"/>
      <c r="B245" s="38" t="str">
        <f t="shared" ca="1" si="90"/>
        <v/>
      </c>
      <c r="C245" s="38" t="str">
        <f t="shared" ca="1" si="90"/>
        <v/>
      </c>
      <c r="D245" s="73" t="str">
        <f t="shared" ca="1" si="91"/>
        <v/>
      </c>
      <c r="E245" s="74"/>
      <c r="F245" s="75" t="str">
        <f t="shared" ca="1" si="92"/>
        <v/>
      </c>
      <c r="G245" s="76"/>
      <c r="H245" s="73" t="str">
        <f t="shared" ca="1" si="93"/>
        <v/>
      </c>
      <c r="I245" s="74"/>
      <c r="J245" s="75" t="str">
        <f t="shared" ca="1" si="94"/>
        <v/>
      </c>
      <c r="K245" s="76"/>
      <c r="L245" s="314"/>
      <c r="M245" s="315"/>
      <c r="N245" s="75" t="str">
        <f t="shared" ca="1" si="95"/>
        <v/>
      </c>
      <c r="O245" s="76"/>
      <c r="P245" s="73" t="str">
        <f t="shared" ca="1" si="96"/>
        <v/>
      </c>
      <c r="Q245" s="74"/>
      <c r="R245" s="75" t="str">
        <f t="shared" ca="1" si="97"/>
        <v/>
      </c>
      <c r="S245" s="76"/>
      <c r="T245" s="80"/>
      <c r="U245" s="81"/>
      <c r="AR245" s="16"/>
      <c r="AS245" s="16"/>
      <c r="AT245" s="16"/>
      <c r="AV245" s="16"/>
    </row>
    <row r="246" spans="1:48" ht="35.1" customHeight="1" x14ac:dyDescent="0.25">
      <c r="A246" s="87"/>
      <c r="B246" s="38" t="str">
        <f t="shared" ca="1" si="90"/>
        <v/>
      </c>
      <c r="C246" s="38" t="str">
        <f t="shared" ca="1" si="90"/>
        <v/>
      </c>
      <c r="D246" s="73" t="str">
        <f t="shared" ca="1" si="91"/>
        <v/>
      </c>
      <c r="E246" s="74"/>
      <c r="F246" s="75" t="str">
        <f t="shared" ca="1" si="92"/>
        <v/>
      </c>
      <c r="G246" s="76"/>
      <c r="H246" s="73" t="str">
        <f t="shared" ca="1" si="93"/>
        <v/>
      </c>
      <c r="I246" s="74"/>
      <c r="J246" s="75" t="str">
        <f t="shared" ca="1" si="94"/>
        <v/>
      </c>
      <c r="K246" s="76"/>
      <c r="L246" s="314"/>
      <c r="M246" s="315"/>
      <c r="N246" s="75" t="str">
        <f t="shared" ca="1" si="95"/>
        <v/>
      </c>
      <c r="O246" s="76"/>
      <c r="P246" s="73" t="str">
        <f t="shared" ca="1" si="96"/>
        <v/>
      </c>
      <c r="Q246" s="74"/>
      <c r="R246" s="75" t="str">
        <f t="shared" ca="1" si="97"/>
        <v/>
      </c>
      <c r="S246" s="76"/>
      <c r="T246" s="80"/>
      <c r="U246" s="81"/>
      <c r="AR246" s="16"/>
      <c r="AS246" s="16"/>
      <c r="AT246" s="16"/>
      <c r="AV246" s="16"/>
    </row>
    <row r="247" spans="1:48" ht="34.9" customHeight="1" x14ac:dyDescent="0.25">
      <c r="A247" s="87"/>
      <c r="B247" s="38" t="str">
        <f t="shared" ca="1" si="90"/>
        <v/>
      </c>
      <c r="C247" s="38" t="str">
        <f t="shared" ca="1" si="90"/>
        <v/>
      </c>
      <c r="D247" s="73" t="str">
        <f t="shared" ca="1" si="91"/>
        <v/>
      </c>
      <c r="E247" s="74"/>
      <c r="F247" s="75" t="str">
        <f t="shared" ca="1" si="92"/>
        <v/>
      </c>
      <c r="G247" s="76"/>
      <c r="H247" s="73" t="str">
        <f t="shared" ca="1" si="93"/>
        <v/>
      </c>
      <c r="I247" s="74"/>
      <c r="J247" s="75" t="str">
        <f t="shared" ca="1" si="94"/>
        <v/>
      </c>
      <c r="K247" s="76"/>
      <c r="L247" s="314"/>
      <c r="M247" s="315"/>
      <c r="N247" s="75" t="str">
        <f t="shared" ca="1" si="95"/>
        <v/>
      </c>
      <c r="O247" s="76"/>
      <c r="P247" s="73" t="str">
        <f t="shared" ca="1" si="96"/>
        <v/>
      </c>
      <c r="Q247" s="74"/>
      <c r="R247" s="75" t="str">
        <f t="shared" ca="1" si="97"/>
        <v/>
      </c>
      <c r="S247" s="76"/>
      <c r="T247" s="80"/>
      <c r="U247" s="81"/>
      <c r="AR247" s="16"/>
      <c r="AS247" s="16"/>
      <c r="AT247" s="16"/>
      <c r="AV247" s="16"/>
    </row>
    <row r="248" spans="1:48" ht="35.1" customHeight="1" x14ac:dyDescent="0.25">
      <c r="A248" s="87"/>
      <c r="B248" s="38" t="str">
        <f t="shared" ca="1" si="90"/>
        <v/>
      </c>
      <c r="C248" s="38" t="str">
        <f t="shared" ca="1" si="90"/>
        <v/>
      </c>
      <c r="D248" s="73" t="str">
        <f t="shared" ca="1" si="91"/>
        <v/>
      </c>
      <c r="E248" s="74"/>
      <c r="F248" s="75" t="str">
        <f t="shared" ca="1" si="92"/>
        <v/>
      </c>
      <c r="G248" s="76"/>
      <c r="H248" s="73" t="str">
        <f t="shared" ca="1" si="93"/>
        <v/>
      </c>
      <c r="I248" s="74"/>
      <c r="J248" s="75" t="str">
        <f t="shared" ca="1" si="94"/>
        <v/>
      </c>
      <c r="K248" s="76"/>
      <c r="L248" s="314"/>
      <c r="M248" s="315"/>
      <c r="N248" s="75" t="str">
        <f t="shared" ref="N248:N262" ca="1" si="98">IFERROR(L248/$AE203,"")</f>
        <v/>
      </c>
      <c r="O248" s="76"/>
      <c r="P248" s="73" t="str">
        <f t="shared" ca="1" si="96"/>
        <v/>
      </c>
      <c r="Q248" s="74"/>
      <c r="R248" s="75" t="str">
        <f t="shared" ca="1" si="97"/>
        <v/>
      </c>
      <c r="S248" s="76"/>
      <c r="T248" s="80"/>
      <c r="U248" s="81"/>
      <c r="AR248" s="16"/>
      <c r="AS248" s="16"/>
      <c r="AT248" s="16"/>
      <c r="AV248" s="16"/>
    </row>
    <row r="249" spans="1:48" ht="35.1" customHeight="1" x14ac:dyDescent="0.25">
      <c r="A249" s="87"/>
      <c r="B249" s="38" t="str">
        <f t="shared" ca="1" si="90"/>
        <v/>
      </c>
      <c r="C249" s="38" t="str">
        <f t="shared" ca="1" si="90"/>
        <v/>
      </c>
      <c r="D249" s="73" t="str">
        <f t="shared" ca="1" si="91"/>
        <v/>
      </c>
      <c r="E249" s="74"/>
      <c r="F249" s="75" t="str">
        <f t="shared" ca="1" si="92"/>
        <v/>
      </c>
      <c r="G249" s="76"/>
      <c r="H249" s="73" t="str">
        <f t="shared" ca="1" si="93"/>
        <v/>
      </c>
      <c r="I249" s="74"/>
      <c r="J249" s="75" t="str">
        <f t="shared" ca="1" si="94"/>
        <v/>
      </c>
      <c r="K249" s="76"/>
      <c r="L249" s="314"/>
      <c r="M249" s="315"/>
      <c r="N249" s="75" t="str">
        <f t="shared" ca="1" si="98"/>
        <v/>
      </c>
      <c r="O249" s="76"/>
      <c r="P249" s="73" t="str">
        <f t="shared" ca="1" si="96"/>
        <v/>
      </c>
      <c r="Q249" s="74"/>
      <c r="R249" s="75" t="str">
        <f t="shared" ca="1" si="97"/>
        <v/>
      </c>
      <c r="S249" s="76"/>
      <c r="T249" s="80"/>
      <c r="U249" s="81"/>
      <c r="AR249" s="16"/>
      <c r="AS249" s="16"/>
      <c r="AT249" s="16"/>
      <c r="AV249" s="16"/>
    </row>
    <row r="250" spans="1:48" ht="35.1" customHeight="1" x14ac:dyDescent="0.25">
      <c r="A250" s="87"/>
      <c r="B250" s="38" t="str">
        <f t="shared" ca="1" si="90"/>
        <v/>
      </c>
      <c r="C250" s="38" t="str">
        <f t="shared" ca="1" si="90"/>
        <v/>
      </c>
      <c r="D250" s="73" t="str">
        <f t="shared" ca="1" si="91"/>
        <v/>
      </c>
      <c r="E250" s="74"/>
      <c r="F250" s="75" t="str">
        <f t="shared" ca="1" si="92"/>
        <v/>
      </c>
      <c r="G250" s="76"/>
      <c r="H250" s="73" t="str">
        <f ca="1">IF(ISBLANK(B250), "　", IF(ISNUMBER(D205) * ISNUMBER(G205), MAX(D205 - G205, 0), ""))</f>
        <v/>
      </c>
      <c r="I250" s="74"/>
      <c r="J250" s="75" t="str">
        <f t="shared" ca="1" si="94"/>
        <v/>
      </c>
      <c r="K250" s="76"/>
      <c r="L250" s="314"/>
      <c r="M250" s="315"/>
      <c r="N250" s="75" t="str">
        <f t="shared" ca="1" si="98"/>
        <v/>
      </c>
      <c r="O250" s="76"/>
      <c r="P250" s="73" t="str">
        <f t="shared" ca="1" si="96"/>
        <v/>
      </c>
      <c r="Q250" s="74"/>
      <c r="R250" s="75" t="str">
        <f t="shared" ca="1" si="97"/>
        <v/>
      </c>
      <c r="S250" s="76"/>
      <c r="T250" s="80"/>
      <c r="U250" s="81"/>
      <c r="AR250" s="16"/>
      <c r="AS250" s="16"/>
      <c r="AT250" s="16"/>
      <c r="AV250" s="16"/>
    </row>
    <row r="251" spans="1:48" ht="34.9" customHeight="1" x14ac:dyDescent="0.25">
      <c r="A251" s="87"/>
      <c r="B251" s="38" t="str">
        <f t="shared" ca="1" si="90"/>
        <v/>
      </c>
      <c r="C251" s="38" t="str">
        <f t="shared" ca="1" si="90"/>
        <v/>
      </c>
      <c r="D251" s="73" t="str">
        <f t="shared" ca="1" si="91"/>
        <v/>
      </c>
      <c r="E251" s="74"/>
      <c r="F251" s="75" t="str">
        <f t="shared" ca="1" si="92"/>
        <v/>
      </c>
      <c r="G251" s="76"/>
      <c r="H251" s="73" t="str">
        <f t="shared" ca="1" si="93"/>
        <v/>
      </c>
      <c r="I251" s="74"/>
      <c r="J251" s="75" t="str">
        <f t="shared" ca="1" si="94"/>
        <v/>
      </c>
      <c r="K251" s="76"/>
      <c r="L251" s="314"/>
      <c r="M251" s="315"/>
      <c r="N251" s="75" t="str">
        <f t="shared" ca="1" si="98"/>
        <v/>
      </c>
      <c r="O251" s="76"/>
      <c r="P251" s="73" t="str">
        <f t="shared" ca="1" si="96"/>
        <v/>
      </c>
      <c r="Q251" s="74"/>
      <c r="R251" s="75" t="str">
        <f t="shared" ca="1" si="97"/>
        <v/>
      </c>
      <c r="S251" s="76"/>
      <c r="T251" s="80"/>
      <c r="U251" s="81"/>
      <c r="AR251" s="16"/>
      <c r="AS251" s="16"/>
      <c r="AT251" s="16"/>
      <c r="AV251" s="16"/>
    </row>
    <row r="252" spans="1:48" ht="35.1" customHeight="1" x14ac:dyDescent="0.25">
      <c r="A252" s="87"/>
      <c r="B252" s="38" t="str">
        <f t="shared" ca="1" si="90"/>
        <v/>
      </c>
      <c r="C252" s="38" t="str">
        <f t="shared" ca="1" si="90"/>
        <v/>
      </c>
      <c r="D252" s="73" t="str">
        <f t="shared" ca="1" si="91"/>
        <v/>
      </c>
      <c r="E252" s="74"/>
      <c r="F252" s="75" t="str">
        <f t="shared" ca="1" si="92"/>
        <v/>
      </c>
      <c r="G252" s="76"/>
      <c r="H252" s="73" t="str">
        <f t="shared" ca="1" si="93"/>
        <v/>
      </c>
      <c r="I252" s="74"/>
      <c r="J252" s="75" t="str">
        <f t="shared" ca="1" si="94"/>
        <v/>
      </c>
      <c r="K252" s="76"/>
      <c r="L252" s="314"/>
      <c r="M252" s="315"/>
      <c r="N252" s="75" t="str">
        <f t="shared" ca="1" si="98"/>
        <v/>
      </c>
      <c r="O252" s="76"/>
      <c r="P252" s="73" t="str">
        <f t="shared" ca="1" si="96"/>
        <v/>
      </c>
      <c r="Q252" s="74"/>
      <c r="R252" s="75" t="str">
        <f t="shared" ca="1" si="97"/>
        <v/>
      </c>
      <c r="S252" s="76"/>
      <c r="T252" s="80"/>
      <c r="U252" s="81"/>
      <c r="AR252" s="16"/>
      <c r="AS252" s="16"/>
      <c r="AT252" s="16"/>
      <c r="AV252" s="16"/>
    </row>
    <row r="253" spans="1:48" ht="35.1" customHeight="1" x14ac:dyDescent="0.25">
      <c r="A253" s="87"/>
      <c r="B253" s="38" t="str">
        <f t="shared" ca="1" si="90"/>
        <v/>
      </c>
      <c r="C253" s="38" t="str">
        <f t="shared" ca="1" si="90"/>
        <v/>
      </c>
      <c r="D253" s="73" t="str">
        <f t="shared" ca="1" si="91"/>
        <v/>
      </c>
      <c r="E253" s="74"/>
      <c r="F253" s="75" t="str">
        <f t="shared" ca="1" si="92"/>
        <v/>
      </c>
      <c r="G253" s="76"/>
      <c r="H253" s="73" t="str">
        <f t="shared" ca="1" si="93"/>
        <v/>
      </c>
      <c r="I253" s="74"/>
      <c r="J253" s="75" t="str">
        <f t="shared" ca="1" si="94"/>
        <v/>
      </c>
      <c r="K253" s="76"/>
      <c r="L253" s="314"/>
      <c r="M253" s="315"/>
      <c r="N253" s="75" t="str">
        <f t="shared" ca="1" si="98"/>
        <v/>
      </c>
      <c r="O253" s="76"/>
      <c r="P253" s="73" t="str">
        <f t="shared" ca="1" si="96"/>
        <v/>
      </c>
      <c r="Q253" s="74"/>
      <c r="R253" s="75" t="str">
        <f t="shared" ca="1" si="97"/>
        <v/>
      </c>
      <c r="S253" s="76"/>
      <c r="T253" s="80"/>
      <c r="U253" s="81"/>
      <c r="AR253" s="16"/>
      <c r="AS253" s="16"/>
      <c r="AT253" s="16"/>
      <c r="AV253" s="16"/>
    </row>
    <row r="254" spans="1:48" ht="35.1" customHeight="1" x14ac:dyDescent="0.25">
      <c r="A254" s="87"/>
      <c r="B254" s="38" t="str">
        <f t="shared" ca="1" si="90"/>
        <v/>
      </c>
      <c r="C254" s="38" t="str">
        <f t="shared" ca="1" si="90"/>
        <v/>
      </c>
      <c r="D254" s="73" t="str">
        <f t="shared" ca="1" si="91"/>
        <v/>
      </c>
      <c r="E254" s="74"/>
      <c r="F254" s="75" t="str">
        <f t="shared" ca="1" si="92"/>
        <v/>
      </c>
      <c r="G254" s="76"/>
      <c r="H254" s="73" t="str">
        <f t="shared" ca="1" si="93"/>
        <v/>
      </c>
      <c r="I254" s="74"/>
      <c r="J254" s="75" t="str">
        <f t="shared" ca="1" si="94"/>
        <v/>
      </c>
      <c r="K254" s="76"/>
      <c r="L254" s="314"/>
      <c r="M254" s="315"/>
      <c r="N254" s="75" t="str">
        <f t="shared" ca="1" si="98"/>
        <v/>
      </c>
      <c r="O254" s="76"/>
      <c r="P254" s="73" t="str">
        <f t="shared" ca="1" si="96"/>
        <v/>
      </c>
      <c r="Q254" s="74"/>
      <c r="R254" s="75" t="str">
        <f t="shared" ca="1" si="97"/>
        <v/>
      </c>
      <c r="S254" s="76"/>
      <c r="T254" s="80"/>
      <c r="U254" s="81"/>
      <c r="AR254" s="16"/>
      <c r="AS254" s="16"/>
      <c r="AT254" s="16"/>
      <c r="AV254" s="16"/>
    </row>
    <row r="255" spans="1:48" ht="35.1" customHeight="1" x14ac:dyDescent="0.25">
      <c r="A255" s="87"/>
      <c r="B255" s="38" t="str">
        <f t="shared" ca="1" si="90"/>
        <v/>
      </c>
      <c r="C255" s="38" t="str">
        <f t="shared" ca="1" si="90"/>
        <v/>
      </c>
      <c r="D255" s="73" t="str">
        <f t="shared" ca="1" si="91"/>
        <v/>
      </c>
      <c r="E255" s="74"/>
      <c r="F255" s="75" t="str">
        <f t="shared" ca="1" si="92"/>
        <v/>
      </c>
      <c r="G255" s="76"/>
      <c r="H255" s="73" t="str">
        <f t="shared" ca="1" si="93"/>
        <v/>
      </c>
      <c r="I255" s="74"/>
      <c r="J255" s="75" t="str">
        <f t="shared" ca="1" si="94"/>
        <v/>
      </c>
      <c r="K255" s="76"/>
      <c r="L255" s="314"/>
      <c r="M255" s="315"/>
      <c r="N255" s="75" t="str">
        <f t="shared" ca="1" si="98"/>
        <v/>
      </c>
      <c r="O255" s="76"/>
      <c r="P255" s="73" t="str">
        <f t="shared" ca="1" si="96"/>
        <v/>
      </c>
      <c r="Q255" s="74"/>
      <c r="R255" s="75" t="str">
        <f t="shared" ca="1" si="97"/>
        <v/>
      </c>
      <c r="S255" s="76"/>
      <c r="T255" s="80"/>
      <c r="U255" s="81"/>
      <c r="AR255" s="16"/>
      <c r="AS255" s="16"/>
      <c r="AT255" s="16"/>
      <c r="AV255" s="16"/>
    </row>
    <row r="256" spans="1:48" ht="35.1" customHeight="1" x14ac:dyDescent="0.25">
      <c r="A256" s="87"/>
      <c r="B256" s="38" t="str">
        <f t="shared" ca="1" si="90"/>
        <v/>
      </c>
      <c r="C256" s="38" t="str">
        <f t="shared" ca="1" si="90"/>
        <v/>
      </c>
      <c r="D256" s="73" t="str">
        <f t="shared" ca="1" si="91"/>
        <v/>
      </c>
      <c r="E256" s="74"/>
      <c r="F256" s="75" t="str">
        <f t="shared" ca="1" si="92"/>
        <v/>
      </c>
      <c r="G256" s="76"/>
      <c r="H256" s="73" t="str">
        <f t="shared" ca="1" si="93"/>
        <v/>
      </c>
      <c r="I256" s="74"/>
      <c r="J256" s="75" t="str">
        <f t="shared" ca="1" si="94"/>
        <v/>
      </c>
      <c r="K256" s="76"/>
      <c r="L256" s="314"/>
      <c r="M256" s="315"/>
      <c r="N256" s="75" t="str">
        <f t="shared" ca="1" si="98"/>
        <v/>
      </c>
      <c r="O256" s="76"/>
      <c r="P256" s="73" t="str">
        <f t="shared" ca="1" si="96"/>
        <v/>
      </c>
      <c r="Q256" s="74"/>
      <c r="R256" s="75" t="str">
        <f t="shared" ca="1" si="97"/>
        <v/>
      </c>
      <c r="S256" s="76"/>
      <c r="T256" s="80"/>
      <c r="U256" s="81"/>
      <c r="AR256" s="16"/>
      <c r="AS256" s="16"/>
      <c r="AT256" s="16"/>
      <c r="AV256" s="16"/>
    </row>
    <row r="257" spans="1:48" ht="35.1" customHeight="1" x14ac:dyDescent="0.25">
      <c r="A257" s="87"/>
      <c r="B257" s="38" t="str">
        <f t="shared" ca="1" si="90"/>
        <v/>
      </c>
      <c r="C257" s="38" t="str">
        <f t="shared" ca="1" si="90"/>
        <v/>
      </c>
      <c r="D257" s="73" t="str">
        <f t="shared" ca="1" si="91"/>
        <v/>
      </c>
      <c r="E257" s="74"/>
      <c r="F257" s="75" t="str">
        <f t="shared" ca="1" si="92"/>
        <v/>
      </c>
      <c r="G257" s="76"/>
      <c r="H257" s="73" t="str">
        <f t="shared" ca="1" si="93"/>
        <v/>
      </c>
      <c r="I257" s="74"/>
      <c r="J257" s="75" t="str">
        <f t="shared" ca="1" si="94"/>
        <v/>
      </c>
      <c r="K257" s="76"/>
      <c r="L257" s="314"/>
      <c r="M257" s="315"/>
      <c r="N257" s="75" t="str">
        <f t="shared" ca="1" si="98"/>
        <v/>
      </c>
      <c r="O257" s="76"/>
      <c r="P257" s="73" t="str">
        <f t="shared" ca="1" si="96"/>
        <v/>
      </c>
      <c r="Q257" s="74"/>
      <c r="R257" s="75" t="str">
        <f t="shared" ca="1" si="97"/>
        <v/>
      </c>
      <c r="S257" s="76"/>
      <c r="T257" s="80"/>
      <c r="U257" s="81"/>
      <c r="AR257" s="16"/>
      <c r="AS257" s="16"/>
      <c r="AT257" s="16"/>
      <c r="AV257" s="16"/>
    </row>
    <row r="258" spans="1:48" ht="34.9" customHeight="1" x14ac:dyDescent="0.25">
      <c r="A258" s="87"/>
      <c r="B258" s="38" t="str">
        <f t="shared" ca="1" si="90"/>
        <v/>
      </c>
      <c r="C258" s="38" t="str">
        <f t="shared" ca="1" si="90"/>
        <v/>
      </c>
      <c r="D258" s="73" t="str">
        <f t="shared" ca="1" si="91"/>
        <v/>
      </c>
      <c r="E258" s="74"/>
      <c r="F258" s="75" t="str">
        <f t="shared" ca="1" si="92"/>
        <v/>
      </c>
      <c r="G258" s="76"/>
      <c r="H258" s="73" t="str">
        <f t="shared" ca="1" si="93"/>
        <v/>
      </c>
      <c r="I258" s="74"/>
      <c r="J258" s="75" t="str">
        <f t="shared" ca="1" si="94"/>
        <v/>
      </c>
      <c r="K258" s="76"/>
      <c r="L258" s="314"/>
      <c r="M258" s="315"/>
      <c r="N258" s="75" t="str">
        <f t="shared" ca="1" si="98"/>
        <v/>
      </c>
      <c r="O258" s="76"/>
      <c r="P258" s="73" t="str">
        <f t="shared" ca="1" si="96"/>
        <v/>
      </c>
      <c r="Q258" s="74"/>
      <c r="R258" s="75" t="str">
        <f t="shared" ca="1" si="97"/>
        <v/>
      </c>
      <c r="S258" s="76"/>
      <c r="T258" s="80"/>
      <c r="U258" s="81"/>
      <c r="AR258" s="16"/>
      <c r="AS258" s="16"/>
      <c r="AT258" s="16"/>
      <c r="AV258" s="16"/>
    </row>
    <row r="259" spans="1:48" ht="35.1" customHeight="1" x14ac:dyDescent="0.25">
      <c r="A259" s="87"/>
      <c r="B259" s="38" t="str">
        <f t="shared" ca="1" si="90"/>
        <v/>
      </c>
      <c r="C259" s="38" t="str">
        <f t="shared" ca="1" si="90"/>
        <v/>
      </c>
      <c r="D259" s="73" t="str">
        <f t="shared" ca="1" si="91"/>
        <v/>
      </c>
      <c r="E259" s="74"/>
      <c r="F259" s="75" t="str">
        <f t="shared" ca="1" si="92"/>
        <v/>
      </c>
      <c r="G259" s="76"/>
      <c r="H259" s="73" t="str">
        <f t="shared" ca="1" si="93"/>
        <v/>
      </c>
      <c r="I259" s="74"/>
      <c r="J259" s="75" t="str">
        <f t="shared" ca="1" si="94"/>
        <v/>
      </c>
      <c r="K259" s="76"/>
      <c r="L259" s="314"/>
      <c r="M259" s="315"/>
      <c r="N259" s="75" t="str">
        <f t="shared" ca="1" si="98"/>
        <v/>
      </c>
      <c r="O259" s="76"/>
      <c r="P259" s="73" t="str">
        <f t="shared" ca="1" si="96"/>
        <v/>
      </c>
      <c r="Q259" s="74"/>
      <c r="R259" s="75" t="str">
        <f t="shared" ca="1" si="97"/>
        <v/>
      </c>
      <c r="S259" s="76"/>
      <c r="T259" s="80"/>
      <c r="U259" s="81"/>
      <c r="AR259" s="16"/>
      <c r="AS259" s="16"/>
      <c r="AT259" s="16"/>
      <c r="AV259" s="16"/>
    </row>
    <row r="260" spans="1:48" ht="35.1" customHeight="1" x14ac:dyDescent="0.25">
      <c r="A260" s="87"/>
      <c r="B260" s="38" t="str">
        <f t="shared" ca="1" si="90"/>
        <v/>
      </c>
      <c r="C260" s="38" t="str">
        <f t="shared" ca="1" si="90"/>
        <v/>
      </c>
      <c r="D260" s="73" t="str">
        <f t="shared" ca="1" si="91"/>
        <v/>
      </c>
      <c r="E260" s="74"/>
      <c r="F260" s="75" t="str">
        <f t="shared" ca="1" si="92"/>
        <v/>
      </c>
      <c r="G260" s="76"/>
      <c r="H260" s="73" t="str">
        <f t="shared" ca="1" si="93"/>
        <v/>
      </c>
      <c r="I260" s="74"/>
      <c r="J260" s="75" t="str">
        <f t="shared" ca="1" si="94"/>
        <v/>
      </c>
      <c r="K260" s="76"/>
      <c r="L260" s="314"/>
      <c r="M260" s="315"/>
      <c r="N260" s="75" t="str">
        <f t="shared" ca="1" si="98"/>
        <v/>
      </c>
      <c r="O260" s="76"/>
      <c r="P260" s="73" t="str">
        <f t="shared" ca="1" si="96"/>
        <v/>
      </c>
      <c r="Q260" s="74"/>
      <c r="R260" s="75" t="str">
        <f t="shared" ca="1" si="97"/>
        <v/>
      </c>
      <c r="S260" s="76"/>
      <c r="T260" s="80"/>
      <c r="U260" s="81"/>
      <c r="AR260" s="16"/>
      <c r="AS260" s="16"/>
      <c r="AT260" s="16"/>
      <c r="AV260" s="16"/>
    </row>
    <row r="261" spans="1:48" ht="35.1" customHeight="1" x14ac:dyDescent="0.25">
      <c r="A261" s="87"/>
      <c r="B261" s="38" t="str">
        <f t="shared" ca="1" si="90"/>
        <v/>
      </c>
      <c r="C261" s="38" t="str">
        <f t="shared" ca="1" si="90"/>
        <v/>
      </c>
      <c r="D261" s="73" t="str">
        <f t="shared" ca="1" si="91"/>
        <v/>
      </c>
      <c r="E261" s="74"/>
      <c r="F261" s="75" t="str">
        <f t="shared" ca="1" si="92"/>
        <v/>
      </c>
      <c r="G261" s="76"/>
      <c r="H261" s="73" t="str">
        <f t="shared" ca="1" si="93"/>
        <v/>
      </c>
      <c r="I261" s="74"/>
      <c r="J261" s="75" t="str">
        <f t="shared" ca="1" si="94"/>
        <v/>
      </c>
      <c r="K261" s="76"/>
      <c r="L261" s="314"/>
      <c r="M261" s="315"/>
      <c r="N261" s="75" t="str">
        <f t="shared" ca="1" si="98"/>
        <v/>
      </c>
      <c r="O261" s="76"/>
      <c r="P261" s="73" t="str">
        <f t="shared" ca="1" si="96"/>
        <v/>
      </c>
      <c r="Q261" s="74"/>
      <c r="R261" s="75" t="str">
        <f t="shared" ca="1" si="97"/>
        <v/>
      </c>
      <c r="S261" s="76"/>
      <c r="T261" s="80"/>
      <c r="U261" s="81"/>
      <c r="AR261" s="16"/>
      <c r="AS261" s="16"/>
      <c r="AT261" s="16"/>
      <c r="AV261" s="16"/>
    </row>
    <row r="262" spans="1:48" ht="35.1" customHeight="1" x14ac:dyDescent="0.25">
      <c r="A262" s="82" t="s">
        <v>6</v>
      </c>
      <c r="B262" s="83"/>
      <c r="C262" s="84"/>
      <c r="D262" s="73">
        <f ca="1">SUM(D222:E261)</f>
        <v>0</v>
      </c>
      <c r="E262" s="74"/>
      <c r="F262" s="75" t="str">
        <f t="shared" ref="F262" ca="1" si="99">IFERROR(D262/$AE217,"")</f>
        <v/>
      </c>
      <c r="G262" s="76"/>
      <c r="H262" s="73">
        <f ca="1">SUM(H222:I261)</f>
        <v>0</v>
      </c>
      <c r="I262" s="74"/>
      <c r="J262" s="75" t="str">
        <f t="shared" ref="J262" ca="1" si="100">IFERROR(H262/$AE217,"")</f>
        <v/>
      </c>
      <c r="K262" s="76"/>
      <c r="L262" s="73">
        <f>SUM(L222:M261)</f>
        <v>0</v>
      </c>
      <c r="M262" s="74"/>
      <c r="N262" s="75" t="str">
        <f t="shared" ca="1" si="98"/>
        <v/>
      </c>
      <c r="O262" s="76"/>
      <c r="P262" s="73">
        <f ca="1">SUM(P222:Q261)</f>
        <v>0</v>
      </c>
      <c r="Q262" s="74"/>
      <c r="R262" s="75" t="str">
        <f ca="1">IFERROR(P262/$AE217,"")</f>
        <v/>
      </c>
      <c r="S262" s="76"/>
      <c r="T262" s="77"/>
      <c r="U262" s="78"/>
    </row>
    <row r="263" spans="1:48" ht="13.5" customHeight="1" x14ac:dyDescent="0.25">
      <c r="A263" s="79"/>
      <c r="B263" s="79"/>
      <c r="C263" s="79"/>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row>
    <row r="264" spans="1:48" ht="13.5" customHeight="1" x14ac:dyDescent="0.25">
      <c r="A264" s="72" t="s">
        <v>52</v>
      </c>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row>
    <row r="265" spans="1:48" ht="25.5" customHeight="1" x14ac:dyDescent="0.25">
      <c r="A265" s="72" t="s">
        <v>137</v>
      </c>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c r="AC265" s="72"/>
      <c r="AD265" s="72"/>
      <c r="AE265" s="72"/>
      <c r="AF265" s="72"/>
      <c r="AG265" s="72"/>
      <c r="AH265" s="72"/>
      <c r="AI265" s="72"/>
      <c r="AJ265" s="72"/>
      <c r="AK265" s="72"/>
      <c r="AL265" s="72"/>
      <c r="AM265" s="72"/>
      <c r="AN265" s="72"/>
      <c r="AO265" s="72"/>
      <c r="AP265" s="72"/>
    </row>
    <row r="266" spans="1:48" ht="25.5" customHeight="1" x14ac:dyDescent="0.25">
      <c r="A266" s="72" t="s">
        <v>126</v>
      </c>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c r="AC266" s="72"/>
      <c r="AD266" s="72"/>
      <c r="AE266" s="72"/>
      <c r="AF266" s="72"/>
      <c r="AG266" s="72"/>
      <c r="AH266" s="72"/>
      <c r="AI266" s="72"/>
      <c r="AJ266" s="72"/>
      <c r="AK266" s="72"/>
      <c r="AL266" s="72"/>
      <c r="AM266" s="72"/>
      <c r="AN266" s="72"/>
      <c r="AO266" s="72"/>
      <c r="AP266" s="72"/>
    </row>
    <row r="267" spans="1:48" ht="25.5" customHeight="1" x14ac:dyDescent="0.25">
      <c r="A267" s="72" t="s">
        <v>127</v>
      </c>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row>
    <row r="268" spans="1:48" ht="24.75" customHeight="1" x14ac:dyDescent="0.25">
      <c r="A268" s="70" t="s">
        <v>128</v>
      </c>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row>
    <row r="269" spans="1:48" ht="12.75" customHeight="1" x14ac:dyDescent="0.25">
      <c r="A269" s="70" t="s">
        <v>129</v>
      </c>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row>
    <row r="270" spans="1:48" ht="13.5" customHeight="1" x14ac:dyDescent="0.25">
      <c r="A270" s="70" t="s">
        <v>130</v>
      </c>
      <c r="B270" s="70"/>
      <c r="C270" s="70"/>
      <c r="D270" s="70"/>
      <c r="E270" s="70"/>
      <c r="F270" s="70"/>
      <c r="G270" s="70"/>
      <c r="H270" s="70"/>
      <c r="I270" s="70"/>
      <c r="J270" s="70"/>
      <c r="K270" s="70"/>
      <c r="L270" s="70"/>
      <c r="M270" s="70"/>
      <c r="N270" s="70"/>
      <c r="O270" s="70"/>
      <c r="P270" s="70"/>
      <c r="Q270" s="70"/>
      <c r="R270" s="70"/>
      <c r="S270" s="70"/>
      <c r="T270" s="70"/>
      <c r="U270" s="70"/>
      <c r="V270" s="70"/>
      <c r="W270" s="70"/>
      <c r="X270" s="70"/>
      <c r="Y270" s="70"/>
      <c r="Z270" s="70"/>
      <c r="AA270" s="70"/>
      <c r="AB270" s="70"/>
      <c r="AC270" s="70"/>
      <c r="AD270" s="70"/>
      <c r="AE270" s="70"/>
      <c r="AF270" s="70"/>
      <c r="AG270" s="70"/>
      <c r="AH270" s="70"/>
      <c r="AI270" s="70"/>
      <c r="AJ270" s="70"/>
      <c r="AK270" s="70"/>
      <c r="AL270" s="70"/>
      <c r="AM270" s="70"/>
      <c r="AN270" s="70"/>
      <c r="AO270" s="70"/>
      <c r="AP270" s="70"/>
    </row>
    <row r="271" spans="1:48" ht="13.5" customHeight="1" x14ac:dyDescent="0.25">
      <c r="A271" s="70" t="s">
        <v>150</v>
      </c>
      <c r="B271" s="70"/>
      <c r="C271" s="70"/>
      <c r="D271" s="70"/>
      <c r="E271" s="70"/>
      <c r="F271" s="70"/>
      <c r="G271" s="70"/>
      <c r="H271" s="70"/>
      <c r="I271" s="70"/>
      <c r="J271" s="70"/>
      <c r="K271" s="70"/>
      <c r="L271" s="70"/>
      <c r="M271" s="70"/>
      <c r="N271" s="70"/>
      <c r="O271" s="70"/>
      <c r="P271" s="70"/>
      <c r="Q271" s="70"/>
      <c r="R271" s="70"/>
      <c r="S271" s="70"/>
      <c r="T271" s="70"/>
      <c r="U271" s="70"/>
      <c r="V271" s="70"/>
      <c r="W271" s="70"/>
      <c r="X271" s="70"/>
      <c r="Y271" s="70"/>
      <c r="Z271" s="70"/>
      <c r="AA271" s="70"/>
      <c r="AB271" s="70"/>
      <c r="AC271" s="70"/>
      <c r="AD271" s="70"/>
      <c r="AE271" s="70"/>
      <c r="AF271" s="70"/>
      <c r="AG271" s="70"/>
      <c r="AH271" s="70"/>
      <c r="AI271" s="70"/>
      <c r="AJ271" s="70"/>
      <c r="AK271" s="70"/>
      <c r="AL271" s="70"/>
      <c r="AM271" s="70"/>
      <c r="AN271" s="70"/>
      <c r="AO271" s="70"/>
      <c r="AP271" s="70"/>
    </row>
    <row r="272" spans="1:48" ht="13.5" customHeight="1" x14ac:dyDescent="0.25">
      <c r="A272" s="70" t="s">
        <v>151</v>
      </c>
      <c r="B272" s="70"/>
      <c r="C272" s="70"/>
      <c r="D272" s="70"/>
      <c r="E272" s="70"/>
      <c r="F272" s="70"/>
      <c r="G272" s="70"/>
      <c r="H272" s="70"/>
      <c r="I272" s="70"/>
      <c r="J272" s="70"/>
      <c r="K272" s="70"/>
      <c r="L272" s="70"/>
      <c r="M272" s="70"/>
      <c r="N272" s="70"/>
      <c r="O272" s="70"/>
      <c r="P272" s="70"/>
      <c r="Q272" s="70"/>
      <c r="R272" s="70"/>
      <c r="S272" s="70"/>
      <c r="T272" s="70"/>
      <c r="U272" s="70"/>
      <c r="V272" s="70"/>
      <c r="W272" s="70"/>
      <c r="X272" s="70"/>
      <c r="Y272" s="70"/>
      <c r="Z272" s="70"/>
      <c r="AA272" s="70"/>
      <c r="AB272" s="70"/>
      <c r="AC272" s="70"/>
      <c r="AD272" s="70"/>
      <c r="AE272" s="70"/>
      <c r="AF272" s="70"/>
      <c r="AG272" s="70"/>
      <c r="AH272" s="70"/>
      <c r="AI272" s="70"/>
      <c r="AJ272" s="70"/>
      <c r="AK272" s="70"/>
      <c r="AL272" s="70"/>
      <c r="AM272" s="70"/>
      <c r="AN272" s="70"/>
      <c r="AO272" s="70"/>
      <c r="AP272" s="70"/>
    </row>
    <row r="273" spans="1:42" ht="13.5" customHeight="1" x14ac:dyDescent="0.25">
      <c r="A273" s="70" t="s">
        <v>152</v>
      </c>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70"/>
      <c r="AF273" s="70"/>
      <c r="AG273" s="70"/>
      <c r="AH273" s="70"/>
      <c r="AI273" s="70"/>
      <c r="AJ273" s="70"/>
      <c r="AK273" s="70"/>
      <c r="AL273" s="70"/>
      <c r="AM273" s="70"/>
      <c r="AN273" s="70"/>
      <c r="AO273" s="70"/>
      <c r="AP273" s="70"/>
    </row>
    <row r="274" spans="1:42" ht="25.5" customHeight="1" x14ac:dyDescent="0.25">
      <c r="A274" s="70" t="s">
        <v>153</v>
      </c>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70"/>
      <c r="AF274" s="70"/>
      <c r="AG274" s="70"/>
      <c r="AH274" s="70"/>
      <c r="AI274" s="70"/>
      <c r="AJ274" s="70"/>
      <c r="AK274" s="70"/>
      <c r="AL274" s="70"/>
      <c r="AM274" s="70"/>
      <c r="AN274" s="70"/>
      <c r="AO274" s="70"/>
      <c r="AP274" s="70"/>
    </row>
    <row r="275" spans="1:42" ht="24.75" customHeight="1" x14ac:dyDescent="0.25">
      <c r="A275" s="70" t="s">
        <v>154</v>
      </c>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70"/>
      <c r="AO275" s="70"/>
      <c r="AP275" s="70"/>
    </row>
    <row r="276" spans="1:42" ht="25.5" customHeight="1" x14ac:dyDescent="0.25">
      <c r="A276" s="70" t="s">
        <v>155</v>
      </c>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c r="AN276" s="70"/>
      <c r="AO276" s="70"/>
      <c r="AP276" s="70"/>
    </row>
    <row r="277" spans="1:42" ht="37.5" customHeight="1" x14ac:dyDescent="0.25">
      <c r="A277" s="70" t="s">
        <v>156</v>
      </c>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70"/>
      <c r="AF277" s="70"/>
      <c r="AG277" s="70"/>
      <c r="AH277" s="70"/>
      <c r="AI277" s="70"/>
      <c r="AJ277" s="70"/>
      <c r="AK277" s="70"/>
      <c r="AL277" s="70"/>
      <c r="AM277" s="70"/>
      <c r="AN277" s="70"/>
      <c r="AO277" s="70"/>
      <c r="AP277" s="70"/>
    </row>
    <row r="278" spans="1:42" ht="21.75" customHeight="1" x14ac:dyDescent="0.25">
      <c r="A278" s="70" t="s">
        <v>157</v>
      </c>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AE278" s="70"/>
      <c r="AF278" s="70"/>
      <c r="AG278" s="70"/>
      <c r="AH278" s="70"/>
      <c r="AI278" s="70"/>
      <c r="AJ278" s="70"/>
      <c r="AK278" s="70"/>
      <c r="AL278" s="70"/>
      <c r="AM278" s="70"/>
      <c r="AN278" s="70"/>
      <c r="AO278" s="70"/>
      <c r="AP278" s="70"/>
    </row>
    <row r="279" spans="1:42" ht="30" customHeight="1" x14ac:dyDescent="0.25">
      <c r="A279" s="70" t="s">
        <v>158</v>
      </c>
      <c r="B279" s="70"/>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B279" s="70"/>
      <c r="AC279" s="70"/>
      <c r="AD279" s="70"/>
      <c r="AE279" s="70"/>
      <c r="AF279" s="70"/>
      <c r="AG279" s="70"/>
      <c r="AH279" s="70"/>
      <c r="AI279" s="70"/>
      <c r="AJ279" s="70"/>
      <c r="AK279" s="70"/>
      <c r="AL279" s="70"/>
      <c r="AM279" s="70"/>
      <c r="AN279" s="70"/>
      <c r="AO279" s="70"/>
      <c r="AP279" s="70"/>
    </row>
    <row r="280" spans="1:42" ht="13.5" customHeight="1" x14ac:dyDescent="0.25">
      <c r="A280" s="70" t="s">
        <v>159</v>
      </c>
      <c r="B280" s="70"/>
      <c r="C280" s="70"/>
      <c r="D280" s="70"/>
      <c r="E280" s="70"/>
      <c r="F280" s="70"/>
      <c r="G280" s="70"/>
      <c r="H280" s="70"/>
      <c r="I280" s="70"/>
      <c r="J280" s="70"/>
      <c r="K280" s="70"/>
      <c r="L280" s="70"/>
      <c r="M280" s="70"/>
      <c r="N280" s="70"/>
      <c r="O280" s="70"/>
      <c r="P280" s="70"/>
      <c r="Q280" s="70"/>
      <c r="R280" s="70"/>
      <c r="S280" s="70"/>
      <c r="T280" s="70"/>
      <c r="U280" s="70"/>
      <c r="V280" s="70"/>
      <c r="W280" s="70"/>
      <c r="X280" s="70"/>
      <c r="Y280" s="70"/>
      <c r="Z280" s="70"/>
      <c r="AA280" s="70"/>
      <c r="AB280" s="70"/>
      <c r="AC280" s="70"/>
      <c r="AD280" s="70"/>
      <c r="AE280" s="70"/>
      <c r="AF280" s="70"/>
      <c r="AG280" s="70"/>
      <c r="AH280" s="70"/>
      <c r="AI280" s="70"/>
      <c r="AJ280" s="70"/>
      <c r="AK280" s="70"/>
      <c r="AL280" s="70"/>
      <c r="AM280" s="70"/>
      <c r="AN280" s="70"/>
      <c r="AO280" s="70"/>
      <c r="AP280" s="70"/>
    </row>
    <row r="281" spans="1:42" ht="30" customHeight="1" x14ac:dyDescent="0.25">
      <c r="A281" s="70" t="s">
        <v>160</v>
      </c>
      <c r="B281" s="70"/>
      <c r="C281" s="70"/>
      <c r="D281" s="70"/>
      <c r="E281" s="70"/>
      <c r="F281" s="70"/>
      <c r="G281" s="70"/>
      <c r="H281" s="70"/>
      <c r="I281" s="70"/>
      <c r="J281" s="70"/>
      <c r="K281" s="70"/>
      <c r="L281" s="70"/>
      <c r="M281" s="70"/>
      <c r="N281" s="70"/>
      <c r="O281" s="70"/>
      <c r="P281" s="70"/>
      <c r="Q281" s="70"/>
      <c r="R281" s="70"/>
      <c r="S281" s="70"/>
      <c r="T281" s="70"/>
      <c r="U281" s="70"/>
      <c r="V281" s="70"/>
      <c r="W281" s="70"/>
      <c r="X281" s="70"/>
      <c r="Y281" s="70"/>
      <c r="Z281" s="70"/>
      <c r="AA281" s="70"/>
      <c r="AB281" s="70"/>
      <c r="AC281" s="70"/>
      <c r="AD281" s="70"/>
      <c r="AE281" s="70"/>
      <c r="AF281" s="70"/>
      <c r="AG281" s="70"/>
      <c r="AH281" s="70"/>
      <c r="AI281" s="70"/>
      <c r="AJ281" s="70"/>
      <c r="AK281" s="70"/>
      <c r="AL281" s="70"/>
      <c r="AM281" s="70"/>
      <c r="AN281" s="70"/>
      <c r="AO281" s="70"/>
      <c r="AP281" s="70"/>
    </row>
    <row r="282" spans="1:42" ht="13.5" customHeight="1" x14ac:dyDescent="0.25">
      <c r="A282" s="70" t="s">
        <v>161</v>
      </c>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AE282" s="70"/>
      <c r="AF282" s="70"/>
      <c r="AG282" s="70"/>
      <c r="AH282" s="70"/>
      <c r="AI282" s="70"/>
      <c r="AJ282" s="70"/>
      <c r="AK282" s="70"/>
      <c r="AL282" s="70"/>
      <c r="AM282" s="70"/>
      <c r="AN282" s="70"/>
      <c r="AO282" s="70"/>
      <c r="AP282" s="70"/>
    </row>
    <row r="283" spans="1:42" ht="25.5" customHeight="1" x14ac:dyDescent="0.25">
      <c r="A283" s="70" t="s">
        <v>162</v>
      </c>
      <c r="B283" s="70"/>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B283" s="70"/>
      <c r="AC283" s="70"/>
      <c r="AD283" s="70"/>
      <c r="AE283" s="70"/>
      <c r="AF283" s="70"/>
      <c r="AG283" s="70"/>
      <c r="AH283" s="70"/>
      <c r="AI283" s="70"/>
      <c r="AJ283" s="70"/>
      <c r="AK283" s="70"/>
      <c r="AL283" s="70"/>
      <c r="AM283" s="70"/>
      <c r="AN283" s="70"/>
      <c r="AO283" s="70"/>
      <c r="AP283" s="70"/>
    </row>
    <row r="284" spans="1:42" ht="37.5" customHeight="1" x14ac:dyDescent="0.25">
      <c r="A284" s="70" t="s">
        <v>163</v>
      </c>
      <c r="B284" s="70"/>
      <c r="C284" s="70"/>
      <c r="D284" s="70"/>
      <c r="E284" s="70"/>
      <c r="F284" s="70"/>
      <c r="G284" s="70"/>
      <c r="H284" s="70"/>
      <c r="I284" s="70"/>
      <c r="J284" s="70"/>
      <c r="K284" s="70"/>
      <c r="L284" s="70"/>
      <c r="M284" s="70"/>
      <c r="N284" s="70"/>
      <c r="O284" s="70"/>
      <c r="P284" s="70"/>
      <c r="Q284" s="70"/>
      <c r="R284" s="70"/>
      <c r="S284" s="70"/>
      <c r="T284" s="70"/>
      <c r="U284" s="70"/>
      <c r="V284" s="70"/>
      <c r="W284" s="70"/>
      <c r="X284" s="70"/>
      <c r="Y284" s="70"/>
      <c r="Z284" s="70"/>
      <c r="AA284" s="70"/>
      <c r="AB284" s="70"/>
      <c r="AC284" s="70"/>
      <c r="AD284" s="70"/>
      <c r="AE284" s="70"/>
      <c r="AF284" s="70"/>
      <c r="AG284" s="70"/>
      <c r="AH284" s="70"/>
      <c r="AI284" s="70"/>
      <c r="AJ284" s="70"/>
      <c r="AK284" s="70"/>
      <c r="AL284" s="70"/>
      <c r="AM284" s="70"/>
      <c r="AN284" s="70"/>
      <c r="AO284" s="70"/>
      <c r="AP284" s="70"/>
    </row>
    <row r="285" spans="1:42" ht="45" customHeight="1" x14ac:dyDescent="0.25">
      <c r="A285" s="70" t="s">
        <v>164</v>
      </c>
      <c r="B285" s="70"/>
      <c r="C285" s="70"/>
      <c r="D285" s="70"/>
      <c r="E285" s="70"/>
      <c r="F285" s="70"/>
      <c r="G285" s="70"/>
      <c r="H285" s="70"/>
      <c r="I285" s="70"/>
      <c r="J285" s="70"/>
      <c r="K285" s="70"/>
      <c r="L285" s="70"/>
      <c r="M285" s="70"/>
      <c r="N285" s="70"/>
      <c r="O285" s="70"/>
      <c r="P285" s="70"/>
      <c r="Q285" s="70"/>
      <c r="R285" s="70"/>
      <c r="S285" s="70"/>
      <c r="T285" s="70"/>
      <c r="U285" s="70"/>
      <c r="V285" s="70"/>
      <c r="W285" s="70"/>
      <c r="X285" s="70"/>
      <c r="Y285" s="70"/>
      <c r="Z285" s="70"/>
      <c r="AA285" s="70"/>
      <c r="AB285" s="70"/>
      <c r="AC285" s="70"/>
      <c r="AD285" s="70"/>
      <c r="AE285" s="70"/>
      <c r="AF285" s="70"/>
      <c r="AG285" s="70"/>
      <c r="AH285" s="70"/>
      <c r="AI285" s="70"/>
      <c r="AJ285" s="70"/>
      <c r="AK285" s="70"/>
      <c r="AL285" s="70"/>
      <c r="AM285" s="70"/>
      <c r="AN285" s="70"/>
      <c r="AO285" s="70"/>
      <c r="AP285" s="70"/>
    </row>
    <row r="286" spans="1:42" ht="13.5" customHeight="1" x14ac:dyDescent="0.25">
      <c r="A286" s="70" t="s">
        <v>165</v>
      </c>
      <c r="B286" s="70"/>
      <c r="C286" s="70"/>
      <c r="D286" s="70"/>
      <c r="E286" s="70"/>
      <c r="F286" s="70"/>
      <c r="G286" s="70"/>
      <c r="H286" s="70"/>
      <c r="I286" s="70"/>
      <c r="J286" s="70"/>
      <c r="K286" s="70"/>
      <c r="L286" s="70"/>
      <c r="M286" s="70"/>
      <c r="N286" s="70"/>
      <c r="O286" s="70"/>
      <c r="P286" s="70"/>
      <c r="Q286" s="70"/>
      <c r="R286" s="70"/>
      <c r="S286" s="70"/>
      <c r="T286" s="70"/>
      <c r="U286" s="70"/>
      <c r="V286" s="70"/>
      <c r="W286" s="70"/>
      <c r="X286" s="70"/>
      <c r="Y286" s="70"/>
      <c r="Z286" s="70"/>
      <c r="AA286" s="70"/>
      <c r="AB286" s="70"/>
      <c r="AC286" s="70"/>
      <c r="AD286" s="70"/>
      <c r="AE286" s="70"/>
      <c r="AF286" s="70"/>
      <c r="AG286" s="70"/>
      <c r="AH286" s="70"/>
      <c r="AI286" s="70"/>
      <c r="AJ286" s="70"/>
      <c r="AK286" s="70"/>
      <c r="AL286" s="70"/>
      <c r="AM286" s="70"/>
      <c r="AN286" s="70"/>
      <c r="AO286" s="70"/>
      <c r="AP286" s="70"/>
    </row>
    <row r="287" spans="1:42" ht="13.5" customHeight="1" x14ac:dyDescent="0.25">
      <c r="A287" s="70" t="s">
        <v>166</v>
      </c>
      <c r="B287" s="70"/>
      <c r="C287" s="70"/>
      <c r="D287" s="70"/>
      <c r="E287" s="70"/>
      <c r="F287" s="70"/>
      <c r="G287" s="70"/>
      <c r="H287" s="70"/>
      <c r="I287" s="70"/>
      <c r="J287" s="70"/>
      <c r="K287" s="70"/>
      <c r="L287" s="70"/>
      <c r="M287" s="70"/>
      <c r="N287" s="70"/>
      <c r="O287" s="70"/>
      <c r="P287" s="70"/>
      <c r="Q287" s="70"/>
      <c r="R287" s="70"/>
      <c r="S287" s="70"/>
      <c r="T287" s="70"/>
      <c r="U287" s="70"/>
      <c r="V287" s="70"/>
      <c r="W287" s="70"/>
      <c r="X287" s="70"/>
      <c r="Y287" s="70"/>
      <c r="Z287" s="70"/>
      <c r="AA287" s="70"/>
      <c r="AB287" s="70"/>
      <c r="AC287" s="70"/>
      <c r="AD287" s="70"/>
      <c r="AE287" s="70"/>
      <c r="AF287" s="70"/>
      <c r="AG287" s="70"/>
      <c r="AH287" s="70"/>
      <c r="AI287" s="70"/>
      <c r="AJ287" s="70"/>
      <c r="AK287" s="70"/>
      <c r="AL287" s="70"/>
      <c r="AM287" s="70"/>
      <c r="AN287" s="70"/>
      <c r="AO287" s="70"/>
      <c r="AP287" s="70"/>
    </row>
    <row r="288" spans="1:42" ht="26.25" customHeight="1" x14ac:dyDescent="0.25">
      <c r="A288" s="70" t="s">
        <v>167</v>
      </c>
      <c r="B288" s="70"/>
      <c r="C288" s="70"/>
      <c r="D288" s="70"/>
      <c r="E288" s="70"/>
      <c r="F288" s="70"/>
      <c r="G288" s="70"/>
      <c r="H288" s="70"/>
      <c r="I288" s="70"/>
      <c r="J288" s="70"/>
      <c r="K288" s="70"/>
      <c r="L288" s="70"/>
      <c r="M288" s="70"/>
      <c r="N288" s="70"/>
      <c r="O288" s="70"/>
      <c r="P288" s="70"/>
      <c r="Q288" s="70"/>
      <c r="R288" s="70"/>
      <c r="S288" s="70"/>
      <c r="T288" s="70"/>
      <c r="U288" s="70"/>
      <c r="V288" s="70"/>
      <c r="W288" s="70"/>
      <c r="X288" s="70"/>
      <c r="Y288" s="70"/>
      <c r="Z288" s="70"/>
      <c r="AA288" s="70"/>
      <c r="AB288" s="70"/>
      <c r="AC288" s="70"/>
      <c r="AD288" s="70"/>
      <c r="AE288" s="70"/>
      <c r="AF288" s="70"/>
      <c r="AG288" s="70"/>
      <c r="AH288" s="70"/>
      <c r="AI288" s="70"/>
      <c r="AJ288" s="70"/>
      <c r="AK288" s="70"/>
      <c r="AL288" s="70"/>
      <c r="AM288" s="70"/>
      <c r="AN288" s="70"/>
      <c r="AO288" s="70"/>
      <c r="AP288" s="70"/>
    </row>
    <row r="289" spans="1:42" ht="15.75" customHeight="1" x14ac:dyDescent="0.25">
      <c r="A289" s="70"/>
      <c r="B289" s="70"/>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c r="AB289" s="70"/>
      <c r="AC289" s="70"/>
      <c r="AD289" s="70"/>
      <c r="AE289" s="70"/>
      <c r="AF289" s="70"/>
      <c r="AG289" s="70"/>
      <c r="AH289" s="70"/>
      <c r="AI289" s="70"/>
      <c r="AJ289" s="70"/>
      <c r="AK289" s="70"/>
      <c r="AL289" s="70"/>
      <c r="AM289" s="70"/>
      <c r="AN289" s="70"/>
      <c r="AO289" s="70"/>
      <c r="AP289" s="70"/>
    </row>
    <row r="290" spans="1:42" ht="13.5" customHeight="1" x14ac:dyDescent="0.25">
      <c r="A290" s="70" t="s">
        <v>53</v>
      </c>
      <c r="B290" s="70"/>
      <c r="C290" s="70"/>
      <c r="D290" s="70"/>
      <c r="E290" s="70"/>
      <c r="F290" s="70"/>
      <c r="G290" s="70"/>
      <c r="H290" s="70"/>
      <c r="I290" s="70"/>
      <c r="J290" s="70"/>
      <c r="K290" s="70"/>
      <c r="L290" s="70"/>
      <c r="M290" s="70"/>
      <c r="N290" s="70"/>
      <c r="O290" s="70"/>
      <c r="P290" s="70"/>
      <c r="Q290" s="70"/>
      <c r="R290" s="70"/>
      <c r="S290" s="70"/>
      <c r="T290" s="70"/>
      <c r="U290" s="70"/>
      <c r="V290" s="70"/>
      <c r="W290" s="70"/>
      <c r="X290" s="70"/>
      <c r="Y290" s="70"/>
      <c r="Z290" s="70"/>
      <c r="AA290" s="70"/>
      <c r="AB290" s="70"/>
      <c r="AC290" s="70"/>
      <c r="AD290" s="70"/>
      <c r="AE290" s="70"/>
      <c r="AF290" s="70"/>
      <c r="AG290" s="70"/>
      <c r="AH290" s="70"/>
      <c r="AI290" s="70"/>
      <c r="AJ290" s="70"/>
      <c r="AK290" s="70"/>
      <c r="AL290" s="70"/>
      <c r="AM290" s="70"/>
      <c r="AN290" s="70"/>
      <c r="AO290" s="70"/>
      <c r="AP290" s="70"/>
    </row>
    <row r="291" spans="1:42" ht="43.5" customHeight="1" x14ac:dyDescent="0.25">
      <c r="A291" s="70" t="s">
        <v>131</v>
      </c>
      <c r="B291" s="70"/>
      <c r="C291" s="70"/>
      <c r="D291" s="70"/>
      <c r="E291" s="70"/>
      <c r="F291" s="70"/>
      <c r="G291" s="70"/>
      <c r="H291" s="70"/>
      <c r="I291" s="70"/>
      <c r="J291" s="70"/>
      <c r="K291" s="70"/>
      <c r="L291" s="70"/>
      <c r="M291" s="70"/>
      <c r="N291" s="70"/>
      <c r="O291" s="70"/>
      <c r="P291" s="70"/>
      <c r="Q291" s="70"/>
      <c r="R291" s="70"/>
      <c r="S291" s="70"/>
      <c r="T291" s="70"/>
      <c r="U291" s="70"/>
      <c r="V291" s="70"/>
      <c r="W291" s="70"/>
      <c r="X291" s="70"/>
      <c r="Y291" s="70"/>
      <c r="Z291" s="70"/>
      <c r="AA291" s="70"/>
      <c r="AB291" s="70"/>
      <c r="AC291" s="70"/>
      <c r="AD291" s="70"/>
      <c r="AE291" s="70"/>
      <c r="AF291" s="70"/>
      <c r="AG291" s="70"/>
      <c r="AH291" s="70"/>
      <c r="AI291" s="70"/>
      <c r="AJ291" s="70"/>
      <c r="AK291" s="70"/>
      <c r="AL291" s="70"/>
      <c r="AM291" s="70"/>
      <c r="AN291" s="70"/>
      <c r="AO291" s="70"/>
      <c r="AP291" s="70"/>
    </row>
    <row r="292" spans="1:42" ht="33.75" customHeight="1" x14ac:dyDescent="0.25">
      <c r="A292" s="70" t="s">
        <v>132</v>
      </c>
      <c r="B292" s="70"/>
      <c r="C292" s="70"/>
      <c r="D292" s="70"/>
      <c r="E292" s="70"/>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row>
    <row r="293" spans="1:42" ht="20.25" customHeight="1" x14ac:dyDescent="0.25">
      <c r="A293" s="71" t="s">
        <v>133</v>
      </c>
      <c r="B293" s="71"/>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c r="AA293" s="71"/>
      <c r="AB293" s="71"/>
      <c r="AC293" s="71"/>
      <c r="AD293" s="71"/>
      <c r="AE293" s="71"/>
      <c r="AF293" s="71"/>
      <c r="AG293" s="71"/>
      <c r="AH293" s="71"/>
      <c r="AI293" s="71"/>
      <c r="AJ293" s="71"/>
      <c r="AK293" s="71"/>
      <c r="AL293" s="71"/>
      <c r="AM293" s="71"/>
      <c r="AN293" s="71"/>
      <c r="AO293" s="71"/>
      <c r="AP293" s="71"/>
    </row>
    <row r="294" spans="1:42" ht="20.25" customHeight="1" x14ac:dyDescent="0.25">
      <c r="A294" s="71" t="s">
        <v>149</v>
      </c>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row>
  </sheetData>
  <mergeCells count="3208">
    <mergeCell ref="D254:E254"/>
    <mergeCell ref="F254:G254"/>
    <mergeCell ref="H254:I254"/>
    <mergeCell ref="J254:K254"/>
    <mergeCell ref="L254:M254"/>
    <mergeCell ref="N254:O254"/>
    <mergeCell ref="P254:Q254"/>
    <mergeCell ref="R254:S254"/>
    <mergeCell ref="T254:U254"/>
    <mergeCell ref="D253:E253"/>
    <mergeCell ref="F253:G253"/>
    <mergeCell ref="H253:I253"/>
    <mergeCell ref="J253:K253"/>
    <mergeCell ref="L253:M253"/>
    <mergeCell ref="N253:O253"/>
    <mergeCell ref="P253:Q253"/>
    <mergeCell ref="R253:S253"/>
    <mergeCell ref="T253:U253"/>
    <mergeCell ref="D252:E252"/>
    <mergeCell ref="F252:G252"/>
    <mergeCell ref="H252:I252"/>
    <mergeCell ref="J252:K252"/>
    <mergeCell ref="L252:M252"/>
    <mergeCell ref="N252:O252"/>
    <mergeCell ref="P252:Q252"/>
    <mergeCell ref="R252:S252"/>
    <mergeCell ref="T252:U252"/>
    <mergeCell ref="D251:E251"/>
    <mergeCell ref="F251:G251"/>
    <mergeCell ref="H251:I251"/>
    <mergeCell ref="J251:K251"/>
    <mergeCell ref="L251:M251"/>
    <mergeCell ref="N251:O251"/>
    <mergeCell ref="P251:Q251"/>
    <mergeCell ref="R251:S251"/>
    <mergeCell ref="T251:U251"/>
    <mergeCell ref="D250:E250"/>
    <mergeCell ref="F250:G250"/>
    <mergeCell ref="H250:I250"/>
    <mergeCell ref="J250:K250"/>
    <mergeCell ref="L250:M250"/>
    <mergeCell ref="N250:O250"/>
    <mergeCell ref="P250:Q250"/>
    <mergeCell ref="R250:S250"/>
    <mergeCell ref="T250:U250"/>
    <mergeCell ref="D249:E249"/>
    <mergeCell ref="F249:G249"/>
    <mergeCell ref="H249:I249"/>
    <mergeCell ref="J249:K249"/>
    <mergeCell ref="L249:M249"/>
    <mergeCell ref="N249:O249"/>
    <mergeCell ref="P249:Q249"/>
    <mergeCell ref="R249:S249"/>
    <mergeCell ref="T249:U249"/>
    <mergeCell ref="R248:S248"/>
    <mergeCell ref="T248:U248"/>
    <mergeCell ref="D238:E238"/>
    <mergeCell ref="F238:G238"/>
    <mergeCell ref="H238:I238"/>
    <mergeCell ref="J238:K238"/>
    <mergeCell ref="L238:M238"/>
    <mergeCell ref="N238:O238"/>
    <mergeCell ref="P238:Q238"/>
    <mergeCell ref="R238:S238"/>
    <mergeCell ref="T238:U238"/>
    <mergeCell ref="N244:O244"/>
    <mergeCell ref="P244:Q244"/>
    <mergeCell ref="R244:S244"/>
    <mergeCell ref="T244:U244"/>
    <mergeCell ref="D243:E243"/>
    <mergeCell ref="F243:G243"/>
    <mergeCell ref="H243:I243"/>
    <mergeCell ref="J243:K243"/>
    <mergeCell ref="L243:M243"/>
    <mergeCell ref="N243:O243"/>
    <mergeCell ref="P243:Q243"/>
    <mergeCell ref="R243:S243"/>
    <mergeCell ref="T243:U243"/>
    <mergeCell ref="D242:E242"/>
    <mergeCell ref="F242:G242"/>
    <mergeCell ref="H242:I242"/>
    <mergeCell ref="J242:K242"/>
    <mergeCell ref="L242:M242"/>
    <mergeCell ref="N242:O242"/>
    <mergeCell ref="P242:Q242"/>
    <mergeCell ref="R242:S242"/>
    <mergeCell ref="D237:E237"/>
    <mergeCell ref="F237:G237"/>
    <mergeCell ref="H237:I237"/>
    <mergeCell ref="J237:K237"/>
    <mergeCell ref="L237:M237"/>
    <mergeCell ref="N237:O237"/>
    <mergeCell ref="P237:Q237"/>
    <mergeCell ref="R237:S237"/>
    <mergeCell ref="T237:U237"/>
    <mergeCell ref="D236:E236"/>
    <mergeCell ref="F236:G236"/>
    <mergeCell ref="H236:I236"/>
    <mergeCell ref="J236:K236"/>
    <mergeCell ref="L236:M236"/>
    <mergeCell ref="N236:O236"/>
    <mergeCell ref="P236:Q236"/>
    <mergeCell ref="R236:S236"/>
    <mergeCell ref="T236:U236"/>
    <mergeCell ref="D235:E235"/>
    <mergeCell ref="F235:G235"/>
    <mergeCell ref="H235:I235"/>
    <mergeCell ref="J235:K235"/>
    <mergeCell ref="L235:M235"/>
    <mergeCell ref="N235:O235"/>
    <mergeCell ref="P235:Q235"/>
    <mergeCell ref="R235:S235"/>
    <mergeCell ref="T235:U235"/>
    <mergeCell ref="D234:E234"/>
    <mergeCell ref="F234:G234"/>
    <mergeCell ref="H234:I234"/>
    <mergeCell ref="J234:K234"/>
    <mergeCell ref="L234:M234"/>
    <mergeCell ref="N234:O234"/>
    <mergeCell ref="P234:Q234"/>
    <mergeCell ref="R234:S234"/>
    <mergeCell ref="T234:U234"/>
    <mergeCell ref="D233:E233"/>
    <mergeCell ref="F233:G233"/>
    <mergeCell ref="H233:I233"/>
    <mergeCell ref="J233:K233"/>
    <mergeCell ref="L233:M233"/>
    <mergeCell ref="N233:O233"/>
    <mergeCell ref="P233:Q233"/>
    <mergeCell ref="R233:S233"/>
    <mergeCell ref="T233:U233"/>
    <mergeCell ref="D232:E232"/>
    <mergeCell ref="F232:G232"/>
    <mergeCell ref="H232:I232"/>
    <mergeCell ref="J232:K232"/>
    <mergeCell ref="L232:M232"/>
    <mergeCell ref="N232:O232"/>
    <mergeCell ref="P232:Q232"/>
    <mergeCell ref="R232:S232"/>
    <mergeCell ref="T232:U232"/>
    <mergeCell ref="D231:E231"/>
    <mergeCell ref="F231:G231"/>
    <mergeCell ref="H231:I231"/>
    <mergeCell ref="J231:K231"/>
    <mergeCell ref="L231:M231"/>
    <mergeCell ref="N231:O231"/>
    <mergeCell ref="P231:Q231"/>
    <mergeCell ref="R231:S231"/>
    <mergeCell ref="T231:U231"/>
    <mergeCell ref="D230:E230"/>
    <mergeCell ref="F230:G230"/>
    <mergeCell ref="H230:I230"/>
    <mergeCell ref="J230:K230"/>
    <mergeCell ref="L230:M230"/>
    <mergeCell ref="N230:O230"/>
    <mergeCell ref="P230:Q230"/>
    <mergeCell ref="R230:S230"/>
    <mergeCell ref="T230:U230"/>
    <mergeCell ref="D229:E229"/>
    <mergeCell ref="F229:G229"/>
    <mergeCell ref="H229:I229"/>
    <mergeCell ref="J229:K229"/>
    <mergeCell ref="L229:M229"/>
    <mergeCell ref="N229:O229"/>
    <mergeCell ref="P229:Q229"/>
    <mergeCell ref="R229:S229"/>
    <mergeCell ref="T229:U229"/>
    <mergeCell ref="D228:E228"/>
    <mergeCell ref="F228:G228"/>
    <mergeCell ref="H228:I228"/>
    <mergeCell ref="J228:K228"/>
    <mergeCell ref="L228:M228"/>
    <mergeCell ref="N228:O228"/>
    <mergeCell ref="P228:Q228"/>
    <mergeCell ref="R228:S228"/>
    <mergeCell ref="T228:U228"/>
    <mergeCell ref="D227:E227"/>
    <mergeCell ref="F227:G227"/>
    <mergeCell ref="H227:I227"/>
    <mergeCell ref="J227:K227"/>
    <mergeCell ref="L227:M227"/>
    <mergeCell ref="N227:O227"/>
    <mergeCell ref="P227:Q227"/>
    <mergeCell ref="R227:S227"/>
    <mergeCell ref="T227:U227"/>
    <mergeCell ref="D226:E226"/>
    <mergeCell ref="F226:G226"/>
    <mergeCell ref="H226:I226"/>
    <mergeCell ref="J226:K226"/>
    <mergeCell ref="L226:M226"/>
    <mergeCell ref="N226:O226"/>
    <mergeCell ref="P226:Q226"/>
    <mergeCell ref="R226:S226"/>
    <mergeCell ref="T226:U226"/>
    <mergeCell ref="D225:E225"/>
    <mergeCell ref="F225:G225"/>
    <mergeCell ref="H225:I225"/>
    <mergeCell ref="J225:K225"/>
    <mergeCell ref="L225:M225"/>
    <mergeCell ref="N225:O225"/>
    <mergeCell ref="P225:Q225"/>
    <mergeCell ref="R225:S225"/>
    <mergeCell ref="T225:U225"/>
    <mergeCell ref="D224:E224"/>
    <mergeCell ref="F224:G224"/>
    <mergeCell ref="H224:I224"/>
    <mergeCell ref="J224:K224"/>
    <mergeCell ref="L224:M224"/>
    <mergeCell ref="N224:O224"/>
    <mergeCell ref="P224:Q224"/>
    <mergeCell ref="R224:S224"/>
    <mergeCell ref="T224:U224"/>
    <mergeCell ref="D223:E223"/>
    <mergeCell ref="F223:G223"/>
    <mergeCell ref="H223:I223"/>
    <mergeCell ref="J223:K223"/>
    <mergeCell ref="L223:M223"/>
    <mergeCell ref="N223:O223"/>
    <mergeCell ref="P223:Q223"/>
    <mergeCell ref="R223:S223"/>
    <mergeCell ref="T223:U223"/>
    <mergeCell ref="D246:E246"/>
    <mergeCell ref="F246:G246"/>
    <mergeCell ref="H246:I246"/>
    <mergeCell ref="J246:K246"/>
    <mergeCell ref="L246:M246"/>
    <mergeCell ref="N246:O246"/>
    <mergeCell ref="P246:Q246"/>
    <mergeCell ref="R246:S246"/>
    <mergeCell ref="T246:U246"/>
    <mergeCell ref="D245:E245"/>
    <mergeCell ref="F245:G245"/>
    <mergeCell ref="H245:I245"/>
    <mergeCell ref="J245:K245"/>
    <mergeCell ref="L245:M245"/>
    <mergeCell ref="N245:O245"/>
    <mergeCell ref="P245:Q245"/>
    <mergeCell ref="R245:S245"/>
    <mergeCell ref="T245:U245"/>
    <mergeCell ref="D244:E244"/>
    <mergeCell ref="F244:G244"/>
    <mergeCell ref="H244:I244"/>
    <mergeCell ref="J244:K244"/>
    <mergeCell ref="L244:M244"/>
    <mergeCell ref="T242:U242"/>
    <mergeCell ref="D241:E241"/>
    <mergeCell ref="F241:G241"/>
    <mergeCell ref="H241:I241"/>
    <mergeCell ref="J241:K241"/>
    <mergeCell ref="L241:M241"/>
    <mergeCell ref="N241:O241"/>
    <mergeCell ref="P241:Q241"/>
    <mergeCell ref="R241:S241"/>
    <mergeCell ref="T241:U241"/>
    <mergeCell ref="D240:E240"/>
    <mergeCell ref="F240:G240"/>
    <mergeCell ref="H240:I240"/>
    <mergeCell ref="J240:K240"/>
    <mergeCell ref="L240:M240"/>
    <mergeCell ref="N240:O240"/>
    <mergeCell ref="P240:Q240"/>
    <mergeCell ref="R240:S240"/>
    <mergeCell ref="T240:U240"/>
    <mergeCell ref="D239:E239"/>
    <mergeCell ref="F239:G239"/>
    <mergeCell ref="H239:I239"/>
    <mergeCell ref="J239:K239"/>
    <mergeCell ref="L239:M239"/>
    <mergeCell ref="N239:O239"/>
    <mergeCell ref="P239:Q239"/>
    <mergeCell ref="R239:S239"/>
    <mergeCell ref="T239:U239"/>
    <mergeCell ref="H247:I247"/>
    <mergeCell ref="J247:K247"/>
    <mergeCell ref="L247:M247"/>
    <mergeCell ref="N247:O247"/>
    <mergeCell ref="P247:Q247"/>
    <mergeCell ref="R247:S247"/>
    <mergeCell ref="T247:U247"/>
    <mergeCell ref="D257:E257"/>
    <mergeCell ref="F257:G257"/>
    <mergeCell ref="H257:I257"/>
    <mergeCell ref="J257:K257"/>
    <mergeCell ref="L257:M257"/>
    <mergeCell ref="N257:O257"/>
    <mergeCell ref="P257:Q257"/>
    <mergeCell ref="R257:S257"/>
    <mergeCell ref="T257:U257"/>
    <mergeCell ref="D256:E256"/>
    <mergeCell ref="F256:G256"/>
    <mergeCell ref="H256:I256"/>
    <mergeCell ref="J256:K256"/>
    <mergeCell ref="L256:M256"/>
    <mergeCell ref="N256:O256"/>
    <mergeCell ref="P256:Q256"/>
    <mergeCell ref="R256:S256"/>
    <mergeCell ref="T256:U256"/>
    <mergeCell ref="D248:E248"/>
    <mergeCell ref="F248:G248"/>
    <mergeCell ref="H248:I248"/>
    <mergeCell ref="J248:K248"/>
    <mergeCell ref="L248:M248"/>
    <mergeCell ref="N248:O248"/>
    <mergeCell ref="P248:Q248"/>
    <mergeCell ref="P259:Q259"/>
    <mergeCell ref="R259:S259"/>
    <mergeCell ref="T259:U259"/>
    <mergeCell ref="AE208:AF208"/>
    <mergeCell ref="D209:E209"/>
    <mergeCell ref="G209:H209"/>
    <mergeCell ref="J209:K209"/>
    <mergeCell ref="M209:N209"/>
    <mergeCell ref="P209:Q209"/>
    <mergeCell ref="S209:T209"/>
    <mergeCell ref="V209:W209"/>
    <mergeCell ref="Y209:Z209"/>
    <mergeCell ref="AB209:AC209"/>
    <mergeCell ref="AE209:AF209"/>
    <mergeCell ref="D208:E208"/>
    <mergeCell ref="G208:H208"/>
    <mergeCell ref="J208:K208"/>
    <mergeCell ref="M208:N208"/>
    <mergeCell ref="P208:Q208"/>
    <mergeCell ref="S208:T208"/>
    <mergeCell ref="V208:W208"/>
    <mergeCell ref="D255:E255"/>
    <mergeCell ref="F255:G255"/>
    <mergeCell ref="H255:I255"/>
    <mergeCell ref="J255:K255"/>
    <mergeCell ref="L255:M255"/>
    <mergeCell ref="N255:O255"/>
    <mergeCell ref="P255:Q255"/>
    <mergeCell ref="R255:S255"/>
    <mergeCell ref="T255:U255"/>
    <mergeCell ref="D247:E247"/>
    <mergeCell ref="F247:G247"/>
    <mergeCell ref="J205:K205"/>
    <mergeCell ref="M205:N205"/>
    <mergeCell ref="P205:Q205"/>
    <mergeCell ref="S205:T205"/>
    <mergeCell ref="V205:W205"/>
    <mergeCell ref="Y205:Z205"/>
    <mergeCell ref="AB205:AC205"/>
    <mergeCell ref="AE205:AF205"/>
    <mergeCell ref="Y208:Z208"/>
    <mergeCell ref="AB208:AC208"/>
    <mergeCell ref="AE206:AF206"/>
    <mergeCell ref="D207:E207"/>
    <mergeCell ref="G207:H207"/>
    <mergeCell ref="J207:K207"/>
    <mergeCell ref="M207:N207"/>
    <mergeCell ref="P207:Q207"/>
    <mergeCell ref="S207:T207"/>
    <mergeCell ref="V207:W207"/>
    <mergeCell ref="Y207:Z207"/>
    <mergeCell ref="AB207:AC207"/>
    <mergeCell ref="AE207:AF207"/>
    <mergeCell ref="D206:E206"/>
    <mergeCell ref="G206:H206"/>
    <mergeCell ref="J206:K206"/>
    <mergeCell ref="M206:N206"/>
    <mergeCell ref="P206:Q206"/>
    <mergeCell ref="S206:T206"/>
    <mergeCell ref="V206:W206"/>
    <mergeCell ref="Y206:Z206"/>
    <mergeCell ref="AB206:AC206"/>
    <mergeCell ref="AE198:AF198"/>
    <mergeCell ref="D199:E199"/>
    <mergeCell ref="G199:H199"/>
    <mergeCell ref="J199:K199"/>
    <mergeCell ref="M199:N199"/>
    <mergeCell ref="P199:Q199"/>
    <mergeCell ref="S199:T199"/>
    <mergeCell ref="V199:W199"/>
    <mergeCell ref="Y199:Z199"/>
    <mergeCell ref="AB199:AC199"/>
    <mergeCell ref="AE199:AF199"/>
    <mergeCell ref="D198:E198"/>
    <mergeCell ref="G198:H198"/>
    <mergeCell ref="J198:K198"/>
    <mergeCell ref="M198:N198"/>
    <mergeCell ref="P198:Q198"/>
    <mergeCell ref="S198:T198"/>
    <mergeCell ref="V198:W198"/>
    <mergeCell ref="Y198:Z198"/>
    <mergeCell ref="AB198:AC198"/>
    <mergeCell ref="AB202:AC202"/>
    <mergeCell ref="AE200:AF200"/>
    <mergeCell ref="D201:E201"/>
    <mergeCell ref="G201:H201"/>
    <mergeCell ref="J201:K201"/>
    <mergeCell ref="AE196:AF196"/>
    <mergeCell ref="D197:E197"/>
    <mergeCell ref="G197:H197"/>
    <mergeCell ref="J197:K197"/>
    <mergeCell ref="M197:N197"/>
    <mergeCell ref="P197:Q197"/>
    <mergeCell ref="S197:T197"/>
    <mergeCell ref="V197:W197"/>
    <mergeCell ref="Y197:Z197"/>
    <mergeCell ref="AB197:AC197"/>
    <mergeCell ref="AE197:AF197"/>
    <mergeCell ref="D196:E196"/>
    <mergeCell ref="G196:H196"/>
    <mergeCell ref="J196:K196"/>
    <mergeCell ref="M196:N196"/>
    <mergeCell ref="P196:Q196"/>
    <mergeCell ref="S196:T196"/>
    <mergeCell ref="V196:W196"/>
    <mergeCell ref="Y196:Z196"/>
    <mergeCell ref="AB196:AC196"/>
    <mergeCell ref="AE194:AF194"/>
    <mergeCell ref="D195:E195"/>
    <mergeCell ref="G195:H195"/>
    <mergeCell ref="J195:K195"/>
    <mergeCell ref="M195:N195"/>
    <mergeCell ref="P195:Q195"/>
    <mergeCell ref="S195:T195"/>
    <mergeCell ref="V195:W195"/>
    <mergeCell ref="Y195:Z195"/>
    <mergeCell ref="AB195:AC195"/>
    <mergeCell ref="AE195:AF195"/>
    <mergeCell ref="D194:E194"/>
    <mergeCell ref="G194:H194"/>
    <mergeCell ref="J194:K194"/>
    <mergeCell ref="M194:N194"/>
    <mergeCell ref="P194:Q194"/>
    <mergeCell ref="S194:T194"/>
    <mergeCell ref="V194:W194"/>
    <mergeCell ref="Y194:Z194"/>
    <mergeCell ref="AB194:AC194"/>
    <mergeCell ref="AE192:AF192"/>
    <mergeCell ref="D193:E193"/>
    <mergeCell ref="G193:H193"/>
    <mergeCell ref="J193:K193"/>
    <mergeCell ref="M193:N193"/>
    <mergeCell ref="P193:Q193"/>
    <mergeCell ref="S193:T193"/>
    <mergeCell ref="V193:W193"/>
    <mergeCell ref="Y193:Z193"/>
    <mergeCell ref="AB193:AC193"/>
    <mergeCell ref="AE193:AF193"/>
    <mergeCell ref="D192:E192"/>
    <mergeCell ref="G192:H192"/>
    <mergeCell ref="J192:K192"/>
    <mergeCell ref="M192:N192"/>
    <mergeCell ref="P192:Q192"/>
    <mergeCell ref="S192:T192"/>
    <mergeCell ref="V192:W192"/>
    <mergeCell ref="Y192:Z192"/>
    <mergeCell ref="AB192:AC192"/>
    <mergeCell ref="AE190:AF190"/>
    <mergeCell ref="D191:E191"/>
    <mergeCell ref="G191:H191"/>
    <mergeCell ref="J191:K191"/>
    <mergeCell ref="M191:N191"/>
    <mergeCell ref="P191:Q191"/>
    <mergeCell ref="S191:T191"/>
    <mergeCell ref="V191:W191"/>
    <mergeCell ref="Y191:Z191"/>
    <mergeCell ref="AB191:AC191"/>
    <mergeCell ref="AE191:AF191"/>
    <mergeCell ref="D190:E190"/>
    <mergeCell ref="G190:H190"/>
    <mergeCell ref="J190:K190"/>
    <mergeCell ref="M190:N190"/>
    <mergeCell ref="P190:Q190"/>
    <mergeCell ref="S190:T190"/>
    <mergeCell ref="V190:W190"/>
    <mergeCell ref="Y190:Z190"/>
    <mergeCell ref="AB190:AC190"/>
    <mergeCell ref="D210:E210"/>
    <mergeCell ref="G210:H210"/>
    <mergeCell ref="J210:K210"/>
    <mergeCell ref="M210:N210"/>
    <mergeCell ref="P210:Q210"/>
    <mergeCell ref="S210:T210"/>
    <mergeCell ref="V210:W210"/>
    <mergeCell ref="Y210:Z210"/>
    <mergeCell ref="AB210:AC210"/>
    <mergeCell ref="AE210:AF210"/>
    <mergeCell ref="D203:E203"/>
    <mergeCell ref="G203:H203"/>
    <mergeCell ref="J203:K203"/>
    <mergeCell ref="M203:N203"/>
    <mergeCell ref="P203:Q203"/>
    <mergeCell ref="S203:T203"/>
    <mergeCell ref="V203:W203"/>
    <mergeCell ref="Y203:Z203"/>
    <mergeCell ref="AB203:AC203"/>
    <mergeCell ref="AE203:AF203"/>
    <mergeCell ref="D204:E204"/>
    <mergeCell ref="G204:H204"/>
    <mergeCell ref="J204:K204"/>
    <mergeCell ref="M204:N204"/>
    <mergeCell ref="P204:Q204"/>
    <mergeCell ref="S204:T204"/>
    <mergeCell ref="V204:W204"/>
    <mergeCell ref="Y204:Z204"/>
    <mergeCell ref="AB204:AC204"/>
    <mergeCell ref="AE204:AF204"/>
    <mergeCell ref="D205:E205"/>
    <mergeCell ref="G205:H205"/>
    <mergeCell ref="M201:N201"/>
    <mergeCell ref="P201:Q201"/>
    <mergeCell ref="S201:T201"/>
    <mergeCell ref="V201:W201"/>
    <mergeCell ref="Y201:Z201"/>
    <mergeCell ref="AB201:AC201"/>
    <mergeCell ref="AE201:AF201"/>
    <mergeCell ref="D200:E200"/>
    <mergeCell ref="G200:H200"/>
    <mergeCell ref="J200:K200"/>
    <mergeCell ref="M200:N200"/>
    <mergeCell ref="P200:Q200"/>
    <mergeCell ref="S200:T200"/>
    <mergeCell ref="V200:W200"/>
    <mergeCell ref="Y200:Z200"/>
    <mergeCell ref="AB200:AC200"/>
    <mergeCell ref="AE202:AF202"/>
    <mergeCell ref="D202:E202"/>
    <mergeCell ref="G202:H202"/>
    <mergeCell ref="J202:K202"/>
    <mergeCell ref="M202:N202"/>
    <mergeCell ref="P202:Q202"/>
    <mergeCell ref="S202:T202"/>
    <mergeCell ref="V202:W202"/>
    <mergeCell ref="Y202:Z202"/>
    <mergeCell ref="AE188:AF188"/>
    <mergeCell ref="D189:E189"/>
    <mergeCell ref="G189:H189"/>
    <mergeCell ref="J189:K189"/>
    <mergeCell ref="M189:N189"/>
    <mergeCell ref="P189:Q189"/>
    <mergeCell ref="S189:T189"/>
    <mergeCell ref="V189:W189"/>
    <mergeCell ref="Y189:Z189"/>
    <mergeCell ref="AB189:AC189"/>
    <mergeCell ref="AE189:AF189"/>
    <mergeCell ref="D188:E188"/>
    <mergeCell ref="G188:H188"/>
    <mergeCell ref="J188:K188"/>
    <mergeCell ref="M188:N188"/>
    <mergeCell ref="P188:Q188"/>
    <mergeCell ref="S188:T188"/>
    <mergeCell ref="V188:W188"/>
    <mergeCell ref="Y188:Z188"/>
    <mergeCell ref="AB188:AC188"/>
    <mergeCell ref="AE184:AF184"/>
    <mergeCell ref="D185:E185"/>
    <mergeCell ref="G185:H185"/>
    <mergeCell ref="J185:K185"/>
    <mergeCell ref="M185:N185"/>
    <mergeCell ref="P185:Q185"/>
    <mergeCell ref="S185:T185"/>
    <mergeCell ref="V185:W185"/>
    <mergeCell ref="Y185:Z185"/>
    <mergeCell ref="AB185:AC185"/>
    <mergeCell ref="AE185:AF185"/>
    <mergeCell ref="D184:E184"/>
    <mergeCell ref="G184:H184"/>
    <mergeCell ref="J184:K184"/>
    <mergeCell ref="M184:N184"/>
    <mergeCell ref="P184:Q184"/>
    <mergeCell ref="S184:T184"/>
    <mergeCell ref="V184:W184"/>
    <mergeCell ref="Y184:Z184"/>
    <mergeCell ref="AB184:AC184"/>
    <mergeCell ref="AE182:AF182"/>
    <mergeCell ref="D183:E183"/>
    <mergeCell ref="G183:H183"/>
    <mergeCell ref="J183:K183"/>
    <mergeCell ref="M183:N183"/>
    <mergeCell ref="P183:Q183"/>
    <mergeCell ref="S183:T183"/>
    <mergeCell ref="V183:W183"/>
    <mergeCell ref="Y183:Z183"/>
    <mergeCell ref="AB183:AC183"/>
    <mergeCell ref="AE183:AF183"/>
    <mergeCell ref="D182:E182"/>
    <mergeCell ref="G182:H182"/>
    <mergeCell ref="J182:K182"/>
    <mergeCell ref="M182:N182"/>
    <mergeCell ref="P182:Q182"/>
    <mergeCell ref="S182:T182"/>
    <mergeCell ref="V182:W182"/>
    <mergeCell ref="Y182:Z182"/>
    <mergeCell ref="AB182:AC182"/>
    <mergeCell ref="AE180:AF180"/>
    <mergeCell ref="D181:E181"/>
    <mergeCell ref="G181:H181"/>
    <mergeCell ref="J181:K181"/>
    <mergeCell ref="M181:N181"/>
    <mergeCell ref="P181:Q181"/>
    <mergeCell ref="S181:T181"/>
    <mergeCell ref="V181:W181"/>
    <mergeCell ref="Y181:Z181"/>
    <mergeCell ref="AB181:AC181"/>
    <mergeCell ref="AE181:AF181"/>
    <mergeCell ref="D180:E180"/>
    <mergeCell ref="G180:H180"/>
    <mergeCell ref="J180:K180"/>
    <mergeCell ref="M180:N180"/>
    <mergeCell ref="P180:Q180"/>
    <mergeCell ref="S180:T180"/>
    <mergeCell ref="V180:W180"/>
    <mergeCell ref="Y180:Z180"/>
    <mergeCell ref="AB180:AC180"/>
    <mergeCell ref="AE178:AF178"/>
    <mergeCell ref="D179:E179"/>
    <mergeCell ref="G179:H179"/>
    <mergeCell ref="J179:K179"/>
    <mergeCell ref="M179:N179"/>
    <mergeCell ref="P179:Q179"/>
    <mergeCell ref="S179:T179"/>
    <mergeCell ref="V179:W179"/>
    <mergeCell ref="Y179:Z179"/>
    <mergeCell ref="AB179:AC179"/>
    <mergeCell ref="AE179:AF179"/>
    <mergeCell ref="D178:E178"/>
    <mergeCell ref="G178:H178"/>
    <mergeCell ref="J178:K178"/>
    <mergeCell ref="M178:N178"/>
    <mergeCell ref="P178:Q178"/>
    <mergeCell ref="S178:T178"/>
    <mergeCell ref="V178:W178"/>
    <mergeCell ref="Y178:Z178"/>
    <mergeCell ref="AB178:AC178"/>
    <mergeCell ref="AE211:AF211"/>
    <mergeCell ref="D212:E212"/>
    <mergeCell ref="G212:H212"/>
    <mergeCell ref="J212:K212"/>
    <mergeCell ref="M212:N212"/>
    <mergeCell ref="P212:Q212"/>
    <mergeCell ref="S212:T212"/>
    <mergeCell ref="V212:W212"/>
    <mergeCell ref="Y212:Z212"/>
    <mergeCell ref="AB212:AC212"/>
    <mergeCell ref="AE212:AF212"/>
    <mergeCell ref="D211:E211"/>
    <mergeCell ref="G211:H211"/>
    <mergeCell ref="J211:K211"/>
    <mergeCell ref="M211:N211"/>
    <mergeCell ref="P211:Q211"/>
    <mergeCell ref="S211:T211"/>
    <mergeCell ref="V211:W211"/>
    <mergeCell ref="Y211:Z211"/>
    <mergeCell ref="AB211:AC211"/>
    <mergeCell ref="AE186:AF186"/>
    <mergeCell ref="D187:E187"/>
    <mergeCell ref="G187:H187"/>
    <mergeCell ref="J187:K187"/>
    <mergeCell ref="M187:N187"/>
    <mergeCell ref="P187:Q187"/>
    <mergeCell ref="S187:T187"/>
    <mergeCell ref="V187:W187"/>
    <mergeCell ref="Y187:Z187"/>
    <mergeCell ref="AB187:AC187"/>
    <mergeCell ref="AE187:AF187"/>
    <mergeCell ref="D186:E186"/>
    <mergeCell ref="G186:H186"/>
    <mergeCell ref="J186:K186"/>
    <mergeCell ref="M186:N186"/>
    <mergeCell ref="P186:Q186"/>
    <mergeCell ref="S186:T186"/>
    <mergeCell ref="V186:W186"/>
    <mergeCell ref="Y186:Z186"/>
    <mergeCell ref="AB186:AC186"/>
    <mergeCell ref="AE215:AF215"/>
    <mergeCell ref="D213:E213"/>
    <mergeCell ref="G213:H213"/>
    <mergeCell ref="J213:K213"/>
    <mergeCell ref="M213:N213"/>
    <mergeCell ref="P213:Q213"/>
    <mergeCell ref="S213:T213"/>
    <mergeCell ref="V213:W213"/>
    <mergeCell ref="Y213:Z213"/>
    <mergeCell ref="AB213:AC213"/>
    <mergeCell ref="AE213:AF213"/>
    <mergeCell ref="D214:E214"/>
    <mergeCell ref="G214:H214"/>
    <mergeCell ref="J214:K214"/>
    <mergeCell ref="M214:N214"/>
    <mergeCell ref="P214:Q214"/>
    <mergeCell ref="S214:T214"/>
    <mergeCell ref="V214:W214"/>
    <mergeCell ref="Y214:Z214"/>
    <mergeCell ref="AB214:AC214"/>
    <mergeCell ref="AE214:AF214"/>
    <mergeCell ref="D215:E215"/>
    <mergeCell ref="G215:H215"/>
    <mergeCell ref="J215:K215"/>
    <mergeCell ref="M215:N215"/>
    <mergeCell ref="P215:Q215"/>
    <mergeCell ref="S215:T215"/>
    <mergeCell ref="V215:W215"/>
    <mergeCell ref="Y215:Z215"/>
    <mergeCell ref="AB215:AC215"/>
    <mergeCell ref="X159:Y159"/>
    <mergeCell ref="Z159:AA159"/>
    <mergeCell ref="AB159:AC159"/>
    <mergeCell ref="AD159:AE159"/>
    <mergeCell ref="AF159:AG159"/>
    <mergeCell ref="AH159:AI159"/>
    <mergeCell ref="AJ159:AK159"/>
    <mergeCell ref="AL159:AM159"/>
    <mergeCell ref="AN159:AO159"/>
    <mergeCell ref="D159:E159"/>
    <mergeCell ref="F159:G159"/>
    <mergeCell ref="H159:I159"/>
    <mergeCell ref="J159:L159"/>
    <mergeCell ref="M159:N159"/>
    <mergeCell ref="O159:P159"/>
    <mergeCell ref="Q159:R159"/>
    <mergeCell ref="S159:U159"/>
    <mergeCell ref="V159:W159"/>
    <mergeCell ref="X158:Y158"/>
    <mergeCell ref="Z158:AA158"/>
    <mergeCell ref="AB158:AC158"/>
    <mergeCell ref="AD158:AE158"/>
    <mergeCell ref="AF158:AG158"/>
    <mergeCell ref="AH158:AI158"/>
    <mergeCell ref="AJ158:AK158"/>
    <mergeCell ref="AL158:AM158"/>
    <mergeCell ref="AN158:AO158"/>
    <mergeCell ref="D158:E158"/>
    <mergeCell ref="F158:G158"/>
    <mergeCell ref="H158:I158"/>
    <mergeCell ref="J158:L158"/>
    <mergeCell ref="M158:N158"/>
    <mergeCell ref="O158:P158"/>
    <mergeCell ref="Q158:R158"/>
    <mergeCell ref="S158:U158"/>
    <mergeCell ref="V158:W158"/>
    <mergeCell ref="X157:Y157"/>
    <mergeCell ref="Z157:AA157"/>
    <mergeCell ref="AB157:AC157"/>
    <mergeCell ref="AD157:AE157"/>
    <mergeCell ref="AF157:AG157"/>
    <mergeCell ref="AH157:AI157"/>
    <mergeCell ref="AJ157:AK157"/>
    <mergeCell ref="AL157:AM157"/>
    <mergeCell ref="AN157:AO157"/>
    <mergeCell ref="D157:E157"/>
    <mergeCell ref="F157:G157"/>
    <mergeCell ref="H157:I157"/>
    <mergeCell ref="J157:L157"/>
    <mergeCell ref="M157:N157"/>
    <mergeCell ref="O157:P157"/>
    <mergeCell ref="Q157:R157"/>
    <mergeCell ref="S157:U157"/>
    <mergeCell ref="V157:W157"/>
    <mergeCell ref="X156:Y156"/>
    <mergeCell ref="Z156:AA156"/>
    <mergeCell ref="AB156:AC156"/>
    <mergeCell ref="AD156:AE156"/>
    <mergeCell ref="AF156:AG156"/>
    <mergeCell ref="AH156:AI156"/>
    <mergeCell ref="AJ156:AK156"/>
    <mergeCell ref="AL156:AM156"/>
    <mergeCell ref="AN156:AO156"/>
    <mergeCell ref="D156:E156"/>
    <mergeCell ref="F156:G156"/>
    <mergeCell ref="H156:I156"/>
    <mergeCell ref="J156:L156"/>
    <mergeCell ref="M156:N156"/>
    <mergeCell ref="O156:P156"/>
    <mergeCell ref="Q156:R156"/>
    <mergeCell ref="S156:U156"/>
    <mergeCell ref="V156:W156"/>
    <mergeCell ref="X155:Y155"/>
    <mergeCell ref="Z155:AA155"/>
    <mergeCell ref="AB155:AC155"/>
    <mergeCell ref="AD155:AE155"/>
    <mergeCell ref="AF155:AG155"/>
    <mergeCell ref="AH155:AI155"/>
    <mergeCell ref="AJ155:AK155"/>
    <mergeCell ref="AL155:AM155"/>
    <mergeCell ref="AN155:AO155"/>
    <mergeCell ref="D155:E155"/>
    <mergeCell ref="F155:G155"/>
    <mergeCell ref="H155:I155"/>
    <mergeCell ref="J155:L155"/>
    <mergeCell ref="M155:N155"/>
    <mergeCell ref="O155:P155"/>
    <mergeCell ref="Q155:R155"/>
    <mergeCell ref="S155:U155"/>
    <mergeCell ref="V155:W155"/>
    <mergeCell ref="X154:Y154"/>
    <mergeCell ref="Z154:AA154"/>
    <mergeCell ref="AB154:AC154"/>
    <mergeCell ref="AD154:AE154"/>
    <mergeCell ref="AF154:AG154"/>
    <mergeCell ref="AH154:AI154"/>
    <mergeCell ref="AJ154:AK154"/>
    <mergeCell ref="AL154:AM154"/>
    <mergeCell ref="AN154:AO154"/>
    <mergeCell ref="D154:E154"/>
    <mergeCell ref="F154:G154"/>
    <mergeCell ref="H154:I154"/>
    <mergeCell ref="J154:L154"/>
    <mergeCell ref="M154:N154"/>
    <mergeCell ref="O154:P154"/>
    <mergeCell ref="Q154:R154"/>
    <mergeCell ref="S154:U154"/>
    <mergeCell ref="V154:W154"/>
    <mergeCell ref="X153:Y153"/>
    <mergeCell ref="Z153:AA153"/>
    <mergeCell ref="AB153:AC153"/>
    <mergeCell ref="AD153:AE153"/>
    <mergeCell ref="AF153:AG153"/>
    <mergeCell ref="AH153:AI153"/>
    <mergeCell ref="AJ153:AK153"/>
    <mergeCell ref="AL153:AM153"/>
    <mergeCell ref="AN153:AO153"/>
    <mergeCell ref="D153:E153"/>
    <mergeCell ref="F153:G153"/>
    <mergeCell ref="H153:I153"/>
    <mergeCell ref="J153:L153"/>
    <mergeCell ref="M153:N153"/>
    <mergeCell ref="O153:P153"/>
    <mergeCell ref="Q153:R153"/>
    <mergeCell ref="S153:U153"/>
    <mergeCell ref="V153:W153"/>
    <mergeCell ref="X152:Y152"/>
    <mergeCell ref="Z152:AA152"/>
    <mergeCell ref="AB152:AC152"/>
    <mergeCell ref="AD152:AE152"/>
    <mergeCell ref="AF152:AG152"/>
    <mergeCell ref="AH152:AI152"/>
    <mergeCell ref="AJ152:AK152"/>
    <mergeCell ref="AL152:AM152"/>
    <mergeCell ref="AN152:AO152"/>
    <mergeCell ref="D152:E152"/>
    <mergeCell ref="F152:G152"/>
    <mergeCell ref="H152:I152"/>
    <mergeCell ref="J152:L152"/>
    <mergeCell ref="M152:N152"/>
    <mergeCell ref="O152:P152"/>
    <mergeCell ref="Q152:R152"/>
    <mergeCell ref="S152:U152"/>
    <mergeCell ref="V152:W152"/>
    <mergeCell ref="X151:Y151"/>
    <mergeCell ref="Z151:AA151"/>
    <mergeCell ref="AB151:AC151"/>
    <mergeCell ref="AD151:AE151"/>
    <mergeCell ref="AF151:AG151"/>
    <mergeCell ref="AH151:AI151"/>
    <mergeCell ref="AJ151:AK151"/>
    <mergeCell ref="AL151:AM151"/>
    <mergeCell ref="AN151:AO151"/>
    <mergeCell ref="D151:E151"/>
    <mergeCell ref="F151:G151"/>
    <mergeCell ref="H151:I151"/>
    <mergeCell ref="J151:L151"/>
    <mergeCell ref="M151:N151"/>
    <mergeCell ref="O151:P151"/>
    <mergeCell ref="Q151:R151"/>
    <mergeCell ref="S151:U151"/>
    <mergeCell ref="V151:W151"/>
    <mergeCell ref="X150:Y150"/>
    <mergeCell ref="Z150:AA150"/>
    <mergeCell ref="AB150:AC150"/>
    <mergeCell ref="AD150:AE150"/>
    <mergeCell ref="AF150:AG150"/>
    <mergeCell ref="AH150:AI150"/>
    <mergeCell ref="AJ150:AK150"/>
    <mergeCell ref="AL150:AM150"/>
    <mergeCell ref="AN150:AO150"/>
    <mergeCell ref="D150:E150"/>
    <mergeCell ref="F150:G150"/>
    <mergeCell ref="H150:I150"/>
    <mergeCell ref="J150:L150"/>
    <mergeCell ref="M150:N150"/>
    <mergeCell ref="O150:P150"/>
    <mergeCell ref="Q150:R150"/>
    <mergeCell ref="S150:U150"/>
    <mergeCell ref="V150:W150"/>
    <mergeCell ref="X149:Y149"/>
    <mergeCell ref="Z149:AA149"/>
    <mergeCell ref="AB149:AC149"/>
    <mergeCell ref="AD149:AE149"/>
    <mergeCell ref="AF149:AG149"/>
    <mergeCell ref="AH149:AI149"/>
    <mergeCell ref="AJ149:AK149"/>
    <mergeCell ref="AL149:AM149"/>
    <mergeCell ref="AN149:AO149"/>
    <mergeCell ref="D149:E149"/>
    <mergeCell ref="F149:G149"/>
    <mergeCell ref="H149:I149"/>
    <mergeCell ref="J149:L149"/>
    <mergeCell ref="M149:N149"/>
    <mergeCell ref="O149:P149"/>
    <mergeCell ref="Q149:R149"/>
    <mergeCell ref="S149:U149"/>
    <mergeCell ref="V149:W149"/>
    <mergeCell ref="X148:Y148"/>
    <mergeCell ref="Z148:AA148"/>
    <mergeCell ref="AB148:AC148"/>
    <mergeCell ref="AD148:AE148"/>
    <mergeCell ref="AF148:AG148"/>
    <mergeCell ref="AH148:AI148"/>
    <mergeCell ref="AJ148:AK148"/>
    <mergeCell ref="AL148:AM148"/>
    <mergeCell ref="AN148:AO148"/>
    <mergeCell ref="D148:E148"/>
    <mergeCell ref="F148:G148"/>
    <mergeCell ref="H148:I148"/>
    <mergeCell ref="J148:L148"/>
    <mergeCell ref="M148:N148"/>
    <mergeCell ref="O148:P148"/>
    <mergeCell ref="Q148:R148"/>
    <mergeCell ref="S148:U148"/>
    <mergeCell ref="V148:W148"/>
    <mergeCell ref="X147:Y147"/>
    <mergeCell ref="Z147:AA147"/>
    <mergeCell ref="AB147:AC147"/>
    <mergeCell ref="AD147:AE147"/>
    <mergeCell ref="AF147:AG147"/>
    <mergeCell ref="AH147:AI147"/>
    <mergeCell ref="AJ147:AK147"/>
    <mergeCell ref="AL147:AM147"/>
    <mergeCell ref="AN147:AO147"/>
    <mergeCell ref="D147:E147"/>
    <mergeCell ref="F147:G147"/>
    <mergeCell ref="H147:I147"/>
    <mergeCell ref="J147:L147"/>
    <mergeCell ref="M147:N147"/>
    <mergeCell ref="O147:P147"/>
    <mergeCell ref="Q147:R147"/>
    <mergeCell ref="S147:U147"/>
    <mergeCell ref="V147:W147"/>
    <mergeCell ref="X146:Y146"/>
    <mergeCell ref="Z146:AA146"/>
    <mergeCell ref="AB146:AC146"/>
    <mergeCell ref="AD146:AE146"/>
    <mergeCell ref="AF146:AG146"/>
    <mergeCell ref="AH146:AI146"/>
    <mergeCell ref="AJ146:AK146"/>
    <mergeCell ref="AL146:AM146"/>
    <mergeCell ref="AN146:AO146"/>
    <mergeCell ref="D146:E146"/>
    <mergeCell ref="F146:G146"/>
    <mergeCell ref="H146:I146"/>
    <mergeCell ref="J146:L146"/>
    <mergeCell ref="M146:N146"/>
    <mergeCell ref="O146:P146"/>
    <mergeCell ref="Q146:R146"/>
    <mergeCell ref="S146:U146"/>
    <mergeCell ref="V146:W146"/>
    <mergeCell ref="X145:Y145"/>
    <mergeCell ref="Z145:AA145"/>
    <mergeCell ref="AB145:AC145"/>
    <mergeCell ref="AD145:AE145"/>
    <mergeCell ref="AF145:AG145"/>
    <mergeCell ref="AH145:AI145"/>
    <mergeCell ref="AJ145:AK145"/>
    <mergeCell ref="AL145:AM145"/>
    <mergeCell ref="AN145:AO145"/>
    <mergeCell ref="D145:E145"/>
    <mergeCell ref="F145:G145"/>
    <mergeCell ref="H145:I145"/>
    <mergeCell ref="J145:L145"/>
    <mergeCell ref="M145:N145"/>
    <mergeCell ref="O145:P145"/>
    <mergeCell ref="Q145:R145"/>
    <mergeCell ref="S145:U145"/>
    <mergeCell ref="V145:W145"/>
    <mergeCell ref="X144:Y144"/>
    <mergeCell ref="Z144:AA144"/>
    <mergeCell ref="AB144:AC144"/>
    <mergeCell ref="AD144:AE144"/>
    <mergeCell ref="AF144:AG144"/>
    <mergeCell ref="AH144:AI144"/>
    <mergeCell ref="AJ144:AK144"/>
    <mergeCell ref="AL144:AM144"/>
    <mergeCell ref="AN144:AO144"/>
    <mergeCell ref="D144:E144"/>
    <mergeCell ref="F144:G144"/>
    <mergeCell ref="H144:I144"/>
    <mergeCell ref="J144:L144"/>
    <mergeCell ref="M144:N144"/>
    <mergeCell ref="O144:P144"/>
    <mergeCell ref="Q144:R144"/>
    <mergeCell ref="S144:U144"/>
    <mergeCell ref="V144:W144"/>
    <mergeCell ref="X143:Y143"/>
    <mergeCell ref="Z143:AA143"/>
    <mergeCell ref="AB143:AC143"/>
    <mergeCell ref="AD143:AE143"/>
    <mergeCell ref="AF143:AG143"/>
    <mergeCell ref="AH143:AI143"/>
    <mergeCell ref="AJ143:AK143"/>
    <mergeCell ref="AL143:AM143"/>
    <mergeCell ref="AN143:AO143"/>
    <mergeCell ref="D143:E143"/>
    <mergeCell ref="F143:G143"/>
    <mergeCell ref="H143:I143"/>
    <mergeCell ref="J143:L143"/>
    <mergeCell ref="M143:N143"/>
    <mergeCell ref="O143:P143"/>
    <mergeCell ref="Q143:R143"/>
    <mergeCell ref="S143:U143"/>
    <mergeCell ref="V143:W143"/>
    <mergeCell ref="X165:Y165"/>
    <mergeCell ref="Z165:AA165"/>
    <mergeCell ref="AB165:AC165"/>
    <mergeCell ref="AD165:AE165"/>
    <mergeCell ref="AF165:AG165"/>
    <mergeCell ref="AH165:AI165"/>
    <mergeCell ref="AJ165:AK165"/>
    <mergeCell ref="AL165:AM165"/>
    <mergeCell ref="AN165:AO165"/>
    <mergeCell ref="D165:E165"/>
    <mergeCell ref="F165:G165"/>
    <mergeCell ref="H165:I165"/>
    <mergeCell ref="J165:L165"/>
    <mergeCell ref="M165:N165"/>
    <mergeCell ref="O165:P165"/>
    <mergeCell ref="Q165:R165"/>
    <mergeCell ref="S165:U165"/>
    <mergeCell ref="V165:W165"/>
    <mergeCell ref="X164:Y164"/>
    <mergeCell ref="Z164:AA164"/>
    <mergeCell ref="AB164:AC164"/>
    <mergeCell ref="AD164:AE164"/>
    <mergeCell ref="AF164:AG164"/>
    <mergeCell ref="AH164:AI164"/>
    <mergeCell ref="AJ164:AK164"/>
    <mergeCell ref="AL164:AM164"/>
    <mergeCell ref="AN164:AO164"/>
    <mergeCell ref="D164:E164"/>
    <mergeCell ref="F164:G164"/>
    <mergeCell ref="H164:I164"/>
    <mergeCell ref="J164:L164"/>
    <mergeCell ref="M164:N164"/>
    <mergeCell ref="O164:P164"/>
    <mergeCell ref="Q164:R164"/>
    <mergeCell ref="S164:U164"/>
    <mergeCell ref="V164:W164"/>
    <mergeCell ref="X163:Y163"/>
    <mergeCell ref="Z163:AA163"/>
    <mergeCell ref="AB163:AC163"/>
    <mergeCell ref="AD163:AE163"/>
    <mergeCell ref="AF163:AG163"/>
    <mergeCell ref="AH163:AI163"/>
    <mergeCell ref="AJ163:AK163"/>
    <mergeCell ref="AL163:AM163"/>
    <mergeCell ref="AN163:AO163"/>
    <mergeCell ref="D163:E163"/>
    <mergeCell ref="F163:G163"/>
    <mergeCell ref="H163:I163"/>
    <mergeCell ref="J163:L163"/>
    <mergeCell ref="M163:N163"/>
    <mergeCell ref="O163:P163"/>
    <mergeCell ref="Q163:R163"/>
    <mergeCell ref="S163:U163"/>
    <mergeCell ref="V163:W163"/>
    <mergeCell ref="X162:Y162"/>
    <mergeCell ref="Z162:AA162"/>
    <mergeCell ref="AB162:AC162"/>
    <mergeCell ref="AD162:AE162"/>
    <mergeCell ref="AF162:AG162"/>
    <mergeCell ref="AH162:AI162"/>
    <mergeCell ref="AJ162:AK162"/>
    <mergeCell ref="AL162:AM162"/>
    <mergeCell ref="AN162:AO162"/>
    <mergeCell ref="D162:E162"/>
    <mergeCell ref="F162:G162"/>
    <mergeCell ref="H162:I162"/>
    <mergeCell ref="J162:L162"/>
    <mergeCell ref="M162:N162"/>
    <mergeCell ref="O162:P162"/>
    <mergeCell ref="Q162:R162"/>
    <mergeCell ref="S162:U162"/>
    <mergeCell ref="V162:W162"/>
    <mergeCell ref="X161:Y161"/>
    <mergeCell ref="Z161:AA161"/>
    <mergeCell ref="AB161:AC161"/>
    <mergeCell ref="AD161:AE161"/>
    <mergeCell ref="AF161:AG161"/>
    <mergeCell ref="AH161:AI161"/>
    <mergeCell ref="AJ161:AK161"/>
    <mergeCell ref="AL161:AM161"/>
    <mergeCell ref="AN161:AO161"/>
    <mergeCell ref="D161:E161"/>
    <mergeCell ref="F161:G161"/>
    <mergeCell ref="H161:I161"/>
    <mergeCell ref="J161:L161"/>
    <mergeCell ref="M161:N161"/>
    <mergeCell ref="O161:P161"/>
    <mergeCell ref="Q161:R161"/>
    <mergeCell ref="S161:U161"/>
    <mergeCell ref="V161:W161"/>
    <mergeCell ref="X160:Y160"/>
    <mergeCell ref="Z160:AA160"/>
    <mergeCell ref="AB160:AC160"/>
    <mergeCell ref="AD160:AE160"/>
    <mergeCell ref="AF160:AG160"/>
    <mergeCell ref="AH160:AI160"/>
    <mergeCell ref="AJ160:AK160"/>
    <mergeCell ref="AL160:AM160"/>
    <mergeCell ref="AN160:AO160"/>
    <mergeCell ref="D160:E160"/>
    <mergeCell ref="F160:G160"/>
    <mergeCell ref="H160:I160"/>
    <mergeCell ref="J160:L160"/>
    <mergeCell ref="M160:N160"/>
    <mergeCell ref="O160:P160"/>
    <mergeCell ref="Q160:R160"/>
    <mergeCell ref="S160:U160"/>
    <mergeCell ref="V160:W160"/>
    <mergeCell ref="X142:Y142"/>
    <mergeCell ref="Z142:AA142"/>
    <mergeCell ref="AB142:AC142"/>
    <mergeCell ref="AD142:AE142"/>
    <mergeCell ref="AF142:AG142"/>
    <mergeCell ref="AH142:AI142"/>
    <mergeCell ref="AJ142:AK142"/>
    <mergeCell ref="AL142:AM142"/>
    <mergeCell ref="AN142:AO142"/>
    <mergeCell ref="D142:E142"/>
    <mergeCell ref="F142:G142"/>
    <mergeCell ref="H142:I142"/>
    <mergeCell ref="J142:L142"/>
    <mergeCell ref="M142:N142"/>
    <mergeCell ref="O142:P142"/>
    <mergeCell ref="Q142:R142"/>
    <mergeCell ref="S142:U142"/>
    <mergeCell ref="V142:W142"/>
    <mergeCell ref="X141:Y141"/>
    <mergeCell ref="Z141:AA141"/>
    <mergeCell ref="AB141:AC141"/>
    <mergeCell ref="AD141:AE141"/>
    <mergeCell ref="AF141:AG141"/>
    <mergeCell ref="AH141:AI141"/>
    <mergeCell ref="AJ141:AK141"/>
    <mergeCell ref="AL141:AM141"/>
    <mergeCell ref="AN141:AO141"/>
    <mergeCell ref="D141:E141"/>
    <mergeCell ref="F141:G141"/>
    <mergeCell ref="H141:I141"/>
    <mergeCell ref="J141:L141"/>
    <mergeCell ref="M141:N141"/>
    <mergeCell ref="O141:P141"/>
    <mergeCell ref="Q141:R141"/>
    <mergeCell ref="S141:U141"/>
    <mergeCell ref="V141:W141"/>
    <mergeCell ref="X140:Y140"/>
    <mergeCell ref="Z140:AA140"/>
    <mergeCell ref="AB140:AC140"/>
    <mergeCell ref="AD140:AE140"/>
    <mergeCell ref="AF140:AG140"/>
    <mergeCell ref="AH140:AI140"/>
    <mergeCell ref="AJ140:AK140"/>
    <mergeCell ref="AL140:AM140"/>
    <mergeCell ref="AN140:AO140"/>
    <mergeCell ref="D140:E140"/>
    <mergeCell ref="F140:G140"/>
    <mergeCell ref="H140:I140"/>
    <mergeCell ref="J140:L140"/>
    <mergeCell ref="M140:N140"/>
    <mergeCell ref="O140:P140"/>
    <mergeCell ref="Q140:R140"/>
    <mergeCell ref="S140:U140"/>
    <mergeCell ref="V140:W140"/>
    <mergeCell ref="M138:N138"/>
    <mergeCell ref="O138:P138"/>
    <mergeCell ref="Q138:R138"/>
    <mergeCell ref="S138:U138"/>
    <mergeCell ref="V138:W138"/>
    <mergeCell ref="X139:Y139"/>
    <mergeCell ref="Z139:AA139"/>
    <mergeCell ref="AB139:AC139"/>
    <mergeCell ref="AD139:AE139"/>
    <mergeCell ref="AF139:AG139"/>
    <mergeCell ref="AH139:AI139"/>
    <mergeCell ref="AJ139:AK139"/>
    <mergeCell ref="AL139:AM139"/>
    <mergeCell ref="AN139:AO139"/>
    <mergeCell ref="D139:E139"/>
    <mergeCell ref="F139:G139"/>
    <mergeCell ref="H139:I139"/>
    <mergeCell ref="J139:L139"/>
    <mergeCell ref="M139:N139"/>
    <mergeCell ref="O139:P139"/>
    <mergeCell ref="Q139:R139"/>
    <mergeCell ref="S139:U139"/>
    <mergeCell ref="V139:W139"/>
    <mergeCell ref="X168:Y168"/>
    <mergeCell ref="Z168:AA168"/>
    <mergeCell ref="AB168:AC168"/>
    <mergeCell ref="AD168:AE168"/>
    <mergeCell ref="AF168:AG168"/>
    <mergeCell ref="AH168:AI168"/>
    <mergeCell ref="AJ168:AK168"/>
    <mergeCell ref="AL168:AM168"/>
    <mergeCell ref="AN168:AO168"/>
    <mergeCell ref="D168:E168"/>
    <mergeCell ref="F168:G168"/>
    <mergeCell ref="H168:I168"/>
    <mergeCell ref="J168:L168"/>
    <mergeCell ref="M168:N168"/>
    <mergeCell ref="O168:P168"/>
    <mergeCell ref="Q168:R168"/>
    <mergeCell ref="S168:U168"/>
    <mergeCell ref="V168:W168"/>
    <mergeCell ref="X167:Y167"/>
    <mergeCell ref="Z167:AA167"/>
    <mergeCell ref="AB167:AC167"/>
    <mergeCell ref="AD167:AE167"/>
    <mergeCell ref="AF167:AG167"/>
    <mergeCell ref="AH167:AI167"/>
    <mergeCell ref="AJ167:AK167"/>
    <mergeCell ref="AL167:AM167"/>
    <mergeCell ref="AN167:AO167"/>
    <mergeCell ref="D167:E167"/>
    <mergeCell ref="F167:G167"/>
    <mergeCell ref="H167:I167"/>
    <mergeCell ref="J167:L167"/>
    <mergeCell ref="M167:N167"/>
    <mergeCell ref="O167:P167"/>
    <mergeCell ref="Q167:R167"/>
    <mergeCell ref="S167:U167"/>
    <mergeCell ref="V167:W167"/>
    <mergeCell ref="AH137:AI137"/>
    <mergeCell ref="X166:Y166"/>
    <mergeCell ref="Z166:AA166"/>
    <mergeCell ref="AB166:AC166"/>
    <mergeCell ref="AD166:AE166"/>
    <mergeCell ref="AF166:AG166"/>
    <mergeCell ref="AH166:AI166"/>
    <mergeCell ref="AJ166:AK166"/>
    <mergeCell ref="AL166:AM166"/>
    <mergeCell ref="AN166:AO166"/>
    <mergeCell ref="D166:E166"/>
    <mergeCell ref="F166:G166"/>
    <mergeCell ref="H166:I166"/>
    <mergeCell ref="J166:L166"/>
    <mergeCell ref="M166:N166"/>
    <mergeCell ref="O166:P166"/>
    <mergeCell ref="Q166:R166"/>
    <mergeCell ref="S166:U166"/>
    <mergeCell ref="V166:W166"/>
    <mergeCell ref="X138:Y138"/>
    <mergeCell ref="Z138:AA138"/>
    <mergeCell ref="AB138:AC138"/>
    <mergeCell ref="AD138:AE138"/>
    <mergeCell ref="AF138:AG138"/>
    <mergeCell ref="AH138:AI138"/>
    <mergeCell ref="AJ138:AK138"/>
    <mergeCell ref="AL138:AM138"/>
    <mergeCell ref="AN138:AO138"/>
    <mergeCell ref="D138:E138"/>
    <mergeCell ref="F138:G138"/>
    <mergeCell ref="H138:I138"/>
    <mergeCell ref="J138:L138"/>
    <mergeCell ref="AN135:AO135"/>
    <mergeCell ref="AB136:AC136"/>
    <mergeCell ref="AD136:AE136"/>
    <mergeCell ref="AF136:AG136"/>
    <mergeCell ref="AH136:AI136"/>
    <mergeCell ref="AJ136:AK136"/>
    <mergeCell ref="AL136:AM136"/>
    <mergeCell ref="AN136:AO136"/>
    <mergeCell ref="D137:E137"/>
    <mergeCell ref="F137:G137"/>
    <mergeCell ref="H137:I137"/>
    <mergeCell ref="J137:L137"/>
    <mergeCell ref="M137:N137"/>
    <mergeCell ref="O137:P137"/>
    <mergeCell ref="Q137:R137"/>
    <mergeCell ref="S137:U137"/>
    <mergeCell ref="X137:Y137"/>
    <mergeCell ref="Z137:AA137"/>
    <mergeCell ref="AN137:AO137"/>
    <mergeCell ref="D136:E136"/>
    <mergeCell ref="F136:G136"/>
    <mergeCell ref="H136:I136"/>
    <mergeCell ref="J136:L136"/>
    <mergeCell ref="M136:N136"/>
    <mergeCell ref="O136:P136"/>
    <mergeCell ref="Q136:R136"/>
    <mergeCell ref="S136:U136"/>
    <mergeCell ref="V136:W136"/>
    <mergeCell ref="V137:W137"/>
    <mergeCell ref="AB137:AC137"/>
    <mergeCell ref="AD137:AE137"/>
    <mergeCell ref="AF137:AG137"/>
    <mergeCell ref="D135:E135"/>
    <mergeCell ref="F135:G135"/>
    <mergeCell ref="H135:I135"/>
    <mergeCell ref="J135:L135"/>
    <mergeCell ref="M135:N135"/>
    <mergeCell ref="O135:P135"/>
    <mergeCell ref="Q135:R135"/>
    <mergeCell ref="S135:U135"/>
    <mergeCell ref="V135:W135"/>
    <mergeCell ref="X135:Y135"/>
    <mergeCell ref="Z135:AA135"/>
    <mergeCell ref="AB135:AC135"/>
    <mergeCell ref="AD135:AE135"/>
    <mergeCell ref="AF135:AG135"/>
    <mergeCell ref="AH135:AI135"/>
    <mergeCell ref="AJ135:AK135"/>
    <mergeCell ref="AL135:AM135"/>
    <mergeCell ref="AB133:AC133"/>
    <mergeCell ref="AD133:AE133"/>
    <mergeCell ref="AF133:AG133"/>
    <mergeCell ref="AH133:AI133"/>
    <mergeCell ref="AJ133:AK133"/>
    <mergeCell ref="AL133:AM133"/>
    <mergeCell ref="AN133:AO133"/>
    <mergeCell ref="D134:E134"/>
    <mergeCell ref="F134:G134"/>
    <mergeCell ref="H134:I134"/>
    <mergeCell ref="J134:L134"/>
    <mergeCell ref="M134:N134"/>
    <mergeCell ref="O134:P134"/>
    <mergeCell ref="Q134:R134"/>
    <mergeCell ref="S134:U134"/>
    <mergeCell ref="V134:W134"/>
    <mergeCell ref="X134:Y134"/>
    <mergeCell ref="Z134:AA134"/>
    <mergeCell ref="AB134:AC134"/>
    <mergeCell ref="AD134:AE134"/>
    <mergeCell ref="AF134:AG134"/>
    <mergeCell ref="AH134:AI134"/>
    <mergeCell ref="AL134:AM134"/>
    <mergeCell ref="H133:I133"/>
    <mergeCell ref="J133:L133"/>
    <mergeCell ref="M133:N133"/>
    <mergeCell ref="O133:P133"/>
    <mergeCell ref="Q133:R133"/>
    <mergeCell ref="S133:U133"/>
    <mergeCell ref="V133:W133"/>
    <mergeCell ref="X133:Y133"/>
    <mergeCell ref="AN134:AO134"/>
    <mergeCell ref="X170:Y170"/>
    <mergeCell ref="Z170:AA170"/>
    <mergeCell ref="AB170:AC170"/>
    <mergeCell ref="AD170:AE170"/>
    <mergeCell ref="AF170:AG170"/>
    <mergeCell ref="AH170:AI170"/>
    <mergeCell ref="AJ170:AK170"/>
    <mergeCell ref="AL170:AM170"/>
    <mergeCell ref="J169:L169"/>
    <mergeCell ref="M169:N169"/>
    <mergeCell ref="O169:P169"/>
    <mergeCell ref="Q169:R169"/>
    <mergeCell ref="S169:U169"/>
    <mergeCell ref="D169:E169"/>
    <mergeCell ref="F169:G169"/>
    <mergeCell ref="H169:I169"/>
    <mergeCell ref="D171:E171"/>
    <mergeCell ref="F171:G171"/>
    <mergeCell ref="AD124:AE124"/>
    <mergeCell ref="AF124:AG124"/>
    <mergeCell ref="AH124:AI124"/>
    <mergeCell ref="AJ124:AK124"/>
    <mergeCell ref="AL124:AM124"/>
    <mergeCell ref="AN124:AN125"/>
    <mergeCell ref="AO124:AP125"/>
    <mergeCell ref="P125:Q125"/>
    <mergeCell ref="R125:S125"/>
    <mergeCell ref="T125:U125"/>
    <mergeCell ref="V125:W125"/>
    <mergeCell ref="AB125:AC125"/>
    <mergeCell ref="AD125:AE125"/>
    <mergeCell ref="AF125:AG125"/>
    <mergeCell ref="AH125:AI125"/>
    <mergeCell ref="AJ125:AK125"/>
    <mergeCell ref="AL125:AM125"/>
    <mergeCell ref="L124:M125"/>
    <mergeCell ref="N124:N125"/>
    <mergeCell ref="O124:O125"/>
    <mergeCell ref="P124:Q124"/>
    <mergeCell ref="R124:S124"/>
    <mergeCell ref="T124:U124"/>
    <mergeCell ref="V124:W124"/>
    <mergeCell ref="X124:AA125"/>
    <mergeCell ref="AB124:AC124"/>
    <mergeCell ref="B124:B125"/>
    <mergeCell ref="C124:C125"/>
    <mergeCell ref="D124:D125"/>
    <mergeCell ref="E124:E125"/>
    <mergeCell ref="F124:F125"/>
    <mergeCell ref="G124:G125"/>
    <mergeCell ref="H124:H125"/>
    <mergeCell ref="I124:I125"/>
    <mergeCell ref="K124:K125"/>
    <mergeCell ref="AD122:AE122"/>
    <mergeCell ref="AF122:AG122"/>
    <mergeCell ref="AH122:AI122"/>
    <mergeCell ref="AJ122:AK122"/>
    <mergeCell ref="AL122:AM122"/>
    <mergeCell ref="AN122:AN123"/>
    <mergeCell ref="AO122:AP123"/>
    <mergeCell ref="P123:Q123"/>
    <mergeCell ref="R123:S123"/>
    <mergeCell ref="T123:U123"/>
    <mergeCell ref="V123:W123"/>
    <mergeCell ref="AB123:AC123"/>
    <mergeCell ref="AD123:AE123"/>
    <mergeCell ref="AF123:AG123"/>
    <mergeCell ref="AH123:AI123"/>
    <mergeCell ref="AJ123:AK123"/>
    <mergeCell ref="AL123:AM123"/>
    <mergeCell ref="L122:M123"/>
    <mergeCell ref="N122:N123"/>
    <mergeCell ref="O122:O123"/>
    <mergeCell ref="P122:Q122"/>
    <mergeCell ref="R122:S122"/>
    <mergeCell ref="T122:U122"/>
    <mergeCell ref="V122:W122"/>
    <mergeCell ref="X122:AA123"/>
    <mergeCell ref="AB122:AC122"/>
    <mergeCell ref="B122:B123"/>
    <mergeCell ref="C122:C123"/>
    <mergeCell ref="D122:D123"/>
    <mergeCell ref="E122:E123"/>
    <mergeCell ref="F122:F123"/>
    <mergeCell ref="G122:G123"/>
    <mergeCell ref="H122:H123"/>
    <mergeCell ref="I122:I123"/>
    <mergeCell ref="K122:K123"/>
    <mergeCell ref="AD120:AE120"/>
    <mergeCell ref="AF120:AG120"/>
    <mergeCell ref="AH120:AI120"/>
    <mergeCell ref="AJ120:AK120"/>
    <mergeCell ref="AL120:AM120"/>
    <mergeCell ref="AN120:AN121"/>
    <mergeCell ref="AO120:AP121"/>
    <mergeCell ref="P121:Q121"/>
    <mergeCell ref="R121:S121"/>
    <mergeCell ref="T121:U121"/>
    <mergeCell ref="V121:W121"/>
    <mergeCell ref="AB121:AC121"/>
    <mergeCell ref="AD121:AE121"/>
    <mergeCell ref="AF121:AG121"/>
    <mergeCell ref="AH121:AI121"/>
    <mergeCell ref="AJ121:AK121"/>
    <mergeCell ref="AL121:AM121"/>
    <mergeCell ref="L120:M121"/>
    <mergeCell ref="N120:N121"/>
    <mergeCell ref="O120:O121"/>
    <mergeCell ref="P120:Q120"/>
    <mergeCell ref="R120:S120"/>
    <mergeCell ref="T120:U120"/>
    <mergeCell ref="V120:W120"/>
    <mergeCell ref="X120:AA121"/>
    <mergeCell ref="AB120:AC120"/>
    <mergeCell ref="B120:B121"/>
    <mergeCell ref="C120:C121"/>
    <mergeCell ref="D120:D121"/>
    <mergeCell ref="E120:E121"/>
    <mergeCell ref="F120:F121"/>
    <mergeCell ref="G120:G121"/>
    <mergeCell ref="H120:H121"/>
    <mergeCell ref="I120:I121"/>
    <mergeCell ref="K120:K121"/>
    <mergeCell ref="AD118:AE118"/>
    <mergeCell ref="AF118:AG118"/>
    <mergeCell ref="AH118:AI118"/>
    <mergeCell ref="AJ118:AK118"/>
    <mergeCell ref="AL118:AM118"/>
    <mergeCell ref="AN118:AN119"/>
    <mergeCell ref="AO118:AP119"/>
    <mergeCell ref="P119:Q119"/>
    <mergeCell ref="R119:S119"/>
    <mergeCell ref="T119:U119"/>
    <mergeCell ref="V119:W119"/>
    <mergeCell ref="AB119:AC119"/>
    <mergeCell ref="AD119:AE119"/>
    <mergeCell ref="AF119:AG119"/>
    <mergeCell ref="AH119:AI119"/>
    <mergeCell ref="AJ119:AK119"/>
    <mergeCell ref="AL119:AM119"/>
    <mergeCell ref="L118:M119"/>
    <mergeCell ref="N118:N119"/>
    <mergeCell ref="O118:O119"/>
    <mergeCell ref="P118:Q118"/>
    <mergeCell ref="R118:S118"/>
    <mergeCell ref="T118:U118"/>
    <mergeCell ref="V118:W118"/>
    <mergeCell ref="X118:AA119"/>
    <mergeCell ref="AB118:AC118"/>
    <mergeCell ref="B118:B119"/>
    <mergeCell ref="C118:C119"/>
    <mergeCell ref="D118:D119"/>
    <mergeCell ref="E118:E119"/>
    <mergeCell ref="F118:F119"/>
    <mergeCell ref="G118:G119"/>
    <mergeCell ref="H118:H119"/>
    <mergeCell ref="I118:I119"/>
    <mergeCell ref="K118:K119"/>
    <mergeCell ref="AD116:AE116"/>
    <mergeCell ref="AF116:AG116"/>
    <mergeCell ref="AH116:AI116"/>
    <mergeCell ref="AJ116:AK116"/>
    <mergeCell ref="AL116:AM116"/>
    <mergeCell ref="AN116:AN117"/>
    <mergeCell ref="AO116:AP117"/>
    <mergeCell ref="P117:Q117"/>
    <mergeCell ref="R117:S117"/>
    <mergeCell ref="T117:U117"/>
    <mergeCell ref="V117:W117"/>
    <mergeCell ref="AB117:AC117"/>
    <mergeCell ref="AD117:AE117"/>
    <mergeCell ref="AF117:AG117"/>
    <mergeCell ref="AH117:AI117"/>
    <mergeCell ref="AJ117:AK117"/>
    <mergeCell ref="AL117:AM117"/>
    <mergeCell ref="L116:M117"/>
    <mergeCell ref="N116:N117"/>
    <mergeCell ref="O116:O117"/>
    <mergeCell ref="P116:Q116"/>
    <mergeCell ref="R116:S116"/>
    <mergeCell ref="T116:U116"/>
    <mergeCell ref="V116:W116"/>
    <mergeCell ref="X116:AA117"/>
    <mergeCell ref="AB116:AC116"/>
    <mergeCell ref="B116:B117"/>
    <mergeCell ref="C116:C117"/>
    <mergeCell ref="D116:D117"/>
    <mergeCell ref="E116:E117"/>
    <mergeCell ref="F116:F117"/>
    <mergeCell ref="G116:G117"/>
    <mergeCell ref="H116:H117"/>
    <mergeCell ref="I116:I117"/>
    <mergeCell ref="K116:K117"/>
    <mergeCell ref="AD114:AE114"/>
    <mergeCell ref="AF114:AG114"/>
    <mergeCell ref="AH114:AI114"/>
    <mergeCell ref="AJ114:AK114"/>
    <mergeCell ref="AL114:AM114"/>
    <mergeCell ref="AN114:AN115"/>
    <mergeCell ref="AO114:AP115"/>
    <mergeCell ref="P115:Q115"/>
    <mergeCell ref="R115:S115"/>
    <mergeCell ref="T115:U115"/>
    <mergeCell ref="V115:W115"/>
    <mergeCell ref="AB115:AC115"/>
    <mergeCell ref="AD115:AE115"/>
    <mergeCell ref="AF115:AG115"/>
    <mergeCell ref="AH115:AI115"/>
    <mergeCell ref="AJ115:AK115"/>
    <mergeCell ref="AL115:AM115"/>
    <mergeCell ref="L114:M115"/>
    <mergeCell ref="N114:N115"/>
    <mergeCell ref="O114:O115"/>
    <mergeCell ref="P114:Q114"/>
    <mergeCell ref="R114:S114"/>
    <mergeCell ref="T114:U114"/>
    <mergeCell ref="V114:W114"/>
    <mergeCell ref="X114:AA115"/>
    <mergeCell ref="AB114:AC114"/>
    <mergeCell ref="B114:B115"/>
    <mergeCell ref="C114:C115"/>
    <mergeCell ref="D114:D115"/>
    <mergeCell ref="E114:E115"/>
    <mergeCell ref="F114:F115"/>
    <mergeCell ref="G114:G115"/>
    <mergeCell ref="H114:H115"/>
    <mergeCell ref="I114:I115"/>
    <mergeCell ref="K114:K115"/>
    <mergeCell ref="AD112:AE112"/>
    <mergeCell ref="AF112:AG112"/>
    <mergeCell ref="AH112:AI112"/>
    <mergeCell ref="AJ112:AK112"/>
    <mergeCell ref="AL112:AM112"/>
    <mergeCell ref="AN112:AN113"/>
    <mergeCell ref="AO112:AP113"/>
    <mergeCell ref="P113:Q113"/>
    <mergeCell ref="R113:S113"/>
    <mergeCell ref="T113:U113"/>
    <mergeCell ref="V113:W113"/>
    <mergeCell ref="AB113:AC113"/>
    <mergeCell ref="AD113:AE113"/>
    <mergeCell ref="AF113:AG113"/>
    <mergeCell ref="AH113:AI113"/>
    <mergeCell ref="AJ113:AK113"/>
    <mergeCell ref="AL113:AM113"/>
    <mergeCell ref="L112:M113"/>
    <mergeCell ref="N112:N113"/>
    <mergeCell ref="O112:O113"/>
    <mergeCell ref="P112:Q112"/>
    <mergeCell ref="R112:S112"/>
    <mergeCell ref="T112:U112"/>
    <mergeCell ref="V112:W112"/>
    <mergeCell ref="X112:AA113"/>
    <mergeCell ref="AB112:AC112"/>
    <mergeCell ref="B112:B113"/>
    <mergeCell ref="C112:C113"/>
    <mergeCell ref="D112:D113"/>
    <mergeCell ref="E112:E113"/>
    <mergeCell ref="F112:F113"/>
    <mergeCell ref="G112:G113"/>
    <mergeCell ref="H112:H113"/>
    <mergeCell ref="I112:I113"/>
    <mergeCell ref="K112:K113"/>
    <mergeCell ref="AD110:AE110"/>
    <mergeCell ref="AF110:AG110"/>
    <mergeCell ref="AH110:AI110"/>
    <mergeCell ref="AJ110:AK110"/>
    <mergeCell ref="AL110:AM110"/>
    <mergeCell ref="AN110:AN111"/>
    <mergeCell ref="AO110:AP111"/>
    <mergeCell ref="P111:Q111"/>
    <mergeCell ref="R111:S111"/>
    <mergeCell ref="T111:U111"/>
    <mergeCell ref="V111:W111"/>
    <mergeCell ref="AB111:AC111"/>
    <mergeCell ref="AD111:AE111"/>
    <mergeCell ref="AF111:AG111"/>
    <mergeCell ref="AH111:AI111"/>
    <mergeCell ref="AJ111:AK111"/>
    <mergeCell ref="AL111:AM111"/>
    <mergeCell ref="L110:M111"/>
    <mergeCell ref="N110:N111"/>
    <mergeCell ref="O110:O111"/>
    <mergeCell ref="P110:Q110"/>
    <mergeCell ref="R110:S110"/>
    <mergeCell ref="T110:U110"/>
    <mergeCell ref="V110:W110"/>
    <mergeCell ref="X110:AA111"/>
    <mergeCell ref="AB110:AC110"/>
    <mergeCell ref="B110:B111"/>
    <mergeCell ref="C110:C111"/>
    <mergeCell ref="D110:D111"/>
    <mergeCell ref="E110:E111"/>
    <mergeCell ref="F110:F111"/>
    <mergeCell ref="G110:G111"/>
    <mergeCell ref="H110:H111"/>
    <mergeCell ref="I110:I111"/>
    <mergeCell ref="K110:K111"/>
    <mergeCell ref="AD108:AE108"/>
    <mergeCell ref="AF108:AG108"/>
    <mergeCell ref="AH108:AI108"/>
    <mergeCell ref="AJ108:AK108"/>
    <mergeCell ref="AL108:AM108"/>
    <mergeCell ref="AN108:AN109"/>
    <mergeCell ref="AO108:AP109"/>
    <mergeCell ref="P109:Q109"/>
    <mergeCell ref="R109:S109"/>
    <mergeCell ref="T109:U109"/>
    <mergeCell ref="V109:W109"/>
    <mergeCell ref="AB109:AC109"/>
    <mergeCell ref="AD109:AE109"/>
    <mergeCell ref="AF109:AG109"/>
    <mergeCell ref="AH109:AI109"/>
    <mergeCell ref="AJ109:AK109"/>
    <mergeCell ref="AL109:AM109"/>
    <mergeCell ref="L108:M109"/>
    <mergeCell ref="N108:N109"/>
    <mergeCell ref="O108:O109"/>
    <mergeCell ref="P108:Q108"/>
    <mergeCell ref="R108:S108"/>
    <mergeCell ref="T108:U108"/>
    <mergeCell ref="V108:W108"/>
    <mergeCell ref="X108:AA109"/>
    <mergeCell ref="AB108:AC108"/>
    <mergeCell ref="B108:B109"/>
    <mergeCell ref="C108:C109"/>
    <mergeCell ref="D108:D109"/>
    <mergeCell ref="E108:E109"/>
    <mergeCell ref="F108:F109"/>
    <mergeCell ref="G108:G109"/>
    <mergeCell ref="H108:H109"/>
    <mergeCell ref="I108:I109"/>
    <mergeCell ref="K108:K109"/>
    <mergeCell ref="AD106:AE106"/>
    <mergeCell ref="AF106:AG106"/>
    <mergeCell ref="AH106:AI106"/>
    <mergeCell ref="AJ106:AK106"/>
    <mergeCell ref="AL106:AM106"/>
    <mergeCell ref="AN106:AN107"/>
    <mergeCell ref="AO106:AP107"/>
    <mergeCell ref="P107:Q107"/>
    <mergeCell ref="R107:S107"/>
    <mergeCell ref="T107:U107"/>
    <mergeCell ref="V107:W107"/>
    <mergeCell ref="AB107:AC107"/>
    <mergeCell ref="AD107:AE107"/>
    <mergeCell ref="AF107:AG107"/>
    <mergeCell ref="AH107:AI107"/>
    <mergeCell ref="AJ107:AK107"/>
    <mergeCell ref="AL107:AM107"/>
    <mergeCell ref="L106:M107"/>
    <mergeCell ref="N106:N107"/>
    <mergeCell ref="O106:O107"/>
    <mergeCell ref="P106:Q106"/>
    <mergeCell ref="R106:S106"/>
    <mergeCell ref="T106:U106"/>
    <mergeCell ref="V106:W106"/>
    <mergeCell ref="X106:AA107"/>
    <mergeCell ref="AB106:AC106"/>
    <mergeCell ref="B106:B107"/>
    <mergeCell ref="C106:C107"/>
    <mergeCell ref="D106:D107"/>
    <mergeCell ref="E106:E107"/>
    <mergeCell ref="F106:F107"/>
    <mergeCell ref="G106:G107"/>
    <mergeCell ref="H106:H107"/>
    <mergeCell ref="I106:I107"/>
    <mergeCell ref="K106:K107"/>
    <mergeCell ref="AD104:AE104"/>
    <mergeCell ref="AF104:AG104"/>
    <mergeCell ref="AH104:AI104"/>
    <mergeCell ref="AJ104:AK104"/>
    <mergeCell ref="AL104:AM104"/>
    <mergeCell ref="AN104:AN105"/>
    <mergeCell ref="AO104:AP105"/>
    <mergeCell ref="P105:Q105"/>
    <mergeCell ref="R105:S105"/>
    <mergeCell ref="T105:U105"/>
    <mergeCell ref="V105:W105"/>
    <mergeCell ref="AB105:AC105"/>
    <mergeCell ref="AD105:AE105"/>
    <mergeCell ref="AF105:AG105"/>
    <mergeCell ref="AH105:AI105"/>
    <mergeCell ref="AJ105:AK105"/>
    <mergeCell ref="AL105:AM105"/>
    <mergeCell ref="L104:M105"/>
    <mergeCell ref="N104:N105"/>
    <mergeCell ref="O104:O105"/>
    <mergeCell ref="P104:Q104"/>
    <mergeCell ref="R104:S104"/>
    <mergeCell ref="T104:U104"/>
    <mergeCell ref="V104:W104"/>
    <mergeCell ref="X104:AA105"/>
    <mergeCell ref="AB104:AC104"/>
    <mergeCell ref="B104:B105"/>
    <mergeCell ref="C104:C105"/>
    <mergeCell ref="D104:D105"/>
    <mergeCell ref="E104:E105"/>
    <mergeCell ref="F104:F105"/>
    <mergeCell ref="G104:G105"/>
    <mergeCell ref="H104:H105"/>
    <mergeCell ref="I104:I105"/>
    <mergeCell ref="K104:K105"/>
    <mergeCell ref="AD102:AE102"/>
    <mergeCell ref="AF102:AG102"/>
    <mergeCell ref="AH102:AI102"/>
    <mergeCell ref="AJ102:AK102"/>
    <mergeCell ref="AL102:AM102"/>
    <mergeCell ref="AN102:AN103"/>
    <mergeCell ref="AO102:AP103"/>
    <mergeCell ref="P103:Q103"/>
    <mergeCell ref="R103:S103"/>
    <mergeCell ref="T103:U103"/>
    <mergeCell ref="V103:W103"/>
    <mergeCell ref="AB103:AC103"/>
    <mergeCell ref="AD103:AE103"/>
    <mergeCell ref="AF103:AG103"/>
    <mergeCell ref="AH103:AI103"/>
    <mergeCell ref="AJ103:AK103"/>
    <mergeCell ref="AL103:AM103"/>
    <mergeCell ref="L102:M103"/>
    <mergeCell ref="N102:N103"/>
    <mergeCell ref="O102:O103"/>
    <mergeCell ref="P102:Q102"/>
    <mergeCell ref="R102:S102"/>
    <mergeCell ref="T102:U102"/>
    <mergeCell ref="V102:W102"/>
    <mergeCell ref="X102:AA103"/>
    <mergeCell ref="AB102:AC102"/>
    <mergeCell ref="B102:B103"/>
    <mergeCell ref="C102:C103"/>
    <mergeCell ref="D102:D103"/>
    <mergeCell ref="E102:E103"/>
    <mergeCell ref="F102:F103"/>
    <mergeCell ref="G102:G103"/>
    <mergeCell ref="H102:H103"/>
    <mergeCell ref="I102:I103"/>
    <mergeCell ref="K102:K103"/>
    <mergeCell ref="AD100:AE100"/>
    <mergeCell ref="AF100:AG100"/>
    <mergeCell ref="AH100:AI100"/>
    <mergeCell ref="AJ100:AK100"/>
    <mergeCell ref="AL100:AM100"/>
    <mergeCell ref="AN100:AN101"/>
    <mergeCell ref="AO100:AP101"/>
    <mergeCell ref="P101:Q101"/>
    <mergeCell ref="R101:S101"/>
    <mergeCell ref="T101:U101"/>
    <mergeCell ref="V101:W101"/>
    <mergeCell ref="AB101:AC101"/>
    <mergeCell ref="AD101:AE101"/>
    <mergeCell ref="AF101:AG101"/>
    <mergeCell ref="AH101:AI101"/>
    <mergeCell ref="AJ101:AK101"/>
    <mergeCell ref="AL101:AM101"/>
    <mergeCell ref="L100:M101"/>
    <mergeCell ref="N100:N101"/>
    <mergeCell ref="O100:O101"/>
    <mergeCell ref="P100:Q100"/>
    <mergeCell ref="R100:S100"/>
    <mergeCell ref="T100:U100"/>
    <mergeCell ref="V100:W100"/>
    <mergeCell ref="X100:AA101"/>
    <mergeCell ref="AB100:AC100"/>
    <mergeCell ref="B100:B101"/>
    <mergeCell ref="C100:C101"/>
    <mergeCell ref="D100:D101"/>
    <mergeCell ref="E100:E101"/>
    <mergeCell ref="F100:F101"/>
    <mergeCell ref="G100:G101"/>
    <mergeCell ref="H100:H101"/>
    <mergeCell ref="I100:I101"/>
    <mergeCell ref="K100:K101"/>
    <mergeCell ref="AD98:AE98"/>
    <mergeCell ref="AF98:AG98"/>
    <mergeCell ref="AH98:AI98"/>
    <mergeCell ref="AJ98:AK98"/>
    <mergeCell ref="AL98:AM98"/>
    <mergeCell ref="AN98:AN99"/>
    <mergeCell ref="AO98:AP99"/>
    <mergeCell ref="P99:Q99"/>
    <mergeCell ref="R99:S99"/>
    <mergeCell ref="T99:U99"/>
    <mergeCell ref="V99:W99"/>
    <mergeCell ref="AB99:AC99"/>
    <mergeCell ref="AD99:AE99"/>
    <mergeCell ref="AF99:AG99"/>
    <mergeCell ref="AH99:AI99"/>
    <mergeCell ref="AJ99:AK99"/>
    <mergeCell ref="AL99:AM99"/>
    <mergeCell ref="L98:M99"/>
    <mergeCell ref="N98:N99"/>
    <mergeCell ref="O98:O99"/>
    <mergeCell ref="P98:Q98"/>
    <mergeCell ref="R98:S98"/>
    <mergeCell ref="T98:U98"/>
    <mergeCell ref="V98:W98"/>
    <mergeCell ref="X98:AA99"/>
    <mergeCell ref="AB98:AC98"/>
    <mergeCell ref="B98:B99"/>
    <mergeCell ref="C98:C99"/>
    <mergeCell ref="D98:D99"/>
    <mergeCell ref="E98:E99"/>
    <mergeCell ref="F98:F99"/>
    <mergeCell ref="G98:G99"/>
    <mergeCell ref="H98:H99"/>
    <mergeCell ref="I98:I99"/>
    <mergeCell ref="K98:K99"/>
    <mergeCell ref="AD96:AE96"/>
    <mergeCell ref="AF96:AG96"/>
    <mergeCell ref="AH96:AI96"/>
    <mergeCell ref="AJ96:AK96"/>
    <mergeCell ref="AL96:AM96"/>
    <mergeCell ref="AN96:AN97"/>
    <mergeCell ref="AO96:AP97"/>
    <mergeCell ref="P97:Q97"/>
    <mergeCell ref="R97:S97"/>
    <mergeCell ref="T97:U97"/>
    <mergeCell ref="V97:W97"/>
    <mergeCell ref="AB97:AC97"/>
    <mergeCell ref="AD97:AE97"/>
    <mergeCell ref="AF97:AG97"/>
    <mergeCell ref="AH97:AI97"/>
    <mergeCell ref="AJ97:AK97"/>
    <mergeCell ref="AL97:AM97"/>
    <mergeCell ref="L96:M97"/>
    <mergeCell ref="N96:N97"/>
    <mergeCell ref="O96:O97"/>
    <mergeCell ref="P96:Q96"/>
    <mergeCell ref="R96:S96"/>
    <mergeCell ref="T96:U96"/>
    <mergeCell ref="V96:W96"/>
    <mergeCell ref="X96:AA97"/>
    <mergeCell ref="AB96:AC96"/>
    <mergeCell ref="B96:B97"/>
    <mergeCell ref="C96:C97"/>
    <mergeCell ref="D96:D97"/>
    <mergeCell ref="E96:E97"/>
    <mergeCell ref="F96:F97"/>
    <mergeCell ref="G96:G97"/>
    <mergeCell ref="H96:H97"/>
    <mergeCell ref="I96:I97"/>
    <mergeCell ref="K96:K97"/>
    <mergeCell ref="AD94:AE94"/>
    <mergeCell ref="AF94:AG94"/>
    <mergeCell ref="AH94:AI94"/>
    <mergeCell ref="AJ94:AK94"/>
    <mergeCell ref="AL94:AM94"/>
    <mergeCell ref="AN94:AN95"/>
    <mergeCell ref="AO94:AP95"/>
    <mergeCell ref="P95:Q95"/>
    <mergeCell ref="R95:S95"/>
    <mergeCell ref="T95:U95"/>
    <mergeCell ref="V95:W95"/>
    <mergeCell ref="AB95:AC95"/>
    <mergeCell ref="AD95:AE95"/>
    <mergeCell ref="AF95:AG95"/>
    <mergeCell ref="AH95:AI95"/>
    <mergeCell ref="AJ95:AK95"/>
    <mergeCell ref="AL95:AM95"/>
    <mergeCell ref="L94:M95"/>
    <mergeCell ref="N94:N95"/>
    <mergeCell ref="O94:O95"/>
    <mergeCell ref="P94:Q94"/>
    <mergeCell ref="R94:S94"/>
    <mergeCell ref="T94:U94"/>
    <mergeCell ref="V94:W94"/>
    <mergeCell ref="X94:AA95"/>
    <mergeCell ref="AB94:AC94"/>
    <mergeCell ref="B94:B95"/>
    <mergeCell ref="C94:C95"/>
    <mergeCell ref="D94:D95"/>
    <mergeCell ref="E94:E95"/>
    <mergeCell ref="F94:F95"/>
    <mergeCell ref="G94:G95"/>
    <mergeCell ref="H94:H95"/>
    <mergeCell ref="I94:I95"/>
    <mergeCell ref="K94:K95"/>
    <mergeCell ref="AD92:AE92"/>
    <mergeCell ref="AF92:AG92"/>
    <mergeCell ref="AH92:AI92"/>
    <mergeCell ref="AJ92:AK92"/>
    <mergeCell ref="AL92:AM92"/>
    <mergeCell ref="AN92:AN93"/>
    <mergeCell ref="AO92:AP93"/>
    <mergeCell ref="P93:Q93"/>
    <mergeCell ref="R93:S93"/>
    <mergeCell ref="T93:U93"/>
    <mergeCell ref="V93:W93"/>
    <mergeCell ref="AB93:AC93"/>
    <mergeCell ref="AD93:AE93"/>
    <mergeCell ref="AF93:AG93"/>
    <mergeCell ref="AH93:AI93"/>
    <mergeCell ref="AJ93:AK93"/>
    <mergeCell ref="AL93:AM93"/>
    <mergeCell ref="L92:M93"/>
    <mergeCell ref="N92:N93"/>
    <mergeCell ref="O92:O93"/>
    <mergeCell ref="P92:Q92"/>
    <mergeCell ref="R92:S92"/>
    <mergeCell ref="T92:U92"/>
    <mergeCell ref="V92:W92"/>
    <mergeCell ref="X92:AA93"/>
    <mergeCell ref="AB92:AC92"/>
    <mergeCell ref="B92:B93"/>
    <mergeCell ref="C92:C93"/>
    <mergeCell ref="D92:D93"/>
    <mergeCell ref="E92:E93"/>
    <mergeCell ref="F92:F93"/>
    <mergeCell ref="G92:G93"/>
    <mergeCell ref="H92:H93"/>
    <mergeCell ref="I92:I93"/>
    <mergeCell ref="K92:K93"/>
    <mergeCell ref="AD90:AE90"/>
    <mergeCell ref="AF90:AG90"/>
    <mergeCell ref="AH90:AI90"/>
    <mergeCell ref="AJ90:AK90"/>
    <mergeCell ref="AL90:AM90"/>
    <mergeCell ref="AN90:AN91"/>
    <mergeCell ref="AO90:AP91"/>
    <mergeCell ref="P91:Q91"/>
    <mergeCell ref="R91:S91"/>
    <mergeCell ref="T91:U91"/>
    <mergeCell ref="V91:W91"/>
    <mergeCell ref="AB91:AC91"/>
    <mergeCell ref="AD91:AE91"/>
    <mergeCell ref="AF91:AG91"/>
    <mergeCell ref="AH91:AI91"/>
    <mergeCell ref="AJ91:AK91"/>
    <mergeCell ref="AL91:AM91"/>
    <mergeCell ref="L90:M91"/>
    <mergeCell ref="N90:N91"/>
    <mergeCell ref="O90:O91"/>
    <mergeCell ref="P90:Q90"/>
    <mergeCell ref="R90:S90"/>
    <mergeCell ref="T90:U90"/>
    <mergeCell ref="V90:W90"/>
    <mergeCell ref="X90:AA91"/>
    <mergeCell ref="AB90:AC90"/>
    <mergeCell ref="B90:B91"/>
    <mergeCell ref="C90:C91"/>
    <mergeCell ref="D90:D91"/>
    <mergeCell ref="E90:E91"/>
    <mergeCell ref="F90:F91"/>
    <mergeCell ref="G90:G91"/>
    <mergeCell ref="H90:H91"/>
    <mergeCell ref="I90:I91"/>
    <mergeCell ref="K90:K91"/>
    <mergeCell ref="AD88:AE88"/>
    <mergeCell ref="AF88:AG88"/>
    <mergeCell ref="AH88:AI88"/>
    <mergeCell ref="AJ88:AK88"/>
    <mergeCell ref="AL88:AM88"/>
    <mergeCell ref="AN88:AN89"/>
    <mergeCell ref="AO88:AP89"/>
    <mergeCell ref="P89:Q89"/>
    <mergeCell ref="R89:S89"/>
    <mergeCell ref="T89:U89"/>
    <mergeCell ref="V89:W89"/>
    <mergeCell ref="AB89:AC89"/>
    <mergeCell ref="AD89:AE89"/>
    <mergeCell ref="AF89:AG89"/>
    <mergeCell ref="AH89:AI89"/>
    <mergeCell ref="AJ89:AK89"/>
    <mergeCell ref="AL89:AM89"/>
    <mergeCell ref="L88:M89"/>
    <mergeCell ref="N88:N89"/>
    <mergeCell ref="O88:O89"/>
    <mergeCell ref="P88:Q88"/>
    <mergeCell ref="R88:S88"/>
    <mergeCell ref="T88:U88"/>
    <mergeCell ref="V88:W88"/>
    <mergeCell ref="X88:AA89"/>
    <mergeCell ref="AB88:AC88"/>
    <mergeCell ref="B88:B89"/>
    <mergeCell ref="C88:C89"/>
    <mergeCell ref="D88:D89"/>
    <mergeCell ref="E88:E89"/>
    <mergeCell ref="F88:F89"/>
    <mergeCell ref="G88:G89"/>
    <mergeCell ref="H88:H89"/>
    <mergeCell ref="I88:I89"/>
    <mergeCell ref="K88:K89"/>
    <mergeCell ref="AD86:AE86"/>
    <mergeCell ref="AF86:AG86"/>
    <mergeCell ref="AH86:AI86"/>
    <mergeCell ref="AJ86:AK86"/>
    <mergeCell ref="AL86:AM86"/>
    <mergeCell ref="AN86:AN87"/>
    <mergeCell ref="AO86:AP87"/>
    <mergeCell ref="P87:Q87"/>
    <mergeCell ref="R87:S87"/>
    <mergeCell ref="T87:U87"/>
    <mergeCell ref="V87:W87"/>
    <mergeCell ref="AB87:AC87"/>
    <mergeCell ref="AD87:AE87"/>
    <mergeCell ref="AF87:AG87"/>
    <mergeCell ref="AH87:AI87"/>
    <mergeCell ref="AJ87:AK87"/>
    <mergeCell ref="AL87:AM87"/>
    <mergeCell ref="L86:M87"/>
    <mergeCell ref="N86:N87"/>
    <mergeCell ref="O86:O87"/>
    <mergeCell ref="P86:Q86"/>
    <mergeCell ref="R86:S86"/>
    <mergeCell ref="T86:U86"/>
    <mergeCell ref="V86:W86"/>
    <mergeCell ref="X86:AA87"/>
    <mergeCell ref="AB86:AC86"/>
    <mergeCell ref="B86:B87"/>
    <mergeCell ref="C86:C87"/>
    <mergeCell ref="D86:D87"/>
    <mergeCell ref="E86:E87"/>
    <mergeCell ref="F86:F87"/>
    <mergeCell ref="G86:G87"/>
    <mergeCell ref="H86:H87"/>
    <mergeCell ref="I86:I87"/>
    <mergeCell ref="K86:K87"/>
    <mergeCell ref="AD72:AE72"/>
    <mergeCell ref="AF72:AG72"/>
    <mergeCell ref="AH72:AI72"/>
    <mergeCell ref="AJ72:AK72"/>
    <mergeCell ref="AL72:AM72"/>
    <mergeCell ref="AN72:AN73"/>
    <mergeCell ref="AO72:AP73"/>
    <mergeCell ref="P73:Q73"/>
    <mergeCell ref="R73:S73"/>
    <mergeCell ref="T73:U73"/>
    <mergeCell ref="V73:W73"/>
    <mergeCell ref="AB73:AC73"/>
    <mergeCell ref="AD73:AE73"/>
    <mergeCell ref="AF73:AG73"/>
    <mergeCell ref="AH73:AI73"/>
    <mergeCell ref="AJ73:AK73"/>
    <mergeCell ref="AL73:AM73"/>
    <mergeCell ref="L72:M73"/>
    <mergeCell ref="N72:N73"/>
    <mergeCell ref="O72:O73"/>
    <mergeCell ref="P72:Q72"/>
    <mergeCell ref="R72:S72"/>
    <mergeCell ref="T72:U72"/>
    <mergeCell ref="V72:W72"/>
    <mergeCell ref="X72:AA73"/>
    <mergeCell ref="AB72:AC72"/>
    <mergeCell ref="B72:B73"/>
    <mergeCell ref="C72:C73"/>
    <mergeCell ref="D72:D73"/>
    <mergeCell ref="E72:E73"/>
    <mergeCell ref="F72:F73"/>
    <mergeCell ref="G72:G73"/>
    <mergeCell ref="H72:H73"/>
    <mergeCell ref="I72:I73"/>
    <mergeCell ref="K72:K73"/>
    <mergeCell ref="AD70:AE70"/>
    <mergeCell ref="AF70:AG70"/>
    <mergeCell ref="AH70:AI70"/>
    <mergeCell ref="AJ70:AK70"/>
    <mergeCell ref="AL70:AM70"/>
    <mergeCell ref="AN70:AN71"/>
    <mergeCell ref="AO70:AP71"/>
    <mergeCell ref="P71:Q71"/>
    <mergeCell ref="R71:S71"/>
    <mergeCell ref="T71:U71"/>
    <mergeCell ref="V71:W71"/>
    <mergeCell ref="AB71:AC71"/>
    <mergeCell ref="AD71:AE71"/>
    <mergeCell ref="AF71:AG71"/>
    <mergeCell ref="AH71:AI71"/>
    <mergeCell ref="AJ71:AK71"/>
    <mergeCell ref="AL71:AM71"/>
    <mergeCell ref="L70:M71"/>
    <mergeCell ref="N70:N71"/>
    <mergeCell ref="O70:O71"/>
    <mergeCell ref="P70:Q70"/>
    <mergeCell ref="R70:S70"/>
    <mergeCell ref="T70:U70"/>
    <mergeCell ref="V70:W70"/>
    <mergeCell ref="X70:AA71"/>
    <mergeCell ref="AB70:AC70"/>
    <mergeCell ref="B70:B71"/>
    <mergeCell ref="C70:C71"/>
    <mergeCell ref="D70:D71"/>
    <mergeCell ref="E70:E71"/>
    <mergeCell ref="F70:F71"/>
    <mergeCell ref="G70:G71"/>
    <mergeCell ref="H70:H71"/>
    <mergeCell ref="I70:I71"/>
    <mergeCell ref="K70:K71"/>
    <mergeCell ref="AD68:AE68"/>
    <mergeCell ref="AF68:AG68"/>
    <mergeCell ref="AH68:AI68"/>
    <mergeCell ref="AJ68:AK68"/>
    <mergeCell ref="AL68:AM68"/>
    <mergeCell ref="AN68:AN69"/>
    <mergeCell ref="AO68:AP69"/>
    <mergeCell ref="P69:Q69"/>
    <mergeCell ref="R69:S69"/>
    <mergeCell ref="T69:U69"/>
    <mergeCell ref="V69:W69"/>
    <mergeCell ref="AB69:AC69"/>
    <mergeCell ref="AD69:AE69"/>
    <mergeCell ref="AF69:AG69"/>
    <mergeCell ref="AH69:AI69"/>
    <mergeCell ref="AJ69:AK69"/>
    <mergeCell ref="AL69:AM69"/>
    <mergeCell ref="L68:M69"/>
    <mergeCell ref="N68:N69"/>
    <mergeCell ref="O68:O69"/>
    <mergeCell ref="P68:Q68"/>
    <mergeCell ref="R68:S68"/>
    <mergeCell ref="T68:U68"/>
    <mergeCell ref="V68:W68"/>
    <mergeCell ref="X68:AA69"/>
    <mergeCell ref="AB68:AC68"/>
    <mergeCell ref="B68:B69"/>
    <mergeCell ref="C68:C69"/>
    <mergeCell ref="D68:D69"/>
    <mergeCell ref="E68:E69"/>
    <mergeCell ref="F68:F69"/>
    <mergeCell ref="G68:G69"/>
    <mergeCell ref="H68:H69"/>
    <mergeCell ref="I68:I69"/>
    <mergeCell ref="K68:K69"/>
    <mergeCell ref="AD66:AE66"/>
    <mergeCell ref="AF66:AG66"/>
    <mergeCell ref="AH66:AI66"/>
    <mergeCell ref="AJ66:AK66"/>
    <mergeCell ref="AL66:AM66"/>
    <mergeCell ref="AN66:AN67"/>
    <mergeCell ref="AO66:AP67"/>
    <mergeCell ref="P67:Q67"/>
    <mergeCell ref="R67:S67"/>
    <mergeCell ref="T67:U67"/>
    <mergeCell ref="V67:W67"/>
    <mergeCell ref="AB67:AC67"/>
    <mergeCell ref="AD67:AE67"/>
    <mergeCell ref="AF67:AG67"/>
    <mergeCell ref="AH67:AI67"/>
    <mergeCell ref="AJ67:AK67"/>
    <mergeCell ref="AL67:AM67"/>
    <mergeCell ref="L66:M67"/>
    <mergeCell ref="N66:N67"/>
    <mergeCell ref="O66:O67"/>
    <mergeCell ref="P66:Q66"/>
    <mergeCell ref="R66:S66"/>
    <mergeCell ref="T66:U66"/>
    <mergeCell ref="V66:W66"/>
    <mergeCell ref="X66:AA67"/>
    <mergeCell ref="AB66:AC66"/>
    <mergeCell ref="B66:B67"/>
    <mergeCell ref="C66:C67"/>
    <mergeCell ref="D66:D67"/>
    <mergeCell ref="E66:E67"/>
    <mergeCell ref="F66:F67"/>
    <mergeCell ref="G66:G67"/>
    <mergeCell ref="H66:H67"/>
    <mergeCell ref="I66:I67"/>
    <mergeCell ref="K66:K67"/>
    <mergeCell ref="AD64:AE64"/>
    <mergeCell ref="AF64:AG64"/>
    <mergeCell ref="AH64:AI64"/>
    <mergeCell ref="AJ64:AK64"/>
    <mergeCell ref="AL64:AM64"/>
    <mergeCell ref="AN64:AN65"/>
    <mergeCell ref="AO64:AP65"/>
    <mergeCell ref="P65:Q65"/>
    <mergeCell ref="R65:S65"/>
    <mergeCell ref="T65:U65"/>
    <mergeCell ref="V65:W65"/>
    <mergeCell ref="AB65:AC65"/>
    <mergeCell ref="AD65:AE65"/>
    <mergeCell ref="AF65:AG65"/>
    <mergeCell ref="AH65:AI65"/>
    <mergeCell ref="AJ65:AK65"/>
    <mergeCell ref="AL65:AM65"/>
    <mergeCell ref="L64:M65"/>
    <mergeCell ref="N64:N65"/>
    <mergeCell ref="O64:O65"/>
    <mergeCell ref="P64:Q64"/>
    <mergeCell ref="R64:S64"/>
    <mergeCell ref="T64:U64"/>
    <mergeCell ref="V64:W64"/>
    <mergeCell ref="X64:AA65"/>
    <mergeCell ref="AB64:AC64"/>
    <mergeCell ref="B64:B65"/>
    <mergeCell ref="C64:C65"/>
    <mergeCell ref="D64:D65"/>
    <mergeCell ref="E64:E65"/>
    <mergeCell ref="F64:F65"/>
    <mergeCell ref="G64:G65"/>
    <mergeCell ref="H64:H65"/>
    <mergeCell ref="I64:I65"/>
    <mergeCell ref="K64:K65"/>
    <mergeCell ref="L62:M63"/>
    <mergeCell ref="N62:N63"/>
    <mergeCell ref="O62:O63"/>
    <mergeCell ref="P62:Q62"/>
    <mergeCell ref="R62:S62"/>
    <mergeCell ref="T62:U62"/>
    <mergeCell ref="X62:AA63"/>
    <mergeCell ref="AN62:AN63"/>
    <mergeCell ref="AO62:AP63"/>
    <mergeCell ref="P63:Q63"/>
    <mergeCell ref="R63:S63"/>
    <mergeCell ref="T63:U63"/>
    <mergeCell ref="V63:W63"/>
    <mergeCell ref="B62:B63"/>
    <mergeCell ref="C62:C63"/>
    <mergeCell ref="D62:D63"/>
    <mergeCell ref="E62:E63"/>
    <mergeCell ref="F62:F63"/>
    <mergeCell ref="G62:G63"/>
    <mergeCell ref="H62:H63"/>
    <mergeCell ref="I62:I63"/>
    <mergeCell ref="K62:K63"/>
    <mergeCell ref="AL62:AM62"/>
    <mergeCell ref="V62:W62"/>
    <mergeCell ref="AJ63:AK63"/>
    <mergeCell ref="AL63:AM63"/>
    <mergeCell ref="AB62:AC62"/>
    <mergeCell ref="AD62:AE62"/>
    <mergeCell ref="AF62:AG62"/>
    <mergeCell ref="AH62:AI62"/>
    <mergeCell ref="AJ62:AK62"/>
    <mergeCell ref="AD60:AE60"/>
    <mergeCell ref="AF60:AG60"/>
    <mergeCell ref="AH60:AI60"/>
    <mergeCell ref="AJ60:AK60"/>
    <mergeCell ref="AL60:AM60"/>
    <mergeCell ref="AN60:AN61"/>
    <mergeCell ref="AO60:AP61"/>
    <mergeCell ref="P61:Q61"/>
    <mergeCell ref="R61:S61"/>
    <mergeCell ref="T61:U61"/>
    <mergeCell ref="V61:W61"/>
    <mergeCell ref="AB61:AC61"/>
    <mergeCell ref="AD61:AE61"/>
    <mergeCell ref="AF61:AG61"/>
    <mergeCell ref="AH61:AI61"/>
    <mergeCell ref="AJ61:AK61"/>
    <mergeCell ref="AL61:AM61"/>
    <mergeCell ref="L60:M61"/>
    <mergeCell ref="N60:N61"/>
    <mergeCell ref="O60:O61"/>
    <mergeCell ref="P60:Q60"/>
    <mergeCell ref="R60:S60"/>
    <mergeCell ref="T60:U60"/>
    <mergeCell ref="V60:W60"/>
    <mergeCell ref="X60:AA61"/>
    <mergeCell ref="AB60:AC60"/>
    <mergeCell ref="B60:B61"/>
    <mergeCell ref="C60:C61"/>
    <mergeCell ref="D60:D61"/>
    <mergeCell ref="E60:E61"/>
    <mergeCell ref="F60:F61"/>
    <mergeCell ref="G60:G61"/>
    <mergeCell ref="H60:H61"/>
    <mergeCell ref="I60:I61"/>
    <mergeCell ref="K60:K61"/>
    <mergeCell ref="AD58:AE58"/>
    <mergeCell ref="AF58:AG58"/>
    <mergeCell ref="AH58:AI58"/>
    <mergeCell ref="AJ58:AK58"/>
    <mergeCell ref="AL58:AM58"/>
    <mergeCell ref="AN58:AN59"/>
    <mergeCell ref="AO58:AP59"/>
    <mergeCell ref="P59:Q59"/>
    <mergeCell ref="R59:S59"/>
    <mergeCell ref="T59:U59"/>
    <mergeCell ref="V59:W59"/>
    <mergeCell ref="AB59:AC59"/>
    <mergeCell ref="AD59:AE59"/>
    <mergeCell ref="AF59:AG59"/>
    <mergeCell ref="AH59:AI59"/>
    <mergeCell ref="AJ59:AK59"/>
    <mergeCell ref="AL59:AM59"/>
    <mergeCell ref="L58:M59"/>
    <mergeCell ref="N58:N59"/>
    <mergeCell ref="O58:O59"/>
    <mergeCell ref="P58:Q58"/>
    <mergeCell ref="R58:S58"/>
    <mergeCell ref="T58:U58"/>
    <mergeCell ref="V58:W58"/>
    <mergeCell ref="X58:AA59"/>
    <mergeCell ref="AB58:AC58"/>
    <mergeCell ref="B58:B59"/>
    <mergeCell ref="C58:C59"/>
    <mergeCell ref="D58:D59"/>
    <mergeCell ref="E58:E59"/>
    <mergeCell ref="F58:F59"/>
    <mergeCell ref="G58:G59"/>
    <mergeCell ref="H58:H59"/>
    <mergeCell ref="I58:I59"/>
    <mergeCell ref="K58:K59"/>
    <mergeCell ref="AD56:AE56"/>
    <mergeCell ref="AF56:AG56"/>
    <mergeCell ref="AH56:AI56"/>
    <mergeCell ref="AJ56:AK56"/>
    <mergeCell ref="AL56:AM56"/>
    <mergeCell ref="AN56:AN57"/>
    <mergeCell ref="AO56:AP57"/>
    <mergeCell ref="P57:Q57"/>
    <mergeCell ref="R57:S57"/>
    <mergeCell ref="T57:U57"/>
    <mergeCell ref="V57:W57"/>
    <mergeCell ref="AB57:AC57"/>
    <mergeCell ref="AD57:AE57"/>
    <mergeCell ref="AF57:AG57"/>
    <mergeCell ref="AH57:AI57"/>
    <mergeCell ref="AJ57:AK57"/>
    <mergeCell ref="AL57:AM57"/>
    <mergeCell ref="L56:M57"/>
    <mergeCell ref="N56:N57"/>
    <mergeCell ref="O56:O57"/>
    <mergeCell ref="P56:Q56"/>
    <mergeCell ref="R56:S56"/>
    <mergeCell ref="T56:U56"/>
    <mergeCell ref="V56:W56"/>
    <mergeCell ref="X56:AA57"/>
    <mergeCell ref="AB56:AC56"/>
    <mergeCell ref="B56:B57"/>
    <mergeCell ref="C56:C57"/>
    <mergeCell ref="D56:D57"/>
    <mergeCell ref="E56:E57"/>
    <mergeCell ref="F56:F57"/>
    <mergeCell ref="G56:G57"/>
    <mergeCell ref="H56:H57"/>
    <mergeCell ref="I56:I57"/>
    <mergeCell ref="K56:K57"/>
    <mergeCell ref="AD54:AE54"/>
    <mergeCell ref="AF54:AG54"/>
    <mergeCell ref="AH54:AI54"/>
    <mergeCell ref="AJ54:AK54"/>
    <mergeCell ref="AL54:AM54"/>
    <mergeCell ref="AN54:AN55"/>
    <mergeCell ref="AO54:AP55"/>
    <mergeCell ref="P55:Q55"/>
    <mergeCell ref="R55:S55"/>
    <mergeCell ref="T55:U55"/>
    <mergeCell ref="V55:W55"/>
    <mergeCell ref="AB55:AC55"/>
    <mergeCell ref="AD55:AE55"/>
    <mergeCell ref="AF55:AG55"/>
    <mergeCell ref="AH55:AI55"/>
    <mergeCell ref="AJ55:AK55"/>
    <mergeCell ref="AL55:AM55"/>
    <mergeCell ref="L54:M55"/>
    <mergeCell ref="N54:N55"/>
    <mergeCell ref="O54:O55"/>
    <mergeCell ref="P54:Q54"/>
    <mergeCell ref="R54:S54"/>
    <mergeCell ref="T54:U54"/>
    <mergeCell ref="V54:W54"/>
    <mergeCell ref="X54:AA55"/>
    <mergeCell ref="AB54:AC54"/>
    <mergeCell ref="B54:B55"/>
    <mergeCell ref="C54:C55"/>
    <mergeCell ref="D54:D55"/>
    <mergeCell ref="E54:E55"/>
    <mergeCell ref="F54:F55"/>
    <mergeCell ref="G54:G55"/>
    <mergeCell ref="H54:H55"/>
    <mergeCell ref="I54:I55"/>
    <mergeCell ref="K54:K55"/>
    <mergeCell ref="AD52:AE52"/>
    <mergeCell ref="AF52:AG52"/>
    <mergeCell ref="AH52:AI52"/>
    <mergeCell ref="AJ52:AK52"/>
    <mergeCell ref="AL52:AM52"/>
    <mergeCell ref="AN52:AN53"/>
    <mergeCell ref="AO52:AP53"/>
    <mergeCell ref="P53:Q53"/>
    <mergeCell ref="R53:S53"/>
    <mergeCell ref="T53:U53"/>
    <mergeCell ref="V53:W53"/>
    <mergeCell ref="AB53:AC53"/>
    <mergeCell ref="AD53:AE53"/>
    <mergeCell ref="AF53:AG53"/>
    <mergeCell ref="AH53:AI53"/>
    <mergeCell ref="AJ53:AK53"/>
    <mergeCell ref="AL53:AM53"/>
    <mergeCell ref="L52:M53"/>
    <mergeCell ref="N52:N53"/>
    <mergeCell ref="O52:O53"/>
    <mergeCell ref="P52:Q52"/>
    <mergeCell ref="R52:S52"/>
    <mergeCell ref="T52:U52"/>
    <mergeCell ref="V52:W52"/>
    <mergeCell ref="X52:AA53"/>
    <mergeCell ref="AB52:AC52"/>
    <mergeCell ref="B52:B53"/>
    <mergeCell ref="C52:C53"/>
    <mergeCell ref="D52:D53"/>
    <mergeCell ref="E52:E53"/>
    <mergeCell ref="F52:F53"/>
    <mergeCell ref="G52:G53"/>
    <mergeCell ref="H52:H53"/>
    <mergeCell ref="I52:I53"/>
    <mergeCell ref="K52:K53"/>
    <mergeCell ref="AD50:AE50"/>
    <mergeCell ref="AF50:AG50"/>
    <mergeCell ref="AH50:AI50"/>
    <mergeCell ref="AJ50:AK50"/>
    <mergeCell ref="AL50:AM50"/>
    <mergeCell ref="AN50:AN51"/>
    <mergeCell ref="AO50:AP51"/>
    <mergeCell ref="P51:Q51"/>
    <mergeCell ref="R51:S51"/>
    <mergeCell ref="T51:U51"/>
    <mergeCell ref="V51:W51"/>
    <mergeCell ref="AB51:AC51"/>
    <mergeCell ref="AD51:AE51"/>
    <mergeCell ref="AF51:AG51"/>
    <mergeCell ref="AH51:AI51"/>
    <mergeCell ref="AJ51:AK51"/>
    <mergeCell ref="AL51:AM51"/>
    <mergeCell ref="L50:M51"/>
    <mergeCell ref="N50:N51"/>
    <mergeCell ref="O50:O51"/>
    <mergeCell ref="P50:Q50"/>
    <mergeCell ref="R50:S50"/>
    <mergeCell ref="T50:U50"/>
    <mergeCell ref="V50:W50"/>
    <mergeCell ref="X50:AA51"/>
    <mergeCell ref="AB50:AC50"/>
    <mergeCell ref="B50:B51"/>
    <mergeCell ref="C50:C51"/>
    <mergeCell ref="D50:D51"/>
    <mergeCell ref="E50:E51"/>
    <mergeCell ref="F50:F51"/>
    <mergeCell ref="G50:G51"/>
    <mergeCell ref="H50:H51"/>
    <mergeCell ref="I50:I51"/>
    <mergeCell ref="K50:K51"/>
    <mergeCell ref="AD84:AE84"/>
    <mergeCell ref="AF84:AG84"/>
    <mergeCell ref="AH84:AI84"/>
    <mergeCell ref="AJ84:AK84"/>
    <mergeCell ref="AL84:AM84"/>
    <mergeCell ref="AN84:AN85"/>
    <mergeCell ref="AO84:AP85"/>
    <mergeCell ref="P85:Q85"/>
    <mergeCell ref="R85:S85"/>
    <mergeCell ref="T85:U85"/>
    <mergeCell ref="V85:W85"/>
    <mergeCell ref="AB85:AC85"/>
    <mergeCell ref="AD85:AE85"/>
    <mergeCell ref="AF85:AG85"/>
    <mergeCell ref="AH85:AI85"/>
    <mergeCell ref="AJ85:AK85"/>
    <mergeCell ref="AL85:AM85"/>
    <mergeCell ref="L84:M85"/>
    <mergeCell ref="N84:N85"/>
    <mergeCell ref="O84:O85"/>
    <mergeCell ref="P84:Q84"/>
    <mergeCell ref="R84:S84"/>
    <mergeCell ref="T84:U84"/>
    <mergeCell ref="V84:W84"/>
    <mergeCell ref="X84:AA85"/>
    <mergeCell ref="AB84:AC84"/>
    <mergeCell ref="B84:B85"/>
    <mergeCell ref="C84:C85"/>
    <mergeCell ref="D84:D85"/>
    <mergeCell ref="E84:E85"/>
    <mergeCell ref="F84:F85"/>
    <mergeCell ref="G84:G85"/>
    <mergeCell ref="H84:H85"/>
    <mergeCell ref="I84:I85"/>
    <mergeCell ref="K84:K85"/>
    <mergeCell ref="AD82:AE82"/>
    <mergeCell ref="AF82:AG82"/>
    <mergeCell ref="AH82:AI82"/>
    <mergeCell ref="AJ82:AK82"/>
    <mergeCell ref="AL82:AM82"/>
    <mergeCell ref="AN82:AN83"/>
    <mergeCell ref="AO82:AP83"/>
    <mergeCell ref="P83:Q83"/>
    <mergeCell ref="R83:S83"/>
    <mergeCell ref="T83:U83"/>
    <mergeCell ref="V83:W83"/>
    <mergeCell ref="AB83:AC83"/>
    <mergeCell ref="AD83:AE83"/>
    <mergeCell ref="AF83:AG83"/>
    <mergeCell ref="AH83:AI83"/>
    <mergeCell ref="AJ83:AK83"/>
    <mergeCell ref="AL83:AM83"/>
    <mergeCell ref="L82:M83"/>
    <mergeCell ref="N82:N83"/>
    <mergeCell ref="O82:O83"/>
    <mergeCell ref="P82:Q82"/>
    <mergeCell ref="R82:S82"/>
    <mergeCell ref="T82:U82"/>
    <mergeCell ref="V82:W82"/>
    <mergeCell ref="X82:AA83"/>
    <mergeCell ref="AB82:AC82"/>
    <mergeCell ref="B82:B83"/>
    <mergeCell ref="C82:C83"/>
    <mergeCell ref="D82:D83"/>
    <mergeCell ref="E82:E83"/>
    <mergeCell ref="F82:F83"/>
    <mergeCell ref="G82:G83"/>
    <mergeCell ref="H82:H83"/>
    <mergeCell ref="I82:I83"/>
    <mergeCell ref="K82:K83"/>
    <mergeCell ref="B80:B81"/>
    <mergeCell ref="C80:C81"/>
    <mergeCell ref="D80:D81"/>
    <mergeCell ref="E80:E81"/>
    <mergeCell ref="F80:F81"/>
    <mergeCell ref="G80:G81"/>
    <mergeCell ref="H80:H81"/>
    <mergeCell ref="I80:I81"/>
    <mergeCell ref="K80:K81"/>
    <mergeCell ref="AD80:AE80"/>
    <mergeCell ref="AF80:AG80"/>
    <mergeCell ref="AH80:AI80"/>
    <mergeCell ref="AJ80:AK80"/>
    <mergeCell ref="AL80:AM80"/>
    <mergeCell ref="AN80:AN81"/>
    <mergeCell ref="AO80:AP81"/>
    <mergeCell ref="P81:Q81"/>
    <mergeCell ref="R81:S81"/>
    <mergeCell ref="T81:U81"/>
    <mergeCell ref="V81:W81"/>
    <mergeCell ref="AB81:AC81"/>
    <mergeCell ref="AD81:AE81"/>
    <mergeCell ref="AF81:AG81"/>
    <mergeCell ref="AH81:AI81"/>
    <mergeCell ref="AJ81:AK81"/>
    <mergeCell ref="AL81:AM81"/>
    <mergeCell ref="AL78:AM78"/>
    <mergeCell ref="AN78:AN79"/>
    <mergeCell ref="AO78:AP79"/>
    <mergeCell ref="P79:Q79"/>
    <mergeCell ref="R79:S79"/>
    <mergeCell ref="T79:U79"/>
    <mergeCell ref="V79:W79"/>
    <mergeCell ref="AB79:AC79"/>
    <mergeCell ref="AD79:AE79"/>
    <mergeCell ref="AF79:AG79"/>
    <mergeCell ref="AH79:AI79"/>
    <mergeCell ref="AJ79:AK79"/>
    <mergeCell ref="AL79:AM79"/>
    <mergeCell ref="L80:M81"/>
    <mergeCell ref="N80:N81"/>
    <mergeCell ref="O80:O81"/>
    <mergeCell ref="P80:Q80"/>
    <mergeCell ref="R80:S80"/>
    <mergeCell ref="T80:U80"/>
    <mergeCell ref="V80:W80"/>
    <mergeCell ref="X80:AA81"/>
    <mergeCell ref="AB80:AC80"/>
    <mergeCell ref="L78:M79"/>
    <mergeCell ref="N78:N79"/>
    <mergeCell ref="O78:O79"/>
    <mergeCell ref="P78:Q78"/>
    <mergeCell ref="R78:S78"/>
    <mergeCell ref="T78:U78"/>
    <mergeCell ref="V78:W78"/>
    <mergeCell ref="X78:AA79"/>
    <mergeCell ref="AB78:AC78"/>
    <mergeCell ref="B78:B79"/>
    <mergeCell ref="C78:C79"/>
    <mergeCell ref="D78:D79"/>
    <mergeCell ref="E78:E79"/>
    <mergeCell ref="F78:F79"/>
    <mergeCell ref="G78:G79"/>
    <mergeCell ref="H78:H79"/>
    <mergeCell ref="I78:I79"/>
    <mergeCell ref="K78:K79"/>
    <mergeCell ref="B76:B77"/>
    <mergeCell ref="C76:C77"/>
    <mergeCell ref="D76:D77"/>
    <mergeCell ref="E76:E77"/>
    <mergeCell ref="F76:F77"/>
    <mergeCell ref="G76:G77"/>
    <mergeCell ref="H76:H77"/>
    <mergeCell ref="I76:I77"/>
    <mergeCell ref="K76:K77"/>
    <mergeCell ref="AD76:AE76"/>
    <mergeCell ref="AF76:AG76"/>
    <mergeCell ref="AH76:AI76"/>
    <mergeCell ref="AJ76:AK76"/>
    <mergeCell ref="AL76:AM76"/>
    <mergeCell ref="AN76:AN77"/>
    <mergeCell ref="AO76:AP77"/>
    <mergeCell ref="P77:Q77"/>
    <mergeCell ref="R77:S77"/>
    <mergeCell ref="T77:U77"/>
    <mergeCell ref="V77:W77"/>
    <mergeCell ref="AB77:AC77"/>
    <mergeCell ref="AD77:AE77"/>
    <mergeCell ref="AF77:AG77"/>
    <mergeCell ref="AH77:AI77"/>
    <mergeCell ref="AJ77:AK77"/>
    <mergeCell ref="AL77:AM77"/>
    <mergeCell ref="L126:M127"/>
    <mergeCell ref="AD126:AE126"/>
    <mergeCell ref="AH126:AI126"/>
    <mergeCell ref="AL74:AM74"/>
    <mergeCell ref="AN74:AN75"/>
    <mergeCell ref="AO74:AP75"/>
    <mergeCell ref="P75:Q75"/>
    <mergeCell ref="R75:S75"/>
    <mergeCell ref="T75:U75"/>
    <mergeCell ref="V75:W75"/>
    <mergeCell ref="AB75:AC75"/>
    <mergeCell ref="AD75:AE75"/>
    <mergeCell ref="AF75:AG75"/>
    <mergeCell ref="AH75:AI75"/>
    <mergeCell ref="AJ75:AK75"/>
    <mergeCell ref="AL75:AM75"/>
    <mergeCell ref="L76:M77"/>
    <mergeCell ref="N76:N77"/>
    <mergeCell ref="O76:O77"/>
    <mergeCell ref="P76:Q76"/>
    <mergeCell ref="R76:S76"/>
    <mergeCell ref="T76:U76"/>
    <mergeCell ref="V76:W76"/>
    <mergeCell ref="X76:AA77"/>
    <mergeCell ref="AB76:AC76"/>
    <mergeCell ref="L74:M75"/>
    <mergeCell ref="N74:N75"/>
    <mergeCell ref="O74:O75"/>
    <mergeCell ref="P74:Q74"/>
    <mergeCell ref="R74:S74"/>
    <mergeCell ref="T74:U74"/>
    <mergeCell ref="V74:W74"/>
    <mergeCell ref="M130:R130"/>
    <mergeCell ref="AO126:AP127"/>
    <mergeCell ref="AN126:AN127"/>
    <mergeCell ref="R127:S127"/>
    <mergeCell ref="AL126:AM126"/>
    <mergeCell ref="B74:B75"/>
    <mergeCell ref="C74:C75"/>
    <mergeCell ref="D74:D75"/>
    <mergeCell ref="E74:E75"/>
    <mergeCell ref="F74:F75"/>
    <mergeCell ref="G74:G75"/>
    <mergeCell ref="H74:H75"/>
    <mergeCell ref="I74:I75"/>
    <mergeCell ref="K74:K75"/>
    <mergeCell ref="AF126:AG126"/>
    <mergeCell ref="AJ126:AK126"/>
    <mergeCell ref="P127:Q127"/>
    <mergeCell ref="T127:U127"/>
    <mergeCell ref="V127:W127"/>
    <mergeCell ref="AB127:AC127"/>
    <mergeCell ref="AD127:AE127"/>
    <mergeCell ref="AF127:AG127"/>
    <mergeCell ref="AH127:AI127"/>
    <mergeCell ref="AJ127:AK127"/>
    <mergeCell ref="N126:O127"/>
    <mergeCell ref="A126:C127"/>
    <mergeCell ref="D126:D127"/>
    <mergeCell ref="E126:E127"/>
    <mergeCell ref="F126:F127"/>
    <mergeCell ref="G126:G127"/>
    <mergeCell ref="H126:I127"/>
    <mergeCell ref="J126:K127"/>
    <mergeCell ref="AO48:AP49"/>
    <mergeCell ref="P49:Q49"/>
    <mergeCell ref="R49:S49"/>
    <mergeCell ref="T49:U49"/>
    <mergeCell ref="V49:W49"/>
    <mergeCell ref="AB49:AC49"/>
    <mergeCell ref="AD49:AE49"/>
    <mergeCell ref="AF49:AG49"/>
    <mergeCell ref="AH49:AI49"/>
    <mergeCell ref="AJ49:AK49"/>
    <mergeCell ref="AL49:AM49"/>
    <mergeCell ref="AB63:AC63"/>
    <mergeCell ref="AD63:AE63"/>
    <mergeCell ref="AF63:AG63"/>
    <mergeCell ref="AH63:AI63"/>
    <mergeCell ref="AL127:AM127"/>
    <mergeCell ref="T126:U126"/>
    <mergeCell ref="AD74:AE74"/>
    <mergeCell ref="AF74:AG74"/>
    <mergeCell ref="AH74:AI74"/>
    <mergeCell ref="AJ74:AK74"/>
    <mergeCell ref="AB126:AC126"/>
    <mergeCell ref="P126:Q126"/>
    <mergeCell ref="R126:S126"/>
    <mergeCell ref="V126:W126"/>
    <mergeCell ref="X126:AA127"/>
    <mergeCell ref="X74:AA75"/>
    <mergeCell ref="AB74:AC74"/>
    <mergeCell ref="AD78:AE78"/>
    <mergeCell ref="AF78:AG78"/>
    <mergeCell ref="AH78:AI78"/>
    <mergeCell ref="AJ78:AK78"/>
    <mergeCell ref="F48:F49"/>
    <mergeCell ref="G48:G49"/>
    <mergeCell ref="H48:H49"/>
    <mergeCell ref="I48:I49"/>
    <mergeCell ref="K48:K49"/>
    <mergeCell ref="A289:AP289"/>
    <mergeCell ref="A290:AP290"/>
    <mergeCell ref="A291:AP291"/>
    <mergeCell ref="A292:AP292"/>
    <mergeCell ref="A293:AP293"/>
    <mergeCell ref="A294:AP294"/>
    <mergeCell ref="A283:AP283"/>
    <mergeCell ref="A284:AP284"/>
    <mergeCell ref="A285:AP285"/>
    <mergeCell ref="A286:AP286"/>
    <mergeCell ref="A287:AP287"/>
    <mergeCell ref="A288:AP288"/>
    <mergeCell ref="A277:AP277"/>
    <mergeCell ref="A278:AP278"/>
    <mergeCell ref="A279:AP279"/>
    <mergeCell ref="A280:AP280"/>
    <mergeCell ref="A281:AP281"/>
    <mergeCell ref="A282:AP282"/>
    <mergeCell ref="A271:AP271"/>
    <mergeCell ref="A272:AP272"/>
    <mergeCell ref="A273:AP273"/>
    <mergeCell ref="A274:AP274"/>
    <mergeCell ref="A275:AP275"/>
    <mergeCell ref="H171:I171"/>
    <mergeCell ref="J171:L171"/>
    <mergeCell ref="D133:E133"/>
    <mergeCell ref="F133:G133"/>
    <mergeCell ref="A276:AP276"/>
    <mergeCell ref="A265:AP265"/>
    <mergeCell ref="A266:AP266"/>
    <mergeCell ref="A267:AP267"/>
    <mergeCell ref="A268:AP268"/>
    <mergeCell ref="A269:AP269"/>
    <mergeCell ref="A270:AP270"/>
    <mergeCell ref="N262:O262"/>
    <mergeCell ref="P262:Q262"/>
    <mergeCell ref="R262:S262"/>
    <mergeCell ref="T262:U262"/>
    <mergeCell ref="A263:AA263"/>
    <mergeCell ref="A264:AN264"/>
    <mergeCell ref="A262:C262"/>
    <mergeCell ref="D262:E262"/>
    <mergeCell ref="F262:G262"/>
    <mergeCell ref="H262:I262"/>
    <mergeCell ref="J262:K262"/>
    <mergeCell ref="L262:M262"/>
    <mergeCell ref="M217:N217"/>
    <mergeCell ref="P217:Q217"/>
    <mergeCell ref="S217:T217"/>
    <mergeCell ref="R222:S222"/>
    <mergeCell ref="T222:U222"/>
    <mergeCell ref="D261:E261"/>
    <mergeCell ref="F261:G261"/>
    <mergeCell ref="H261:I261"/>
    <mergeCell ref="J261:K261"/>
    <mergeCell ref="L261:M261"/>
    <mergeCell ref="N261:O261"/>
    <mergeCell ref="P261:Q261"/>
    <mergeCell ref="R261:S261"/>
    <mergeCell ref="T261:U261"/>
    <mergeCell ref="D260:E260"/>
    <mergeCell ref="F260:G260"/>
    <mergeCell ref="H260:I260"/>
    <mergeCell ref="J260:K260"/>
    <mergeCell ref="L260:M260"/>
    <mergeCell ref="N260:O260"/>
    <mergeCell ref="P260:Q260"/>
    <mergeCell ref="R260:S260"/>
    <mergeCell ref="T260:U260"/>
    <mergeCell ref="D258:E258"/>
    <mergeCell ref="F258:G258"/>
    <mergeCell ref="H258:I258"/>
    <mergeCell ref="J258:K258"/>
    <mergeCell ref="L258:M258"/>
    <mergeCell ref="N258:O258"/>
    <mergeCell ref="P258:Q258"/>
    <mergeCell ref="R258:S258"/>
    <mergeCell ref="T258:U258"/>
    <mergeCell ref="A222:A261"/>
    <mergeCell ref="D222:E222"/>
    <mergeCell ref="F222:G222"/>
    <mergeCell ref="H222:I222"/>
    <mergeCell ref="J222:K222"/>
    <mergeCell ref="A219:A221"/>
    <mergeCell ref="B219:B221"/>
    <mergeCell ref="C219:C221"/>
    <mergeCell ref="D219:U219"/>
    <mergeCell ref="D220:G220"/>
    <mergeCell ref="H220:K220"/>
    <mergeCell ref="L220:O220"/>
    <mergeCell ref="P220:S220"/>
    <mergeCell ref="T220:U220"/>
    <mergeCell ref="D221:E221"/>
    <mergeCell ref="F221:G221"/>
    <mergeCell ref="H221:I221"/>
    <mergeCell ref="J221:K221"/>
    <mergeCell ref="L221:M221"/>
    <mergeCell ref="N221:O221"/>
    <mergeCell ref="L222:M222"/>
    <mergeCell ref="N222:O222"/>
    <mergeCell ref="P222:Q222"/>
    <mergeCell ref="P221:Q221"/>
    <mergeCell ref="R221:S221"/>
    <mergeCell ref="T221:U221"/>
    <mergeCell ref="D259:E259"/>
    <mergeCell ref="F259:G259"/>
    <mergeCell ref="H259:I259"/>
    <mergeCell ref="J259:K259"/>
    <mergeCell ref="L259:M259"/>
    <mergeCell ref="N259:O259"/>
    <mergeCell ref="V217:W217"/>
    <mergeCell ref="Y217:Z217"/>
    <mergeCell ref="AB217:AC217"/>
    <mergeCell ref="AE217:AF217"/>
    <mergeCell ref="A217:C217"/>
    <mergeCell ref="D217:E217"/>
    <mergeCell ref="G217:H217"/>
    <mergeCell ref="A174:A176"/>
    <mergeCell ref="B174:B176"/>
    <mergeCell ref="C174:C176"/>
    <mergeCell ref="AB177:AC177"/>
    <mergeCell ref="AE177:AF177"/>
    <mergeCell ref="D216:E216"/>
    <mergeCell ref="G216:H216"/>
    <mergeCell ref="J216:K216"/>
    <mergeCell ref="M216:N216"/>
    <mergeCell ref="P216:Q216"/>
    <mergeCell ref="S216:T216"/>
    <mergeCell ref="V216:W216"/>
    <mergeCell ref="Y216:Z216"/>
    <mergeCell ref="AB216:AC216"/>
    <mergeCell ref="AE216:AF216"/>
    <mergeCell ref="A177:A216"/>
    <mergeCell ref="D177:E177"/>
    <mergeCell ref="G177:H177"/>
    <mergeCell ref="J177:K177"/>
    <mergeCell ref="M177:N177"/>
    <mergeCell ref="P177:Q177"/>
    <mergeCell ref="S177:T177"/>
    <mergeCell ref="V177:W177"/>
    <mergeCell ref="Y177:Z177"/>
    <mergeCell ref="J217:K217"/>
    <mergeCell ref="AN170:AO170"/>
    <mergeCell ref="AJ134:AK134"/>
    <mergeCell ref="AE174:AG175"/>
    <mergeCell ref="D176:F176"/>
    <mergeCell ref="G176:I176"/>
    <mergeCell ref="J176:L176"/>
    <mergeCell ref="M176:O176"/>
    <mergeCell ref="P176:R176"/>
    <mergeCell ref="S176:U176"/>
    <mergeCell ref="V176:X176"/>
    <mergeCell ref="Y176:AA176"/>
    <mergeCell ref="AB176:AD176"/>
    <mergeCell ref="M174:O175"/>
    <mergeCell ref="P174:R175"/>
    <mergeCell ref="S174:U175"/>
    <mergeCell ref="V174:X175"/>
    <mergeCell ref="Y174:AA175"/>
    <mergeCell ref="AB174:AD175"/>
    <mergeCell ref="D174:F175"/>
    <mergeCell ref="G174:I175"/>
    <mergeCell ref="J174:L175"/>
    <mergeCell ref="AE176:AG176"/>
    <mergeCell ref="AH169:AI169"/>
    <mergeCell ref="D170:E170"/>
    <mergeCell ref="F170:G170"/>
    <mergeCell ref="H170:I170"/>
    <mergeCell ref="J170:L170"/>
    <mergeCell ref="M170:N170"/>
    <mergeCell ref="O170:P170"/>
    <mergeCell ref="Q170:R170"/>
    <mergeCell ref="S170:U170"/>
    <mergeCell ref="V170:W170"/>
    <mergeCell ref="J131:L131"/>
    <mergeCell ref="M131:N131"/>
    <mergeCell ref="AD172:AE172"/>
    <mergeCell ref="AF172:AG172"/>
    <mergeCell ref="AH172:AI172"/>
    <mergeCell ref="AJ172:AK172"/>
    <mergeCell ref="AL172:AM172"/>
    <mergeCell ref="AN172:AO172"/>
    <mergeCell ref="Q172:R172"/>
    <mergeCell ref="S172:U172"/>
    <mergeCell ref="Z132:AA132"/>
    <mergeCell ref="M132:N132"/>
    <mergeCell ref="O132:P132"/>
    <mergeCell ref="Q132:R132"/>
    <mergeCell ref="S132:U132"/>
    <mergeCell ref="V132:W132"/>
    <mergeCell ref="X132:Y132"/>
    <mergeCell ref="V169:W169"/>
    <mergeCell ref="X169:Y169"/>
    <mergeCell ref="Z169:AA169"/>
    <mergeCell ref="AB169:AC169"/>
    <mergeCell ref="AD169:AE169"/>
    <mergeCell ref="AF169:AG169"/>
    <mergeCell ref="V172:W172"/>
    <mergeCell ref="X172:Y172"/>
    <mergeCell ref="Z172:AA172"/>
    <mergeCell ref="AB172:AC172"/>
    <mergeCell ref="AF171:AG171"/>
    <mergeCell ref="AH171:AI171"/>
    <mergeCell ref="AJ171:AK171"/>
    <mergeCell ref="AL169:AM169"/>
    <mergeCell ref="AN169:AO169"/>
    <mergeCell ref="AN132:AO132"/>
    <mergeCell ref="AB132:AC132"/>
    <mergeCell ref="AD132:AE132"/>
    <mergeCell ref="AF132:AG132"/>
    <mergeCell ref="AH132:AI132"/>
    <mergeCell ref="AJ132:AK132"/>
    <mergeCell ref="AF131:AG131"/>
    <mergeCell ref="AH131:AI131"/>
    <mergeCell ref="AJ131:AK131"/>
    <mergeCell ref="AL131:AM131"/>
    <mergeCell ref="AN131:AP131"/>
    <mergeCell ref="AB131:AC131"/>
    <mergeCell ref="AD131:AE131"/>
    <mergeCell ref="AN129:AP130"/>
    <mergeCell ref="A172:C172"/>
    <mergeCell ref="D172:E172"/>
    <mergeCell ref="F172:G172"/>
    <mergeCell ref="H172:I172"/>
    <mergeCell ref="J172:L172"/>
    <mergeCell ref="M172:N172"/>
    <mergeCell ref="O172:P172"/>
    <mergeCell ref="AJ169:AK169"/>
    <mergeCell ref="M171:N171"/>
    <mergeCell ref="O171:P171"/>
    <mergeCell ref="Q171:R171"/>
    <mergeCell ref="Z133:AA133"/>
    <mergeCell ref="AL171:AM171"/>
    <mergeCell ref="AN171:AO171"/>
    <mergeCell ref="S171:U171"/>
    <mergeCell ref="V171:W171"/>
    <mergeCell ref="X171:Y171"/>
    <mergeCell ref="Z171:AA171"/>
    <mergeCell ref="AJ137:AK137"/>
    <mergeCell ref="AL137:AM137"/>
    <mergeCell ref="X136:Y136"/>
    <mergeCell ref="Z136:AA136"/>
    <mergeCell ref="B129:B131"/>
    <mergeCell ref="C129:C131"/>
    <mergeCell ref="D129:E130"/>
    <mergeCell ref="F129:G130"/>
    <mergeCell ref="H129:I130"/>
    <mergeCell ref="J129:AM129"/>
    <mergeCell ref="D131:E131"/>
    <mergeCell ref="S130:U130"/>
    <mergeCell ref="V130:AA130"/>
    <mergeCell ref="AB130:AG130"/>
    <mergeCell ref="AH130:AM130"/>
    <mergeCell ref="A132:A171"/>
    <mergeCell ref="D132:E132"/>
    <mergeCell ref="O131:P131"/>
    <mergeCell ref="Q131:R131"/>
    <mergeCell ref="A129:A131"/>
    <mergeCell ref="AL132:AM132"/>
    <mergeCell ref="AB171:AC171"/>
    <mergeCell ref="AD171:AE171"/>
    <mergeCell ref="F132:G132"/>
    <mergeCell ref="H132:I132"/>
    <mergeCell ref="J132:L132"/>
    <mergeCell ref="S131:U131"/>
    <mergeCell ref="V131:W131"/>
    <mergeCell ref="X131:Y131"/>
    <mergeCell ref="Z131:AA131"/>
    <mergeCell ref="F131:G131"/>
    <mergeCell ref="H131:I131"/>
    <mergeCell ref="AO46:AP47"/>
    <mergeCell ref="R46:S46"/>
    <mergeCell ref="T46:U46"/>
    <mergeCell ref="V46:W46"/>
    <mergeCell ref="X46:AA47"/>
    <mergeCell ref="AB46:AC46"/>
    <mergeCell ref="AD46:AE46"/>
    <mergeCell ref="R47:S47"/>
    <mergeCell ref="T47:U47"/>
    <mergeCell ref="V47:W47"/>
    <mergeCell ref="AB47:AC47"/>
    <mergeCell ref="AD47:AE47"/>
    <mergeCell ref="AF47:AG47"/>
    <mergeCell ref="AH47:AI47"/>
    <mergeCell ref="AJ47:AK47"/>
    <mergeCell ref="AL47:AM47"/>
    <mergeCell ref="A43:A45"/>
    <mergeCell ref="B43:B45"/>
    <mergeCell ref="C43:C45"/>
    <mergeCell ref="D43:D45"/>
    <mergeCell ref="AF46:AG46"/>
    <mergeCell ref="AH46:AI46"/>
    <mergeCell ref="AJ46:AK46"/>
    <mergeCell ref="AL46:AM46"/>
    <mergeCell ref="I46:I47"/>
    <mergeCell ref="K46:K47"/>
    <mergeCell ref="L46:M47"/>
    <mergeCell ref="N46:N47"/>
    <mergeCell ref="O46:O47"/>
    <mergeCell ref="P46:Q46"/>
    <mergeCell ref="P47:Q47"/>
    <mergeCell ref="A46:A125"/>
    <mergeCell ref="B46:B47"/>
    <mergeCell ref="C46:C47"/>
    <mergeCell ref="D46:D47"/>
    <mergeCell ref="E46:E47"/>
    <mergeCell ref="F46:F47"/>
    <mergeCell ref="G46:G47"/>
    <mergeCell ref="H46:H47"/>
    <mergeCell ref="AB43:AE44"/>
    <mergeCell ref="AF43:AI44"/>
    <mergeCell ref="AJ43:AM44"/>
    <mergeCell ref="AF45:AI45"/>
    <mergeCell ref="AN43:AN44"/>
    <mergeCell ref="AN46:AN47"/>
    <mergeCell ref="L48:M49"/>
    <mergeCell ref="N48:N49"/>
    <mergeCell ref="O48:O49"/>
    <mergeCell ref="P48:Q48"/>
    <mergeCell ref="R48:S48"/>
    <mergeCell ref="T48:U48"/>
    <mergeCell ref="V48:W48"/>
    <mergeCell ref="X48:AA49"/>
    <mergeCell ref="AB48:AC48"/>
    <mergeCell ref="AD48:AE48"/>
    <mergeCell ref="AF48:AG48"/>
    <mergeCell ref="AH48:AI48"/>
    <mergeCell ref="AJ48:AK48"/>
    <mergeCell ref="AL48:AM48"/>
    <mergeCell ref="AN48:AN49"/>
    <mergeCell ref="B48:B49"/>
    <mergeCell ref="C48:C49"/>
    <mergeCell ref="D48:D49"/>
    <mergeCell ref="E48:E49"/>
    <mergeCell ref="AO43:AP44"/>
    <mergeCell ref="E44:E45"/>
    <mergeCell ref="F44:F45"/>
    <mergeCell ref="G44:G45"/>
    <mergeCell ref="J45:K45"/>
    <mergeCell ref="L45:M45"/>
    <mergeCell ref="J43:K44"/>
    <mergeCell ref="L43:M44"/>
    <mergeCell ref="N43:O44"/>
    <mergeCell ref="P43:S44"/>
    <mergeCell ref="T43:W44"/>
    <mergeCell ref="X43:AA44"/>
    <mergeCell ref="E43:G43"/>
    <mergeCell ref="H43:I44"/>
    <mergeCell ref="AJ45:AM45"/>
    <mergeCell ref="AO45:AP45"/>
    <mergeCell ref="P45:S45"/>
    <mergeCell ref="T45:W45"/>
    <mergeCell ref="X45:AA45"/>
    <mergeCell ref="AB45:AE45"/>
    <mergeCell ref="N45:O45"/>
    <mergeCell ref="A39:D39"/>
    <mergeCell ref="E39:H39"/>
    <mergeCell ref="I39:J39"/>
    <mergeCell ref="O39:P39"/>
    <mergeCell ref="A40:D40"/>
    <mergeCell ref="E40:H40"/>
    <mergeCell ref="I40:J40"/>
    <mergeCell ref="O40:P40"/>
    <mergeCell ref="A37:D37"/>
    <mergeCell ref="E37:H37"/>
    <mergeCell ref="I37:L37"/>
    <mergeCell ref="M37:N37"/>
    <mergeCell ref="O37:P37"/>
    <mergeCell ref="A38:D38"/>
    <mergeCell ref="E38:H38"/>
    <mergeCell ref="I38:J38"/>
    <mergeCell ref="O38:P38"/>
    <mergeCell ref="A34:D34"/>
    <mergeCell ref="I34:J34"/>
    <mergeCell ref="N34:O34"/>
    <mergeCell ref="A33:D33"/>
    <mergeCell ref="E33:H33"/>
    <mergeCell ref="I33:M33"/>
    <mergeCell ref="N33:R33"/>
    <mergeCell ref="L23:N23"/>
    <mergeCell ref="O23:P23"/>
    <mergeCell ref="R23:T23"/>
    <mergeCell ref="S33:V33"/>
    <mergeCell ref="W33:Z33"/>
    <mergeCell ref="A29:D29"/>
    <mergeCell ref="I29:J29"/>
    <mergeCell ref="N29:O29"/>
    <mergeCell ref="S29:U29"/>
    <mergeCell ref="A24:D25"/>
    <mergeCell ref="E24:F25"/>
    <mergeCell ref="R24:T24"/>
    <mergeCell ref="U24:V24"/>
    <mergeCell ref="A28:D28"/>
    <mergeCell ref="E28:H28"/>
    <mergeCell ref="I28:M28"/>
    <mergeCell ref="N28:R28"/>
    <mergeCell ref="S28:V28"/>
    <mergeCell ref="A17:D18"/>
    <mergeCell ref="E17:F18"/>
    <mergeCell ref="R17:T17"/>
    <mergeCell ref="U17:V17"/>
    <mergeCell ref="A20:D23"/>
    <mergeCell ref="E20:W20"/>
    <mergeCell ref="E21:G21"/>
    <mergeCell ref="H21:I21"/>
    <mergeCell ref="J21:K21"/>
    <mergeCell ref="L21:N21"/>
    <mergeCell ref="O21:P21"/>
    <mergeCell ref="R21:T21"/>
    <mergeCell ref="U21:V21"/>
    <mergeCell ref="E22:G22"/>
    <mergeCell ref="H22:I22"/>
    <mergeCell ref="J22:K22"/>
    <mergeCell ref="L22:N22"/>
    <mergeCell ref="O22:P22"/>
    <mergeCell ref="R22:T22"/>
    <mergeCell ref="U22:V22"/>
    <mergeCell ref="U23:V23"/>
    <mergeCell ref="E23:G23"/>
    <mergeCell ref="H23:I23"/>
    <mergeCell ref="J23:K23"/>
    <mergeCell ref="A13:D16"/>
    <mergeCell ref="E13:W13"/>
    <mergeCell ref="E14:G14"/>
    <mergeCell ref="H14:I14"/>
    <mergeCell ref="J14:K14"/>
    <mergeCell ref="U7:V7"/>
    <mergeCell ref="E8:G8"/>
    <mergeCell ref="H8:I8"/>
    <mergeCell ref="J8:K8"/>
    <mergeCell ref="L8:N8"/>
    <mergeCell ref="O8:P8"/>
    <mergeCell ref="R8:T8"/>
    <mergeCell ref="U8:V8"/>
    <mergeCell ref="R9:T9"/>
    <mergeCell ref="U15:V15"/>
    <mergeCell ref="E16:G16"/>
    <mergeCell ref="H16:I16"/>
    <mergeCell ref="J16:K16"/>
    <mergeCell ref="L16:N16"/>
    <mergeCell ref="O16:P16"/>
    <mergeCell ref="R16:T16"/>
    <mergeCell ref="U16:V16"/>
    <mergeCell ref="L14:N14"/>
    <mergeCell ref="O14:P14"/>
    <mergeCell ref="R14:T14"/>
    <mergeCell ref="U14:V14"/>
    <mergeCell ref="E15:G15"/>
    <mergeCell ref="H15:I15"/>
    <mergeCell ref="J15:K15"/>
    <mergeCell ref="L15:N15"/>
    <mergeCell ref="O15:P15"/>
    <mergeCell ref="R15:T15"/>
    <mergeCell ref="A3:D3"/>
    <mergeCell ref="E3:S3"/>
    <mergeCell ref="A6:D9"/>
    <mergeCell ref="E6:W6"/>
    <mergeCell ref="E7:G7"/>
    <mergeCell ref="H7:I7"/>
    <mergeCell ref="J7:K7"/>
    <mergeCell ref="L7:N7"/>
    <mergeCell ref="O7:P7"/>
    <mergeCell ref="R7:T7"/>
    <mergeCell ref="U9:V9"/>
    <mergeCell ref="E9:G9"/>
    <mergeCell ref="H9:I9"/>
    <mergeCell ref="J9:K9"/>
    <mergeCell ref="L9:N9"/>
    <mergeCell ref="O9:P9"/>
    <mergeCell ref="A10:D11"/>
    <mergeCell ref="E10:F11"/>
    <mergeCell ref="R10:T10"/>
    <mergeCell ref="U10:V10"/>
  </mergeCells>
  <phoneticPr fontId="2"/>
  <printOptions horizontalCentered="1"/>
  <pageMargins left="0.19685039370078741" right="0.19685039370078741" top="0.59055118110236227" bottom="0.59055118110236227" header="0.39370078740157483" footer="0.51181102362204722"/>
  <pageSetup paperSize="9" scale="59" orientation="portrait" r:id="rId1"/>
  <headerFooter alignWithMargins="0"/>
  <rowBreaks count="2" manualBreakCount="2">
    <brk id="128" max="16383" man="1"/>
    <brk id="26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A1D14-E3AB-45F3-B1D3-7BF329B5E808}">
  <sheetPr>
    <tabColor theme="9" tint="0.79998168889431442"/>
  </sheetPr>
  <dimension ref="A1:AX294"/>
  <sheetViews>
    <sheetView view="pageBreakPreview" topLeftCell="A218" zoomScaleNormal="100" zoomScaleSheetLayoutView="100" workbookViewId="0">
      <selection activeCell="F221" sqref="F221:G221"/>
    </sheetView>
  </sheetViews>
  <sheetFormatPr defaultColWidth="9" defaultRowHeight="12.75" x14ac:dyDescent="0.25"/>
  <cols>
    <col min="1" max="1" width="5.1328125" style="1" customWidth="1"/>
    <col min="2" max="3" width="3.59765625" style="1" customWidth="1"/>
    <col min="4" max="4" width="4.59765625" style="1" customWidth="1"/>
    <col min="5" max="5" width="4.3984375" style="1" customWidth="1"/>
    <col min="6" max="6" width="4.86328125" style="1" customWidth="1"/>
    <col min="7" max="7" width="4.3984375" style="1" customWidth="1"/>
    <col min="8" max="11" width="4.1328125" style="1" customWidth="1"/>
    <col min="12" max="13" width="4.265625" style="1" customWidth="1"/>
    <col min="14" max="14" width="4.3984375" style="1" customWidth="1"/>
    <col min="15" max="15" width="3.46484375" style="1" customWidth="1"/>
    <col min="16" max="17" width="4.3984375" style="1" customWidth="1"/>
    <col min="18" max="18" width="4.265625" style="1" customWidth="1"/>
    <col min="19" max="20" width="4.796875" style="1" customWidth="1"/>
    <col min="21" max="22" width="3.59765625" style="1" customWidth="1"/>
    <col min="23" max="25" width="4.265625" style="1" customWidth="1"/>
    <col min="26" max="27" width="3.73046875" style="1" customWidth="1"/>
    <col min="28" max="29" width="4.3984375" style="1" customWidth="1"/>
    <col min="30" max="30" width="4.265625" style="1" customWidth="1"/>
    <col min="31" max="32" width="4.9296875" style="1" customWidth="1"/>
    <col min="33" max="33" width="3.73046875" style="1" customWidth="1"/>
    <col min="34" max="37" width="3.46484375" style="1" customWidth="1"/>
    <col min="38" max="39" width="4.1328125" style="1" customWidth="1"/>
    <col min="40" max="40" width="5.59765625" style="1" bestFit="1" customWidth="1"/>
    <col min="41" max="41" width="5.1328125" style="1" customWidth="1"/>
    <col min="42" max="43" width="4.46484375" style="1" customWidth="1"/>
    <col min="44" max="44" width="9" style="1"/>
    <col min="45" max="45" width="7.265625" style="1" bestFit="1" customWidth="1"/>
    <col min="46" max="46" width="9" style="1" customWidth="1"/>
    <col min="47" max="16384" width="9" style="1"/>
  </cols>
  <sheetData>
    <row r="1" spans="1:50" x14ac:dyDescent="0.25">
      <c r="A1" s="1" t="s">
        <v>55</v>
      </c>
    </row>
    <row r="2" spans="1:50" x14ac:dyDescent="0.25">
      <c r="AR2" s="1" t="s">
        <v>181</v>
      </c>
    </row>
    <row r="3" spans="1:50" ht="15.75" customHeight="1" x14ac:dyDescent="0.25">
      <c r="A3" s="299" t="s">
        <v>20</v>
      </c>
      <c r="B3" s="299"/>
      <c r="C3" s="299"/>
      <c r="D3" s="299"/>
      <c r="E3" s="300">
        <f>'表２（地域間）１印刷用'!$E$3</f>
        <v>0</v>
      </c>
      <c r="F3" s="300"/>
      <c r="G3" s="300"/>
      <c r="H3" s="300"/>
      <c r="I3" s="300"/>
      <c r="J3" s="300"/>
      <c r="K3" s="300"/>
      <c r="L3" s="300"/>
      <c r="M3" s="300"/>
      <c r="N3" s="300"/>
      <c r="O3" s="300"/>
      <c r="P3" s="300"/>
      <c r="Q3" s="300"/>
      <c r="R3" s="300"/>
      <c r="S3" s="300"/>
      <c r="AL3" s="2"/>
      <c r="AM3" s="2"/>
      <c r="AN3" s="21" t="s">
        <v>169</v>
      </c>
      <c r="AO3" s="43">
        <f>'表２（地域間）１印刷用'!X3</f>
        <v>0</v>
      </c>
      <c r="AP3" s="22" t="s">
        <v>168</v>
      </c>
      <c r="AR3" s="1" t="s">
        <v>175</v>
      </c>
      <c r="AS3" s="25">
        <f>DATE(2017+AO3,10,1)</f>
        <v>43009</v>
      </c>
      <c r="AT3" s="24">
        <f>EDATE(AS3,12)-1</f>
        <v>43373</v>
      </c>
    </row>
    <row r="4" spans="1:50" x14ac:dyDescent="0.25">
      <c r="AS4" s="25"/>
      <c r="AT4" s="24"/>
    </row>
    <row r="5" spans="1:50" x14ac:dyDescent="0.25">
      <c r="A5" s="1" t="s">
        <v>21</v>
      </c>
      <c r="AR5" s="1" t="s">
        <v>176</v>
      </c>
      <c r="AS5" s="24">
        <f>EDATE(AS3,-24)</f>
        <v>42278</v>
      </c>
      <c r="AT5" s="24">
        <f t="shared" ref="AT5:AT8" si="0">EDATE(AS5,12)-1</f>
        <v>42643</v>
      </c>
      <c r="AU5" s="1" t="s">
        <v>178</v>
      </c>
      <c r="AV5" s="26">
        <v>1</v>
      </c>
    </row>
    <row r="6" spans="1:50" ht="15.75" customHeight="1" x14ac:dyDescent="0.25">
      <c r="A6" s="269" t="s">
        <v>119</v>
      </c>
      <c r="B6" s="294"/>
      <c r="C6" s="294"/>
      <c r="D6" s="294"/>
      <c r="E6" s="295" t="s">
        <v>30</v>
      </c>
      <c r="F6" s="296"/>
      <c r="G6" s="296"/>
      <c r="H6" s="296"/>
      <c r="I6" s="296"/>
      <c r="J6" s="296"/>
      <c r="K6" s="296"/>
      <c r="L6" s="296"/>
      <c r="M6" s="296"/>
      <c r="N6" s="296"/>
      <c r="O6" s="296"/>
      <c r="P6" s="296"/>
      <c r="Q6" s="296"/>
      <c r="R6" s="296"/>
      <c r="S6" s="296"/>
      <c r="T6" s="296"/>
      <c r="U6" s="296"/>
      <c r="V6" s="296"/>
      <c r="W6" s="296"/>
      <c r="X6" s="3"/>
      <c r="Y6" s="4"/>
      <c r="Z6" s="4"/>
      <c r="AA6" s="4"/>
      <c r="AB6" s="4"/>
      <c r="AC6" s="4"/>
      <c r="AR6" s="1" t="s">
        <v>173</v>
      </c>
      <c r="AS6" s="24">
        <f>EDATE(AS3,-36)</f>
        <v>41913</v>
      </c>
      <c r="AT6" s="24">
        <f t="shared" si="0"/>
        <v>42277</v>
      </c>
      <c r="AU6" s="1" t="s">
        <v>179</v>
      </c>
      <c r="AV6" s="26">
        <f>IF(AS6=AW6,1,2/3)</f>
        <v>0.66666666666666663</v>
      </c>
      <c r="AW6" s="1">
        <v>44105</v>
      </c>
      <c r="AX6" s="1">
        <v>44470</v>
      </c>
    </row>
    <row r="7" spans="1:50" ht="15.75" customHeight="1" x14ac:dyDescent="0.25">
      <c r="A7" s="281"/>
      <c r="B7" s="282"/>
      <c r="C7" s="282"/>
      <c r="D7" s="282"/>
      <c r="E7" s="266" t="s">
        <v>22</v>
      </c>
      <c r="F7" s="267"/>
      <c r="G7" s="268"/>
      <c r="H7" s="292">
        <f>'表２（地域間）１印刷用'!$H$7</f>
        <v>0</v>
      </c>
      <c r="I7" s="293"/>
      <c r="J7" s="287" t="s">
        <v>17</v>
      </c>
      <c r="K7" s="288"/>
      <c r="L7" s="266" t="s">
        <v>25</v>
      </c>
      <c r="M7" s="267"/>
      <c r="N7" s="268"/>
      <c r="O7" s="292">
        <f>'表２（地域間）１印刷用'!$O$7</f>
        <v>0</v>
      </c>
      <c r="P7" s="293"/>
      <c r="Q7" s="5" t="s">
        <v>17</v>
      </c>
      <c r="R7" s="266" t="s">
        <v>31</v>
      </c>
      <c r="S7" s="267"/>
      <c r="T7" s="268"/>
      <c r="U7" s="297">
        <f>SUM(H7,O7)</f>
        <v>0</v>
      </c>
      <c r="V7" s="298"/>
      <c r="W7" s="5" t="s">
        <v>17</v>
      </c>
      <c r="AB7" s="6"/>
      <c r="AC7" s="7"/>
      <c r="AR7" s="1" t="s">
        <v>174</v>
      </c>
      <c r="AS7" s="24">
        <f>EDATE(AS3,-48)</f>
        <v>41548</v>
      </c>
      <c r="AT7" s="24">
        <f t="shared" si="0"/>
        <v>41912</v>
      </c>
      <c r="AU7" s="1" t="s">
        <v>180</v>
      </c>
      <c r="AV7" s="26">
        <f>IF(AS7=AW7,0,IF(AS7=AX7,2/3,1/3))</f>
        <v>0.33333333333333331</v>
      </c>
      <c r="AW7" s="1">
        <v>43739</v>
      </c>
      <c r="AX7" s="1">
        <v>44105</v>
      </c>
    </row>
    <row r="8" spans="1:50" ht="15.75" customHeight="1" x14ac:dyDescent="0.25">
      <c r="A8" s="281"/>
      <c r="B8" s="282"/>
      <c r="C8" s="282"/>
      <c r="D8" s="282"/>
      <c r="E8" s="266" t="s">
        <v>23</v>
      </c>
      <c r="F8" s="267"/>
      <c r="G8" s="268"/>
      <c r="H8" s="292">
        <f>'表２（地域間）１印刷用'!$H$8</f>
        <v>0</v>
      </c>
      <c r="I8" s="293"/>
      <c r="J8" s="287" t="s">
        <v>17</v>
      </c>
      <c r="K8" s="288"/>
      <c r="L8" s="246" t="s">
        <v>26</v>
      </c>
      <c r="M8" s="247"/>
      <c r="N8" s="248"/>
      <c r="O8" s="292">
        <f>'表２（地域間）１印刷用'!$O$8</f>
        <v>0</v>
      </c>
      <c r="P8" s="293"/>
      <c r="Q8" s="5" t="s">
        <v>17</v>
      </c>
      <c r="R8" s="266" t="s">
        <v>32</v>
      </c>
      <c r="S8" s="267"/>
      <c r="T8" s="268"/>
      <c r="U8" s="297">
        <f>SUM(H8,O8)</f>
        <v>0</v>
      </c>
      <c r="V8" s="298"/>
      <c r="W8" s="5" t="s">
        <v>17</v>
      </c>
      <c r="AB8" s="6"/>
      <c r="AC8" s="7"/>
      <c r="AR8" s="1" t="s">
        <v>182</v>
      </c>
      <c r="AS8" s="24">
        <f>EDATE(AS3,-60)</f>
        <v>41183</v>
      </c>
      <c r="AT8" s="24">
        <f t="shared" si="0"/>
        <v>41547</v>
      </c>
      <c r="AU8" s="1" t="str">
        <f>IF(AS8=AW8,"前々々","")</f>
        <v/>
      </c>
      <c r="AV8" s="39" t="str">
        <f>IF(AS8=AW8,1/3,"")</f>
        <v/>
      </c>
      <c r="AW8" s="1">
        <v>44105</v>
      </c>
    </row>
    <row r="9" spans="1:50" ht="15.75" customHeight="1" thickBot="1" x14ac:dyDescent="0.3">
      <c r="A9" s="281"/>
      <c r="B9" s="282"/>
      <c r="C9" s="282"/>
      <c r="D9" s="282"/>
      <c r="E9" s="283" t="s">
        <v>24</v>
      </c>
      <c r="F9" s="270"/>
      <c r="G9" s="284"/>
      <c r="H9" s="285">
        <f>H7-H8</f>
        <v>0</v>
      </c>
      <c r="I9" s="286"/>
      <c r="J9" s="287" t="s">
        <v>17</v>
      </c>
      <c r="K9" s="288"/>
      <c r="L9" s="266" t="s">
        <v>27</v>
      </c>
      <c r="M9" s="267"/>
      <c r="N9" s="268"/>
      <c r="O9" s="285">
        <f>O7-O8</f>
        <v>0</v>
      </c>
      <c r="P9" s="286"/>
      <c r="Q9" s="5" t="s">
        <v>17</v>
      </c>
      <c r="R9" s="289" t="s">
        <v>28</v>
      </c>
      <c r="S9" s="290"/>
      <c r="T9" s="291"/>
      <c r="U9" s="297">
        <f>SUM(H9,O9)</f>
        <v>0</v>
      </c>
      <c r="V9" s="298"/>
      <c r="W9" s="5" t="s">
        <v>17</v>
      </c>
      <c r="AB9" s="6"/>
      <c r="AC9" s="7"/>
    </row>
    <row r="10" spans="1:50" ht="16.5" customHeight="1" thickTop="1" thickBot="1" x14ac:dyDescent="0.3">
      <c r="A10" s="269" t="s">
        <v>33</v>
      </c>
      <c r="B10" s="270"/>
      <c r="C10" s="270"/>
      <c r="D10" s="270"/>
      <c r="E10" s="273">
        <f>'表２（地域間）１印刷用'!$E$10</f>
        <v>0</v>
      </c>
      <c r="F10" s="274"/>
      <c r="G10" s="8" t="s">
        <v>56</v>
      </c>
      <c r="H10" s="9"/>
      <c r="I10" s="10"/>
      <c r="J10" s="10"/>
      <c r="K10" s="10"/>
      <c r="L10" s="7"/>
      <c r="M10" s="7"/>
      <c r="N10" s="7"/>
      <c r="O10" s="11"/>
      <c r="R10" s="277" t="s">
        <v>29</v>
      </c>
      <c r="S10" s="278"/>
      <c r="T10" s="279"/>
      <c r="U10" s="280" t="e">
        <f>ROUND(U7/U8*100,2)</f>
        <v>#DIV/0!</v>
      </c>
      <c r="V10" s="280"/>
      <c r="W10" s="5" t="s">
        <v>19</v>
      </c>
      <c r="AC10" s="7"/>
    </row>
    <row r="11" spans="1:50" ht="24" customHeight="1" thickTop="1" thickBot="1" x14ac:dyDescent="0.3">
      <c r="A11" s="271"/>
      <c r="B11" s="272"/>
      <c r="C11" s="272"/>
      <c r="D11" s="272"/>
      <c r="E11" s="275"/>
      <c r="F11" s="276"/>
      <c r="G11" s="12"/>
      <c r="H11" s="9"/>
      <c r="I11" s="10"/>
      <c r="J11" s="10"/>
      <c r="K11" s="10"/>
      <c r="L11" s="10"/>
      <c r="M11" s="10"/>
      <c r="N11" s="10"/>
      <c r="O11" s="10"/>
      <c r="P11" s="7"/>
      <c r="Q11" s="7"/>
      <c r="R11" s="7"/>
      <c r="S11" s="7"/>
      <c r="V11" s="7"/>
      <c r="W11" s="7"/>
      <c r="X11" s="7"/>
    </row>
    <row r="12" spans="1:50" ht="7.5" customHeight="1" thickTop="1" x14ac:dyDescent="0.25">
      <c r="A12" s="19"/>
      <c r="B12" s="19"/>
      <c r="C12" s="19"/>
      <c r="D12" s="19"/>
      <c r="E12" s="6"/>
      <c r="F12" s="6"/>
      <c r="G12" s="7"/>
      <c r="H12" s="10"/>
      <c r="I12" s="10"/>
      <c r="J12" s="10"/>
      <c r="K12" s="10"/>
      <c r="L12" s="10"/>
      <c r="M12" s="10"/>
      <c r="N12" s="10"/>
      <c r="O12" s="10"/>
      <c r="P12" s="7"/>
      <c r="Q12" s="7"/>
      <c r="R12" s="7"/>
      <c r="S12" s="7"/>
      <c r="V12" s="7"/>
      <c r="W12" s="7"/>
      <c r="X12" s="7"/>
    </row>
    <row r="13" spans="1:50" ht="15.75" customHeight="1" x14ac:dyDescent="0.25">
      <c r="A13" s="269" t="s">
        <v>63</v>
      </c>
      <c r="B13" s="294"/>
      <c r="C13" s="294"/>
      <c r="D13" s="294"/>
      <c r="E13" s="295" t="s">
        <v>30</v>
      </c>
      <c r="F13" s="296"/>
      <c r="G13" s="296"/>
      <c r="H13" s="296"/>
      <c r="I13" s="296"/>
      <c r="J13" s="296"/>
      <c r="K13" s="296"/>
      <c r="L13" s="296"/>
      <c r="M13" s="296"/>
      <c r="N13" s="296"/>
      <c r="O13" s="296"/>
      <c r="P13" s="296"/>
      <c r="Q13" s="296"/>
      <c r="R13" s="296"/>
      <c r="S13" s="296"/>
      <c r="T13" s="296"/>
      <c r="U13" s="296"/>
      <c r="V13" s="296"/>
      <c r="W13" s="296"/>
      <c r="X13" s="3"/>
      <c r="Y13" s="4"/>
      <c r="Z13" s="4"/>
      <c r="AA13" s="4"/>
      <c r="AB13" s="4"/>
      <c r="AC13" s="4"/>
    </row>
    <row r="14" spans="1:50" ht="15.75" customHeight="1" x14ac:dyDescent="0.25">
      <c r="A14" s="281"/>
      <c r="B14" s="282"/>
      <c r="C14" s="282"/>
      <c r="D14" s="282"/>
      <c r="E14" s="266" t="s">
        <v>22</v>
      </c>
      <c r="F14" s="267"/>
      <c r="G14" s="268"/>
      <c r="H14" s="292">
        <f>'表２（地域間）１印刷用'!$H$14</f>
        <v>0</v>
      </c>
      <c r="I14" s="293"/>
      <c r="J14" s="287" t="s">
        <v>17</v>
      </c>
      <c r="K14" s="288"/>
      <c r="L14" s="266" t="s">
        <v>25</v>
      </c>
      <c r="M14" s="267"/>
      <c r="N14" s="268"/>
      <c r="O14" s="292">
        <f>'表２（地域間）１印刷用'!$O$14</f>
        <v>0</v>
      </c>
      <c r="P14" s="293"/>
      <c r="Q14" s="5" t="s">
        <v>17</v>
      </c>
      <c r="R14" s="266" t="s">
        <v>64</v>
      </c>
      <c r="S14" s="267"/>
      <c r="T14" s="268"/>
      <c r="U14" s="285">
        <f>SUM(H14,O14)</f>
        <v>0</v>
      </c>
      <c r="V14" s="286"/>
      <c r="W14" s="5" t="s">
        <v>17</v>
      </c>
      <c r="AB14" s="6"/>
      <c r="AC14" s="7"/>
    </row>
    <row r="15" spans="1:50" ht="15.75" customHeight="1" x14ac:dyDescent="0.25">
      <c r="A15" s="281"/>
      <c r="B15" s="282"/>
      <c r="C15" s="282"/>
      <c r="D15" s="282"/>
      <c r="E15" s="266" t="s">
        <v>23</v>
      </c>
      <c r="F15" s="267"/>
      <c r="G15" s="268"/>
      <c r="H15" s="292">
        <f>'表２（地域間）１印刷用'!$H$15</f>
        <v>0</v>
      </c>
      <c r="I15" s="293"/>
      <c r="J15" s="287" t="s">
        <v>17</v>
      </c>
      <c r="K15" s="288"/>
      <c r="L15" s="246" t="s">
        <v>26</v>
      </c>
      <c r="M15" s="247"/>
      <c r="N15" s="248"/>
      <c r="O15" s="292">
        <f>'表２（地域間）１印刷用'!$O$15</f>
        <v>0</v>
      </c>
      <c r="P15" s="293"/>
      <c r="Q15" s="5" t="s">
        <v>17</v>
      </c>
      <c r="R15" s="266" t="s">
        <v>65</v>
      </c>
      <c r="S15" s="267"/>
      <c r="T15" s="268"/>
      <c r="U15" s="285">
        <f>SUM(H15,O15)</f>
        <v>0</v>
      </c>
      <c r="V15" s="286"/>
      <c r="W15" s="5" t="s">
        <v>17</v>
      </c>
      <c r="AB15" s="6"/>
      <c r="AC15" s="7"/>
    </row>
    <row r="16" spans="1:50" ht="15.75" customHeight="1" thickBot="1" x14ac:dyDescent="0.3">
      <c r="A16" s="281"/>
      <c r="B16" s="282"/>
      <c r="C16" s="282"/>
      <c r="D16" s="282"/>
      <c r="E16" s="283" t="s">
        <v>24</v>
      </c>
      <c r="F16" s="270"/>
      <c r="G16" s="284"/>
      <c r="H16" s="285">
        <f>H14-H15</f>
        <v>0</v>
      </c>
      <c r="I16" s="286"/>
      <c r="J16" s="287" t="s">
        <v>17</v>
      </c>
      <c r="K16" s="288"/>
      <c r="L16" s="266" t="s">
        <v>27</v>
      </c>
      <c r="M16" s="267"/>
      <c r="N16" s="268"/>
      <c r="O16" s="285">
        <f>O14-O15</f>
        <v>0</v>
      </c>
      <c r="P16" s="286"/>
      <c r="Q16" s="5" t="s">
        <v>17</v>
      </c>
      <c r="R16" s="289" t="s">
        <v>28</v>
      </c>
      <c r="S16" s="290"/>
      <c r="T16" s="291"/>
      <c r="U16" s="297">
        <f>SUM(H16,O16)</f>
        <v>0</v>
      </c>
      <c r="V16" s="298"/>
      <c r="W16" s="5" t="s">
        <v>17</v>
      </c>
      <c r="AB16" s="6"/>
      <c r="AC16" s="7"/>
    </row>
    <row r="17" spans="1:32" ht="16.5" customHeight="1" thickTop="1" thickBot="1" x14ac:dyDescent="0.3">
      <c r="A17" s="269" t="s">
        <v>71</v>
      </c>
      <c r="B17" s="270"/>
      <c r="C17" s="270"/>
      <c r="D17" s="270"/>
      <c r="E17" s="273">
        <f>'表２（地域間）１印刷用'!$E$17</f>
        <v>0</v>
      </c>
      <c r="F17" s="274"/>
      <c r="G17" s="8" t="s">
        <v>56</v>
      </c>
      <c r="H17" s="9"/>
      <c r="I17" s="10"/>
      <c r="J17" s="10"/>
      <c r="K17" s="10"/>
      <c r="L17" s="7"/>
      <c r="M17" s="7"/>
      <c r="N17" s="7"/>
      <c r="O17" s="11"/>
      <c r="R17" s="277" t="s">
        <v>29</v>
      </c>
      <c r="S17" s="278"/>
      <c r="T17" s="279"/>
      <c r="U17" s="280" t="e">
        <f>ROUND(U14/U15*100,2)</f>
        <v>#DIV/0!</v>
      </c>
      <c r="V17" s="280"/>
      <c r="W17" s="5" t="s">
        <v>19</v>
      </c>
      <c r="AC17" s="7"/>
    </row>
    <row r="18" spans="1:32" ht="24" customHeight="1" thickTop="1" thickBot="1" x14ac:dyDescent="0.3">
      <c r="A18" s="271"/>
      <c r="B18" s="272"/>
      <c r="C18" s="272"/>
      <c r="D18" s="272"/>
      <c r="E18" s="275"/>
      <c r="F18" s="276"/>
      <c r="G18" s="12"/>
      <c r="H18" s="9"/>
      <c r="I18" s="10"/>
      <c r="J18" s="10"/>
      <c r="K18" s="10"/>
      <c r="L18" s="10"/>
      <c r="M18" s="10"/>
      <c r="N18" s="10"/>
      <c r="O18" s="10"/>
      <c r="P18" s="7"/>
      <c r="Q18" s="7"/>
      <c r="R18" s="7"/>
      <c r="S18" s="7"/>
      <c r="V18" s="7"/>
      <c r="W18" s="7"/>
      <c r="X18" s="7"/>
    </row>
    <row r="19" spans="1:32" ht="8.25" customHeight="1" thickTop="1" x14ac:dyDescent="0.25">
      <c r="A19" s="19"/>
      <c r="B19" s="19"/>
      <c r="C19" s="19"/>
      <c r="D19" s="19"/>
      <c r="E19" s="6"/>
      <c r="F19" s="6"/>
      <c r="G19" s="7"/>
      <c r="H19" s="10"/>
      <c r="I19" s="10"/>
      <c r="J19" s="10"/>
      <c r="K19" s="10"/>
      <c r="L19" s="10"/>
      <c r="M19" s="10"/>
      <c r="N19" s="10"/>
      <c r="O19" s="10"/>
      <c r="P19" s="7"/>
      <c r="Q19" s="7"/>
      <c r="R19" s="7"/>
      <c r="S19" s="7"/>
      <c r="V19" s="7"/>
      <c r="W19" s="7"/>
      <c r="X19" s="7"/>
    </row>
    <row r="20" spans="1:32" ht="15.75" customHeight="1" x14ac:dyDescent="0.25">
      <c r="A20" s="269" t="s">
        <v>72</v>
      </c>
      <c r="B20" s="294"/>
      <c r="C20" s="294"/>
      <c r="D20" s="294"/>
      <c r="E20" s="295" t="s">
        <v>30</v>
      </c>
      <c r="F20" s="296"/>
      <c r="G20" s="296"/>
      <c r="H20" s="296"/>
      <c r="I20" s="296"/>
      <c r="J20" s="296"/>
      <c r="K20" s="296"/>
      <c r="L20" s="296"/>
      <c r="M20" s="296"/>
      <c r="N20" s="296"/>
      <c r="O20" s="296"/>
      <c r="P20" s="296"/>
      <c r="Q20" s="296"/>
      <c r="R20" s="296"/>
      <c r="S20" s="296"/>
      <c r="T20" s="296"/>
      <c r="U20" s="296"/>
      <c r="V20" s="296"/>
      <c r="W20" s="296"/>
      <c r="X20" s="3"/>
      <c r="Y20" s="4"/>
      <c r="Z20" s="4"/>
      <c r="AA20" s="4"/>
      <c r="AB20" s="4"/>
      <c r="AC20" s="4"/>
    </row>
    <row r="21" spans="1:32" ht="15.75" customHeight="1" x14ac:dyDescent="0.25">
      <c r="A21" s="281"/>
      <c r="B21" s="282"/>
      <c r="C21" s="282"/>
      <c r="D21" s="282"/>
      <c r="E21" s="266" t="s">
        <v>22</v>
      </c>
      <c r="F21" s="267"/>
      <c r="G21" s="268"/>
      <c r="H21" s="292">
        <f>'表２（地域間）１印刷用'!$H$21</f>
        <v>0</v>
      </c>
      <c r="I21" s="293"/>
      <c r="J21" s="287" t="s">
        <v>17</v>
      </c>
      <c r="K21" s="288"/>
      <c r="L21" s="266" t="s">
        <v>25</v>
      </c>
      <c r="M21" s="267"/>
      <c r="N21" s="268"/>
      <c r="O21" s="292">
        <f>'表２（地域間）１印刷用'!$O$21</f>
        <v>0</v>
      </c>
      <c r="P21" s="293"/>
      <c r="Q21" s="5" t="s">
        <v>17</v>
      </c>
      <c r="R21" s="266" t="s">
        <v>66</v>
      </c>
      <c r="S21" s="267"/>
      <c r="T21" s="268"/>
      <c r="U21" s="285">
        <f>SUM(H21,O21)</f>
        <v>0</v>
      </c>
      <c r="V21" s="286"/>
      <c r="W21" s="5" t="s">
        <v>17</v>
      </c>
      <c r="AB21" s="6"/>
      <c r="AC21" s="7"/>
    </row>
    <row r="22" spans="1:32" ht="15.75" customHeight="1" x14ac:dyDescent="0.25">
      <c r="A22" s="281"/>
      <c r="B22" s="282"/>
      <c r="C22" s="282"/>
      <c r="D22" s="282"/>
      <c r="E22" s="266" t="s">
        <v>23</v>
      </c>
      <c r="F22" s="267"/>
      <c r="G22" s="268"/>
      <c r="H22" s="292">
        <f>'表２（地域間）１印刷用'!$H$22</f>
        <v>0</v>
      </c>
      <c r="I22" s="293"/>
      <c r="J22" s="287" t="s">
        <v>17</v>
      </c>
      <c r="K22" s="288"/>
      <c r="L22" s="246" t="s">
        <v>26</v>
      </c>
      <c r="M22" s="247"/>
      <c r="N22" s="248"/>
      <c r="O22" s="292">
        <f>'表２（地域間）１印刷用'!$O$22</f>
        <v>0</v>
      </c>
      <c r="P22" s="293"/>
      <c r="Q22" s="5" t="s">
        <v>17</v>
      </c>
      <c r="R22" s="266" t="s">
        <v>67</v>
      </c>
      <c r="S22" s="267"/>
      <c r="T22" s="268"/>
      <c r="U22" s="285">
        <f>SUM(H22,O22)</f>
        <v>0</v>
      </c>
      <c r="V22" s="286"/>
      <c r="W22" s="5" t="s">
        <v>17</v>
      </c>
      <c r="AB22" s="6"/>
      <c r="AC22" s="7"/>
    </row>
    <row r="23" spans="1:32" ht="15.75" customHeight="1" thickBot="1" x14ac:dyDescent="0.3">
      <c r="A23" s="281"/>
      <c r="B23" s="282"/>
      <c r="C23" s="282"/>
      <c r="D23" s="282"/>
      <c r="E23" s="283" t="s">
        <v>24</v>
      </c>
      <c r="F23" s="270"/>
      <c r="G23" s="284"/>
      <c r="H23" s="285">
        <f>H21-H22</f>
        <v>0</v>
      </c>
      <c r="I23" s="286"/>
      <c r="J23" s="287" t="s">
        <v>17</v>
      </c>
      <c r="K23" s="288"/>
      <c r="L23" s="266" t="s">
        <v>27</v>
      </c>
      <c r="M23" s="267"/>
      <c r="N23" s="268"/>
      <c r="O23" s="285">
        <f>O21-O22</f>
        <v>0</v>
      </c>
      <c r="P23" s="286"/>
      <c r="Q23" s="5" t="s">
        <v>17</v>
      </c>
      <c r="R23" s="289" t="s">
        <v>28</v>
      </c>
      <c r="S23" s="290"/>
      <c r="T23" s="291"/>
      <c r="U23" s="297">
        <f>SUM(H23,O23)</f>
        <v>0</v>
      </c>
      <c r="V23" s="298"/>
      <c r="W23" s="5" t="s">
        <v>17</v>
      </c>
      <c r="AB23" s="6"/>
      <c r="AC23" s="7"/>
    </row>
    <row r="24" spans="1:32" ht="16.5" customHeight="1" thickTop="1" thickBot="1" x14ac:dyDescent="0.3">
      <c r="A24" s="269" t="s">
        <v>73</v>
      </c>
      <c r="B24" s="270"/>
      <c r="C24" s="270"/>
      <c r="D24" s="270"/>
      <c r="E24" s="273">
        <f>'表２（地域間）１印刷用'!$E$24</f>
        <v>0</v>
      </c>
      <c r="F24" s="274"/>
      <c r="G24" s="8" t="s">
        <v>56</v>
      </c>
      <c r="H24" s="9"/>
      <c r="I24" s="10"/>
      <c r="J24" s="10"/>
      <c r="K24" s="10"/>
      <c r="L24" s="7"/>
      <c r="M24" s="7"/>
      <c r="N24" s="7"/>
      <c r="O24" s="11"/>
      <c r="R24" s="277" t="s">
        <v>29</v>
      </c>
      <c r="S24" s="278"/>
      <c r="T24" s="279"/>
      <c r="U24" s="280" t="e">
        <f>ROUND(U21/U22*100,2)</f>
        <v>#DIV/0!</v>
      </c>
      <c r="V24" s="280"/>
      <c r="W24" s="5" t="s">
        <v>19</v>
      </c>
      <c r="AC24" s="7"/>
    </row>
    <row r="25" spans="1:32" ht="24" customHeight="1" thickTop="1" thickBot="1" x14ac:dyDescent="0.3">
      <c r="A25" s="271"/>
      <c r="B25" s="272"/>
      <c r="C25" s="272"/>
      <c r="D25" s="272"/>
      <c r="E25" s="275"/>
      <c r="F25" s="276"/>
      <c r="G25" s="12"/>
      <c r="H25" s="9"/>
      <c r="I25" s="10"/>
      <c r="J25" s="10"/>
      <c r="K25" s="10"/>
      <c r="L25" s="10"/>
      <c r="M25" s="10"/>
      <c r="N25" s="10"/>
      <c r="O25" s="10"/>
      <c r="P25" s="7"/>
      <c r="Q25" s="7"/>
      <c r="R25" s="7"/>
      <c r="S25" s="7"/>
      <c r="V25" s="7"/>
      <c r="W25" s="7"/>
      <c r="X25" s="7"/>
    </row>
    <row r="26" spans="1:32" ht="13.15" thickTop="1" x14ac:dyDescent="0.25"/>
    <row r="27" spans="1:32" x14ac:dyDescent="0.25">
      <c r="A27" s="7" t="s">
        <v>120</v>
      </c>
    </row>
    <row r="28" spans="1:32" ht="45" customHeight="1" x14ac:dyDescent="0.25">
      <c r="A28" s="266" t="s">
        <v>0</v>
      </c>
      <c r="B28" s="267"/>
      <c r="C28" s="267"/>
      <c r="D28" s="268"/>
      <c r="E28" s="92" t="s">
        <v>74</v>
      </c>
      <c r="F28" s="93"/>
      <c r="G28" s="93"/>
      <c r="H28" s="94"/>
      <c r="I28" s="92" t="s">
        <v>75</v>
      </c>
      <c r="J28" s="93"/>
      <c r="K28" s="93"/>
      <c r="L28" s="93"/>
      <c r="M28" s="94"/>
      <c r="N28" s="92" t="s">
        <v>68</v>
      </c>
      <c r="O28" s="93"/>
      <c r="P28" s="93"/>
      <c r="Q28" s="93"/>
      <c r="R28" s="94"/>
      <c r="S28" s="281"/>
      <c r="T28" s="282"/>
      <c r="U28" s="282"/>
      <c r="V28" s="282"/>
      <c r="AA28" s="7"/>
      <c r="AB28" s="7"/>
      <c r="AC28" s="7"/>
      <c r="AD28" s="7"/>
      <c r="AE28" s="7"/>
      <c r="AF28" s="7"/>
    </row>
    <row r="29" spans="1:32" ht="15.75" customHeight="1" x14ac:dyDescent="0.25">
      <c r="A29" s="249" t="str">
        <f>'表２（地域間）１印刷用'!$A$29</f>
        <v>羽越</v>
      </c>
      <c r="B29" s="250"/>
      <c r="C29" s="250"/>
      <c r="D29" s="250"/>
      <c r="E29" s="32" t="str">
        <f>IFERROR(TRUNC(U22*1000/E24),"")</f>
        <v/>
      </c>
      <c r="F29" s="31" t="s">
        <v>16</v>
      </c>
      <c r="G29" s="29" t="str">
        <f>IFERROR(TRUNC((U22*1000/E24-E29)*100),"")</f>
        <v/>
      </c>
      <c r="H29" s="5" t="s">
        <v>170</v>
      </c>
      <c r="I29" s="254" t="str">
        <f>IFERROR(TRUNC(U15*1000/E17),"")</f>
        <v/>
      </c>
      <c r="J29" s="263"/>
      <c r="K29" s="31" t="s">
        <v>172</v>
      </c>
      <c r="L29" s="29" t="str">
        <f>IFERROR(TRUNC((U15*1000/E17-I29)*100),"")</f>
        <v/>
      </c>
      <c r="M29" s="31" t="s">
        <v>171</v>
      </c>
      <c r="N29" s="254" t="str">
        <f>IFERROR(TRUNC(U8*1000/E10),"")</f>
        <v/>
      </c>
      <c r="O29" s="263"/>
      <c r="P29" s="31" t="s">
        <v>172</v>
      </c>
      <c r="Q29" s="29" t="str">
        <f>IFERROR(TRUNC((U8*1000/E10-N29)*100),"")</f>
        <v/>
      </c>
      <c r="R29" s="31" t="s">
        <v>171</v>
      </c>
      <c r="S29" s="264"/>
      <c r="T29" s="265"/>
      <c r="U29" s="265"/>
      <c r="V29" s="7"/>
      <c r="AA29" s="7"/>
      <c r="AB29" s="7"/>
      <c r="AC29" s="7"/>
      <c r="AD29" s="7"/>
      <c r="AE29" s="7"/>
      <c r="AF29" s="7"/>
    </row>
    <row r="30" spans="1:32" x14ac:dyDescent="0.25">
      <c r="E30" s="13" t="s">
        <v>69</v>
      </c>
    </row>
    <row r="32" spans="1:32" x14ac:dyDescent="0.25">
      <c r="A32" s="1" t="s">
        <v>121</v>
      </c>
    </row>
    <row r="33" spans="1:46" ht="48" customHeight="1" x14ac:dyDescent="0.25">
      <c r="A33" s="266" t="s">
        <v>0</v>
      </c>
      <c r="B33" s="267"/>
      <c r="C33" s="267"/>
      <c r="D33" s="268"/>
      <c r="E33" s="246" t="s">
        <v>122</v>
      </c>
      <c r="F33" s="247"/>
      <c r="G33" s="247"/>
      <c r="H33" s="248"/>
      <c r="I33" s="246" t="s">
        <v>34</v>
      </c>
      <c r="J33" s="247"/>
      <c r="K33" s="247"/>
      <c r="L33" s="247"/>
      <c r="M33" s="248"/>
      <c r="N33" s="246" t="s">
        <v>123</v>
      </c>
      <c r="O33" s="247"/>
      <c r="P33" s="247"/>
      <c r="Q33" s="247"/>
      <c r="R33" s="247"/>
      <c r="S33" s="259" t="s">
        <v>141</v>
      </c>
      <c r="T33" s="260"/>
      <c r="U33" s="260"/>
      <c r="V33" s="261"/>
      <c r="W33" s="246" t="s">
        <v>124</v>
      </c>
      <c r="X33" s="247"/>
      <c r="Y33" s="247"/>
      <c r="Z33" s="248"/>
      <c r="AA33" s="7"/>
      <c r="AB33" s="7"/>
      <c r="AC33" s="7"/>
      <c r="AD33" s="7"/>
      <c r="AE33" s="7"/>
      <c r="AF33" s="7"/>
    </row>
    <row r="34" spans="1:46" ht="15.75" customHeight="1" x14ac:dyDescent="0.25">
      <c r="A34" s="249" t="str">
        <f>'表２（地域間）１印刷用'!$A$34</f>
        <v>羽越</v>
      </c>
      <c r="B34" s="250"/>
      <c r="C34" s="250"/>
      <c r="D34" s="251"/>
      <c r="E34" s="32" t="str">
        <f>IFERROR(INT(AVERAGE(E29+G29/100,I29+L29/100,N29+Q29/100)),"")</f>
        <v/>
      </c>
      <c r="F34" s="31" t="s">
        <v>16</v>
      </c>
      <c r="G34" s="29" t="str">
        <f>IFERROR((ROUNDDOWN(AVERAGE(E29+G29/100,I29+L29/100,N29+Q29/100),2)-E34)*100,"")</f>
        <v/>
      </c>
      <c r="H34" s="5" t="s">
        <v>170</v>
      </c>
      <c r="I34" s="252">
        <f>'表２（地域間）１印刷用'!$I$34</f>
        <v>0</v>
      </c>
      <c r="J34" s="253"/>
      <c r="K34" s="31" t="s">
        <v>172</v>
      </c>
      <c r="L34" s="40">
        <f>'表２（地域間）１印刷用'!$L$34</f>
        <v>0</v>
      </c>
      <c r="M34" s="31" t="s">
        <v>171</v>
      </c>
      <c r="N34" s="254">
        <f>MIN(E34,I34)</f>
        <v>0</v>
      </c>
      <c r="O34" s="255"/>
      <c r="P34" s="31" t="s">
        <v>172</v>
      </c>
      <c r="Q34" s="29">
        <f>IF(E34&lt;I34,G34,IF(E34&gt;I34,L34,MIN(G34,L34)))</f>
        <v>0</v>
      </c>
      <c r="R34" s="31" t="s">
        <v>171</v>
      </c>
      <c r="S34" s="32" t="str">
        <f>IFERROR(MAX(INT(E34+G34/100-(N34+Q34/100)),0),"")</f>
        <v/>
      </c>
      <c r="T34" s="31" t="s">
        <v>16</v>
      </c>
      <c r="U34" s="29" t="str">
        <f>IFERROR(MAX(E34+G34/100-(N34+Q34/100)-INT(E34+G34/100-(N34+Q34/100)),0)*100,"")</f>
        <v/>
      </c>
      <c r="V34" s="5" t="s">
        <v>170</v>
      </c>
      <c r="W34" s="32" t="str">
        <f>IFERROR(INT(U7*1000/E10),"")</f>
        <v/>
      </c>
      <c r="X34" s="31" t="s">
        <v>16</v>
      </c>
      <c r="Y34" s="29" t="str">
        <f>IFERROR((ROUNDDOWN(U7*1000/E10,2)-W34)*100,"")</f>
        <v/>
      </c>
      <c r="Z34" s="5" t="s">
        <v>170</v>
      </c>
      <c r="AA34" s="7"/>
      <c r="AB34" s="7"/>
      <c r="AC34" s="7"/>
      <c r="AD34" s="7"/>
      <c r="AE34" s="7"/>
      <c r="AF34" s="7"/>
      <c r="AR34" s="23"/>
    </row>
    <row r="36" spans="1:46" x14ac:dyDescent="0.25">
      <c r="A36" s="33" t="s">
        <v>134</v>
      </c>
      <c r="B36" s="33"/>
      <c r="C36" s="33"/>
      <c r="D36" s="33"/>
      <c r="E36" s="33"/>
      <c r="F36" s="33"/>
      <c r="G36" s="33"/>
      <c r="H36" s="33"/>
      <c r="I36" s="33"/>
      <c r="J36" s="33"/>
      <c r="K36" s="33"/>
      <c r="L36" s="33"/>
      <c r="M36" s="33"/>
      <c r="N36" s="33"/>
      <c r="O36" s="33"/>
      <c r="P36" s="33"/>
      <c r="Q36" s="20"/>
      <c r="R36" s="20"/>
    </row>
    <row r="37" spans="1:46" ht="75" customHeight="1" x14ac:dyDescent="0.25">
      <c r="A37" s="256" t="s">
        <v>0</v>
      </c>
      <c r="B37" s="257"/>
      <c r="C37" s="257"/>
      <c r="D37" s="258"/>
      <c r="E37" s="259" t="s">
        <v>135</v>
      </c>
      <c r="F37" s="260"/>
      <c r="G37" s="260"/>
      <c r="H37" s="261"/>
      <c r="I37" s="259" t="s">
        <v>136</v>
      </c>
      <c r="J37" s="260"/>
      <c r="K37" s="260"/>
      <c r="L37" s="260"/>
      <c r="M37" s="262" t="s">
        <v>139</v>
      </c>
      <c r="N37" s="262"/>
      <c r="O37" s="262" t="s">
        <v>140</v>
      </c>
      <c r="P37" s="262"/>
      <c r="U37" s="7"/>
      <c r="V37" s="7"/>
      <c r="W37" s="7"/>
      <c r="AA37" s="7"/>
      <c r="AB37" s="7"/>
      <c r="AC37" s="7"/>
      <c r="AD37" s="7"/>
      <c r="AE37" s="7"/>
      <c r="AF37" s="7"/>
    </row>
    <row r="38" spans="1:46" ht="15.75" customHeight="1" x14ac:dyDescent="0.25">
      <c r="A38" s="233">
        <f>'表２（地域間）１印刷用'!$A$38</f>
        <v>0</v>
      </c>
      <c r="B38" s="234"/>
      <c r="C38" s="234"/>
      <c r="D38" s="235"/>
      <c r="E38" s="236">
        <f>'表２（地域間）１印刷用'!$E$38</f>
        <v>0</v>
      </c>
      <c r="F38" s="237"/>
      <c r="G38" s="237"/>
      <c r="H38" s="238"/>
      <c r="I38" s="239" t="s">
        <v>177</v>
      </c>
      <c r="J38" s="240"/>
      <c r="K38" s="34" t="str" cm="1">
        <f t="array" ref="K38">IFERROR(INDEX(AU$5:AU$8,IF(AND(AS$5&lt;=E38,E38&lt;=AT$5),1,IF(AND(AS$6&lt;=E38,E38&lt;=AT$6),2,IF(AND(AS$7&lt;=E38,E38&lt;=AT$7),3,IF(AND(AS$8&lt;=E38,E38&lt;=AT$8),4,"")))),1),"")</f>
        <v/>
      </c>
      <c r="L38" s="35" t="s">
        <v>168</v>
      </c>
      <c r="M38" s="36" t="str">
        <f>IFERROR(VLOOKUP(K38,AU$5:AV$8,2,0)*3,"")</f>
        <v/>
      </c>
      <c r="N38" s="37" t="s">
        <v>138</v>
      </c>
      <c r="O38" s="241">
        <f>'表２（地域間）１印刷用'!$O$38</f>
        <v>0</v>
      </c>
      <c r="P38" s="241"/>
      <c r="U38" s="7"/>
      <c r="V38" s="7"/>
      <c r="W38" s="7"/>
      <c r="AA38" s="7"/>
      <c r="AB38" s="7"/>
      <c r="AC38" s="7"/>
      <c r="AD38" s="7"/>
      <c r="AE38" s="7"/>
      <c r="AF38" s="7"/>
    </row>
    <row r="39" spans="1:46" ht="15.75" customHeight="1" x14ac:dyDescent="0.25">
      <c r="A39" s="233">
        <f>'表２（地域間）１印刷用'!$A$39</f>
        <v>0</v>
      </c>
      <c r="B39" s="234"/>
      <c r="C39" s="234"/>
      <c r="D39" s="235"/>
      <c r="E39" s="236">
        <f>'表２（地域間）１印刷用'!$E$39</f>
        <v>0</v>
      </c>
      <c r="F39" s="237"/>
      <c r="G39" s="237"/>
      <c r="H39" s="238"/>
      <c r="I39" s="239" t="s">
        <v>177</v>
      </c>
      <c r="J39" s="240"/>
      <c r="K39" s="34" t="str" cm="1">
        <f t="array" ref="K39">IFERROR(INDEX(AU$5:AU$8,IF(AND(AS$5&lt;=E39,E39&lt;=AT$5),1,IF(AND(AS$6&lt;=E39,E39&lt;=AT$6),2,IF(AND(AS$7&lt;=E39,E39&lt;=AT$7),3,IF(AND(AS$8&lt;=E39,E39&lt;=AT$8),4,"")))),1),"")</f>
        <v/>
      </c>
      <c r="L39" s="35" t="s">
        <v>168</v>
      </c>
      <c r="M39" s="36" t="str">
        <f t="shared" ref="M39:M40" si="1">IFERROR(VLOOKUP(K39,AU$5:AV$8,2,0)*3,"")</f>
        <v/>
      </c>
      <c r="N39" s="37" t="s">
        <v>138</v>
      </c>
      <c r="O39" s="241">
        <f>'表２（地域間）１印刷用'!$O$39</f>
        <v>0</v>
      </c>
      <c r="P39" s="241"/>
      <c r="U39" s="7"/>
      <c r="V39" s="7"/>
      <c r="W39" s="7"/>
      <c r="AA39" s="7"/>
      <c r="AB39" s="7"/>
      <c r="AC39" s="7"/>
      <c r="AD39" s="7"/>
      <c r="AE39" s="7"/>
      <c r="AF39" s="7"/>
    </row>
    <row r="40" spans="1:46" ht="15.75" customHeight="1" x14ac:dyDescent="0.25">
      <c r="A40" s="233">
        <f>'表２（地域間）１印刷用'!$A$40</f>
        <v>0</v>
      </c>
      <c r="B40" s="234"/>
      <c r="C40" s="234"/>
      <c r="D40" s="235"/>
      <c r="E40" s="236">
        <f>'表２（地域間）１印刷用'!$E$40</f>
        <v>0</v>
      </c>
      <c r="F40" s="237"/>
      <c r="G40" s="237"/>
      <c r="H40" s="238"/>
      <c r="I40" s="239" t="s">
        <v>177</v>
      </c>
      <c r="J40" s="240"/>
      <c r="K40" s="34" t="str" cm="1">
        <f t="array" ref="K40">IFERROR(INDEX(AU$5:AU$8,IF(AND(AS$5&lt;=E40,E40&lt;=AT$5),1,IF(AND(AS$6&lt;=E40,E40&lt;=AT$6),2,IF(AND(AS$7&lt;=E40,E40&lt;=AT$7),3,IF(AND(AS$8&lt;=E40,E40&lt;=AT$8),4,"")))),1),"")</f>
        <v/>
      </c>
      <c r="L40" s="35" t="s">
        <v>168</v>
      </c>
      <c r="M40" s="36" t="str">
        <f t="shared" si="1"/>
        <v/>
      </c>
      <c r="N40" s="37" t="s">
        <v>138</v>
      </c>
      <c r="O40" s="241">
        <f>'表２（地域間）１印刷用'!$O$40</f>
        <v>0</v>
      </c>
      <c r="P40" s="241"/>
      <c r="U40" s="7"/>
      <c r="V40" s="7"/>
      <c r="W40" s="7"/>
      <c r="AA40" s="7"/>
      <c r="AB40" s="7"/>
      <c r="AC40" s="7"/>
      <c r="AD40" s="7"/>
      <c r="AE40" s="7"/>
      <c r="AF40" s="7"/>
    </row>
    <row r="41" spans="1:46" ht="15.75" customHeight="1" x14ac:dyDescent="0.25">
      <c r="A41" s="60" t="s">
        <v>193</v>
      </c>
      <c r="B41" s="60">
        <f>COLUMN(B41)-1</f>
        <v>1</v>
      </c>
      <c r="C41" s="60">
        <f t="shared" ref="C41:AT41" si="2">COLUMN(C41)-1</f>
        <v>2</v>
      </c>
      <c r="D41" s="60">
        <f t="shared" si="2"/>
        <v>3</v>
      </c>
      <c r="E41" s="60">
        <f t="shared" si="2"/>
        <v>4</v>
      </c>
      <c r="F41" s="60">
        <f t="shared" si="2"/>
        <v>5</v>
      </c>
      <c r="G41" s="60">
        <f t="shared" si="2"/>
        <v>6</v>
      </c>
      <c r="H41" s="60">
        <f t="shared" si="2"/>
        <v>7</v>
      </c>
      <c r="I41" s="60">
        <f t="shared" si="2"/>
        <v>8</v>
      </c>
      <c r="J41" s="60">
        <f t="shared" si="2"/>
        <v>9</v>
      </c>
      <c r="K41" s="60">
        <f t="shared" si="2"/>
        <v>10</v>
      </c>
      <c r="L41" s="60">
        <f t="shared" si="2"/>
        <v>11</v>
      </c>
      <c r="M41" s="60">
        <f t="shared" si="2"/>
        <v>12</v>
      </c>
      <c r="N41" s="60">
        <f t="shared" si="2"/>
        <v>13</v>
      </c>
      <c r="O41" s="60">
        <f t="shared" si="2"/>
        <v>14</v>
      </c>
      <c r="P41" s="60">
        <f t="shared" si="2"/>
        <v>15</v>
      </c>
      <c r="Q41" s="60">
        <f t="shared" si="2"/>
        <v>16</v>
      </c>
      <c r="R41" s="60">
        <f t="shared" si="2"/>
        <v>17</v>
      </c>
      <c r="S41" s="60">
        <f t="shared" si="2"/>
        <v>18</v>
      </c>
      <c r="T41" s="60">
        <f t="shared" si="2"/>
        <v>19</v>
      </c>
      <c r="U41" s="60">
        <f t="shared" si="2"/>
        <v>20</v>
      </c>
      <c r="V41" s="60">
        <f t="shared" si="2"/>
        <v>21</v>
      </c>
      <c r="W41" s="60">
        <f t="shared" si="2"/>
        <v>22</v>
      </c>
      <c r="X41" s="60">
        <f t="shared" si="2"/>
        <v>23</v>
      </c>
      <c r="Y41" s="60">
        <f t="shared" si="2"/>
        <v>24</v>
      </c>
      <c r="Z41" s="60">
        <f t="shared" si="2"/>
        <v>25</v>
      </c>
      <c r="AA41" s="60">
        <f t="shared" si="2"/>
        <v>26</v>
      </c>
      <c r="AB41" s="60">
        <f t="shared" si="2"/>
        <v>27</v>
      </c>
      <c r="AC41" s="60">
        <f t="shared" si="2"/>
        <v>28</v>
      </c>
      <c r="AD41" s="60">
        <f t="shared" si="2"/>
        <v>29</v>
      </c>
      <c r="AE41" s="60">
        <f t="shared" si="2"/>
        <v>30</v>
      </c>
      <c r="AF41" s="60">
        <f t="shared" si="2"/>
        <v>31</v>
      </c>
      <c r="AG41" s="60">
        <f t="shared" si="2"/>
        <v>32</v>
      </c>
      <c r="AH41" s="60">
        <f t="shared" si="2"/>
        <v>33</v>
      </c>
      <c r="AI41" s="60">
        <f t="shared" si="2"/>
        <v>34</v>
      </c>
      <c r="AJ41" s="60">
        <f t="shared" si="2"/>
        <v>35</v>
      </c>
      <c r="AK41" s="60">
        <f t="shared" si="2"/>
        <v>36</v>
      </c>
      <c r="AL41" s="60">
        <f t="shared" si="2"/>
        <v>37</v>
      </c>
      <c r="AM41" s="60">
        <f t="shared" si="2"/>
        <v>38</v>
      </c>
      <c r="AN41" s="60">
        <f t="shared" si="2"/>
        <v>39</v>
      </c>
      <c r="AO41" s="60">
        <f t="shared" si="2"/>
        <v>40</v>
      </c>
      <c r="AP41" s="60">
        <f t="shared" si="2"/>
        <v>41</v>
      </c>
      <c r="AQ41" s="60">
        <f t="shared" si="2"/>
        <v>42</v>
      </c>
      <c r="AR41" s="60">
        <f t="shared" si="2"/>
        <v>43</v>
      </c>
      <c r="AS41" s="60">
        <f t="shared" si="2"/>
        <v>44</v>
      </c>
      <c r="AT41" s="60">
        <f t="shared" si="2"/>
        <v>45</v>
      </c>
    </row>
    <row r="42" spans="1:46" ht="13.15" thickBot="1" x14ac:dyDescent="0.3">
      <c r="A42" s="33" t="s">
        <v>183</v>
      </c>
    </row>
    <row r="43" spans="1:46" ht="30" customHeight="1" x14ac:dyDescent="0.25">
      <c r="A43" s="88" t="s">
        <v>0</v>
      </c>
      <c r="B43" s="88" t="s">
        <v>8</v>
      </c>
      <c r="C43" s="89" t="s">
        <v>97</v>
      </c>
      <c r="D43" s="88" t="s">
        <v>9</v>
      </c>
      <c r="E43" s="88" t="s">
        <v>1</v>
      </c>
      <c r="F43" s="88"/>
      <c r="G43" s="88"/>
      <c r="H43" s="242" t="s">
        <v>86</v>
      </c>
      <c r="I43" s="243"/>
      <c r="J43" s="229" t="s">
        <v>104</v>
      </c>
      <c r="K43" s="230"/>
      <c r="L43" s="108" t="s">
        <v>76</v>
      </c>
      <c r="M43" s="110"/>
      <c r="N43" s="108" t="s">
        <v>80</v>
      </c>
      <c r="O43" s="110"/>
      <c r="P43" s="108" t="s">
        <v>194</v>
      </c>
      <c r="Q43" s="109"/>
      <c r="R43" s="109"/>
      <c r="S43" s="110"/>
      <c r="T43" s="108" t="s">
        <v>87</v>
      </c>
      <c r="U43" s="109"/>
      <c r="V43" s="109"/>
      <c r="W43" s="110"/>
      <c r="X43" s="108" t="s">
        <v>88</v>
      </c>
      <c r="Y43" s="109"/>
      <c r="Z43" s="109"/>
      <c r="AA43" s="110"/>
      <c r="AB43" s="108" t="s">
        <v>10</v>
      </c>
      <c r="AC43" s="109"/>
      <c r="AD43" s="109"/>
      <c r="AE43" s="110"/>
      <c r="AF43" s="108" t="s">
        <v>11</v>
      </c>
      <c r="AG43" s="109"/>
      <c r="AH43" s="109"/>
      <c r="AI43" s="110"/>
      <c r="AJ43" s="108" t="s">
        <v>12</v>
      </c>
      <c r="AK43" s="222"/>
      <c r="AL43" s="222"/>
      <c r="AM43" s="223"/>
      <c r="AN43" s="108" t="s">
        <v>91</v>
      </c>
      <c r="AO43" s="108" t="s">
        <v>93</v>
      </c>
      <c r="AP43" s="110"/>
      <c r="AR43" s="148" t="s">
        <v>188</v>
      </c>
      <c r="AS43"/>
      <c r="AT43" s="148" t="s">
        <v>189</v>
      </c>
    </row>
    <row r="44" spans="1:46" ht="78" customHeight="1" x14ac:dyDescent="0.25">
      <c r="A44" s="88"/>
      <c r="B44" s="88"/>
      <c r="C44" s="90"/>
      <c r="D44" s="88"/>
      <c r="E44" s="88" t="s">
        <v>2</v>
      </c>
      <c r="F44" s="88" t="s">
        <v>7</v>
      </c>
      <c r="G44" s="88" t="s">
        <v>3</v>
      </c>
      <c r="H44" s="244"/>
      <c r="I44" s="245"/>
      <c r="J44" s="231"/>
      <c r="K44" s="232"/>
      <c r="L44" s="111"/>
      <c r="M44" s="113"/>
      <c r="N44" s="111"/>
      <c r="O44" s="113"/>
      <c r="P44" s="111"/>
      <c r="Q44" s="112"/>
      <c r="R44" s="112"/>
      <c r="S44" s="113"/>
      <c r="T44" s="111"/>
      <c r="U44" s="112"/>
      <c r="V44" s="112"/>
      <c r="W44" s="113"/>
      <c r="X44" s="111"/>
      <c r="Y44" s="112"/>
      <c r="Z44" s="112"/>
      <c r="AA44" s="113"/>
      <c r="AB44" s="111"/>
      <c r="AC44" s="112"/>
      <c r="AD44" s="112"/>
      <c r="AE44" s="113"/>
      <c r="AF44" s="111"/>
      <c r="AG44" s="112"/>
      <c r="AH44" s="112"/>
      <c r="AI44" s="113"/>
      <c r="AJ44" s="224"/>
      <c r="AK44" s="225"/>
      <c r="AL44" s="225"/>
      <c r="AM44" s="226"/>
      <c r="AN44" s="111"/>
      <c r="AO44" s="111"/>
      <c r="AP44" s="113"/>
      <c r="AR44" s="149"/>
      <c r="AS44"/>
      <c r="AT44" s="149"/>
    </row>
    <row r="45" spans="1:46" ht="36.75" customHeight="1" thickBot="1" x14ac:dyDescent="0.3">
      <c r="A45" s="88"/>
      <c r="B45" s="88"/>
      <c r="C45" s="91"/>
      <c r="D45" s="88"/>
      <c r="E45" s="88"/>
      <c r="F45" s="88"/>
      <c r="G45" s="88"/>
      <c r="H45" s="14"/>
      <c r="I45" s="15"/>
      <c r="J45" s="220" t="s">
        <v>77</v>
      </c>
      <c r="K45" s="221"/>
      <c r="L45" s="134" t="s">
        <v>78</v>
      </c>
      <c r="M45" s="160"/>
      <c r="N45" s="134" t="s">
        <v>81</v>
      </c>
      <c r="O45" s="160"/>
      <c r="P45" s="117" t="s">
        <v>57</v>
      </c>
      <c r="Q45" s="118"/>
      <c r="R45" s="118"/>
      <c r="S45" s="119"/>
      <c r="T45" s="117" t="s">
        <v>89</v>
      </c>
      <c r="U45" s="118"/>
      <c r="V45" s="118"/>
      <c r="W45" s="119"/>
      <c r="X45" s="117" t="s">
        <v>90</v>
      </c>
      <c r="Y45" s="118"/>
      <c r="Z45" s="118"/>
      <c r="AA45" s="119"/>
      <c r="AB45" s="117" t="s">
        <v>58</v>
      </c>
      <c r="AC45" s="118"/>
      <c r="AD45" s="118"/>
      <c r="AE45" s="119"/>
      <c r="AF45" s="117" t="s">
        <v>35</v>
      </c>
      <c r="AG45" s="118"/>
      <c r="AH45" s="118"/>
      <c r="AI45" s="119"/>
      <c r="AJ45" s="117" t="s">
        <v>59</v>
      </c>
      <c r="AK45" s="227"/>
      <c r="AL45" s="227"/>
      <c r="AM45" s="228"/>
      <c r="AN45" s="17" t="s">
        <v>92</v>
      </c>
      <c r="AO45" s="134" t="s">
        <v>94</v>
      </c>
      <c r="AP45" s="160"/>
      <c r="AR45" s="149"/>
      <c r="AS45"/>
      <c r="AT45" s="149"/>
    </row>
    <row r="46" spans="1:46" ht="17.100000000000001" customHeight="1" x14ac:dyDescent="0.25">
      <c r="A46" s="218" t="s">
        <v>187</v>
      </c>
      <c r="B46" s="215"/>
      <c r="C46" s="203" t="str">
        <f>IFERROR(IF(VLOOKUP($AR46,'表２（地域間）（合計）'!$B$46:$AP$125,C$41,FALSE)="","",VLOOKUP($AR46,'表２（地域間）（合計）'!$B$46:$AP$125,C$41,FALSE)),"")</f>
        <v/>
      </c>
      <c r="D46" s="203" t="str">
        <f>IFERROR(IF(VLOOKUP($AR46,'表２（地域間）（合計）'!$B$46:$AP$125,D$41,FALSE)="","",VLOOKUP($AR46,'表２（地域間）（合計）'!$B$46:$AP$125,D$41,FALSE)),"")</f>
        <v/>
      </c>
      <c r="E46" s="203" t="str">
        <f>IFERROR(IF(VLOOKUP($AR46,'表２（地域間）（合計）'!$B$46:$AP$125,E$41,FALSE)="","",VLOOKUP($AR46,'表２（地域間）（合計）'!$B$46:$AP$125,E$41,FALSE)),"")</f>
        <v/>
      </c>
      <c r="F46" s="203" t="str">
        <f>IFERROR(IF(VLOOKUP($AR46,'表２（地域間）（合計）'!$B$46:$AP$125,F$41,FALSE)="","",VLOOKUP($AR46,'表２（地域間）（合計）'!$B$46:$AP$125,F$41,FALSE)),"")</f>
        <v/>
      </c>
      <c r="G46" s="203" t="str">
        <f>IFERROR(IF(VLOOKUP($AR46,'表２（地域間）（合計）'!$B$46:$AP$125,G$41,FALSE)="","",VLOOKUP($AR46,'表２（地域間）（合計）'!$B$46:$AP$125,G$41,FALSE)),"")</f>
        <v/>
      </c>
      <c r="H46" s="203" t="str">
        <f>IFERROR(IF(VLOOKUP($AR46,'表２（地域間）（合計）'!$B$46:$AP$125,H$41,FALSE)="","",VLOOKUP($AR46,'表２（地域間）（合計）'!$B$46:$AP$125,H$41,FALSE)),"")</f>
        <v/>
      </c>
      <c r="I46" s="205" t="s">
        <v>54</v>
      </c>
      <c r="J46" s="41"/>
      <c r="K46" s="205" t="s">
        <v>60</v>
      </c>
      <c r="L46" s="207" t="str">
        <f>IFERROR(IF(VLOOKUP($AR46,'表２（地域間）（合計）'!$B$46:$AP$125,L$41,FALSE)="","",VLOOKUP($AR46,'表２（地域間）（合計）'!$B$46:$AP$125,L$41,FALSE)),"")</f>
        <v/>
      </c>
      <c r="M46" s="208"/>
      <c r="N46" s="211" t="str">
        <f>IFERROR(ROUNDDOWN(J47*L46, 1), "")</f>
        <v/>
      </c>
      <c r="O46" s="213" t="s">
        <v>79</v>
      </c>
      <c r="P46" s="196"/>
      <c r="Q46" s="197"/>
      <c r="R46" s="181" t="s">
        <v>5</v>
      </c>
      <c r="S46" s="182"/>
      <c r="T46" s="196"/>
      <c r="U46" s="197"/>
      <c r="V46" s="181" t="s">
        <v>5</v>
      </c>
      <c r="W46" s="182"/>
      <c r="X46" s="139" t="str">
        <f>IFERROR(TRUNC(V47/R47,5),"")</f>
        <v/>
      </c>
      <c r="Y46" s="199"/>
      <c r="Z46" s="199"/>
      <c r="AA46" s="140"/>
      <c r="AB46" s="196"/>
      <c r="AC46" s="197"/>
      <c r="AD46" s="181" t="s">
        <v>5</v>
      </c>
      <c r="AE46" s="182"/>
      <c r="AF46" s="179">
        <f>IFERROR(IF(P46-AT46=0,0, P46-AT46), "")</f>
        <v>0</v>
      </c>
      <c r="AG46" s="180"/>
      <c r="AH46" s="181" t="s">
        <v>5</v>
      </c>
      <c r="AI46" s="182"/>
      <c r="AJ46" s="196"/>
      <c r="AK46" s="197"/>
      <c r="AL46" s="181" t="s">
        <v>5</v>
      </c>
      <c r="AM46" s="182"/>
      <c r="AN46" s="198" t="str">
        <f>IFERROR(TRUNC(AL47/R47,5),"")</f>
        <v/>
      </c>
      <c r="AO46" s="191" t="str">
        <f>IFERROR(TRUNC((R47-SUM(AD47,AH47,AL47))/R47,5),"")</f>
        <v/>
      </c>
      <c r="AP46" s="191"/>
      <c r="AR46" s="217"/>
      <c r="AS46" s="52" t="s">
        <v>190</v>
      </c>
      <c r="AT46" s="56"/>
    </row>
    <row r="47" spans="1:46" ht="17.100000000000001" customHeight="1" x14ac:dyDescent="0.25">
      <c r="A47" s="219"/>
      <c r="B47" s="216"/>
      <c r="C47" s="204"/>
      <c r="D47" s="204"/>
      <c r="E47" s="204"/>
      <c r="F47" s="204"/>
      <c r="G47" s="204"/>
      <c r="H47" s="204"/>
      <c r="I47" s="206"/>
      <c r="J47" s="30">
        <f>IFERROR(ROUNDDOWN(J46/H46,1),0)</f>
        <v>0</v>
      </c>
      <c r="K47" s="206"/>
      <c r="L47" s="209"/>
      <c r="M47" s="210"/>
      <c r="N47" s="212"/>
      <c r="O47" s="214"/>
      <c r="P47" s="194"/>
      <c r="Q47" s="195"/>
      <c r="R47" s="155" t="str">
        <f>IFERROR(ROUNDDOWN(AVERAGE(P46:Q47),1),"")</f>
        <v/>
      </c>
      <c r="S47" s="156"/>
      <c r="T47" s="194"/>
      <c r="U47" s="195"/>
      <c r="V47" s="155" t="str">
        <f>IFERROR(ROUNDDOWN(AVERAGE(T46:U47),1),"")</f>
        <v/>
      </c>
      <c r="W47" s="156"/>
      <c r="X47" s="200"/>
      <c r="Y47" s="201"/>
      <c r="Z47" s="201"/>
      <c r="AA47" s="202"/>
      <c r="AB47" s="194"/>
      <c r="AC47" s="195"/>
      <c r="AD47" s="155" t="str">
        <f>IFERROR(ROUNDDOWN(AVERAGE(AB46:AC47),1),"")</f>
        <v/>
      </c>
      <c r="AE47" s="156"/>
      <c r="AF47" s="153">
        <f>IFERROR(IF(P47-AT47=0,0, P47-AT47), "")</f>
        <v>0</v>
      </c>
      <c r="AG47" s="154"/>
      <c r="AH47" s="155">
        <f>IFERROR(ROUNDDOWN(AVERAGE(AF46:AG47),1),"")</f>
        <v>0</v>
      </c>
      <c r="AI47" s="156"/>
      <c r="AJ47" s="194"/>
      <c r="AK47" s="195"/>
      <c r="AL47" s="155" t="str">
        <f>IFERROR(ROUNDDOWN(AVERAGE(AJ46:AK47),1),"")</f>
        <v/>
      </c>
      <c r="AM47" s="156"/>
      <c r="AN47" s="198"/>
      <c r="AO47" s="191"/>
      <c r="AP47" s="191"/>
      <c r="AR47" s="192"/>
      <c r="AS47" s="52" t="s">
        <v>191</v>
      </c>
      <c r="AT47" s="57"/>
    </row>
    <row r="48" spans="1:46" ht="17.100000000000001" customHeight="1" x14ac:dyDescent="0.25">
      <c r="A48" s="219"/>
      <c r="B48" s="215"/>
      <c r="C48" s="203" t="str">
        <f>IFERROR(IF(VLOOKUP($AR48,'表２（地域間）（合計）'!$B$46:$AP$125,C$41,FALSE)="","",VLOOKUP($AR48,'表２（地域間）（合計）'!$B$46:$AP$125,C$41,FALSE)),"")</f>
        <v/>
      </c>
      <c r="D48" s="203" t="str">
        <f>IFERROR(IF(VLOOKUP($AR48,'表２（地域間）（合計）'!$B$46:$AP$125,D$41,FALSE)="","",VLOOKUP($AR48,'表２（地域間）（合計）'!$B$46:$AP$125,D$41,FALSE)),"")</f>
        <v/>
      </c>
      <c r="E48" s="203" t="str">
        <f>IFERROR(IF(VLOOKUP($AR48,'表２（地域間）（合計）'!$B$46:$AP$125,E$41,FALSE)="","",VLOOKUP($AR48,'表２（地域間）（合計）'!$B$46:$AP$125,E$41,FALSE)),"")</f>
        <v/>
      </c>
      <c r="F48" s="203" t="str">
        <f>IFERROR(IF(VLOOKUP($AR48,'表２（地域間）（合計）'!$B$46:$AP$125,F$41,FALSE)="","",VLOOKUP($AR48,'表２（地域間）（合計）'!$B$46:$AP$125,F$41,FALSE)),"")</f>
        <v/>
      </c>
      <c r="G48" s="203" t="str">
        <f>IFERROR(IF(VLOOKUP($AR48,'表２（地域間）（合計）'!$B$46:$AP$125,G$41,FALSE)="","",VLOOKUP($AR48,'表２（地域間）（合計）'!$B$46:$AP$125,G$41,FALSE)),"")</f>
        <v/>
      </c>
      <c r="H48" s="203" t="str">
        <f>IFERROR(IF(VLOOKUP($AR48,'表２（地域間）（合計）'!$B$46:$AP$125,H$41,FALSE)="","",VLOOKUP($AR48,'表２（地域間）（合計）'!$B$46:$AP$125,H$41,FALSE)),"")</f>
        <v/>
      </c>
      <c r="I48" s="205" t="s">
        <v>54</v>
      </c>
      <c r="J48" s="42"/>
      <c r="K48" s="205" t="s">
        <v>60</v>
      </c>
      <c r="L48" s="207" t="str">
        <f>IFERROR(IF(VLOOKUP($AR48,'表２（地域間）（合計）'!$B$46:$AP$125,L$41,FALSE)="","",VLOOKUP($AR48,'表２（地域間）（合計）'!$B$46:$AP$125,L$41,FALSE)),"")</f>
        <v/>
      </c>
      <c r="M48" s="208"/>
      <c r="N48" s="211" t="str">
        <f t="shared" ref="N48" si="3">IFERROR(ROUNDDOWN(J49*L48, 1), "")</f>
        <v/>
      </c>
      <c r="O48" s="213" t="s">
        <v>79</v>
      </c>
      <c r="P48" s="196"/>
      <c r="Q48" s="197"/>
      <c r="R48" s="181" t="s">
        <v>5</v>
      </c>
      <c r="S48" s="182"/>
      <c r="T48" s="196"/>
      <c r="U48" s="197"/>
      <c r="V48" s="181" t="s">
        <v>5</v>
      </c>
      <c r="W48" s="182"/>
      <c r="X48" s="139" t="str">
        <f>IFERROR(TRUNC(V49/R49,5),"")</f>
        <v/>
      </c>
      <c r="Y48" s="199"/>
      <c r="Z48" s="199"/>
      <c r="AA48" s="140"/>
      <c r="AB48" s="196"/>
      <c r="AC48" s="197"/>
      <c r="AD48" s="181" t="s">
        <v>5</v>
      </c>
      <c r="AE48" s="182"/>
      <c r="AF48" s="179">
        <f>IFERROR(IF(P48-AT48=0,0, P48-AT48), "")</f>
        <v>0</v>
      </c>
      <c r="AG48" s="180"/>
      <c r="AH48" s="181" t="s">
        <v>5</v>
      </c>
      <c r="AI48" s="182"/>
      <c r="AJ48" s="196"/>
      <c r="AK48" s="197"/>
      <c r="AL48" s="181" t="s">
        <v>5</v>
      </c>
      <c r="AM48" s="182"/>
      <c r="AN48" s="198" t="str">
        <f t="shared" ref="AN48" si="4">IFERROR(TRUNC(AL49/R49,5),"")</f>
        <v/>
      </c>
      <c r="AO48" s="191" t="str">
        <f>IFERROR(TRUNC((R49-SUM(AD49,AH49,AL49))/R49,5),"")</f>
        <v/>
      </c>
      <c r="AP48" s="191"/>
      <c r="AR48" s="192"/>
      <c r="AS48" s="52" t="s">
        <v>190</v>
      </c>
      <c r="AT48" s="58"/>
    </row>
    <row r="49" spans="1:46" ht="17.100000000000001" customHeight="1" x14ac:dyDescent="0.25">
      <c r="A49" s="219"/>
      <c r="B49" s="216"/>
      <c r="C49" s="204"/>
      <c r="D49" s="204"/>
      <c r="E49" s="204"/>
      <c r="F49" s="204"/>
      <c r="G49" s="204"/>
      <c r="H49" s="204"/>
      <c r="I49" s="206"/>
      <c r="J49" s="30">
        <f>IFERROR(ROUNDDOWN(J48/H48,1),0)</f>
        <v>0</v>
      </c>
      <c r="K49" s="206"/>
      <c r="L49" s="209"/>
      <c r="M49" s="210"/>
      <c r="N49" s="212"/>
      <c r="O49" s="214"/>
      <c r="P49" s="194"/>
      <c r="Q49" s="195"/>
      <c r="R49" s="155" t="str">
        <f>IFERROR(ROUNDDOWN(AVERAGE(P48:Q49),1),"")</f>
        <v/>
      </c>
      <c r="S49" s="156"/>
      <c r="T49" s="194"/>
      <c r="U49" s="195"/>
      <c r="V49" s="155" t="str">
        <f>IFERROR(ROUNDDOWN(AVERAGE(T48:U49),1),"")</f>
        <v/>
      </c>
      <c r="W49" s="156"/>
      <c r="X49" s="200"/>
      <c r="Y49" s="201"/>
      <c r="Z49" s="201"/>
      <c r="AA49" s="202"/>
      <c r="AB49" s="194"/>
      <c r="AC49" s="195"/>
      <c r="AD49" s="155" t="str">
        <f>IFERROR(ROUNDDOWN(AVERAGE(AB48:AC49),1),"")</f>
        <v/>
      </c>
      <c r="AE49" s="156"/>
      <c r="AF49" s="153">
        <f>IFERROR(IF(P49-AT49=0,0, P49-AT49), "")</f>
        <v>0</v>
      </c>
      <c r="AG49" s="154"/>
      <c r="AH49" s="155">
        <f>IFERROR(ROUNDDOWN(AVERAGE(AF48:AG49),1),"")</f>
        <v>0</v>
      </c>
      <c r="AI49" s="156"/>
      <c r="AJ49" s="194"/>
      <c r="AK49" s="195"/>
      <c r="AL49" s="155" t="str">
        <f>IFERROR(ROUNDDOWN(AVERAGE(AJ48:AK49),1),"")</f>
        <v/>
      </c>
      <c r="AM49" s="156"/>
      <c r="AN49" s="198"/>
      <c r="AO49" s="191"/>
      <c r="AP49" s="191"/>
      <c r="AR49" s="192"/>
      <c r="AS49" s="52" t="s">
        <v>191</v>
      </c>
      <c r="AT49" s="57"/>
    </row>
    <row r="50" spans="1:46" ht="17.100000000000001" customHeight="1" x14ac:dyDescent="0.25">
      <c r="A50" s="219"/>
      <c r="B50" s="215"/>
      <c r="C50" s="203" t="str">
        <f>IFERROR(IF(VLOOKUP($AR50,'表２（地域間）（合計）'!$B$46:$AP$125,C$41,FALSE)="","",VLOOKUP($AR50,'表２（地域間）（合計）'!$B$46:$AP$125,C$41,FALSE)),"")</f>
        <v/>
      </c>
      <c r="D50" s="203" t="str">
        <f>IFERROR(IF(VLOOKUP($AR50,'表２（地域間）（合計）'!$B$46:$AP$125,D$41,FALSE)="","",VLOOKUP($AR50,'表２（地域間）（合計）'!$B$46:$AP$125,D$41,FALSE)),"")</f>
        <v/>
      </c>
      <c r="E50" s="203" t="str">
        <f>IFERROR(IF(VLOOKUP($AR50,'表２（地域間）（合計）'!$B$46:$AP$125,E$41,FALSE)="","",VLOOKUP($AR50,'表２（地域間）（合計）'!$B$46:$AP$125,E$41,FALSE)),"")</f>
        <v/>
      </c>
      <c r="F50" s="203" t="str">
        <f>IFERROR(IF(VLOOKUP($AR50,'表２（地域間）（合計）'!$B$46:$AP$125,F$41,FALSE)="","",VLOOKUP($AR50,'表２（地域間）（合計）'!$B$46:$AP$125,F$41,FALSE)),"")</f>
        <v/>
      </c>
      <c r="G50" s="203" t="str">
        <f>IFERROR(IF(VLOOKUP($AR50,'表２（地域間）（合計）'!$B$46:$AP$125,G$41,FALSE)="","",VLOOKUP($AR50,'表２（地域間）（合計）'!$B$46:$AP$125,G$41,FALSE)),"")</f>
        <v/>
      </c>
      <c r="H50" s="203" t="str">
        <f>IFERROR(IF(VLOOKUP($AR50,'表２（地域間）（合計）'!$B$46:$AP$125,H$41,FALSE)="","",VLOOKUP($AR50,'表２（地域間）（合計）'!$B$46:$AP$125,H$41,FALSE)),"")</f>
        <v/>
      </c>
      <c r="I50" s="205" t="s">
        <v>54</v>
      </c>
      <c r="J50" s="42"/>
      <c r="K50" s="205" t="s">
        <v>60</v>
      </c>
      <c r="L50" s="207" t="str">
        <f>IFERROR(IF(VLOOKUP($AR50,'表２（地域間）（合計）'!$B$46:$AP$125,L$41,FALSE)="","",VLOOKUP($AR50,'表２（地域間）（合計）'!$B$46:$AP$125,L$41,FALSE)),"")</f>
        <v/>
      </c>
      <c r="M50" s="208"/>
      <c r="N50" s="211" t="str">
        <f t="shared" ref="N50" si="5">IFERROR(ROUNDDOWN(J51*L50, 1), "")</f>
        <v/>
      </c>
      <c r="O50" s="213" t="s">
        <v>79</v>
      </c>
      <c r="P50" s="196"/>
      <c r="Q50" s="197"/>
      <c r="R50" s="181" t="s">
        <v>5</v>
      </c>
      <c r="S50" s="182"/>
      <c r="T50" s="196"/>
      <c r="U50" s="197"/>
      <c r="V50" s="181" t="s">
        <v>5</v>
      </c>
      <c r="W50" s="182"/>
      <c r="X50" s="139" t="str">
        <f>IFERROR(TRUNC(V51/R51,5),"")</f>
        <v/>
      </c>
      <c r="Y50" s="199"/>
      <c r="Z50" s="199"/>
      <c r="AA50" s="140"/>
      <c r="AB50" s="196"/>
      <c r="AC50" s="197"/>
      <c r="AD50" s="181" t="s">
        <v>5</v>
      </c>
      <c r="AE50" s="182"/>
      <c r="AF50" s="179">
        <f t="shared" ref="AF50:AF113" si="6">IFERROR(IF(P50-AT50=0,0, P50-AT50), "")</f>
        <v>0</v>
      </c>
      <c r="AG50" s="180"/>
      <c r="AH50" s="181" t="s">
        <v>5</v>
      </c>
      <c r="AI50" s="182"/>
      <c r="AJ50" s="196"/>
      <c r="AK50" s="197"/>
      <c r="AL50" s="181" t="s">
        <v>5</v>
      </c>
      <c r="AM50" s="182"/>
      <c r="AN50" s="198" t="str">
        <f t="shared" ref="AN50" si="7">IFERROR(TRUNC(AL51/R51,5),"")</f>
        <v/>
      </c>
      <c r="AO50" s="191" t="str">
        <f>IFERROR(TRUNC((R51-SUM(AD51,AH51,AL51))/R51,5),"")</f>
        <v/>
      </c>
      <c r="AP50" s="191"/>
      <c r="AR50" s="192"/>
      <c r="AS50" s="52" t="s">
        <v>190</v>
      </c>
      <c r="AT50" s="58"/>
    </row>
    <row r="51" spans="1:46" ht="17.100000000000001" customHeight="1" x14ac:dyDescent="0.25">
      <c r="A51" s="219"/>
      <c r="B51" s="216"/>
      <c r="C51" s="204"/>
      <c r="D51" s="204"/>
      <c r="E51" s="204"/>
      <c r="F51" s="204"/>
      <c r="G51" s="204"/>
      <c r="H51" s="204"/>
      <c r="I51" s="206"/>
      <c r="J51" s="30">
        <f>IFERROR(ROUNDDOWN(J50/H50,1),0)</f>
        <v>0</v>
      </c>
      <c r="K51" s="206"/>
      <c r="L51" s="209"/>
      <c r="M51" s="210"/>
      <c r="N51" s="212"/>
      <c r="O51" s="214"/>
      <c r="P51" s="194"/>
      <c r="Q51" s="195"/>
      <c r="R51" s="155" t="str">
        <f>IFERROR(ROUNDDOWN(AVERAGE(P50:Q51),1),"")</f>
        <v/>
      </c>
      <c r="S51" s="156"/>
      <c r="T51" s="194"/>
      <c r="U51" s="195"/>
      <c r="V51" s="155" t="str">
        <f>IFERROR(ROUNDDOWN(AVERAGE(T50:U51),1),"")</f>
        <v/>
      </c>
      <c r="W51" s="156"/>
      <c r="X51" s="200"/>
      <c r="Y51" s="201"/>
      <c r="Z51" s="201"/>
      <c r="AA51" s="202"/>
      <c r="AB51" s="194"/>
      <c r="AC51" s="195"/>
      <c r="AD51" s="155" t="str">
        <f>IFERROR(ROUNDDOWN(AVERAGE(AB50:AC51),1),"")</f>
        <v/>
      </c>
      <c r="AE51" s="156"/>
      <c r="AF51" s="153">
        <f t="shared" si="6"/>
        <v>0</v>
      </c>
      <c r="AG51" s="154"/>
      <c r="AH51" s="155">
        <f>IFERROR(ROUNDDOWN(AVERAGE(AF50:AG51),1),"")</f>
        <v>0</v>
      </c>
      <c r="AI51" s="156"/>
      <c r="AJ51" s="194"/>
      <c r="AK51" s="195"/>
      <c r="AL51" s="155" t="str">
        <f>IFERROR(ROUNDDOWN(AVERAGE(AJ50:AK51),1),"")</f>
        <v/>
      </c>
      <c r="AM51" s="156"/>
      <c r="AN51" s="198"/>
      <c r="AO51" s="191"/>
      <c r="AP51" s="191"/>
      <c r="AR51" s="192"/>
      <c r="AS51" s="52" t="s">
        <v>191</v>
      </c>
      <c r="AT51" s="57"/>
    </row>
    <row r="52" spans="1:46" ht="17.100000000000001" customHeight="1" x14ac:dyDescent="0.25">
      <c r="A52" s="219"/>
      <c r="B52" s="215"/>
      <c r="C52" s="203" t="str">
        <f>IFERROR(IF(VLOOKUP($AR52,'表２（地域間）（合計）'!$B$46:$AP$125,C$41,FALSE)="","",VLOOKUP($AR52,'表２（地域間）（合計）'!$B$46:$AP$125,C$41,FALSE)),"")</f>
        <v/>
      </c>
      <c r="D52" s="203" t="str">
        <f>IFERROR(IF(VLOOKUP($AR52,'表２（地域間）（合計）'!$B$46:$AP$125,D$41,FALSE)="","",VLOOKUP($AR52,'表２（地域間）（合計）'!$B$46:$AP$125,D$41,FALSE)),"")</f>
        <v/>
      </c>
      <c r="E52" s="203" t="str">
        <f>IFERROR(IF(VLOOKUP($AR52,'表２（地域間）（合計）'!$B$46:$AP$125,E$41,FALSE)="","",VLOOKUP($AR52,'表２（地域間）（合計）'!$B$46:$AP$125,E$41,FALSE)),"")</f>
        <v/>
      </c>
      <c r="F52" s="203" t="str">
        <f>IFERROR(IF(VLOOKUP($AR52,'表２（地域間）（合計）'!$B$46:$AP$125,F$41,FALSE)="","",VLOOKUP($AR52,'表２（地域間）（合計）'!$B$46:$AP$125,F$41,FALSE)),"")</f>
        <v/>
      </c>
      <c r="G52" s="203" t="str">
        <f>IFERROR(IF(VLOOKUP($AR52,'表２（地域間）（合計）'!$B$46:$AP$125,G$41,FALSE)="","",VLOOKUP($AR52,'表２（地域間）（合計）'!$B$46:$AP$125,G$41,FALSE)),"")</f>
        <v/>
      </c>
      <c r="H52" s="203" t="str">
        <f>IFERROR(IF(VLOOKUP($AR52,'表２（地域間）（合計）'!$B$46:$AP$125,H$41,FALSE)="","",VLOOKUP($AR52,'表２（地域間）（合計）'!$B$46:$AP$125,H$41,FALSE)),"")</f>
        <v/>
      </c>
      <c r="I52" s="205" t="s">
        <v>54</v>
      </c>
      <c r="J52" s="42"/>
      <c r="K52" s="205" t="s">
        <v>60</v>
      </c>
      <c r="L52" s="207" t="str">
        <f>IFERROR(IF(VLOOKUP($AR52,'表２（地域間）（合計）'!$B$46:$AP$125,L$41,FALSE)="","",VLOOKUP($AR52,'表２（地域間）（合計）'!$B$46:$AP$125,L$41,FALSE)),"")</f>
        <v/>
      </c>
      <c r="M52" s="208"/>
      <c r="N52" s="211" t="str">
        <f t="shared" ref="N52" si="8">IFERROR(ROUNDDOWN(J53*L52, 1), "")</f>
        <v/>
      </c>
      <c r="O52" s="213" t="s">
        <v>79</v>
      </c>
      <c r="P52" s="196"/>
      <c r="Q52" s="197"/>
      <c r="R52" s="181" t="s">
        <v>5</v>
      </c>
      <c r="S52" s="182"/>
      <c r="T52" s="196"/>
      <c r="U52" s="197"/>
      <c r="V52" s="181" t="s">
        <v>5</v>
      </c>
      <c r="W52" s="182"/>
      <c r="X52" s="139" t="str">
        <f>IFERROR(TRUNC(V53/R53,5),"")</f>
        <v/>
      </c>
      <c r="Y52" s="199"/>
      <c r="Z52" s="199"/>
      <c r="AA52" s="140"/>
      <c r="AB52" s="196"/>
      <c r="AC52" s="197"/>
      <c r="AD52" s="181" t="s">
        <v>5</v>
      </c>
      <c r="AE52" s="182"/>
      <c r="AF52" s="179">
        <f t="shared" si="6"/>
        <v>0</v>
      </c>
      <c r="AG52" s="180"/>
      <c r="AH52" s="181" t="s">
        <v>5</v>
      </c>
      <c r="AI52" s="182"/>
      <c r="AJ52" s="196"/>
      <c r="AK52" s="197"/>
      <c r="AL52" s="181" t="s">
        <v>5</v>
      </c>
      <c r="AM52" s="182"/>
      <c r="AN52" s="198" t="str">
        <f t="shared" ref="AN52" si="9">IFERROR(TRUNC(AL53/R53,5),"")</f>
        <v/>
      </c>
      <c r="AO52" s="191" t="str">
        <f>IFERROR(TRUNC((R53-SUM(AD53,AH53,AL53))/R53,5),"")</f>
        <v/>
      </c>
      <c r="AP52" s="191"/>
      <c r="AR52" s="192"/>
      <c r="AS52" s="52" t="s">
        <v>190</v>
      </c>
      <c r="AT52" s="58"/>
    </row>
    <row r="53" spans="1:46" ht="17.100000000000001" customHeight="1" x14ac:dyDescent="0.25">
      <c r="A53" s="219"/>
      <c r="B53" s="216"/>
      <c r="C53" s="204"/>
      <c r="D53" s="204"/>
      <c r="E53" s="204"/>
      <c r="F53" s="204"/>
      <c r="G53" s="204"/>
      <c r="H53" s="204"/>
      <c r="I53" s="206"/>
      <c r="J53" s="30">
        <f>IFERROR(ROUNDDOWN(J52/H52,1),0)</f>
        <v>0</v>
      </c>
      <c r="K53" s="206"/>
      <c r="L53" s="209"/>
      <c r="M53" s="210"/>
      <c r="N53" s="212"/>
      <c r="O53" s="214"/>
      <c r="P53" s="194"/>
      <c r="Q53" s="195"/>
      <c r="R53" s="155" t="str">
        <f>IFERROR(ROUNDDOWN(AVERAGE(P52:Q53),1),"")</f>
        <v/>
      </c>
      <c r="S53" s="156"/>
      <c r="T53" s="194"/>
      <c r="U53" s="195"/>
      <c r="V53" s="155" t="str">
        <f>IFERROR(ROUNDDOWN(AVERAGE(T52:U53),1),"")</f>
        <v/>
      </c>
      <c r="W53" s="156"/>
      <c r="X53" s="200"/>
      <c r="Y53" s="201"/>
      <c r="Z53" s="201"/>
      <c r="AA53" s="202"/>
      <c r="AB53" s="194"/>
      <c r="AC53" s="195"/>
      <c r="AD53" s="155" t="str">
        <f>IFERROR(ROUNDDOWN(AVERAGE(AB52:AC53),1),"")</f>
        <v/>
      </c>
      <c r="AE53" s="156"/>
      <c r="AF53" s="153">
        <f t="shared" si="6"/>
        <v>0</v>
      </c>
      <c r="AG53" s="154"/>
      <c r="AH53" s="155">
        <f>IFERROR(ROUNDDOWN(AVERAGE(AF52:AG53),1),"")</f>
        <v>0</v>
      </c>
      <c r="AI53" s="156"/>
      <c r="AJ53" s="194"/>
      <c r="AK53" s="195"/>
      <c r="AL53" s="155" t="str">
        <f>IFERROR(ROUNDDOWN(AVERAGE(AJ52:AK53),1),"")</f>
        <v/>
      </c>
      <c r="AM53" s="156"/>
      <c r="AN53" s="198"/>
      <c r="AO53" s="191"/>
      <c r="AP53" s="191"/>
      <c r="AR53" s="192"/>
      <c r="AS53" s="52" t="s">
        <v>191</v>
      </c>
      <c r="AT53" s="57"/>
    </row>
    <row r="54" spans="1:46" ht="17.100000000000001" customHeight="1" x14ac:dyDescent="0.25">
      <c r="A54" s="219"/>
      <c r="B54" s="215"/>
      <c r="C54" s="203" t="str">
        <f>IFERROR(IF(VLOOKUP($AR54,'表２（地域間）（合計）'!$B$46:$AP$125,C$41,FALSE)="","",VLOOKUP($AR54,'表２（地域間）（合計）'!$B$46:$AP$125,C$41,FALSE)),"")</f>
        <v/>
      </c>
      <c r="D54" s="203" t="str">
        <f>IFERROR(IF(VLOOKUP($AR54,'表２（地域間）（合計）'!$B$46:$AP$125,D$41,FALSE)="","",VLOOKUP($AR54,'表２（地域間）（合計）'!$B$46:$AP$125,D$41,FALSE)),"")</f>
        <v/>
      </c>
      <c r="E54" s="203" t="str">
        <f>IFERROR(IF(VLOOKUP($AR54,'表２（地域間）（合計）'!$B$46:$AP$125,E$41,FALSE)="","",VLOOKUP($AR54,'表２（地域間）（合計）'!$B$46:$AP$125,E$41,FALSE)),"")</f>
        <v/>
      </c>
      <c r="F54" s="203" t="str">
        <f>IFERROR(IF(VLOOKUP($AR54,'表２（地域間）（合計）'!$B$46:$AP$125,F$41,FALSE)="","",VLOOKUP($AR54,'表２（地域間）（合計）'!$B$46:$AP$125,F$41,FALSE)),"")</f>
        <v/>
      </c>
      <c r="G54" s="203" t="str">
        <f>IFERROR(IF(VLOOKUP($AR54,'表２（地域間）（合計）'!$B$46:$AP$125,G$41,FALSE)="","",VLOOKUP($AR54,'表２（地域間）（合計）'!$B$46:$AP$125,G$41,FALSE)),"")</f>
        <v/>
      </c>
      <c r="H54" s="203" t="str">
        <f>IFERROR(IF(VLOOKUP($AR54,'表２（地域間）（合計）'!$B$46:$AP$125,H$41,FALSE)="","",VLOOKUP($AR54,'表２（地域間）（合計）'!$B$46:$AP$125,H$41,FALSE)),"")</f>
        <v/>
      </c>
      <c r="I54" s="205" t="s">
        <v>54</v>
      </c>
      <c r="J54" s="42"/>
      <c r="K54" s="205" t="s">
        <v>60</v>
      </c>
      <c r="L54" s="207" t="str">
        <f>IFERROR(IF(VLOOKUP($AR54,'表２（地域間）（合計）'!$B$46:$AP$125,L$41,FALSE)="","",VLOOKUP($AR54,'表２（地域間）（合計）'!$B$46:$AP$125,L$41,FALSE)),"")</f>
        <v/>
      </c>
      <c r="M54" s="208"/>
      <c r="N54" s="211" t="str">
        <f t="shared" ref="N54" si="10">IFERROR(ROUNDDOWN(J55*L54, 1), "")</f>
        <v/>
      </c>
      <c r="O54" s="213" t="s">
        <v>79</v>
      </c>
      <c r="P54" s="196"/>
      <c r="Q54" s="197"/>
      <c r="R54" s="181" t="s">
        <v>5</v>
      </c>
      <c r="S54" s="182"/>
      <c r="T54" s="196"/>
      <c r="U54" s="197"/>
      <c r="V54" s="181" t="s">
        <v>5</v>
      </c>
      <c r="W54" s="182"/>
      <c r="X54" s="139" t="str">
        <f>IFERROR(TRUNC(V55/R55,5),"")</f>
        <v/>
      </c>
      <c r="Y54" s="199"/>
      <c r="Z54" s="199"/>
      <c r="AA54" s="140"/>
      <c r="AB54" s="196"/>
      <c r="AC54" s="197"/>
      <c r="AD54" s="181" t="s">
        <v>5</v>
      </c>
      <c r="AE54" s="182"/>
      <c r="AF54" s="179">
        <f t="shared" si="6"/>
        <v>0</v>
      </c>
      <c r="AG54" s="180"/>
      <c r="AH54" s="181" t="s">
        <v>5</v>
      </c>
      <c r="AI54" s="182"/>
      <c r="AJ54" s="196"/>
      <c r="AK54" s="197"/>
      <c r="AL54" s="181" t="s">
        <v>5</v>
      </c>
      <c r="AM54" s="182"/>
      <c r="AN54" s="198" t="str">
        <f t="shared" ref="AN54" si="11">IFERROR(TRUNC(AL55/R55,5),"")</f>
        <v/>
      </c>
      <c r="AO54" s="191" t="str">
        <f>IFERROR(TRUNC((R55-SUM(AD55,AH55,AL55))/R55,5),"")</f>
        <v/>
      </c>
      <c r="AP54" s="191"/>
      <c r="AR54" s="192"/>
      <c r="AS54" s="52" t="s">
        <v>190</v>
      </c>
      <c r="AT54" s="58"/>
    </row>
    <row r="55" spans="1:46" ht="17.100000000000001" customHeight="1" x14ac:dyDescent="0.25">
      <c r="A55" s="219"/>
      <c r="B55" s="216"/>
      <c r="C55" s="204"/>
      <c r="D55" s="204"/>
      <c r="E55" s="204"/>
      <c r="F55" s="204"/>
      <c r="G55" s="204"/>
      <c r="H55" s="204"/>
      <c r="I55" s="206"/>
      <c r="J55" s="30">
        <f>IFERROR(ROUNDDOWN(J54/H54,1),0)</f>
        <v>0</v>
      </c>
      <c r="K55" s="206"/>
      <c r="L55" s="209"/>
      <c r="M55" s="210"/>
      <c r="N55" s="212"/>
      <c r="O55" s="214"/>
      <c r="P55" s="194"/>
      <c r="Q55" s="195"/>
      <c r="R55" s="155" t="str">
        <f>IFERROR(ROUNDDOWN(AVERAGE(P54:Q55),1),"")</f>
        <v/>
      </c>
      <c r="S55" s="156"/>
      <c r="T55" s="194"/>
      <c r="U55" s="195"/>
      <c r="V55" s="155" t="str">
        <f>IFERROR(ROUNDDOWN(AVERAGE(T54:U55),1),"")</f>
        <v/>
      </c>
      <c r="W55" s="156"/>
      <c r="X55" s="200"/>
      <c r="Y55" s="201"/>
      <c r="Z55" s="201"/>
      <c r="AA55" s="202"/>
      <c r="AB55" s="194"/>
      <c r="AC55" s="195"/>
      <c r="AD55" s="155" t="str">
        <f>IFERROR(ROUNDDOWN(AVERAGE(AB54:AC55),1),"")</f>
        <v/>
      </c>
      <c r="AE55" s="156"/>
      <c r="AF55" s="153">
        <f t="shared" si="6"/>
        <v>0</v>
      </c>
      <c r="AG55" s="154"/>
      <c r="AH55" s="155">
        <f>IFERROR(ROUNDDOWN(AVERAGE(AF54:AG55),1),"")</f>
        <v>0</v>
      </c>
      <c r="AI55" s="156"/>
      <c r="AJ55" s="194"/>
      <c r="AK55" s="195"/>
      <c r="AL55" s="155" t="str">
        <f>IFERROR(ROUNDDOWN(AVERAGE(AJ54:AK55),1),"")</f>
        <v/>
      </c>
      <c r="AM55" s="156"/>
      <c r="AN55" s="198"/>
      <c r="AO55" s="191"/>
      <c r="AP55" s="191"/>
      <c r="AR55" s="192"/>
      <c r="AS55" s="52" t="s">
        <v>191</v>
      </c>
      <c r="AT55" s="57"/>
    </row>
    <row r="56" spans="1:46" ht="17.100000000000001" customHeight="1" x14ac:dyDescent="0.25">
      <c r="A56" s="219"/>
      <c r="B56" s="215"/>
      <c r="C56" s="203" t="str">
        <f>IFERROR(IF(VLOOKUP($AR56,'表２（地域間）（合計）'!$B$46:$AP$125,C$41,FALSE)="","",VLOOKUP($AR56,'表２（地域間）（合計）'!$B$46:$AP$125,C$41,FALSE)),"")</f>
        <v/>
      </c>
      <c r="D56" s="203" t="str">
        <f>IFERROR(IF(VLOOKUP($AR56,'表２（地域間）（合計）'!$B$46:$AP$125,D$41,FALSE)="","",VLOOKUP($AR56,'表２（地域間）（合計）'!$B$46:$AP$125,D$41,FALSE)),"")</f>
        <v/>
      </c>
      <c r="E56" s="203" t="str">
        <f>IFERROR(IF(VLOOKUP($AR56,'表２（地域間）（合計）'!$B$46:$AP$125,E$41,FALSE)="","",VLOOKUP($AR56,'表２（地域間）（合計）'!$B$46:$AP$125,E$41,FALSE)),"")</f>
        <v/>
      </c>
      <c r="F56" s="203" t="str">
        <f>IFERROR(IF(VLOOKUP($AR56,'表２（地域間）（合計）'!$B$46:$AP$125,F$41,FALSE)="","",VLOOKUP($AR56,'表２（地域間）（合計）'!$B$46:$AP$125,F$41,FALSE)),"")</f>
        <v/>
      </c>
      <c r="G56" s="203" t="str">
        <f>IFERROR(IF(VLOOKUP($AR56,'表２（地域間）（合計）'!$B$46:$AP$125,G$41,FALSE)="","",VLOOKUP($AR56,'表２（地域間）（合計）'!$B$46:$AP$125,G$41,FALSE)),"")</f>
        <v/>
      </c>
      <c r="H56" s="203" t="str">
        <f>IFERROR(IF(VLOOKUP($AR56,'表２（地域間）（合計）'!$B$46:$AP$125,H$41,FALSE)="","",VLOOKUP($AR56,'表２（地域間）（合計）'!$B$46:$AP$125,H$41,FALSE)),"")</f>
        <v/>
      </c>
      <c r="I56" s="205" t="s">
        <v>54</v>
      </c>
      <c r="J56" s="42"/>
      <c r="K56" s="205" t="s">
        <v>60</v>
      </c>
      <c r="L56" s="207" t="str">
        <f>IFERROR(IF(VLOOKUP($AR56,'表２（地域間）（合計）'!$B$46:$AP$125,L$41,FALSE)="","",VLOOKUP($AR56,'表２（地域間）（合計）'!$B$46:$AP$125,L$41,FALSE)),"")</f>
        <v/>
      </c>
      <c r="M56" s="208"/>
      <c r="N56" s="211" t="str">
        <f t="shared" ref="N56" si="12">IFERROR(ROUNDDOWN(J57*L56, 1), "")</f>
        <v/>
      </c>
      <c r="O56" s="213" t="s">
        <v>79</v>
      </c>
      <c r="P56" s="196"/>
      <c r="Q56" s="197"/>
      <c r="R56" s="181" t="s">
        <v>5</v>
      </c>
      <c r="S56" s="182"/>
      <c r="T56" s="196"/>
      <c r="U56" s="197"/>
      <c r="V56" s="181" t="s">
        <v>5</v>
      </c>
      <c r="W56" s="182"/>
      <c r="X56" s="139" t="str">
        <f>IFERROR(TRUNC(V57/R57,5),"")</f>
        <v/>
      </c>
      <c r="Y56" s="199"/>
      <c r="Z56" s="199"/>
      <c r="AA56" s="140"/>
      <c r="AB56" s="196"/>
      <c r="AC56" s="197"/>
      <c r="AD56" s="181" t="s">
        <v>5</v>
      </c>
      <c r="AE56" s="182"/>
      <c r="AF56" s="179">
        <f t="shared" si="6"/>
        <v>0</v>
      </c>
      <c r="AG56" s="180"/>
      <c r="AH56" s="181" t="s">
        <v>5</v>
      </c>
      <c r="AI56" s="182"/>
      <c r="AJ56" s="196"/>
      <c r="AK56" s="197"/>
      <c r="AL56" s="181" t="s">
        <v>5</v>
      </c>
      <c r="AM56" s="182"/>
      <c r="AN56" s="198" t="str">
        <f t="shared" ref="AN56" si="13">IFERROR(TRUNC(AL57/R57,5),"")</f>
        <v/>
      </c>
      <c r="AO56" s="191" t="str">
        <f>IFERROR(TRUNC((R57-SUM(AD57,AH57,AL57))/R57,5),"")</f>
        <v/>
      </c>
      <c r="AP56" s="191"/>
      <c r="AR56" s="192"/>
      <c r="AS56" s="52" t="s">
        <v>190</v>
      </c>
      <c r="AT56" s="58"/>
    </row>
    <row r="57" spans="1:46" ht="17.100000000000001" customHeight="1" x14ac:dyDescent="0.25">
      <c r="A57" s="219"/>
      <c r="B57" s="216"/>
      <c r="C57" s="204"/>
      <c r="D57" s="204"/>
      <c r="E57" s="204"/>
      <c r="F57" s="204"/>
      <c r="G57" s="204"/>
      <c r="H57" s="204"/>
      <c r="I57" s="206"/>
      <c r="J57" s="30">
        <f>IFERROR(ROUNDDOWN(J56/H56,1),0)</f>
        <v>0</v>
      </c>
      <c r="K57" s="206"/>
      <c r="L57" s="209"/>
      <c r="M57" s="210"/>
      <c r="N57" s="212"/>
      <c r="O57" s="214"/>
      <c r="P57" s="194"/>
      <c r="Q57" s="195"/>
      <c r="R57" s="155" t="str">
        <f>IFERROR(ROUNDDOWN(AVERAGE(P56:Q57),1),"")</f>
        <v/>
      </c>
      <c r="S57" s="156"/>
      <c r="T57" s="194"/>
      <c r="U57" s="195"/>
      <c r="V57" s="155" t="str">
        <f>IFERROR(ROUNDDOWN(AVERAGE(T56:U57),1),"")</f>
        <v/>
      </c>
      <c r="W57" s="156"/>
      <c r="X57" s="200"/>
      <c r="Y57" s="201"/>
      <c r="Z57" s="201"/>
      <c r="AA57" s="202"/>
      <c r="AB57" s="194"/>
      <c r="AC57" s="195"/>
      <c r="AD57" s="155" t="str">
        <f>IFERROR(ROUNDDOWN(AVERAGE(AB56:AC57),1),"")</f>
        <v/>
      </c>
      <c r="AE57" s="156"/>
      <c r="AF57" s="153">
        <f t="shared" si="6"/>
        <v>0</v>
      </c>
      <c r="AG57" s="154"/>
      <c r="AH57" s="155">
        <f>IFERROR(ROUNDDOWN(AVERAGE(AF56:AG57),1),"")</f>
        <v>0</v>
      </c>
      <c r="AI57" s="156"/>
      <c r="AJ57" s="194"/>
      <c r="AK57" s="195"/>
      <c r="AL57" s="155" t="str">
        <f>IFERROR(ROUNDDOWN(AVERAGE(AJ56:AK57),1),"")</f>
        <v/>
      </c>
      <c r="AM57" s="156"/>
      <c r="AN57" s="198"/>
      <c r="AO57" s="191"/>
      <c r="AP57" s="191"/>
      <c r="AR57" s="192"/>
      <c r="AS57" s="52" t="s">
        <v>191</v>
      </c>
      <c r="AT57" s="57"/>
    </row>
    <row r="58" spans="1:46" ht="17.100000000000001" customHeight="1" x14ac:dyDescent="0.25">
      <c r="A58" s="219"/>
      <c r="B58" s="215"/>
      <c r="C58" s="203" t="str">
        <f>IFERROR(IF(VLOOKUP($AR58,'表２（地域間）（合計）'!$B$46:$AP$125,C$41,FALSE)="","",VLOOKUP($AR58,'表２（地域間）（合計）'!$B$46:$AP$125,C$41,FALSE)),"")</f>
        <v/>
      </c>
      <c r="D58" s="203" t="str">
        <f>IFERROR(IF(VLOOKUP($AR58,'表２（地域間）（合計）'!$B$46:$AP$125,D$41,FALSE)="","",VLOOKUP($AR58,'表２（地域間）（合計）'!$B$46:$AP$125,D$41,FALSE)),"")</f>
        <v/>
      </c>
      <c r="E58" s="203" t="str">
        <f>IFERROR(IF(VLOOKUP($AR58,'表２（地域間）（合計）'!$B$46:$AP$125,E$41,FALSE)="","",VLOOKUP($AR58,'表２（地域間）（合計）'!$B$46:$AP$125,E$41,FALSE)),"")</f>
        <v/>
      </c>
      <c r="F58" s="203" t="str">
        <f>IFERROR(IF(VLOOKUP($AR58,'表２（地域間）（合計）'!$B$46:$AP$125,F$41,FALSE)="","",VLOOKUP($AR58,'表２（地域間）（合計）'!$B$46:$AP$125,F$41,FALSE)),"")</f>
        <v/>
      </c>
      <c r="G58" s="203" t="str">
        <f>IFERROR(IF(VLOOKUP($AR58,'表２（地域間）（合計）'!$B$46:$AP$125,G$41,FALSE)="","",VLOOKUP($AR58,'表２（地域間）（合計）'!$B$46:$AP$125,G$41,FALSE)),"")</f>
        <v/>
      </c>
      <c r="H58" s="203" t="str">
        <f>IFERROR(IF(VLOOKUP($AR58,'表２（地域間）（合計）'!$B$46:$AP$125,H$41,FALSE)="","",VLOOKUP($AR58,'表２（地域間）（合計）'!$B$46:$AP$125,H$41,FALSE)),"")</f>
        <v/>
      </c>
      <c r="I58" s="205" t="s">
        <v>54</v>
      </c>
      <c r="J58" s="42"/>
      <c r="K58" s="205" t="s">
        <v>60</v>
      </c>
      <c r="L58" s="207" t="str">
        <f>IFERROR(IF(VLOOKUP($AR58,'表２（地域間）（合計）'!$B$46:$AP$125,L$41,FALSE)="","",VLOOKUP($AR58,'表２（地域間）（合計）'!$B$46:$AP$125,L$41,FALSE)),"")</f>
        <v/>
      </c>
      <c r="M58" s="208"/>
      <c r="N58" s="211" t="str">
        <f t="shared" ref="N58" si="14">IFERROR(ROUNDDOWN(J59*L58, 1), "")</f>
        <v/>
      </c>
      <c r="O58" s="213" t="s">
        <v>79</v>
      </c>
      <c r="P58" s="196"/>
      <c r="Q58" s="197"/>
      <c r="R58" s="181" t="s">
        <v>5</v>
      </c>
      <c r="S58" s="182"/>
      <c r="T58" s="196"/>
      <c r="U58" s="197"/>
      <c r="V58" s="181" t="s">
        <v>5</v>
      </c>
      <c r="W58" s="182"/>
      <c r="X58" s="139" t="str">
        <f>IFERROR(TRUNC(V59/R59,5),"")</f>
        <v/>
      </c>
      <c r="Y58" s="199"/>
      <c r="Z58" s="199"/>
      <c r="AA58" s="140"/>
      <c r="AB58" s="196"/>
      <c r="AC58" s="197"/>
      <c r="AD58" s="181" t="s">
        <v>5</v>
      </c>
      <c r="AE58" s="182"/>
      <c r="AF58" s="179">
        <f t="shared" si="6"/>
        <v>0</v>
      </c>
      <c r="AG58" s="180"/>
      <c r="AH58" s="181" t="s">
        <v>5</v>
      </c>
      <c r="AI58" s="182"/>
      <c r="AJ58" s="196"/>
      <c r="AK58" s="197"/>
      <c r="AL58" s="181" t="s">
        <v>5</v>
      </c>
      <c r="AM58" s="182"/>
      <c r="AN58" s="198" t="str">
        <f t="shared" ref="AN58" si="15">IFERROR(TRUNC(AL59/R59,5),"")</f>
        <v/>
      </c>
      <c r="AO58" s="191" t="str">
        <f>IFERROR(TRUNC((R59-SUM(AD59,AH59,AL59))/R59,5),"")</f>
        <v/>
      </c>
      <c r="AP58" s="191"/>
      <c r="AR58" s="192"/>
      <c r="AS58" s="52" t="s">
        <v>190</v>
      </c>
      <c r="AT58" s="58"/>
    </row>
    <row r="59" spans="1:46" ht="17.100000000000001" customHeight="1" x14ac:dyDescent="0.25">
      <c r="A59" s="219"/>
      <c r="B59" s="216"/>
      <c r="C59" s="204"/>
      <c r="D59" s="204"/>
      <c r="E59" s="204"/>
      <c r="F59" s="204"/>
      <c r="G59" s="204"/>
      <c r="H59" s="204"/>
      <c r="I59" s="206"/>
      <c r="J59" s="30">
        <f>IFERROR(ROUNDDOWN(J58/H58,1),0)</f>
        <v>0</v>
      </c>
      <c r="K59" s="206"/>
      <c r="L59" s="209"/>
      <c r="M59" s="210"/>
      <c r="N59" s="212"/>
      <c r="O59" s="214"/>
      <c r="P59" s="194"/>
      <c r="Q59" s="195"/>
      <c r="R59" s="155" t="str">
        <f>IFERROR(ROUNDDOWN(AVERAGE(P58:Q59),1),"")</f>
        <v/>
      </c>
      <c r="S59" s="156"/>
      <c r="T59" s="194"/>
      <c r="U59" s="195"/>
      <c r="V59" s="155" t="str">
        <f>IFERROR(ROUNDDOWN(AVERAGE(T58:U59),1),"")</f>
        <v/>
      </c>
      <c r="W59" s="156"/>
      <c r="X59" s="200"/>
      <c r="Y59" s="201"/>
      <c r="Z59" s="201"/>
      <c r="AA59" s="202"/>
      <c r="AB59" s="194"/>
      <c r="AC59" s="195"/>
      <c r="AD59" s="155" t="str">
        <f>IFERROR(ROUNDDOWN(AVERAGE(AB58:AC59),1),"")</f>
        <v/>
      </c>
      <c r="AE59" s="156"/>
      <c r="AF59" s="153">
        <f t="shared" si="6"/>
        <v>0</v>
      </c>
      <c r="AG59" s="154"/>
      <c r="AH59" s="155">
        <f>IFERROR(ROUNDDOWN(AVERAGE(AF58:AG59),1),"")</f>
        <v>0</v>
      </c>
      <c r="AI59" s="156"/>
      <c r="AJ59" s="194"/>
      <c r="AK59" s="195"/>
      <c r="AL59" s="155" t="str">
        <f>IFERROR(ROUNDDOWN(AVERAGE(AJ58:AK59),1),"")</f>
        <v/>
      </c>
      <c r="AM59" s="156"/>
      <c r="AN59" s="198"/>
      <c r="AO59" s="191"/>
      <c r="AP59" s="191"/>
      <c r="AR59" s="192"/>
      <c r="AS59" s="52" t="s">
        <v>191</v>
      </c>
      <c r="AT59" s="57"/>
    </row>
    <row r="60" spans="1:46" ht="17.100000000000001" customHeight="1" x14ac:dyDescent="0.25">
      <c r="A60" s="219"/>
      <c r="B60" s="215"/>
      <c r="C60" s="203" t="str">
        <f>IFERROR(IF(VLOOKUP($AR60,'表２（地域間）（合計）'!$B$46:$AP$125,C$41,FALSE)="","",VLOOKUP($AR60,'表２（地域間）（合計）'!$B$46:$AP$125,C$41,FALSE)),"")</f>
        <v/>
      </c>
      <c r="D60" s="203" t="str">
        <f>IFERROR(IF(VLOOKUP($AR60,'表２（地域間）（合計）'!$B$46:$AP$125,D$41,FALSE)="","",VLOOKUP($AR60,'表２（地域間）（合計）'!$B$46:$AP$125,D$41,FALSE)),"")</f>
        <v/>
      </c>
      <c r="E60" s="203" t="str">
        <f>IFERROR(IF(VLOOKUP($AR60,'表２（地域間）（合計）'!$B$46:$AP$125,E$41,FALSE)="","",VLOOKUP($AR60,'表２（地域間）（合計）'!$B$46:$AP$125,E$41,FALSE)),"")</f>
        <v/>
      </c>
      <c r="F60" s="203" t="str">
        <f>IFERROR(IF(VLOOKUP($AR60,'表２（地域間）（合計）'!$B$46:$AP$125,F$41,FALSE)="","",VLOOKUP($AR60,'表２（地域間）（合計）'!$B$46:$AP$125,F$41,FALSE)),"")</f>
        <v/>
      </c>
      <c r="G60" s="203" t="str">
        <f>IFERROR(IF(VLOOKUP($AR60,'表２（地域間）（合計）'!$B$46:$AP$125,G$41,FALSE)="","",VLOOKUP($AR60,'表２（地域間）（合計）'!$B$46:$AP$125,G$41,FALSE)),"")</f>
        <v/>
      </c>
      <c r="H60" s="203" t="str">
        <f>IFERROR(IF(VLOOKUP($AR60,'表２（地域間）（合計）'!$B$46:$AP$125,H$41,FALSE)="","",VLOOKUP($AR60,'表２（地域間）（合計）'!$B$46:$AP$125,H$41,FALSE)),"")</f>
        <v/>
      </c>
      <c r="I60" s="205" t="s">
        <v>54</v>
      </c>
      <c r="J60" s="42"/>
      <c r="K60" s="205" t="s">
        <v>60</v>
      </c>
      <c r="L60" s="207" t="str">
        <f>IFERROR(IF(VLOOKUP($AR60,'表２（地域間）（合計）'!$B$46:$AP$125,L$41,FALSE)="","",VLOOKUP($AR60,'表２（地域間）（合計）'!$B$46:$AP$125,L$41,FALSE)),"")</f>
        <v/>
      </c>
      <c r="M60" s="208"/>
      <c r="N60" s="211" t="str">
        <f t="shared" ref="N60" si="16">IFERROR(ROUNDDOWN(J61*L60, 1), "")</f>
        <v/>
      </c>
      <c r="O60" s="213" t="s">
        <v>79</v>
      </c>
      <c r="P60" s="196"/>
      <c r="Q60" s="197"/>
      <c r="R60" s="181" t="s">
        <v>5</v>
      </c>
      <c r="S60" s="182"/>
      <c r="T60" s="196"/>
      <c r="U60" s="197"/>
      <c r="V60" s="181" t="s">
        <v>5</v>
      </c>
      <c r="W60" s="182"/>
      <c r="X60" s="139" t="str">
        <f>IFERROR(TRUNC(V61/R61,5),"")</f>
        <v/>
      </c>
      <c r="Y60" s="199"/>
      <c r="Z60" s="199"/>
      <c r="AA60" s="140"/>
      <c r="AB60" s="196"/>
      <c r="AC60" s="197"/>
      <c r="AD60" s="181" t="s">
        <v>5</v>
      </c>
      <c r="AE60" s="182"/>
      <c r="AF60" s="179">
        <f t="shared" si="6"/>
        <v>0</v>
      </c>
      <c r="AG60" s="180"/>
      <c r="AH60" s="181" t="s">
        <v>5</v>
      </c>
      <c r="AI60" s="182"/>
      <c r="AJ60" s="196"/>
      <c r="AK60" s="197"/>
      <c r="AL60" s="181" t="s">
        <v>5</v>
      </c>
      <c r="AM60" s="182"/>
      <c r="AN60" s="198" t="str">
        <f t="shared" ref="AN60" si="17">IFERROR(TRUNC(AL61/R61,5),"")</f>
        <v/>
      </c>
      <c r="AO60" s="191" t="str">
        <f>IFERROR(TRUNC((R61-SUM(AD61,AH61,AL61))/R61,5),"")</f>
        <v/>
      </c>
      <c r="AP60" s="191"/>
      <c r="AR60" s="192"/>
      <c r="AS60" s="52" t="s">
        <v>190</v>
      </c>
      <c r="AT60" s="58"/>
    </row>
    <row r="61" spans="1:46" ht="17.100000000000001" customHeight="1" x14ac:dyDescent="0.25">
      <c r="A61" s="219"/>
      <c r="B61" s="216"/>
      <c r="C61" s="204"/>
      <c r="D61" s="204"/>
      <c r="E61" s="204"/>
      <c r="F61" s="204"/>
      <c r="G61" s="204"/>
      <c r="H61" s="204"/>
      <c r="I61" s="206"/>
      <c r="J61" s="30">
        <f>IFERROR(ROUNDDOWN(J60/H60,1),0)</f>
        <v>0</v>
      </c>
      <c r="K61" s="206"/>
      <c r="L61" s="209"/>
      <c r="M61" s="210"/>
      <c r="N61" s="212"/>
      <c r="O61" s="214"/>
      <c r="P61" s="194"/>
      <c r="Q61" s="195"/>
      <c r="R61" s="155" t="str">
        <f>IFERROR(ROUNDDOWN(AVERAGE(P60:Q61),1),"")</f>
        <v/>
      </c>
      <c r="S61" s="156"/>
      <c r="T61" s="194"/>
      <c r="U61" s="195"/>
      <c r="V61" s="155" t="str">
        <f>IFERROR(ROUNDDOWN(AVERAGE(T60:U61),1),"")</f>
        <v/>
      </c>
      <c r="W61" s="156"/>
      <c r="X61" s="200"/>
      <c r="Y61" s="201"/>
      <c r="Z61" s="201"/>
      <c r="AA61" s="202"/>
      <c r="AB61" s="194"/>
      <c r="AC61" s="195"/>
      <c r="AD61" s="155" t="str">
        <f>IFERROR(ROUNDDOWN(AVERAGE(AB60:AC61),1),"")</f>
        <v/>
      </c>
      <c r="AE61" s="156"/>
      <c r="AF61" s="153">
        <f t="shared" si="6"/>
        <v>0</v>
      </c>
      <c r="AG61" s="154"/>
      <c r="AH61" s="155">
        <f>IFERROR(ROUNDDOWN(AVERAGE(AF60:AG61),1),"")</f>
        <v>0</v>
      </c>
      <c r="AI61" s="156"/>
      <c r="AJ61" s="194"/>
      <c r="AK61" s="195"/>
      <c r="AL61" s="155" t="str">
        <f>IFERROR(ROUNDDOWN(AVERAGE(AJ60:AK61),1),"")</f>
        <v/>
      </c>
      <c r="AM61" s="156"/>
      <c r="AN61" s="198"/>
      <c r="AO61" s="191"/>
      <c r="AP61" s="191"/>
      <c r="AR61" s="192"/>
      <c r="AS61" s="52" t="s">
        <v>191</v>
      </c>
      <c r="AT61" s="57"/>
    </row>
    <row r="62" spans="1:46" ht="17.100000000000001" customHeight="1" x14ac:dyDescent="0.25">
      <c r="A62" s="219"/>
      <c r="B62" s="215"/>
      <c r="C62" s="203" t="str">
        <f>IFERROR(IF(VLOOKUP($AR62,'表２（地域間）（合計）'!$B$46:$AP$125,C$41,FALSE)="","",VLOOKUP($AR62,'表２（地域間）（合計）'!$B$46:$AP$125,C$41,FALSE)),"")</f>
        <v/>
      </c>
      <c r="D62" s="203" t="str">
        <f>IFERROR(IF(VLOOKUP($AR62,'表２（地域間）（合計）'!$B$46:$AP$125,D$41,FALSE)="","",VLOOKUP($AR62,'表２（地域間）（合計）'!$B$46:$AP$125,D$41,FALSE)),"")</f>
        <v/>
      </c>
      <c r="E62" s="203" t="str">
        <f>IFERROR(IF(VLOOKUP($AR62,'表２（地域間）（合計）'!$B$46:$AP$125,E$41,FALSE)="","",VLOOKUP($AR62,'表２（地域間）（合計）'!$B$46:$AP$125,E$41,FALSE)),"")</f>
        <v/>
      </c>
      <c r="F62" s="203" t="str">
        <f>IFERROR(IF(VLOOKUP($AR62,'表２（地域間）（合計）'!$B$46:$AP$125,F$41,FALSE)="","",VLOOKUP($AR62,'表２（地域間）（合計）'!$B$46:$AP$125,F$41,FALSE)),"")</f>
        <v/>
      </c>
      <c r="G62" s="203" t="str">
        <f>IFERROR(IF(VLOOKUP($AR62,'表２（地域間）（合計）'!$B$46:$AP$125,G$41,FALSE)="","",VLOOKUP($AR62,'表２（地域間）（合計）'!$B$46:$AP$125,G$41,FALSE)),"")</f>
        <v/>
      </c>
      <c r="H62" s="203" t="str">
        <f>IFERROR(IF(VLOOKUP($AR62,'表２（地域間）（合計）'!$B$46:$AP$125,H$41,FALSE)="","",VLOOKUP($AR62,'表２（地域間）（合計）'!$B$46:$AP$125,H$41,FALSE)),"")</f>
        <v/>
      </c>
      <c r="I62" s="205" t="s">
        <v>54</v>
      </c>
      <c r="J62" s="42"/>
      <c r="K62" s="205" t="s">
        <v>60</v>
      </c>
      <c r="L62" s="207" t="str">
        <f>IFERROR(IF(VLOOKUP($AR62,'表２（地域間）（合計）'!$B$46:$AP$125,L$41,FALSE)="","",VLOOKUP($AR62,'表２（地域間）（合計）'!$B$46:$AP$125,L$41,FALSE)),"")</f>
        <v/>
      </c>
      <c r="M62" s="208"/>
      <c r="N62" s="211" t="str">
        <f t="shared" ref="N62" si="18">IFERROR(ROUNDDOWN(J63*L62, 1), "")</f>
        <v/>
      </c>
      <c r="O62" s="213" t="s">
        <v>79</v>
      </c>
      <c r="P62" s="196"/>
      <c r="Q62" s="197"/>
      <c r="R62" s="181" t="s">
        <v>5</v>
      </c>
      <c r="S62" s="182"/>
      <c r="T62" s="196"/>
      <c r="U62" s="197"/>
      <c r="V62" s="181" t="s">
        <v>5</v>
      </c>
      <c r="W62" s="182"/>
      <c r="X62" s="139" t="str">
        <f>IFERROR(TRUNC(V63/R63,5),"")</f>
        <v/>
      </c>
      <c r="Y62" s="199"/>
      <c r="Z62" s="199"/>
      <c r="AA62" s="140"/>
      <c r="AB62" s="196"/>
      <c r="AC62" s="197"/>
      <c r="AD62" s="181" t="s">
        <v>5</v>
      </c>
      <c r="AE62" s="182"/>
      <c r="AF62" s="179">
        <f t="shared" si="6"/>
        <v>0</v>
      </c>
      <c r="AG62" s="180"/>
      <c r="AH62" s="181" t="s">
        <v>5</v>
      </c>
      <c r="AI62" s="182"/>
      <c r="AJ62" s="196"/>
      <c r="AK62" s="197"/>
      <c r="AL62" s="181" t="s">
        <v>5</v>
      </c>
      <c r="AM62" s="182"/>
      <c r="AN62" s="198" t="str">
        <f t="shared" ref="AN62" si="19">IFERROR(TRUNC(AL63/R63,5),"")</f>
        <v/>
      </c>
      <c r="AO62" s="191" t="str">
        <f>IFERROR(TRUNC((R63-SUM(AD63,AH63,AL63))/R63,5),"")</f>
        <v/>
      </c>
      <c r="AP62" s="191"/>
      <c r="AR62" s="192"/>
      <c r="AS62" s="52" t="s">
        <v>190</v>
      </c>
      <c r="AT62" s="57"/>
    </row>
    <row r="63" spans="1:46" ht="17.100000000000001" customHeight="1" x14ac:dyDescent="0.25">
      <c r="A63" s="219"/>
      <c r="B63" s="216"/>
      <c r="C63" s="204"/>
      <c r="D63" s="204"/>
      <c r="E63" s="204"/>
      <c r="F63" s="204"/>
      <c r="G63" s="204"/>
      <c r="H63" s="204"/>
      <c r="I63" s="206"/>
      <c r="J63" s="30">
        <f>IFERROR(ROUNDDOWN(J62/H62,1),0)</f>
        <v>0</v>
      </c>
      <c r="K63" s="206"/>
      <c r="L63" s="209"/>
      <c r="M63" s="210"/>
      <c r="N63" s="212"/>
      <c r="O63" s="214"/>
      <c r="P63" s="194"/>
      <c r="Q63" s="195"/>
      <c r="R63" s="155" t="str">
        <f>IFERROR(ROUNDDOWN(AVERAGE(P62:Q63),1),"")</f>
        <v/>
      </c>
      <c r="S63" s="156"/>
      <c r="T63" s="194"/>
      <c r="U63" s="195"/>
      <c r="V63" s="155" t="str">
        <f>IFERROR(ROUNDDOWN(AVERAGE(T62:U63),1),"")</f>
        <v/>
      </c>
      <c r="W63" s="156"/>
      <c r="X63" s="200"/>
      <c r="Y63" s="201"/>
      <c r="Z63" s="201"/>
      <c r="AA63" s="202"/>
      <c r="AB63" s="194"/>
      <c r="AC63" s="195"/>
      <c r="AD63" s="155" t="str">
        <f>IFERROR(ROUNDDOWN(AVERAGE(AB62:AC63),1),"")</f>
        <v/>
      </c>
      <c r="AE63" s="156"/>
      <c r="AF63" s="153">
        <f t="shared" si="6"/>
        <v>0</v>
      </c>
      <c r="AG63" s="154"/>
      <c r="AH63" s="155">
        <f>IFERROR(ROUNDDOWN(AVERAGE(AF62:AG63),1),"")</f>
        <v>0</v>
      </c>
      <c r="AI63" s="156"/>
      <c r="AJ63" s="194"/>
      <c r="AK63" s="195"/>
      <c r="AL63" s="155" t="str">
        <f>IFERROR(ROUNDDOWN(AVERAGE(AJ62:AK63),1),"")</f>
        <v/>
      </c>
      <c r="AM63" s="156"/>
      <c r="AN63" s="198"/>
      <c r="AO63" s="191"/>
      <c r="AP63" s="191"/>
      <c r="AR63" s="192"/>
      <c r="AS63" s="52" t="s">
        <v>191</v>
      </c>
      <c r="AT63" s="57"/>
    </row>
    <row r="64" spans="1:46" ht="17.100000000000001" customHeight="1" x14ac:dyDescent="0.25">
      <c r="A64" s="219"/>
      <c r="B64" s="215"/>
      <c r="C64" s="203" t="str">
        <f>IFERROR(IF(VLOOKUP($AR64,'表２（地域間）（合計）'!$B$46:$AP$125,C$41,FALSE)="","",VLOOKUP($AR64,'表２（地域間）（合計）'!$B$46:$AP$125,C$41,FALSE)),"")</f>
        <v/>
      </c>
      <c r="D64" s="203" t="str">
        <f>IFERROR(IF(VLOOKUP($AR64,'表２（地域間）（合計）'!$B$46:$AP$125,D$41,FALSE)="","",VLOOKUP($AR64,'表２（地域間）（合計）'!$B$46:$AP$125,D$41,FALSE)),"")</f>
        <v/>
      </c>
      <c r="E64" s="203" t="str">
        <f>IFERROR(IF(VLOOKUP($AR64,'表２（地域間）（合計）'!$B$46:$AP$125,E$41,FALSE)="","",VLOOKUP($AR64,'表２（地域間）（合計）'!$B$46:$AP$125,E$41,FALSE)),"")</f>
        <v/>
      </c>
      <c r="F64" s="203" t="str">
        <f>IFERROR(IF(VLOOKUP($AR64,'表２（地域間）（合計）'!$B$46:$AP$125,F$41,FALSE)="","",VLOOKUP($AR64,'表２（地域間）（合計）'!$B$46:$AP$125,F$41,FALSE)),"")</f>
        <v/>
      </c>
      <c r="G64" s="203" t="str">
        <f>IFERROR(IF(VLOOKUP($AR64,'表２（地域間）（合計）'!$B$46:$AP$125,G$41,FALSE)="","",VLOOKUP($AR64,'表２（地域間）（合計）'!$B$46:$AP$125,G$41,FALSE)),"")</f>
        <v/>
      </c>
      <c r="H64" s="203" t="str">
        <f>IFERROR(IF(VLOOKUP($AR64,'表２（地域間）（合計）'!$B$46:$AP$125,H$41,FALSE)="","",VLOOKUP($AR64,'表２（地域間）（合計）'!$B$46:$AP$125,H$41,FALSE)),"")</f>
        <v/>
      </c>
      <c r="I64" s="205" t="s">
        <v>54</v>
      </c>
      <c r="J64" s="42"/>
      <c r="K64" s="205" t="s">
        <v>60</v>
      </c>
      <c r="L64" s="207" t="str">
        <f>IFERROR(IF(VLOOKUP($AR64,'表２（地域間）（合計）'!$B$46:$AP$125,L$41,FALSE)="","",VLOOKUP($AR64,'表２（地域間）（合計）'!$B$46:$AP$125,L$41,FALSE)),"")</f>
        <v/>
      </c>
      <c r="M64" s="208"/>
      <c r="N64" s="211" t="str">
        <f t="shared" ref="N64" si="20">IFERROR(ROUNDDOWN(J65*L64, 1), "")</f>
        <v/>
      </c>
      <c r="O64" s="213" t="s">
        <v>79</v>
      </c>
      <c r="P64" s="196"/>
      <c r="Q64" s="197"/>
      <c r="R64" s="181" t="s">
        <v>5</v>
      </c>
      <c r="S64" s="182"/>
      <c r="T64" s="196"/>
      <c r="U64" s="197"/>
      <c r="V64" s="181" t="s">
        <v>5</v>
      </c>
      <c r="W64" s="182"/>
      <c r="X64" s="139" t="str">
        <f>IFERROR(TRUNC(V65/R65,5),"")</f>
        <v/>
      </c>
      <c r="Y64" s="199"/>
      <c r="Z64" s="199"/>
      <c r="AA64" s="140"/>
      <c r="AB64" s="196"/>
      <c r="AC64" s="197"/>
      <c r="AD64" s="181" t="s">
        <v>5</v>
      </c>
      <c r="AE64" s="182"/>
      <c r="AF64" s="179">
        <f t="shared" si="6"/>
        <v>0</v>
      </c>
      <c r="AG64" s="180"/>
      <c r="AH64" s="181" t="s">
        <v>5</v>
      </c>
      <c r="AI64" s="182"/>
      <c r="AJ64" s="196"/>
      <c r="AK64" s="197"/>
      <c r="AL64" s="181" t="s">
        <v>5</v>
      </c>
      <c r="AM64" s="182"/>
      <c r="AN64" s="198" t="str">
        <f t="shared" ref="AN64" si="21">IFERROR(TRUNC(AL65/R65,5),"")</f>
        <v/>
      </c>
      <c r="AO64" s="191" t="str">
        <f>IFERROR(TRUNC((R65-SUM(AD65,AH65,AL65))/R65,5),"")</f>
        <v/>
      </c>
      <c r="AP64" s="191"/>
      <c r="AR64" s="192"/>
      <c r="AS64" s="52" t="s">
        <v>190</v>
      </c>
      <c r="AT64" s="57"/>
    </row>
    <row r="65" spans="1:46" ht="17.100000000000001" customHeight="1" x14ac:dyDescent="0.25">
      <c r="A65" s="219"/>
      <c r="B65" s="216"/>
      <c r="C65" s="204"/>
      <c r="D65" s="204"/>
      <c r="E65" s="204"/>
      <c r="F65" s="204"/>
      <c r="G65" s="204"/>
      <c r="H65" s="204"/>
      <c r="I65" s="206"/>
      <c r="J65" s="30">
        <f>IFERROR(ROUNDDOWN(J64/H64,1),0)</f>
        <v>0</v>
      </c>
      <c r="K65" s="206"/>
      <c r="L65" s="209"/>
      <c r="M65" s="210"/>
      <c r="N65" s="212"/>
      <c r="O65" s="214"/>
      <c r="P65" s="194"/>
      <c r="Q65" s="195"/>
      <c r="R65" s="155" t="str">
        <f>IFERROR(ROUNDDOWN(AVERAGE(P64:Q65),1),"")</f>
        <v/>
      </c>
      <c r="S65" s="156"/>
      <c r="T65" s="194"/>
      <c r="U65" s="195"/>
      <c r="V65" s="155" t="str">
        <f>IFERROR(ROUNDDOWN(AVERAGE(T64:U65),1),"")</f>
        <v/>
      </c>
      <c r="W65" s="156"/>
      <c r="X65" s="200"/>
      <c r="Y65" s="201"/>
      <c r="Z65" s="201"/>
      <c r="AA65" s="202"/>
      <c r="AB65" s="194"/>
      <c r="AC65" s="195"/>
      <c r="AD65" s="155" t="str">
        <f>IFERROR(ROUNDDOWN(AVERAGE(AB64:AC65),1),"")</f>
        <v/>
      </c>
      <c r="AE65" s="156"/>
      <c r="AF65" s="153">
        <f t="shared" si="6"/>
        <v>0</v>
      </c>
      <c r="AG65" s="154"/>
      <c r="AH65" s="155">
        <f>IFERROR(ROUNDDOWN(AVERAGE(AF64:AG65),1),"")</f>
        <v>0</v>
      </c>
      <c r="AI65" s="156"/>
      <c r="AJ65" s="194"/>
      <c r="AK65" s="195"/>
      <c r="AL65" s="155" t="str">
        <f>IFERROR(ROUNDDOWN(AVERAGE(AJ64:AK65),1),"")</f>
        <v/>
      </c>
      <c r="AM65" s="156"/>
      <c r="AN65" s="198"/>
      <c r="AO65" s="191"/>
      <c r="AP65" s="191"/>
      <c r="AR65" s="192"/>
      <c r="AS65" s="52" t="s">
        <v>191</v>
      </c>
      <c r="AT65" s="57"/>
    </row>
    <row r="66" spans="1:46" ht="17.100000000000001" customHeight="1" x14ac:dyDescent="0.25">
      <c r="A66" s="219"/>
      <c r="B66" s="215"/>
      <c r="C66" s="203" t="str">
        <f>IFERROR(IF(VLOOKUP($AR66,'表２（地域間）（合計）'!$B$46:$AP$125,C$41,FALSE)="","",VLOOKUP($AR66,'表２（地域間）（合計）'!$B$46:$AP$125,C$41,FALSE)),"")</f>
        <v/>
      </c>
      <c r="D66" s="203" t="str">
        <f>IFERROR(IF(VLOOKUP($AR66,'表２（地域間）（合計）'!$B$46:$AP$125,D$41,FALSE)="","",VLOOKUP($AR66,'表２（地域間）（合計）'!$B$46:$AP$125,D$41,FALSE)),"")</f>
        <v/>
      </c>
      <c r="E66" s="203" t="str">
        <f>IFERROR(IF(VLOOKUP($AR66,'表２（地域間）（合計）'!$B$46:$AP$125,E$41,FALSE)="","",VLOOKUP($AR66,'表２（地域間）（合計）'!$B$46:$AP$125,E$41,FALSE)),"")</f>
        <v/>
      </c>
      <c r="F66" s="203" t="str">
        <f>IFERROR(IF(VLOOKUP($AR66,'表２（地域間）（合計）'!$B$46:$AP$125,F$41,FALSE)="","",VLOOKUP($AR66,'表２（地域間）（合計）'!$B$46:$AP$125,F$41,FALSE)),"")</f>
        <v/>
      </c>
      <c r="G66" s="203" t="str">
        <f>IFERROR(IF(VLOOKUP($AR66,'表２（地域間）（合計）'!$B$46:$AP$125,G$41,FALSE)="","",VLOOKUP($AR66,'表２（地域間）（合計）'!$B$46:$AP$125,G$41,FALSE)),"")</f>
        <v/>
      </c>
      <c r="H66" s="203" t="str">
        <f>IFERROR(IF(VLOOKUP($AR66,'表２（地域間）（合計）'!$B$46:$AP$125,H$41,FALSE)="","",VLOOKUP($AR66,'表２（地域間）（合計）'!$B$46:$AP$125,H$41,FALSE)),"")</f>
        <v/>
      </c>
      <c r="I66" s="205" t="s">
        <v>54</v>
      </c>
      <c r="J66" s="42"/>
      <c r="K66" s="205" t="s">
        <v>60</v>
      </c>
      <c r="L66" s="207" t="str">
        <f>IFERROR(IF(VLOOKUP($AR66,'表２（地域間）（合計）'!$B$46:$AP$125,L$41,FALSE)="","",VLOOKUP($AR66,'表２（地域間）（合計）'!$B$46:$AP$125,L$41,FALSE)),"")</f>
        <v/>
      </c>
      <c r="M66" s="208"/>
      <c r="N66" s="211" t="str">
        <f t="shared" ref="N66" si="22">IFERROR(ROUNDDOWN(J67*L66, 1), "")</f>
        <v/>
      </c>
      <c r="O66" s="213" t="s">
        <v>79</v>
      </c>
      <c r="P66" s="196"/>
      <c r="Q66" s="197"/>
      <c r="R66" s="181" t="s">
        <v>5</v>
      </c>
      <c r="S66" s="182"/>
      <c r="T66" s="196"/>
      <c r="U66" s="197"/>
      <c r="V66" s="181" t="s">
        <v>5</v>
      </c>
      <c r="W66" s="182"/>
      <c r="X66" s="139" t="str">
        <f>IFERROR(TRUNC(V67/R67,5),"")</f>
        <v/>
      </c>
      <c r="Y66" s="199"/>
      <c r="Z66" s="199"/>
      <c r="AA66" s="140"/>
      <c r="AB66" s="196"/>
      <c r="AC66" s="197"/>
      <c r="AD66" s="181" t="s">
        <v>5</v>
      </c>
      <c r="AE66" s="182"/>
      <c r="AF66" s="179">
        <f t="shared" si="6"/>
        <v>0</v>
      </c>
      <c r="AG66" s="180"/>
      <c r="AH66" s="181" t="s">
        <v>5</v>
      </c>
      <c r="AI66" s="182"/>
      <c r="AJ66" s="196"/>
      <c r="AK66" s="197"/>
      <c r="AL66" s="181" t="s">
        <v>5</v>
      </c>
      <c r="AM66" s="182"/>
      <c r="AN66" s="198" t="str">
        <f t="shared" ref="AN66" si="23">IFERROR(TRUNC(AL67/R67,5),"")</f>
        <v/>
      </c>
      <c r="AO66" s="191" t="str">
        <f>IFERROR(TRUNC((R67-SUM(AD67,AH67,AL67))/R67,5),"")</f>
        <v/>
      </c>
      <c r="AP66" s="191"/>
      <c r="AR66" s="192"/>
      <c r="AS66" s="52" t="s">
        <v>190</v>
      </c>
      <c r="AT66" s="57"/>
    </row>
    <row r="67" spans="1:46" ht="17.100000000000001" customHeight="1" x14ac:dyDescent="0.25">
      <c r="A67" s="219"/>
      <c r="B67" s="216"/>
      <c r="C67" s="204"/>
      <c r="D67" s="204"/>
      <c r="E67" s="204"/>
      <c r="F67" s="204"/>
      <c r="G67" s="204"/>
      <c r="H67" s="204"/>
      <c r="I67" s="206"/>
      <c r="J67" s="30">
        <f>IFERROR(ROUNDDOWN(J66/H66,1),0)</f>
        <v>0</v>
      </c>
      <c r="K67" s="206"/>
      <c r="L67" s="209"/>
      <c r="M67" s="210"/>
      <c r="N67" s="212"/>
      <c r="O67" s="214"/>
      <c r="P67" s="194"/>
      <c r="Q67" s="195"/>
      <c r="R67" s="155" t="str">
        <f>IFERROR(ROUNDDOWN(AVERAGE(P66:Q67),1),"")</f>
        <v/>
      </c>
      <c r="S67" s="156"/>
      <c r="T67" s="194"/>
      <c r="U67" s="195"/>
      <c r="V67" s="155" t="str">
        <f>IFERROR(ROUNDDOWN(AVERAGE(T66:U67),1),"")</f>
        <v/>
      </c>
      <c r="W67" s="156"/>
      <c r="X67" s="200"/>
      <c r="Y67" s="201"/>
      <c r="Z67" s="201"/>
      <c r="AA67" s="202"/>
      <c r="AB67" s="194"/>
      <c r="AC67" s="195"/>
      <c r="AD67" s="155" t="str">
        <f>IFERROR(ROUNDDOWN(AVERAGE(AB66:AC67),1),"")</f>
        <v/>
      </c>
      <c r="AE67" s="156"/>
      <c r="AF67" s="153">
        <f t="shared" si="6"/>
        <v>0</v>
      </c>
      <c r="AG67" s="154"/>
      <c r="AH67" s="155">
        <f>IFERROR(ROUNDDOWN(AVERAGE(AF66:AG67),1),"")</f>
        <v>0</v>
      </c>
      <c r="AI67" s="156"/>
      <c r="AJ67" s="194"/>
      <c r="AK67" s="195"/>
      <c r="AL67" s="155" t="str">
        <f>IFERROR(ROUNDDOWN(AVERAGE(AJ66:AK67),1),"")</f>
        <v/>
      </c>
      <c r="AM67" s="156"/>
      <c r="AN67" s="198"/>
      <c r="AO67" s="191"/>
      <c r="AP67" s="191"/>
      <c r="AR67" s="192"/>
      <c r="AS67" s="52" t="s">
        <v>191</v>
      </c>
      <c r="AT67" s="57"/>
    </row>
    <row r="68" spans="1:46" ht="17.100000000000001" customHeight="1" x14ac:dyDescent="0.25">
      <c r="A68" s="219"/>
      <c r="B68" s="215"/>
      <c r="C68" s="203" t="str">
        <f>IFERROR(IF(VLOOKUP($AR68,'表２（地域間）（合計）'!$B$46:$AP$125,C$41,FALSE)="","",VLOOKUP($AR68,'表２（地域間）（合計）'!$B$46:$AP$125,C$41,FALSE)),"")</f>
        <v/>
      </c>
      <c r="D68" s="203" t="str">
        <f>IFERROR(IF(VLOOKUP($AR68,'表２（地域間）（合計）'!$B$46:$AP$125,D$41,FALSE)="","",VLOOKUP($AR68,'表２（地域間）（合計）'!$B$46:$AP$125,D$41,FALSE)),"")</f>
        <v/>
      </c>
      <c r="E68" s="203" t="str">
        <f>IFERROR(IF(VLOOKUP($AR68,'表２（地域間）（合計）'!$B$46:$AP$125,E$41,FALSE)="","",VLOOKUP($AR68,'表２（地域間）（合計）'!$B$46:$AP$125,E$41,FALSE)),"")</f>
        <v/>
      </c>
      <c r="F68" s="203" t="str">
        <f>IFERROR(IF(VLOOKUP($AR68,'表２（地域間）（合計）'!$B$46:$AP$125,F$41,FALSE)="","",VLOOKUP($AR68,'表２（地域間）（合計）'!$B$46:$AP$125,F$41,FALSE)),"")</f>
        <v/>
      </c>
      <c r="G68" s="203" t="str">
        <f>IFERROR(IF(VLOOKUP($AR68,'表２（地域間）（合計）'!$B$46:$AP$125,G$41,FALSE)="","",VLOOKUP($AR68,'表２（地域間）（合計）'!$B$46:$AP$125,G$41,FALSE)),"")</f>
        <v/>
      </c>
      <c r="H68" s="203" t="str">
        <f>IFERROR(IF(VLOOKUP($AR68,'表２（地域間）（合計）'!$B$46:$AP$125,H$41,FALSE)="","",VLOOKUP($AR68,'表２（地域間）（合計）'!$B$46:$AP$125,H$41,FALSE)),"")</f>
        <v/>
      </c>
      <c r="I68" s="205" t="s">
        <v>54</v>
      </c>
      <c r="J68" s="42"/>
      <c r="K68" s="205" t="s">
        <v>60</v>
      </c>
      <c r="L68" s="207" t="str">
        <f>IFERROR(IF(VLOOKUP($AR68,'表２（地域間）（合計）'!$B$46:$AP$125,L$41,FALSE)="","",VLOOKUP($AR68,'表２（地域間）（合計）'!$B$46:$AP$125,L$41,FALSE)),"")</f>
        <v/>
      </c>
      <c r="M68" s="208"/>
      <c r="N68" s="211" t="str">
        <f t="shared" ref="N68" si="24">IFERROR(ROUNDDOWN(J69*L68, 1), "")</f>
        <v/>
      </c>
      <c r="O68" s="213" t="s">
        <v>79</v>
      </c>
      <c r="P68" s="196"/>
      <c r="Q68" s="197"/>
      <c r="R68" s="181" t="s">
        <v>5</v>
      </c>
      <c r="S68" s="182"/>
      <c r="T68" s="196"/>
      <c r="U68" s="197"/>
      <c r="V68" s="181" t="s">
        <v>5</v>
      </c>
      <c r="W68" s="182"/>
      <c r="X68" s="139" t="str">
        <f>IFERROR(TRUNC(V69/R69,5),"")</f>
        <v/>
      </c>
      <c r="Y68" s="199"/>
      <c r="Z68" s="199"/>
      <c r="AA68" s="140"/>
      <c r="AB68" s="196"/>
      <c r="AC68" s="197"/>
      <c r="AD68" s="181" t="s">
        <v>5</v>
      </c>
      <c r="AE68" s="182"/>
      <c r="AF68" s="179">
        <f t="shared" si="6"/>
        <v>0</v>
      </c>
      <c r="AG68" s="180"/>
      <c r="AH68" s="181" t="s">
        <v>5</v>
      </c>
      <c r="AI68" s="182"/>
      <c r="AJ68" s="196"/>
      <c r="AK68" s="197"/>
      <c r="AL68" s="181" t="s">
        <v>5</v>
      </c>
      <c r="AM68" s="182"/>
      <c r="AN68" s="198" t="str">
        <f t="shared" ref="AN68" si="25">IFERROR(TRUNC(AL69/R69,5),"")</f>
        <v/>
      </c>
      <c r="AO68" s="191" t="str">
        <f>IFERROR(TRUNC((R69-SUM(AD69,AH69,AL69))/R69,5),"")</f>
        <v/>
      </c>
      <c r="AP68" s="191"/>
      <c r="AR68" s="192"/>
      <c r="AS68" s="52" t="s">
        <v>190</v>
      </c>
      <c r="AT68" s="57"/>
    </row>
    <row r="69" spans="1:46" ht="17.100000000000001" customHeight="1" x14ac:dyDescent="0.25">
      <c r="A69" s="219"/>
      <c r="B69" s="216"/>
      <c r="C69" s="204"/>
      <c r="D69" s="204"/>
      <c r="E69" s="204"/>
      <c r="F69" s="204"/>
      <c r="G69" s="204"/>
      <c r="H69" s="204"/>
      <c r="I69" s="206"/>
      <c r="J69" s="30">
        <f>IFERROR(ROUNDDOWN(J68/H68,1),0)</f>
        <v>0</v>
      </c>
      <c r="K69" s="206"/>
      <c r="L69" s="209"/>
      <c r="M69" s="210"/>
      <c r="N69" s="212"/>
      <c r="O69" s="214"/>
      <c r="P69" s="194"/>
      <c r="Q69" s="195"/>
      <c r="R69" s="155" t="str">
        <f>IFERROR(ROUNDDOWN(AVERAGE(P68:Q69),1),"")</f>
        <v/>
      </c>
      <c r="S69" s="156"/>
      <c r="T69" s="194"/>
      <c r="U69" s="195"/>
      <c r="V69" s="155" t="str">
        <f>IFERROR(ROUNDDOWN(AVERAGE(T68:U69),1),"")</f>
        <v/>
      </c>
      <c r="W69" s="156"/>
      <c r="X69" s="200"/>
      <c r="Y69" s="201"/>
      <c r="Z69" s="201"/>
      <c r="AA69" s="202"/>
      <c r="AB69" s="194"/>
      <c r="AC69" s="195"/>
      <c r="AD69" s="155" t="str">
        <f>IFERROR(ROUNDDOWN(AVERAGE(AB68:AC69),1),"")</f>
        <v/>
      </c>
      <c r="AE69" s="156"/>
      <c r="AF69" s="153">
        <f t="shared" si="6"/>
        <v>0</v>
      </c>
      <c r="AG69" s="154"/>
      <c r="AH69" s="155">
        <f>IFERROR(ROUNDDOWN(AVERAGE(AF68:AG69),1),"")</f>
        <v>0</v>
      </c>
      <c r="AI69" s="156"/>
      <c r="AJ69" s="194"/>
      <c r="AK69" s="195"/>
      <c r="AL69" s="155" t="str">
        <f>IFERROR(ROUNDDOWN(AVERAGE(AJ68:AK69),1),"")</f>
        <v/>
      </c>
      <c r="AM69" s="156"/>
      <c r="AN69" s="198"/>
      <c r="AO69" s="191"/>
      <c r="AP69" s="191"/>
      <c r="AR69" s="192"/>
      <c r="AS69" s="52" t="s">
        <v>191</v>
      </c>
      <c r="AT69" s="57"/>
    </row>
    <row r="70" spans="1:46" ht="17.100000000000001" customHeight="1" x14ac:dyDescent="0.25">
      <c r="A70" s="219"/>
      <c r="B70" s="215"/>
      <c r="C70" s="203" t="str">
        <f>IFERROR(IF(VLOOKUP($AR70,'表２（地域間）（合計）'!$B$46:$AP$125,C$41,FALSE)="","",VLOOKUP($AR70,'表２（地域間）（合計）'!$B$46:$AP$125,C$41,FALSE)),"")</f>
        <v/>
      </c>
      <c r="D70" s="203" t="str">
        <f>IFERROR(IF(VLOOKUP($AR70,'表２（地域間）（合計）'!$B$46:$AP$125,D$41,FALSE)="","",VLOOKUP($AR70,'表２（地域間）（合計）'!$B$46:$AP$125,D$41,FALSE)),"")</f>
        <v/>
      </c>
      <c r="E70" s="203" t="str">
        <f>IFERROR(IF(VLOOKUP($AR70,'表２（地域間）（合計）'!$B$46:$AP$125,E$41,FALSE)="","",VLOOKUP($AR70,'表２（地域間）（合計）'!$B$46:$AP$125,E$41,FALSE)),"")</f>
        <v/>
      </c>
      <c r="F70" s="203" t="str">
        <f>IFERROR(IF(VLOOKUP($AR70,'表２（地域間）（合計）'!$B$46:$AP$125,F$41,FALSE)="","",VLOOKUP($AR70,'表２（地域間）（合計）'!$B$46:$AP$125,F$41,FALSE)),"")</f>
        <v/>
      </c>
      <c r="G70" s="203" t="str">
        <f>IFERROR(IF(VLOOKUP($AR70,'表２（地域間）（合計）'!$B$46:$AP$125,G$41,FALSE)="","",VLOOKUP($AR70,'表２（地域間）（合計）'!$B$46:$AP$125,G$41,FALSE)),"")</f>
        <v/>
      </c>
      <c r="H70" s="203" t="str">
        <f>IFERROR(IF(VLOOKUP($AR70,'表２（地域間）（合計）'!$B$46:$AP$125,H$41,FALSE)="","",VLOOKUP($AR70,'表２（地域間）（合計）'!$B$46:$AP$125,H$41,FALSE)),"")</f>
        <v/>
      </c>
      <c r="I70" s="205" t="s">
        <v>54</v>
      </c>
      <c r="J70" s="42"/>
      <c r="K70" s="205" t="s">
        <v>60</v>
      </c>
      <c r="L70" s="207" t="str">
        <f>IFERROR(IF(VLOOKUP($AR70,'表２（地域間）（合計）'!$B$46:$AP$125,L$41,FALSE)="","",VLOOKUP($AR70,'表２（地域間）（合計）'!$B$46:$AP$125,L$41,FALSE)),"")</f>
        <v/>
      </c>
      <c r="M70" s="208"/>
      <c r="N70" s="211" t="str">
        <f t="shared" ref="N70" si="26">IFERROR(ROUNDDOWN(J71*L70, 1), "")</f>
        <v/>
      </c>
      <c r="O70" s="213" t="s">
        <v>79</v>
      </c>
      <c r="P70" s="196"/>
      <c r="Q70" s="197"/>
      <c r="R70" s="181" t="s">
        <v>5</v>
      </c>
      <c r="S70" s="182"/>
      <c r="T70" s="196"/>
      <c r="U70" s="197"/>
      <c r="V70" s="181" t="s">
        <v>5</v>
      </c>
      <c r="W70" s="182"/>
      <c r="X70" s="139" t="str">
        <f>IFERROR(TRUNC(V71/R71,5),"")</f>
        <v/>
      </c>
      <c r="Y70" s="199"/>
      <c r="Z70" s="199"/>
      <c r="AA70" s="140"/>
      <c r="AB70" s="196"/>
      <c r="AC70" s="197"/>
      <c r="AD70" s="181" t="s">
        <v>5</v>
      </c>
      <c r="AE70" s="182"/>
      <c r="AF70" s="179">
        <f t="shared" si="6"/>
        <v>0</v>
      </c>
      <c r="AG70" s="180"/>
      <c r="AH70" s="181" t="s">
        <v>5</v>
      </c>
      <c r="AI70" s="182"/>
      <c r="AJ70" s="196"/>
      <c r="AK70" s="197"/>
      <c r="AL70" s="181" t="s">
        <v>5</v>
      </c>
      <c r="AM70" s="182"/>
      <c r="AN70" s="198" t="str">
        <f t="shared" ref="AN70" si="27">IFERROR(TRUNC(AL71/R71,5),"")</f>
        <v/>
      </c>
      <c r="AO70" s="191" t="str">
        <f>IFERROR(TRUNC((R71-SUM(AD71,AH71,AL71))/R71,5),"")</f>
        <v/>
      </c>
      <c r="AP70" s="191"/>
      <c r="AR70" s="192"/>
      <c r="AS70" s="52" t="s">
        <v>190</v>
      </c>
      <c r="AT70" s="57"/>
    </row>
    <row r="71" spans="1:46" ht="17.100000000000001" customHeight="1" x14ac:dyDescent="0.25">
      <c r="A71" s="219"/>
      <c r="B71" s="216"/>
      <c r="C71" s="204"/>
      <c r="D71" s="204"/>
      <c r="E71" s="204"/>
      <c r="F71" s="204"/>
      <c r="G71" s="204"/>
      <c r="H71" s="204"/>
      <c r="I71" s="206"/>
      <c r="J71" s="30">
        <f>IFERROR(ROUNDDOWN(J70/H70,1),0)</f>
        <v>0</v>
      </c>
      <c r="K71" s="206"/>
      <c r="L71" s="209"/>
      <c r="M71" s="210"/>
      <c r="N71" s="212"/>
      <c r="O71" s="214"/>
      <c r="P71" s="194"/>
      <c r="Q71" s="195"/>
      <c r="R71" s="155" t="str">
        <f>IFERROR(ROUNDDOWN(AVERAGE(P70:Q71),1),"")</f>
        <v/>
      </c>
      <c r="S71" s="156"/>
      <c r="T71" s="194"/>
      <c r="U71" s="195"/>
      <c r="V71" s="155" t="str">
        <f>IFERROR(ROUNDDOWN(AVERAGE(T70:U71),1),"")</f>
        <v/>
      </c>
      <c r="W71" s="156"/>
      <c r="X71" s="200"/>
      <c r="Y71" s="201"/>
      <c r="Z71" s="201"/>
      <c r="AA71" s="202"/>
      <c r="AB71" s="194"/>
      <c r="AC71" s="195"/>
      <c r="AD71" s="155" t="str">
        <f>IFERROR(ROUNDDOWN(AVERAGE(AB70:AC71),1),"")</f>
        <v/>
      </c>
      <c r="AE71" s="156"/>
      <c r="AF71" s="153">
        <f t="shared" si="6"/>
        <v>0</v>
      </c>
      <c r="AG71" s="154"/>
      <c r="AH71" s="155">
        <f>IFERROR(ROUNDDOWN(AVERAGE(AF70:AG71),1),"")</f>
        <v>0</v>
      </c>
      <c r="AI71" s="156"/>
      <c r="AJ71" s="194"/>
      <c r="AK71" s="195"/>
      <c r="AL71" s="155" t="str">
        <f>IFERROR(ROUNDDOWN(AVERAGE(AJ70:AK71),1),"")</f>
        <v/>
      </c>
      <c r="AM71" s="156"/>
      <c r="AN71" s="198"/>
      <c r="AO71" s="191"/>
      <c r="AP71" s="191"/>
      <c r="AR71" s="192"/>
      <c r="AS71" s="52" t="s">
        <v>191</v>
      </c>
      <c r="AT71" s="57"/>
    </row>
    <row r="72" spans="1:46" ht="17.100000000000001" customHeight="1" x14ac:dyDescent="0.25">
      <c r="A72" s="219"/>
      <c r="B72" s="215"/>
      <c r="C72" s="203" t="str">
        <f>IFERROR(IF(VLOOKUP($AR72,'表２（地域間）（合計）'!$B$46:$AP$125,C$41,FALSE)="","",VLOOKUP($AR72,'表２（地域間）（合計）'!$B$46:$AP$125,C$41,FALSE)),"")</f>
        <v/>
      </c>
      <c r="D72" s="203" t="str">
        <f>IFERROR(IF(VLOOKUP($AR72,'表２（地域間）（合計）'!$B$46:$AP$125,D$41,FALSE)="","",VLOOKUP($AR72,'表２（地域間）（合計）'!$B$46:$AP$125,D$41,FALSE)),"")</f>
        <v/>
      </c>
      <c r="E72" s="203" t="str">
        <f>IFERROR(IF(VLOOKUP($AR72,'表２（地域間）（合計）'!$B$46:$AP$125,E$41,FALSE)="","",VLOOKUP($AR72,'表２（地域間）（合計）'!$B$46:$AP$125,E$41,FALSE)),"")</f>
        <v/>
      </c>
      <c r="F72" s="203" t="str">
        <f>IFERROR(IF(VLOOKUP($AR72,'表２（地域間）（合計）'!$B$46:$AP$125,F$41,FALSE)="","",VLOOKUP($AR72,'表２（地域間）（合計）'!$B$46:$AP$125,F$41,FALSE)),"")</f>
        <v/>
      </c>
      <c r="G72" s="203" t="str">
        <f>IFERROR(IF(VLOOKUP($AR72,'表２（地域間）（合計）'!$B$46:$AP$125,G$41,FALSE)="","",VLOOKUP($AR72,'表２（地域間）（合計）'!$B$46:$AP$125,G$41,FALSE)),"")</f>
        <v/>
      </c>
      <c r="H72" s="203" t="str">
        <f>IFERROR(IF(VLOOKUP($AR72,'表２（地域間）（合計）'!$B$46:$AP$125,H$41,FALSE)="","",VLOOKUP($AR72,'表２（地域間）（合計）'!$B$46:$AP$125,H$41,FALSE)),"")</f>
        <v/>
      </c>
      <c r="I72" s="205" t="s">
        <v>54</v>
      </c>
      <c r="J72" s="42"/>
      <c r="K72" s="205" t="s">
        <v>60</v>
      </c>
      <c r="L72" s="207" t="str">
        <f>IFERROR(IF(VLOOKUP($AR72,'表２（地域間）（合計）'!$B$46:$AP$125,L$41,FALSE)="","",VLOOKUP($AR72,'表２（地域間）（合計）'!$B$46:$AP$125,L$41,FALSE)),"")</f>
        <v/>
      </c>
      <c r="M72" s="208"/>
      <c r="N72" s="211" t="str">
        <f t="shared" ref="N72" si="28">IFERROR(ROUNDDOWN(J73*L72, 1), "")</f>
        <v/>
      </c>
      <c r="O72" s="213" t="s">
        <v>79</v>
      </c>
      <c r="P72" s="196"/>
      <c r="Q72" s="197"/>
      <c r="R72" s="181" t="s">
        <v>5</v>
      </c>
      <c r="S72" s="182"/>
      <c r="T72" s="196"/>
      <c r="U72" s="197"/>
      <c r="V72" s="181" t="s">
        <v>5</v>
      </c>
      <c r="W72" s="182"/>
      <c r="X72" s="139" t="str">
        <f>IFERROR(TRUNC(V73/R73,5),"")</f>
        <v/>
      </c>
      <c r="Y72" s="199"/>
      <c r="Z72" s="199"/>
      <c r="AA72" s="140"/>
      <c r="AB72" s="196"/>
      <c r="AC72" s="197"/>
      <c r="AD72" s="181" t="s">
        <v>5</v>
      </c>
      <c r="AE72" s="182"/>
      <c r="AF72" s="179">
        <f t="shared" si="6"/>
        <v>0</v>
      </c>
      <c r="AG72" s="180"/>
      <c r="AH72" s="181" t="s">
        <v>5</v>
      </c>
      <c r="AI72" s="182"/>
      <c r="AJ72" s="196"/>
      <c r="AK72" s="197"/>
      <c r="AL72" s="181" t="s">
        <v>5</v>
      </c>
      <c r="AM72" s="182"/>
      <c r="AN72" s="198" t="str">
        <f t="shared" ref="AN72" si="29">IFERROR(TRUNC(AL73/R73,5),"")</f>
        <v/>
      </c>
      <c r="AO72" s="191" t="str">
        <f>IFERROR(TRUNC((R73-SUM(AD73,AH73,AL73))/R73,5),"")</f>
        <v/>
      </c>
      <c r="AP72" s="191"/>
      <c r="AR72" s="192"/>
      <c r="AS72" s="52" t="s">
        <v>190</v>
      </c>
      <c r="AT72" s="57"/>
    </row>
    <row r="73" spans="1:46" ht="17.100000000000001" customHeight="1" x14ac:dyDescent="0.25">
      <c r="A73" s="219"/>
      <c r="B73" s="216"/>
      <c r="C73" s="204"/>
      <c r="D73" s="204"/>
      <c r="E73" s="204"/>
      <c r="F73" s="204"/>
      <c r="G73" s="204"/>
      <c r="H73" s="204"/>
      <c r="I73" s="206"/>
      <c r="J73" s="30">
        <f>IFERROR(ROUNDDOWN(J72/H72,1),0)</f>
        <v>0</v>
      </c>
      <c r="K73" s="206"/>
      <c r="L73" s="209"/>
      <c r="M73" s="210"/>
      <c r="N73" s="212"/>
      <c r="O73" s="214"/>
      <c r="P73" s="194"/>
      <c r="Q73" s="195"/>
      <c r="R73" s="155" t="str">
        <f>IFERROR(ROUNDDOWN(AVERAGE(P72:Q73),1),"")</f>
        <v/>
      </c>
      <c r="S73" s="156"/>
      <c r="T73" s="194"/>
      <c r="U73" s="195"/>
      <c r="V73" s="155" t="str">
        <f>IFERROR(ROUNDDOWN(AVERAGE(T72:U73),1),"")</f>
        <v/>
      </c>
      <c r="W73" s="156"/>
      <c r="X73" s="200"/>
      <c r="Y73" s="201"/>
      <c r="Z73" s="201"/>
      <c r="AA73" s="202"/>
      <c r="AB73" s="194"/>
      <c r="AC73" s="195"/>
      <c r="AD73" s="155" t="str">
        <f>IFERROR(ROUNDDOWN(AVERAGE(AB72:AC73),1),"")</f>
        <v/>
      </c>
      <c r="AE73" s="156"/>
      <c r="AF73" s="153">
        <f t="shared" si="6"/>
        <v>0</v>
      </c>
      <c r="AG73" s="154"/>
      <c r="AH73" s="155">
        <f>IFERROR(ROUNDDOWN(AVERAGE(AF72:AG73),1),"")</f>
        <v>0</v>
      </c>
      <c r="AI73" s="156"/>
      <c r="AJ73" s="194"/>
      <c r="AK73" s="195"/>
      <c r="AL73" s="155" t="str">
        <f>IFERROR(ROUNDDOWN(AVERAGE(AJ72:AK73),1),"")</f>
        <v/>
      </c>
      <c r="AM73" s="156"/>
      <c r="AN73" s="198"/>
      <c r="AO73" s="191"/>
      <c r="AP73" s="191"/>
      <c r="AR73" s="192"/>
      <c r="AS73" s="52" t="s">
        <v>191</v>
      </c>
      <c r="AT73" s="57"/>
    </row>
    <row r="74" spans="1:46" ht="17.100000000000001" customHeight="1" x14ac:dyDescent="0.25">
      <c r="A74" s="219"/>
      <c r="B74" s="215"/>
      <c r="C74" s="203" t="str">
        <f>IFERROR(IF(VLOOKUP($AR74,'表２（地域間）（合計）'!$B$46:$AP$125,C$41,FALSE)="","",VLOOKUP($AR74,'表２（地域間）（合計）'!$B$46:$AP$125,C$41,FALSE)),"")</f>
        <v/>
      </c>
      <c r="D74" s="203" t="str">
        <f>IFERROR(IF(VLOOKUP($AR74,'表２（地域間）（合計）'!$B$46:$AP$125,D$41,FALSE)="","",VLOOKUP($AR74,'表２（地域間）（合計）'!$B$46:$AP$125,D$41,FALSE)),"")</f>
        <v/>
      </c>
      <c r="E74" s="203" t="str">
        <f>IFERROR(IF(VLOOKUP($AR74,'表２（地域間）（合計）'!$B$46:$AP$125,E$41,FALSE)="","",VLOOKUP($AR74,'表２（地域間）（合計）'!$B$46:$AP$125,E$41,FALSE)),"")</f>
        <v/>
      </c>
      <c r="F74" s="203" t="str">
        <f>IFERROR(IF(VLOOKUP($AR74,'表２（地域間）（合計）'!$B$46:$AP$125,F$41,FALSE)="","",VLOOKUP($AR74,'表２（地域間）（合計）'!$B$46:$AP$125,F$41,FALSE)),"")</f>
        <v/>
      </c>
      <c r="G74" s="203" t="str">
        <f>IFERROR(IF(VLOOKUP($AR74,'表２（地域間）（合計）'!$B$46:$AP$125,G$41,FALSE)="","",VLOOKUP($AR74,'表２（地域間）（合計）'!$B$46:$AP$125,G$41,FALSE)),"")</f>
        <v/>
      </c>
      <c r="H74" s="203" t="str">
        <f>IFERROR(IF(VLOOKUP($AR74,'表２（地域間）（合計）'!$B$46:$AP$125,H$41,FALSE)="","",VLOOKUP($AR74,'表２（地域間）（合計）'!$B$46:$AP$125,H$41,FALSE)),"")</f>
        <v/>
      </c>
      <c r="I74" s="205" t="s">
        <v>54</v>
      </c>
      <c r="J74" s="42"/>
      <c r="K74" s="205" t="s">
        <v>60</v>
      </c>
      <c r="L74" s="207" t="str">
        <f>IFERROR(IF(VLOOKUP($AR74,'表２（地域間）（合計）'!$B$46:$AP$125,L$41,FALSE)="","",VLOOKUP($AR74,'表２（地域間）（合計）'!$B$46:$AP$125,L$41,FALSE)),"")</f>
        <v/>
      </c>
      <c r="M74" s="208"/>
      <c r="N74" s="211" t="str">
        <f t="shared" ref="N74" si="30">IFERROR(ROUNDDOWN(J75*L74, 1), "")</f>
        <v/>
      </c>
      <c r="O74" s="213" t="s">
        <v>79</v>
      </c>
      <c r="P74" s="196"/>
      <c r="Q74" s="197"/>
      <c r="R74" s="181" t="s">
        <v>5</v>
      </c>
      <c r="S74" s="182"/>
      <c r="T74" s="196"/>
      <c r="U74" s="197"/>
      <c r="V74" s="181" t="s">
        <v>5</v>
      </c>
      <c r="W74" s="182"/>
      <c r="X74" s="139" t="str">
        <f>IFERROR(TRUNC(V75/R75,5),"")</f>
        <v/>
      </c>
      <c r="Y74" s="199"/>
      <c r="Z74" s="199"/>
      <c r="AA74" s="140"/>
      <c r="AB74" s="196"/>
      <c r="AC74" s="197"/>
      <c r="AD74" s="181" t="s">
        <v>5</v>
      </c>
      <c r="AE74" s="182"/>
      <c r="AF74" s="179">
        <f t="shared" si="6"/>
        <v>0</v>
      </c>
      <c r="AG74" s="180"/>
      <c r="AH74" s="181" t="s">
        <v>5</v>
      </c>
      <c r="AI74" s="182"/>
      <c r="AJ74" s="196"/>
      <c r="AK74" s="197"/>
      <c r="AL74" s="181" t="s">
        <v>5</v>
      </c>
      <c r="AM74" s="182"/>
      <c r="AN74" s="198" t="str">
        <f t="shared" ref="AN74" si="31">IFERROR(TRUNC(AL75/R75,5),"")</f>
        <v/>
      </c>
      <c r="AO74" s="191" t="str">
        <f>IFERROR(TRUNC((R75-SUM(AD75,AH75,AL75))/R75,5),"")</f>
        <v/>
      </c>
      <c r="AP74" s="191"/>
      <c r="AR74" s="192"/>
      <c r="AS74" s="52" t="s">
        <v>190</v>
      </c>
      <c r="AT74" s="57"/>
    </row>
    <row r="75" spans="1:46" ht="17.100000000000001" customHeight="1" x14ac:dyDescent="0.25">
      <c r="A75" s="219"/>
      <c r="B75" s="216"/>
      <c r="C75" s="204"/>
      <c r="D75" s="204"/>
      <c r="E75" s="204"/>
      <c r="F75" s="204"/>
      <c r="G75" s="204"/>
      <c r="H75" s="204"/>
      <c r="I75" s="206"/>
      <c r="J75" s="30">
        <f>IFERROR(ROUNDDOWN(J74/H74,1),0)</f>
        <v>0</v>
      </c>
      <c r="K75" s="206"/>
      <c r="L75" s="209"/>
      <c r="M75" s="210"/>
      <c r="N75" s="212"/>
      <c r="O75" s="214"/>
      <c r="P75" s="194"/>
      <c r="Q75" s="195"/>
      <c r="R75" s="155" t="str">
        <f>IFERROR(ROUNDDOWN(AVERAGE(P74:Q75),1),"")</f>
        <v/>
      </c>
      <c r="S75" s="156"/>
      <c r="T75" s="194"/>
      <c r="U75" s="195"/>
      <c r="V75" s="155" t="str">
        <f>IFERROR(ROUNDDOWN(AVERAGE(T74:U75),1),"")</f>
        <v/>
      </c>
      <c r="W75" s="156"/>
      <c r="X75" s="200"/>
      <c r="Y75" s="201"/>
      <c r="Z75" s="201"/>
      <c r="AA75" s="202"/>
      <c r="AB75" s="194"/>
      <c r="AC75" s="195"/>
      <c r="AD75" s="155" t="str">
        <f>IFERROR(ROUNDDOWN(AVERAGE(AB74:AC75),1),"")</f>
        <v/>
      </c>
      <c r="AE75" s="156"/>
      <c r="AF75" s="153">
        <f t="shared" si="6"/>
        <v>0</v>
      </c>
      <c r="AG75" s="154"/>
      <c r="AH75" s="155">
        <f>IFERROR(ROUNDDOWN(AVERAGE(AF74:AG75),1),"")</f>
        <v>0</v>
      </c>
      <c r="AI75" s="156"/>
      <c r="AJ75" s="194"/>
      <c r="AK75" s="195"/>
      <c r="AL75" s="155" t="str">
        <f>IFERROR(ROUNDDOWN(AVERAGE(AJ74:AK75),1),"")</f>
        <v/>
      </c>
      <c r="AM75" s="156"/>
      <c r="AN75" s="198"/>
      <c r="AO75" s="191"/>
      <c r="AP75" s="191"/>
      <c r="AR75" s="192"/>
      <c r="AS75" s="52" t="s">
        <v>191</v>
      </c>
      <c r="AT75" s="57"/>
    </row>
    <row r="76" spans="1:46" ht="17.100000000000001" customHeight="1" x14ac:dyDescent="0.25">
      <c r="A76" s="219"/>
      <c r="B76" s="215"/>
      <c r="C76" s="203" t="str">
        <f>IFERROR(IF(VLOOKUP($AR76,'表２（地域間）（合計）'!$B$46:$AP$125,C$41,FALSE)="","",VLOOKUP($AR76,'表２（地域間）（合計）'!$B$46:$AP$125,C$41,FALSE)),"")</f>
        <v/>
      </c>
      <c r="D76" s="203" t="str">
        <f>IFERROR(IF(VLOOKUP($AR76,'表２（地域間）（合計）'!$B$46:$AP$125,D$41,FALSE)="","",VLOOKUP($AR76,'表２（地域間）（合計）'!$B$46:$AP$125,D$41,FALSE)),"")</f>
        <v/>
      </c>
      <c r="E76" s="203" t="str">
        <f>IFERROR(IF(VLOOKUP($AR76,'表２（地域間）（合計）'!$B$46:$AP$125,E$41,FALSE)="","",VLOOKUP($AR76,'表２（地域間）（合計）'!$B$46:$AP$125,E$41,FALSE)),"")</f>
        <v/>
      </c>
      <c r="F76" s="203" t="str">
        <f>IFERROR(IF(VLOOKUP($AR76,'表２（地域間）（合計）'!$B$46:$AP$125,F$41,FALSE)="","",VLOOKUP($AR76,'表２（地域間）（合計）'!$B$46:$AP$125,F$41,FALSE)),"")</f>
        <v/>
      </c>
      <c r="G76" s="203" t="str">
        <f>IFERROR(IF(VLOOKUP($AR76,'表２（地域間）（合計）'!$B$46:$AP$125,G$41,FALSE)="","",VLOOKUP($AR76,'表２（地域間）（合計）'!$B$46:$AP$125,G$41,FALSE)),"")</f>
        <v/>
      </c>
      <c r="H76" s="203" t="str">
        <f>IFERROR(IF(VLOOKUP($AR76,'表２（地域間）（合計）'!$B$46:$AP$125,H$41,FALSE)="","",VLOOKUP($AR76,'表２（地域間）（合計）'!$B$46:$AP$125,H$41,FALSE)),"")</f>
        <v/>
      </c>
      <c r="I76" s="205" t="s">
        <v>54</v>
      </c>
      <c r="J76" s="42"/>
      <c r="K76" s="205" t="s">
        <v>60</v>
      </c>
      <c r="L76" s="207" t="str">
        <f>IFERROR(IF(VLOOKUP($AR76,'表２（地域間）（合計）'!$B$46:$AP$125,L$41,FALSE)="","",VLOOKUP($AR76,'表２（地域間）（合計）'!$B$46:$AP$125,L$41,FALSE)),"")</f>
        <v/>
      </c>
      <c r="M76" s="208"/>
      <c r="N76" s="211" t="str">
        <f t="shared" ref="N76" si="32">IFERROR(ROUNDDOWN(J77*L76, 1), "")</f>
        <v/>
      </c>
      <c r="O76" s="213" t="s">
        <v>79</v>
      </c>
      <c r="P76" s="196"/>
      <c r="Q76" s="197"/>
      <c r="R76" s="181" t="s">
        <v>5</v>
      </c>
      <c r="S76" s="182"/>
      <c r="T76" s="196"/>
      <c r="U76" s="197"/>
      <c r="V76" s="181" t="s">
        <v>5</v>
      </c>
      <c r="W76" s="182"/>
      <c r="X76" s="139" t="str">
        <f>IFERROR(TRUNC(V77/R77,5),"")</f>
        <v/>
      </c>
      <c r="Y76" s="199"/>
      <c r="Z76" s="199"/>
      <c r="AA76" s="140"/>
      <c r="AB76" s="196"/>
      <c r="AC76" s="197"/>
      <c r="AD76" s="181" t="s">
        <v>5</v>
      </c>
      <c r="AE76" s="182"/>
      <c r="AF76" s="179">
        <f t="shared" si="6"/>
        <v>0</v>
      </c>
      <c r="AG76" s="180"/>
      <c r="AH76" s="181" t="s">
        <v>5</v>
      </c>
      <c r="AI76" s="182"/>
      <c r="AJ76" s="196"/>
      <c r="AK76" s="197"/>
      <c r="AL76" s="181" t="s">
        <v>5</v>
      </c>
      <c r="AM76" s="182"/>
      <c r="AN76" s="198" t="str">
        <f t="shared" ref="AN76" si="33">IFERROR(TRUNC(AL77/R77,5),"")</f>
        <v/>
      </c>
      <c r="AO76" s="191" t="str">
        <f>IFERROR(TRUNC((R77-SUM(AD77,AH77,AL77))/R77,5),"")</f>
        <v/>
      </c>
      <c r="AP76" s="191"/>
      <c r="AR76" s="192"/>
      <c r="AS76" s="52" t="s">
        <v>190</v>
      </c>
      <c r="AT76" s="57"/>
    </row>
    <row r="77" spans="1:46" ht="17.100000000000001" customHeight="1" x14ac:dyDescent="0.25">
      <c r="A77" s="219"/>
      <c r="B77" s="216"/>
      <c r="C77" s="204"/>
      <c r="D77" s="204"/>
      <c r="E77" s="204"/>
      <c r="F77" s="204"/>
      <c r="G77" s="204"/>
      <c r="H77" s="204"/>
      <c r="I77" s="206"/>
      <c r="J77" s="30">
        <f>IFERROR(ROUNDDOWN(J76/H76,1),0)</f>
        <v>0</v>
      </c>
      <c r="K77" s="206"/>
      <c r="L77" s="209"/>
      <c r="M77" s="210"/>
      <c r="N77" s="212"/>
      <c r="O77" s="214"/>
      <c r="P77" s="194"/>
      <c r="Q77" s="195"/>
      <c r="R77" s="155" t="str">
        <f>IFERROR(ROUNDDOWN(AVERAGE(P76:Q77),1),"")</f>
        <v/>
      </c>
      <c r="S77" s="156"/>
      <c r="T77" s="194"/>
      <c r="U77" s="195"/>
      <c r="V77" s="155" t="str">
        <f>IFERROR(ROUNDDOWN(AVERAGE(T76:U77),1),"")</f>
        <v/>
      </c>
      <c r="W77" s="156"/>
      <c r="X77" s="200"/>
      <c r="Y77" s="201"/>
      <c r="Z77" s="201"/>
      <c r="AA77" s="202"/>
      <c r="AB77" s="194"/>
      <c r="AC77" s="195"/>
      <c r="AD77" s="155" t="str">
        <f>IFERROR(ROUNDDOWN(AVERAGE(AB76:AC77),1),"")</f>
        <v/>
      </c>
      <c r="AE77" s="156"/>
      <c r="AF77" s="153">
        <f t="shared" si="6"/>
        <v>0</v>
      </c>
      <c r="AG77" s="154"/>
      <c r="AH77" s="155">
        <f>IFERROR(ROUNDDOWN(AVERAGE(AF76:AG77),1),"")</f>
        <v>0</v>
      </c>
      <c r="AI77" s="156"/>
      <c r="AJ77" s="194"/>
      <c r="AK77" s="195"/>
      <c r="AL77" s="155" t="str">
        <f>IFERROR(ROUNDDOWN(AVERAGE(AJ76:AK77),1),"")</f>
        <v/>
      </c>
      <c r="AM77" s="156"/>
      <c r="AN77" s="198"/>
      <c r="AO77" s="191"/>
      <c r="AP77" s="191"/>
      <c r="AR77" s="192"/>
      <c r="AS77" s="52" t="s">
        <v>191</v>
      </c>
      <c r="AT77" s="57"/>
    </row>
    <row r="78" spans="1:46" ht="17.100000000000001" customHeight="1" x14ac:dyDescent="0.25">
      <c r="A78" s="219"/>
      <c r="B78" s="215"/>
      <c r="C78" s="203" t="str">
        <f>IFERROR(IF(VLOOKUP($AR78,'表２（地域間）（合計）'!$B$46:$AP$125,C$41,FALSE)="","",VLOOKUP($AR78,'表２（地域間）（合計）'!$B$46:$AP$125,C$41,FALSE)),"")</f>
        <v/>
      </c>
      <c r="D78" s="203" t="str">
        <f>IFERROR(IF(VLOOKUP($AR78,'表２（地域間）（合計）'!$B$46:$AP$125,D$41,FALSE)="","",VLOOKUP($AR78,'表２（地域間）（合計）'!$B$46:$AP$125,D$41,FALSE)),"")</f>
        <v/>
      </c>
      <c r="E78" s="203" t="str">
        <f>IFERROR(IF(VLOOKUP($AR78,'表２（地域間）（合計）'!$B$46:$AP$125,E$41,FALSE)="","",VLOOKUP($AR78,'表２（地域間）（合計）'!$B$46:$AP$125,E$41,FALSE)),"")</f>
        <v/>
      </c>
      <c r="F78" s="203" t="str">
        <f>IFERROR(IF(VLOOKUP($AR78,'表２（地域間）（合計）'!$B$46:$AP$125,F$41,FALSE)="","",VLOOKUP($AR78,'表２（地域間）（合計）'!$B$46:$AP$125,F$41,FALSE)),"")</f>
        <v/>
      </c>
      <c r="G78" s="203" t="str">
        <f>IFERROR(IF(VLOOKUP($AR78,'表２（地域間）（合計）'!$B$46:$AP$125,G$41,FALSE)="","",VLOOKUP($AR78,'表２（地域間）（合計）'!$B$46:$AP$125,G$41,FALSE)),"")</f>
        <v/>
      </c>
      <c r="H78" s="203" t="str">
        <f>IFERROR(IF(VLOOKUP($AR78,'表２（地域間）（合計）'!$B$46:$AP$125,H$41,FALSE)="","",VLOOKUP($AR78,'表２（地域間）（合計）'!$B$46:$AP$125,H$41,FALSE)),"")</f>
        <v/>
      </c>
      <c r="I78" s="205" t="s">
        <v>54</v>
      </c>
      <c r="J78" s="42"/>
      <c r="K78" s="205" t="s">
        <v>60</v>
      </c>
      <c r="L78" s="207" t="str">
        <f>IFERROR(IF(VLOOKUP($AR78,'表２（地域間）（合計）'!$B$46:$AP$125,L$41,FALSE)="","",VLOOKUP($AR78,'表２（地域間）（合計）'!$B$46:$AP$125,L$41,FALSE)),"")</f>
        <v/>
      </c>
      <c r="M78" s="208"/>
      <c r="N78" s="211" t="str">
        <f t="shared" ref="N78" si="34">IFERROR(ROUNDDOWN(J79*L78, 1), "")</f>
        <v/>
      </c>
      <c r="O78" s="213" t="s">
        <v>79</v>
      </c>
      <c r="P78" s="196"/>
      <c r="Q78" s="197"/>
      <c r="R78" s="181" t="s">
        <v>5</v>
      </c>
      <c r="S78" s="182"/>
      <c r="T78" s="196"/>
      <c r="U78" s="197"/>
      <c r="V78" s="181" t="s">
        <v>5</v>
      </c>
      <c r="W78" s="182"/>
      <c r="X78" s="139" t="str">
        <f>IFERROR(TRUNC(V79/R79,5),"")</f>
        <v/>
      </c>
      <c r="Y78" s="199"/>
      <c r="Z78" s="199"/>
      <c r="AA78" s="140"/>
      <c r="AB78" s="196"/>
      <c r="AC78" s="197"/>
      <c r="AD78" s="181" t="s">
        <v>5</v>
      </c>
      <c r="AE78" s="182"/>
      <c r="AF78" s="179">
        <f t="shared" si="6"/>
        <v>0</v>
      </c>
      <c r="AG78" s="180"/>
      <c r="AH78" s="181" t="s">
        <v>5</v>
      </c>
      <c r="AI78" s="182"/>
      <c r="AJ78" s="196"/>
      <c r="AK78" s="197"/>
      <c r="AL78" s="181" t="s">
        <v>5</v>
      </c>
      <c r="AM78" s="182"/>
      <c r="AN78" s="198" t="str">
        <f t="shared" ref="AN78" si="35">IFERROR(TRUNC(AL79/R79,5),"")</f>
        <v/>
      </c>
      <c r="AO78" s="191" t="str">
        <f>IFERROR(TRUNC((R79-SUM(AD79,AH79,AL79))/R79,5),"")</f>
        <v/>
      </c>
      <c r="AP78" s="191"/>
      <c r="AR78" s="192"/>
      <c r="AS78" s="52" t="s">
        <v>190</v>
      </c>
      <c r="AT78" s="57"/>
    </row>
    <row r="79" spans="1:46" ht="17.100000000000001" customHeight="1" x14ac:dyDescent="0.25">
      <c r="A79" s="219"/>
      <c r="B79" s="216"/>
      <c r="C79" s="204"/>
      <c r="D79" s="204"/>
      <c r="E79" s="204"/>
      <c r="F79" s="204"/>
      <c r="G79" s="204"/>
      <c r="H79" s="204"/>
      <c r="I79" s="206"/>
      <c r="J79" s="30">
        <f>IFERROR(ROUNDDOWN(J78/H78,1),0)</f>
        <v>0</v>
      </c>
      <c r="K79" s="206"/>
      <c r="L79" s="209"/>
      <c r="M79" s="210"/>
      <c r="N79" s="212"/>
      <c r="O79" s="214"/>
      <c r="P79" s="194"/>
      <c r="Q79" s="195"/>
      <c r="R79" s="155" t="str">
        <f>IFERROR(ROUNDDOWN(AVERAGE(P78:Q79),1),"")</f>
        <v/>
      </c>
      <c r="S79" s="156"/>
      <c r="T79" s="194"/>
      <c r="U79" s="195"/>
      <c r="V79" s="155" t="str">
        <f>IFERROR(ROUNDDOWN(AVERAGE(T78:U79),1),"")</f>
        <v/>
      </c>
      <c r="W79" s="156"/>
      <c r="X79" s="200"/>
      <c r="Y79" s="201"/>
      <c r="Z79" s="201"/>
      <c r="AA79" s="202"/>
      <c r="AB79" s="194"/>
      <c r="AC79" s="195"/>
      <c r="AD79" s="155" t="str">
        <f>IFERROR(ROUNDDOWN(AVERAGE(AB78:AC79),1),"")</f>
        <v/>
      </c>
      <c r="AE79" s="156"/>
      <c r="AF79" s="153">
        <f t="shared" si="6"/>
        <v>0</v>
      </c>
      <c r="AG79" s="154"/>
      <c r="AH79" s="155">
        <f>IFERROR(ROUNDDOWN(AVERAGE(AF78:AG79),1),"")</f>
        <v>0</v>
      </c>
      <c r="AI79" s="156"/>
      <c r="AJ79" s="194"/>
      <c r="AK79" s="195"/>
      <c r="AL79" s="155" t="str">
        <f>IFERROR(ROUNDDOWN(AVERAGE(AJ78:AK79),1),"")</f>
        <v/>
      </c>
      <c r="AM79" s="156"/>
      <c r="AN79" s="198"/>
      <c r="AO79" s="191"/>
      <c r="AP79" s="191"/>
      <c r="AR79" s="192"/>
      <c r="AS79" s="52" t="s">
        <v>191</v>
      </c>
      <c r="AT79" s="57"/>
    </row>
    <row r="80" spans="1:46" ht="17.100000000000001" customHeight="1" x14ac:dyDescent="0.25">
      <c r="A80" s="219"/>
      <c r="B80" s="215"/>
      <c r="C80" s="203" t="str">
        <f>IFERROR(IF(VLOOKUP($AR80,'表２（地域間）（合計）'!$B$46:$AP$125,C$41,FALSE)="","",VLOOKUP($AR80,'表２（地域間）（合計）'!$B$46:$AP$125,C$41,FALSE)),"")</f>
        <v/>
      </c>
      <c r="D80" s="203" t="str">
        <f>IFERROR(IF(VLOOKUP($AR80,'表２（地域間）（合計）'!$B$46:$AP$125,D$41,FALSE)="","",VLOOKUP($AR80,'表２（地域間）（合計）'!$B$46:$AP$125,D$41,FALSE)),"")</f>
        <v/>
      </c>
      <c r="E80" s="203" t="str">
        <f>IFERROR(IF(VLOOKUP($AR80,'表２（地域間）（合計）'!$B$46:$AP$125,E$41,FALSE)="","",VLOOKUP($AR80,'表２（地域間）（合計）'!$B$46:$AP$125,E$41,FALSE)),"")</f>
        <v/>
      </c>
      <c r="F80" s="203" t="str">
        <f>IFERROR(IF(VLOOKUP($AR80,'表２（地域間）（合計）'!$B$46:$AP$125,F$41,FALSE)="","",VLOOKUP($AR80,'表２（地域間）（合計）'!$B$46:$AP$125,F$41,FALSE)),"")</f>
        <v/>
      </c>
      <c r="G80" s="203" t="str">
        <f>IFERROR(IF(VLOOKUP($AR80,'表２（地域間）（合計）'!$B$46:$AP$125,G$41,FALSE)="","",VLOOKUP($AR80,'表２（地域間）（合計）'!$B$46:$AP$125,G$41,FALSE)),"")</f>
        <v/>
      </c>
      <c r="H80" s="203" t="str">
        <f>IFERROR(IF(VLOOKUP($AR80,'表２（地域間）（合計）'!$B$46:$AP$125,H$41,FALSE)="","",VLOOKUP($AR80,'表２（地域間）（合計）'!$B$46:$AP$125,H$41,FALSE)),"")</f>
        <v/>
      </c>
      <c r="I80" s="205" t="s">
        <v>54</v>
      </c>
      <c r="J80" s="42"/>
      <c r="K80" s="205" t="s">
        <v>60</v>
      </c>
      <c r="L80" s="207" t="str">
        <f>IFERROR(IF(VLOOKUP($AR80,'表２（地域間）（合計）'!$B$46:$AP$125,L$41,FALSE)="","",VLOOKUP($AR80,'表２（地域間）（合計）'!$B$46:$AP$125,L$41,FALSE)),"")</f>
        <v/>
      </c>
      <c r="M80" s="208"/>
      <c r="N80" s="211" t="str">
        <f t="shared" ref="N80" si="36">IFERROR(ROUNDDOWN(J81*L80, 1), "")</f>
        <v/>
      </c>
      <c r="O80" s="213" t="s">
        <v>79</v>
      </c>
      <c r="P80" s="196"/>
      <c r="Q80" s="197"/>
      <c r="R80" s="181" t="s">
        <v>5</v>
      </c>
      <c r="S80" s="182"/>
      <c r="T80" s="196"/>
      <c r="U80" s="197"/>
      <c r="V80" s="181" t="s">
        <v>5</v>
      </c>
      <c r="W80" s="182"/>
      <c r="X80" s="139" t="str">
        <f>IFERROR(TRUNC(V81/R81,5),"")</f>
        <v/>
      </c>
      <c r="Y80" s="199"/>
      <c r="Z80" s="199"/>
      <c r="AA80" s="140"/>
      <c r="AB80" s="196"/>
      <c r="AC80" s="197"/>
      <c r="AD80" s="181" t="s">
        <v>5</v>
      </c>
      <c r="AE80" s="182"/>
      <c r="AF80" s="179">
        <f t="shared" si="6"/>
        <v>0</v>
      </c>
      <c r="AG80" s="180"/>
      <c r="AH80" s="181" t="s">
        <v>5</v>
      </c>
      <c r="AI80" s="182"/>
      <c r="AJ80" s="196"/>
      <c r="AK80" s="197"/>
      <c r="AL80" s="181" t="s">
        <v>5</v>
      </c>
      <c r="AM80" s="182"/>
      <c r="AN80" s="198" t="str">
        <f t="shared" ref="AN80" si="37">IFERROR(TRUNC(AL81/R81,5),"")</f>
        <v/>
      </c>
      <c r="AO80" s="191" t="str">
        <f>IFERROR(TRUNC((R81-SUM(AD81,AH81,AL81))/R81,5),"")</f>
        <v/>
      </c>
      <c r="AP80" s="191"/>
      <c r="AR80" s="192"/>
      <c r="AS80" s="52" t="s">
        <v>190</v>
      </c>
      <c r="AT80" s="57"/>
    </row>
    <row r="81" spans="1:46" ht="17.100000000000001" customHeight="1" x14ac:dyDescent="0.25">
      <c r="A81" s="219"/>
      <c r="B81" s="216"/>
      <c r="C81" s="204"/>
      <c r="D81" s="204"/>
      <c r="E81" s="204"/>
      <c r="F81" s="204"/>
      <c r="G81" s="204"/>
      <c r="H81" s="204"/>
      <c r="I81" s="206"/>
      <c r="J81" s="30">
        <f>IFERROR(ROUNDDOWN(J80/H80,1),0)</f>
        <v>0</v>
      </c>
      <c r="K81" s="206"/>
      <c r="L81" s="209"/>
      <c r="M81" s="210"/>
      <c r="N81" s="212"/>
      <c r="O81" s="214"/>
      <c r="P81" s="194"/>
      <c r="Q81" s="195"/>
      <c r="R81" s="155" t="str">
        <f>IFERROR(ROUNDDOWN(AVERAGE(P80:Q81),1),"")</f>
        <v/>
      </c>
      <c r="S81" s="156"/>
      <c r="T81" s="194"/>
      <c r="U81" s="195"/>
      <c r="V81" s="155" t="str">
        <f>IFERROR(ROUNDDOWN(AVERAGE(T80:U81),1),"")</f>
        <v/>
      </c>
      <c r="W81" s="156"/>
      <c r="X81" s="200"/>
      <c r="Y81" s="201"/>
      <c r="Z81" s="201"/>
      <c r="AA81" s="202"/>
      <c r="AB81" s="194"/>
      <c r="AC81" s="195"/>
      <c r="AD81" s="155" t="str">
        <f>IFERROR(ROUNDDOWN(AVERAGE(AB80:AC81),1),"")</f>
        <v/>
      </c>
      <c r="AE81" s="156"/>
      <c r="AF81" s="153">
        <f t="shared" si="6"/>
        <v>0</v>
      </c>
      <c r="AG81" s="154"/>
      <c r="AH81" s="155">
        <f>IFERROR(ROUNDDOWN(AVERAGE(AF80:AG81),1),"")</f>
        <v>0</v>
      </c>
      <c r="AI81" s="156"/>
      <c r="AJ81" s="194"/>
      <c r="AK81" s="195"/>
      <c r="AL81" s="155" t="str">
        <f>IFERROR(ROUNDDOWN(AVERAGE(AJ80:AK81),1),"")</f>
        <v/>
      </c>
      <c r="AM81" s="156"/>
      <c r="AN81" s="198"/>
      <c r="AO81" s="191"/>
      <c r="AP81" s="191"/>
      <c r="AR81" s="192"/>
      <c r="AS81" s="52" t="s">
        <v>191</v>
      </c>
      <c r="AT81" s="57"/>
    </row>
    <row r="82" spans="1:46" ht="17.100000000000001" customHeight="1" x14ac:dyDescent="0.25">
      <c r="A82" s="219"/>
      <c r="B82" s="215"/>
      <c r="C82" s="203" t="str">
        <f>IFERROR(IF(VLOOKUP($AR82,'表２（地域間）（合計）'!$B$46:$AP$125,C$41,FALSE)="","",VLOOKUP($AR82,'表２（地域間）（合計）'!$B$46:$AP$125,C$41,FALSE)),"")</f>
        <v/>
      </c>
      <c r="D82" s="203" t="str">
        <f>IFERROR(IF(VLOOKUP($AR82,'表２（地域間）（合計）'!$B$46:$AP$125,D$41,FALSE)="","",VLOOKUP($AR82,'表２（地域間）（合計）'!$B$46:$AP$125,D$41,FALSE)),"")</f>
        <v/>
      </c>
      <c r="E82" s="203" t="str">
        <f>IFERROR(IF(VLOOKUP($AR82,'表２（地域間）（合計）'!$B$46:$AP$125,E$41,FALSE)="","",VLOOKUP($AR82,'表２（地域間）（合計）'!$B$46:$AP$125,E$41,FALSE)),"")</f>
        <v/>
      </c>
      <c r="F82" s="203" t="str">
        <f>IFERROR(IF(VLOOKUP($AR82,'表２（地域間）（合計）'!$B$46:$AP$125,F$41,FALSE)="","",VLOOKUP($AR82,'表２（地域間）（合計）'!$B$46:$AP$125,F$41,FALSE)),"")</f>
        <v/>
      </c>
      <c r="G82" s="203" t="str">
        <f>IFERROR(IF(VLOOKUP($AR82,'表２（地域間）（合計）'!$B$46:$AP$125,G$41,FALSE)="","",VLOOKUP($AR82,'表２（地域間）（合計）'!$B$46:$AP$125,G$41,FALSE)),"")</f>
        <v/>
      </c>
      <c r="H82" s="203" t="str">
        <f>IFERROR(IF(VLOOKUP($AR82,'表２（地域間）（合計）'!$B$46:$AP$125,H$41,FALSE)="","",VLOOKUP($AR82,'表２（地域間）（合計）'!$B$46:$AP$125,H$41,FALSE)),"")</f>
        <v/>
      </c>
      <c r="I82" s="205" t="s">
        <v>54</v>
      </c>
      <c r="J82" s="42"/>
      <c r="K82" s="205" t="s">
        <v>60</v>
      </c>
      <c r="L82" s="207" t="str">
        <f>IFERROR(IF(VLOOKUP($AR82,'表２（地域間）（合計）'!$B$46:$AP$125,L$41,FALSE)="","",VLOOKUP($AR82,'表２（地域間）（合計）'!$B$46:$AP$125,L$41,FALSE)),"")</f>
        <v/>
      </c>
      <c r="M82" s="208"/>
      <c r="N82" s="211" t="str">
        <f t="shared" ref="N82" si="38">IFERROR(ROUNDDOWN(J83*L82, 1), "")</f>
        <v/>
      </c>
      <c r="O82" s="213" t="s">
        <v>79</v>
      </c>
      <c r="P82" s="196"/>
      <c r="Q82" s="197"/>
      <c r="R82" s="181" t="s">
        <v>5</v>
      </c>
      <c r="S82" s="182"/>
      <c r="T82" s="196"/>
      <c r="U82" s="197"/>
      <c r="V82" s="181" t="s">
        <v>5</v>
      </c>
      <c r="W82" s="182"/>
      <c r="X82" s="139" t="str">
        <f>IFERROR(TRUNC(V83/R83,5),"")</f>
        <v/>
      </c>
      <c r="Y82" s="199"/>
      <c r="Z82" s="199"/>
      <c r="AA82" s="140"/>
      <c r="AB82" s="196"/>
      <c r="AC82" s="197"/>
      <c r="AD82" s="181" t="s">
        <v>5</v>
      </c>
      <c r="AE82" s="182"/>
      <c r="AF82" s="179">
        <f t="shared" si="6"/>
        <v>0</v>
      </c>
      <c r="AG82" s="180"/>
      <c r="AH82" s="181" t="s">
        <v>5</v>
      </c>
      <c r="AI82" s="182"/>
      <c r="AJ82" s="196"/>
      <c r="AK82" s="197"/>
      <c r="AL82" s="181" t="s">
        <v>5</v>
      </c>
      <c r="AM82" s="182"/>
      <c r="AN82" s="198" t="str">
        <f t="shared" ref="AN82" si="39">IFERROR(TRUNC(AL83/R83,5),"")</f>
        <v/>
      </c>
      <c r="AO82" s="191" t="str">
        <f>IFERROR(TRUNC((R83-SUM(AD83,AH83,AL83))/R83,5),"")</f>
        <v/>
      </c>
      <c r="AP82" s="191"/>
      <c r="AR82" s="192"/>
      <c r="AS82" s="52" t="s">
        <v>190</v>
      </c>
      <c r="AT82" s="57"/>
    </row>
    <row r="83" spans="1:46" ht="17.100000000000001" customHeight="1" x14ac:dyDescent="0.25">
      <c r="A83" s="219"/>
      <c r="B83" s="216"/>
      <c r="C83" s="204"/>
      <c r="D83" s="204"/>
      <c r="E83" s="204"/>
      <c r="F83" s="204"/>
      <c r="G83" s="204"/>
      <c r="H83" s="204"/>
      <c r="I83" s="206"/>
      <c r="J83" s="30">
        <f>IFERROR(ROUNDDOWN(J82/H82,1),0)</f>
        <v>0</v>
      </c>
      <c r="K83" s="206"/>
      <c r="L83" s="209"/>
      <c r="M83" s="210"/>
      <c r="N83" s="212"/>
      <c r="O83" s="214"/>
      <c r="P83" s="194"/>
      <c r="Q83" s="195"/>
      <c r="R83" s="155" t="str">
        <f>IFERROR(ROUNDDOWN(AVERAGE(P82:Q83),1),"")</f>
        <v/>
      </c>
      <c r="S83" s="156"/>
      <c r="T83" s="194"/>
      <c r="U83" s="195"/>
      <c r="V83" s="155" t="str">
        <f>IFERROR(ROUNDDOWN(AVERAGE(T82:U83),1),"")</f>
        <v/>
      </c>
      <c r="W83" s="156"/>
      <c r="X83" s="200"/>
      <c r="Y83" s="201"/>
      <c r="Z83" s="201"/>
      <c r="AA83" s="202"/>
      <c r="AB83" s="194"/>
      <c r="AC83" s="195"/>
      <c r="AD83" s="155" t="str">
        <f>IFERROR(ROUNDDOWN(AVERAGE(AB82:AC83),1),"")</f>
        <v/>
      </c>
      <c r="AE83" s="156"/>
      <c r="AF83" s="153">
        <f t="shared" si="6"/>
        <v>0</v>
      </c>
      <c r="AG83" s="154"/>
      <c r="AH83" s="155">
        <f>IFERROR(ROUNDDOWN(AVERAGE(AF82:AG83),1),"")</f>
        <v>0</v>
      </c>
      <c r="AI83" s="156"/>
      <c r="AJ83" s="194"/>
      <c r="AK83" s="195"/>
      <c r="AL83" s="155" t="str">
        <f>IFERROR(ROUNDDOWN(AVERAGE(AJ82:AK83),1),"")</f>
        <v/>
      </c>
      <c r="AM83" s="156"/>
      <c r="AN83" s="198"/>
      <c r="AO83" s="191"/>
      <c r="AP83" s="191"/>
      <c r="AR83" s="192"/>
      <c r="AS83" s="52" t="s">
        <v>191</v>
      </c>
      <c r="AT83" s="57"/>
    </row>
    <row r="84" spans="1:46" ht="17.100000000000001" customHeight="1" x14ac:dyDescent="0.25">
      <c r="A84" s="219"/>
      <c r="B84" s="215"/>
      <c r="C84" s="203" t="str">
        <f>IFERROR(IF(VLOOKUP($AR84,'表２（地域間）（合計）'!$B$46:$AP$125,C$41,FALSE)="","",VLOOKUP($AR84,'表２（地域間）（合計）'!$B$46:$AP$125,C$41,FALSE)),"")</f>
        <v/>
      </c>
      <c r="D84" s="203" t="str">
        <f>IFERROR(IF(VLOOKUP($AR84,'表２（地域間）（合計）'!$B$46:$AP$125,D$41,FALSE)="","",VLOOKUP($AR84,'表２（地域間）（合計）'!$B$46:$AP$125,D$41,FALSE)),"")</f>
        <v/>
      </c>
      <c r="E84" s="203" t="str">
        <f>IFERROR(IF(VLOOKUP($AR84,'表２（地域間）（合計）'!$B$46:$AP$125,E$41,FALSE)="","",VLOOKUP($AR84,'表２（地域間）（合計）'!$B$46:$AP$125,E$41,FALSE)),"")</f>
        <v/>
      </c>
      <c r="F84" s="203" t="str">
        <f>IFERROR(IF(VLOOKUP($AR84,'表２（地域間）（合計）'!$B$46:$AP$125,F$41,FALSE)="","",VLOOKUP($AR84,'表２（地域間）（合計）'!$B$46:$AP$125,F$41,FALSE)),"")</f>
        <v/>
      </c>
      <c r="G84" s="203" t="str">
        <f>IFERROR(IF(VLOOKUP($AR84,'表２（地域間）（合計）'!$B$46:$AP$125,G$41,FALSE)="","",VLOOKUP($AR84,'表２（地域間）（合計）'!$B$46:$AP$125,G$41,FALSE)),"")</f>
        <v/>
      </c>
      <c r="H84" s="203" t="str">
        <f>IFERROR(IF(VLOOKUP($AR84,'表２（地域間）（合計）'!$B$46:$AP$125,H$41,FALSE)="","",VLOOKUP($AR84,'表２（地域間）（合計）'!$B$46:$AP$125,H$41,FALSE)),"")</f>
        <v/>
      </c>
      <c r="I84" s="205" t="s">
        <v>54</v>
      </c>
      <c r="J84" s="42"/>
      <c r="K84" s="205" t="s">
        <v>60</v>
      </c>
      <c r="L84" s="207" t="str">
        <f>IFERROR(IF(VLOOKUP($AR84,'表２（地域間）（合計）'!$B$46:$AP$125,L$41,FALSE)="","",VLOOKUP($AR84,'表２（地域間）（合計）'!$B$46:$AP$125,L$41,FALSE)),"")</f>
        <v/>
      </c>
      <c r="M84" s="208"/>
      <c r="N84" s="211" t="str">
        <f t="shared" ref="N84" si="40">IFERROR(ROUNDDOWN(J85*L84, 1), "")</f>
        <v/>
      </c>
      <c r="O84" s="213" t="s">
        <v>79</v>
      </c>
      <c r="P84" s="196"/>
      <c r="Q84" s="197"/>
      <c r="R84" s="181" t="s">
        <v>5</v>
      </c>
      <c r="S84" s="182"/>
      <c r="T84" s="196"/>
      <c r="U84" s="197"/>
      <c r="V84" s="181" t="s">
        <v>5</v>
      </c>
      <c r="W84" s="182"/>
      <c r="X84" s="139" t="str">
        <f>IFERROR(TRUNC(V85/R85,5),"")</f>
        <v/>
      </c>
      <c r="Y84" s="199"/>
      <c r="Z84" s="199"/>
      <c r="AA84" s="140"/>
      <c r="AB84" s="196"/>
      <c r="AC84" s="197"/>
      <c r="AD84" s="181" t="s">
        <v>5</v>
      </c>
      <c r="AE84" s="182"/>
      <c r="AF84" s="179">
        <f t="shared" si="6"/>
        <v>0</v>
      </c>
      <c r="AG84" s="180"/>
      <c r="AH84" s="181" t="s">
        <v>5</v>
      </c>
      <c r="AI84" s="182"/>
      <c r="AJ84" s="196"/>
      <c r="AK84" s="197"/>
      <c r="AL84" s="181" t="s">
        <v>5</v>
      </c>
      <c r="AM84" s="182"/>
      <c r="AN84" s="198" t="str">
        <f t="shared" ref="AN84" si="41">IFERROR(TRUNC(AL85/R85,5),"")</f>
        <v/>
      </c>
      <c r="AO84" s="191" t="str">
        <f>IFERROR(TRUNC((R85-SUM(AD85,AH85,AL85))/R85,5),"")</f>
        <v/>
      </c>
      <c r="AP84" s="191"/>
      <c r="AR84" s="192"/>
      <c r="AS84" s="52" t="s">
        <v>190</v>
      </c>
      <c r="AT84" s="57"/>
    </row>
    <row r="85" spans="1:46" ht="17.100000000000001" customHeight="1" x14ac:dyDescent="0.25">
      <c r="A85" s="219"/>
      <c r="B85" s="216"/>
      <c r="C85" s="204"/>
      <c r="D85" s="204"/>
      <c r="E85" s="204"/>
      <c r="F85" s="204"/>
      <c r="G85" s="204"/>
      <c r="H85" s="204"/>
      <c r="I85" s="206"/>
      <c r="J85" s="30">
        <f>IFERROR(ROUNDDOWN(J84/H84,1),0)</f>
        <v>0</v>
      </c>
      <c r="K85" s="206"/>
      <c r="L85" s="209"/>
      <c r="M85" s="210"/>
      <c r="N85" s="212"/>
      <c r="O85" s="214"/>
      <c r="P85" s="194"/>
      <c r="Q85" s="195"/>
      <c r="R85" s="155" t="str">
        <f>IFERROR(ROUNDDOWN(AVERAGE(P84:Q85),1),"")</f>
        <v/>
      </c>
      <c r="S85" s="156"/>
      <c r="T85" s="194"/>
      <c r="U85" s="195"/>
      <c r="V85" s="155" t="str">
        <f>IFERROR(ROUNDDOWN(AVERAGE(T84:U85),1),"")</f>
        <v/>
      </c>
      <c r="W85" s="156"/>
      <c r="X85" s="200"/>
      <c r="Y85" s="201"/>
      <c r="Z85" s="201"/>
      <c r="AA85" s="202"/>
      <c r="AB85" s="194"/>
      <c r="AC85" s="195"/>
      <c r="AD85" s="155" t="str">
        <f>IFERROR(ROUNDDOWN(AVERAGE(AB84:AC85),1),"")</f>
        <v/>
      </c>
      <c r="AE85" s="156"/>
      <c r="AF85" s="153">
        <f t="shared" si="6"/>
        <v>0</v>
      </c>
      <c r="AG85" s="154"/>
      <c r="AH85" s="155">
        <f>IFERROR(ROUNDDOWN(AVERAGE(AF84:AG85),1),"")</f>
        <v>0</v>
      </c>
      <c r="AI85" s="156"/>
      <c r="AJ85" s="194"/>
      <c r="AK85" s="195"/>
      <c r="AL85" s="155" t="str">
        <f>IFERROR(ROUNDDOWN(AVERAGE(AJ84:AK85),1),"")</f>
        <v/>
      </c>
      <c r="AM85" s="156"/>
      <c r="AN85" s="198"/>
      <c r="AO85" s="191"/>
      <c r="AP85" s="191"/>
      <c r="AR85" s="192"/>
      <c r="AS85" s="52" t="s">
        <v>191</v>
      </c>
      <c r="AT85" s="57"/>
    </row>
    <row r="86" spans="1:46" ht="17.100000000000001" customHeight="1" x14ac:dyDescent="0.25">
      <c r="A86" s="219"/>
      <c r="B86" s="215"/>
      <c r="C86" s="203" t="str">
        <f>IFERROR(IF(VLOOKUP($AR86,'表２（地域間）（合計）'!$B$46:$AP$125,C$41,FALSE)="","",VLOOKUP($AR86,'表２（地域間）（合計）'!$B$46:$AP$125,C$41,FALSE)),"")</f>
        <v/>
      </c>
      <c r="D86" s="203" t="str">
        <f>IFERROR(IF(VLOOKUP($AR86,'表２（地域間）（合計）'!$B$46:$AP$125,D$41,FALSE)="","",VLOOKUP($AR86,'表２（地域間）（合計）'!$B$46:$AP$125,D$41,FALSE)),"")</f>
        <v/>
      </c>
      <c r="E86" s="203" t="str">
        <f>IFERROR(IF(VLOOKUP($AR86,'表２（地域間）（合計）'!$B$46:$AP$125,E$41,FALSE)="","",VLOOKUP($AR86,'表２（地域間）（合計）'!$B$46:$AP$125,E$41,FALSE)),"")</f>
        <v/>
      </c>
      <c r="F86" s="203" t="str">
        <f>IFERROR(IF(VLOOKUP($AR86,'表２（地域間）（合計）'!$B$46:$AP$125,F$41,FALSE)="","",VLOOKUP($AR86,'表２（地域間）（合計）'!$B$46:$AP$125,F$41,FALSE)),"")</f>
        <v/>
      </c>
      <c r="G86" s="203" t="str">
        <f>IFERROR(IF(VLOOKUP($AR86,'表２（地域間）（合計）'!$B$46:$AP$125,G$41,FALSE)="","",VLOOKUP($AR86,'表２（地域間）（合計）'!$B$46:$AP$125,G$41,FALSE)),"")</f>
        <v/>
      </c>
      <c r="H86" s="203" t="str">
        <f>IFERROR(IF(VLOOKUP($AR86,'表２（地域間）（合計）'!$B$46:$AP$125,H$41,FALSE)="","",VLOOKUP($AR86,'表２（地域間）（合計）'!$B$46:$AP$125,H$41,FALSE)),"")</f>
        <v/>
      </c>
      <c r="I86" s="205" t="s">
        <v>54</v>
      </c>
      <c r="J86" s="41"/>
      <c r="K86" s="205" t="s">
        <v>60</v>
      </c>
      <c r="L86" s="207" t="str">
        <f>IFERROR(IF(VLOOKUP($AR86,'表２（地域間）（合計）'!$B$46:$AP$125,L$41,FALSE)="","",VLOOKUP($AR86,'表２（地域間）（合計）'!$B$46:$AP$125,L$41,FALSE)),"")</f>
        <v/>
      </c>
      <c r="M86" s="208"/>
      <c r="N86" s="211" t="str">
        <f t="shared" ref="N86" si="42">IFERROR(ROUNDDOWN(J87*L86, 1), "")</f>
        <v/>
      </c>
      <c r="O86" s="213" t="s">
        <v>79</v>
      </c>
      <c r="P86" s="196"/>
      <c r="Q86" s="197"/>
      <c r="R86" s="181" t="s">
        <v>5</v>
      </c>
      <c r="S86" s="182"/>
      <c r="T86" s="196"/>
      <c r="U86" s="197"/>
      <c r="V86" s="181" t="s">
        <v>5</v>
      </c>
      <c r="W86" s="182"/>
      <c r="X86" s="139" t="str">
        <f>IFERROR(TRUNC(V87/R87,5),"")</f>
        <v/>
      </c>
      <c r="Y86" s="199"/>
      <c r="Z86" s="199"/>
      <c r="AA86" s="140"/>
      <c r="AB86" s="196"/>
      <c r="AC86" s="197"/>
      <c r="AD86" s="181" t="s">
        <v>5</v>
      </c>
      <c r="AE86" s="182"/>
      <c r="AF86" s="179">
        <f t="shared" si="6"/>
        <v>0</v>
      </c>
      <c r="AG86" s="180"/>
      <c r="AH86" s="181" t="s">
        <v>5</v>
      </c>
      <c r="AI86" s="182"/>
      <c r="AJ86" s="196"/>
      <c r="AK86" s="197"/>
      <c r="AL86" s="181" t="s">
        <v>5</v>
      </c>
      <c r="AM86" s="182"/>
      <c r="AN86" s="198" t="str">
        <f>IFERROR(TRUNC(AL87/R87,5),"")</f>
        <v/>
      </c>
      <c r="AO86" s="191" t="str">
        <f>IFERROR(TRUNC((R87-SUM(AD87,AH87,AL87))/R87,5),"")</f>
        <v/>
      </c>
      <c r="AP86" s="191"/>
      <c r="AR86" s="192"/>
      <c r="AS86" s="52" t="s">
        <v>190</v>
      </c>
      <c r="AT86" s="57"/>
    </row>
    <row r="87" spans="1:46" ht="17.100000000000001" customHeight="1" x14ac:dyDescent="0.25">
      <c r="A87" s="219"/>
      <c r="B87" s="216"/>
      <c r="C87" s="204"/>
      <c r="D87" s="204"/>
      <c r="E87" s="204"/>
      <c r="F87" s="204"/>
      <c r="G87" s="204"/>
      <c r="H87" s="204"/>
      <c r="I87" s="206"/>
      <c r="J87" s="30">
        <f>IFERROR(ROUNDDOWN(J86/H86,1),0)</f>
        <v>0</v>
      </c>
      <c r="K87" s="206"/>
      <c r="L87" s="209"/>
      <c r="M87" s="210"/>
      <c r="N87" s="212"/>
      <c r="O87" s="214"/>
      <c r="P87" s="194"/>
      <c r="Q87" s="195"/>
      <c r="R87" s="155" t="str">
        <f>IFERROR(ROUNDDOWN(AVERAGE(P86:Q87),1),"")</f>
        <v/>
      </c>
      <c r="S87" s="156"/>
      <c r="T87" s="194"/>
      <c r="U87" s="195"/>
      <c r="V87" s="155" t="str">
        <f>IFERROR(ROUNDDOWN(AVERAGE(T86:U87),1),"")</f>
        <v/>
      </c>
      <c r="W87" s="156"/>
      <c r="X87" s="200"/>
      <c r="Y87" s="201"/>
      <c r="Z87" s="201"/>
      <c r="AA87" s="202"/>
      <c r="AB87" s="194"/>
      <c r="AC87" s="195"/>
      <c r="AD87" s="155" t="str">
        <f>IFERROR(ROUNDDOWN(AVERAGE(AB86:AC87),1),"")</f>
        <v/>
      </c>
      <c r="AE87" s="156"/>
      <c r="AF87" s="153">
        <f t="shared" si="6"/>
        <v>0</v>
      </c>
      <c r="AG87" s="154"/>
      <c r="AH87" s="155">
        <f>IFERROR(ROUNDDOWN(AVERAGE(AF86:AG87),1),"")</f>
        <v>0</v>
      </c>
      <c r="AI87" s="156"/>
      <c r="AJ87" s="194"/>
      <c r="AK87" s="195"/>
      <c r="AL87" s="155" t="str">
        <f>IFERROR(ROUNDDOWN(AVERAGE(AJ86:AK87),1),"")</f>
        <v/>
      </c>
      <c r="AM87" s="156"/>
      <c r="AN87" s="198"/>
      <c r="AO87" s="191"/>
      <c r="AP87" s="191"/>
      <c r="AR87" s="192"/>
      <c r="AS87" s="52" t="s">
        <v>191</v>
      </c>
      <c r="AT87" s="57"/>
    </row>
    <row r="88" spans="1:46" ht="17.100000000000001" customHeight="1" x14ac:dyDescent="0.25">
      <c r="A88" s="219"/>
      <c r="B88" s="215"/>
      <c r="C88" s="203" t="str">
        <f>IFERROR(IF(VLOOKUP($AR88,'表２（地域間）（合計）'!$B$46:$AP$125,C$41,FALSE)="","",VLOOKUP($AR88,'表２（地域間）（合計）'!$B$46:$AP$125,C$41,FALSE)),"")</f>
        <v/>
      </c>
      <c r="D88" s="203" t="str">
        <f>IFERROR(IF(VLOOKUP($AR88,'表２（地域間）（合計）'!$B$46:$AP$125,D$41,FALSE)="","",VLOOKUP($AR88,'表２（地域間）（合計）'!$B$46:$AP$125,D$41,FALSE)),"")</f>
        <v/>
      </c>
      <c r="E88" s="203" t="str">
        <f>IFERROR(IF(VLOOKUP($AR88,'表２（地域間）（合計）'!$B$46:$AP$125,E$41,FALSE)="","",VLOOKUP($AR88,'表２（地域間）（合計）'!$B$46:$AP$125,E$41,FALSE)),"")</f>
        <v/>
      </c>
      <c r="F88" s="203" t="str">
        <f>IFERROR(IF(VLOOKUP($AR88,'表２（地域間）（合計）'!$B$46:$AP$125,F$41,FALSE)="","",VLOOKUP($AR88,'表２（地域間）（合計）'!$B$46:$AP$125,F$41,FALSE)),"")</f>
        <v/>
      </c>
      <c r="G88" s="203" t="str">
        <f>IFERROR(IF(VLOOKUP($AR88,'表２（地域間）（合計）'!$B$46:$AP$125,G$41,FALSE)="","",VLOOKUP($AR88,'表２（地域間）（合計）'!$B$46:$AP$125,G$41,FALSE)),"")</f>
        <v/>
      </c>
      <c r="H88" s="203" t="str">
        <f>IFERROR(IF(VLOOKUP($AR88,'表２（地域間）（合計）'!$B$46:$AP$125,H$41,FALSE)="","",VLOOKUP($AR88,'表２（地域間）（合計）'!$B$46:$AP$125,H$41,FALSE)),"")</f>
        <v/>
      </c>
      <c r="I88" s="205" t="s">
        <v>54</v>
      </c>
      <c r="J88" s="42"/>
      <c r="K88" s="205" t="s">
        <v>60</v>
      </c>
      <c r="L88" s="207" t="str">
        <f>IFERROR(IF(VLOOKUP($AR88,'表２（地域間）（合計）'!$B$46:$AP$125,L$41,FALSE)="","",VLOOKUP($AR88,'表２（地域間）（合計）'!$B$46:$AP$125,L$41,FALSE)),"")</f>
        <v/>
      </c>
      <c r="M88" s="208"/>
      <c r="N88" s="211" t="str">
        <f t="shared" ref="N88" si="43">IFERROR(ROUNDDOWN(J89*L88, 1), "")</f>
        <v/>
      </c>
      <c r="O88" s="213" t="s">
        <v>79</v>
      </c>
      <c r="P88" s="196"/>
      <c r="Q88" s="197"/>
      <c r="R88" s="181" t="s">
        <v>5</v>
      </c>
      <c r="S88" s="182"/>
      <c r="T88" s="196"/>
      <c r="U88" s="197"/>
      <c r="V88" s="181" t="s">
        <v>5</v>
      </c>
      <c r="W88" s="182"/>
      <c r="X88" s="139" t="str">
        <f>IFERROR(TRUNC(V89/R89,5),"")</f>
        <v/>
      </c>
      <c r="Y88" s="199"/>
      <c r="Z88" s="199"/>
      <c r="AA88" s="140"/>
      <c r="AB88" s="196"/>
      <c r="AC88" s="197"/>
      <c r="AD88" s="181" t="s">
        <v>5</v>
      </c>
      <c r="AE88" s="182"/>
      <c r="AF88" s="179">
        <f t="shared" si="6"/>
        <v>0</v>
      </c>
      <c r="AG88" s="180"/>
      <c r="AH88" s="181" t="s">
        <v>5</v>
      </c>
      <c r="AI88" s="182"/>
      <c r="AJ88" s="196"/>
      <c r="AK88" s="197"/>
      <c r="AL88" s="181" t="s">
        <v>5</v>
      </c>
      <c r="AM88" s="182"/>
      <c r="AN88" s="198" t="str">
        <f t="shared" ref="AN88" si="44">IFERROR(TRUNC(AL89/R89,5),"")</f>
        <v/>
      </c>
      <c r="AO88" s="191" t="str">
        <f>IFERROR(TRUNC((R89-SUM(AD89,AH89,AL89))/R89,5),"")</f>
        <v/>
      </c>
      <c r="AP88" s="191"/>
      <c r="AR88" s="192"/>
      <c r="AS88" s="52" t="s">
        <v>190</v>
      </c>
      <c r="AT88" s="57"/>
    </row>
    <row r="89" spans="1:46" ht="17.100000000000001" customHeight="1" x14ac:dyDescent="0.25">
      <c r="A89" s="219"/>
      <c r="B89" s="216"/>
      <c r="C89" s="204"/>
      <c r="D89" s="204"/>
      <c r="E89" s="204"/>
      <c r="F89" s="204"/>
      <c r="G89" s="204"/>
      <c r="H89" s="204"/>
      <c r="I89" s="206"/>
      <c r="J89" s="30">
        <f>IFERROR(ROUNDDOWN(J88/H88,1),0)</f>
        <v>0</v>
      </c>
      <c r="K89" s="206"/>
      <c r="L89" s="209"/>
      <c r="M89" s="210"/>
      <c r="N89" s="212"/>
      <c r="O89" s="214"/>
      <c r="P89" s="194"/>
      <c r="Q89" s="195"/>
      <c r="R89" s="155" t="str">
        <f>IFERROR(ROUNDDOWN(AVERAGE(P88:Q89),1),"")</f>
        <v/>
      </c>
      <c r="S89" s="156"/>
      <c r="T89" s="194"/>
      <c r="U89" s="195"/>
      <c r="V89" s="155" t="str">
        <f>IFERROR(ROUNDDOWN(AVERAGE(T88:U89),1),"")</f>
        <v/>
      </c>
      <c r="W89" s="156"/>
      <c r="X89" s="200"/>
      <c r="Y89" s="201"/>
      <c r="Z89" s="201"/>
      <c r="AA89" s="202"/>
      <c r="AB89" s="194"/>
      <c r="AC89" s="195"/>
      <c r="AD89" s="155" t="str">
        <f>IFERROR(ROUNDDOWN(AVERAGE(AB88:AC89),1),"")</f>
        <v/>
      </c>
      <c r="AE89" s="156"/>
      <c r="AF89" s="153">
        <f t="shared" si="6"/>
        <v>0</v>
      </c>
      <c r="AG89" s="154"/>
      <c r="AH89" s="155">
        <f>IFERROR(ROUNDDOWN(AVERAGE(AF88:AG89),1),"")</f>
        <v>0</v>
      </c>
      <c r="AI89" s="156"/>
      <c r="AJ89" s="194"/>
      <c r="AK89" s="195"/>
      <c r="AL89" s="155" t="str">
        <f>IFERROR(ROUNDDOWN(AVERAGE(AJ88:AK89),1),"")</f>
        <v/>
      </c>
      <c r="AM89" s="156"/>
      <c r="AN89" s="198"/>
      <c r="AO89" s="191"/>
      <c r="AP89" s="191"/>
      <c r="AR89" s="192"/>
      <c r="AS89" s="52" t="s">
        <v>191</v>
      </c>
      <c r="AT89" s="57"/>
    </row>
    <row r="90" spans="1:46" ht="17.100000000000001" customHeight="1" x14ac:dyDescent="0.25">
      <c r="A90" s="219"/>
      <c r="B90" s="215"/>
      <c r="C90" s="203" t="str">
        <f>IFERROR(IF(VLOOKUP($AR90,'表２（地域間）（合計）'!$B$46:$AP$125,C$41,FALSE)="","",VLOOKUP($AR90,'表２（地域間）（合計）'!$B$46:$AP$125,C$41,FALSE)),"")</f>
        <v/>
      </c>
      <c r="D90" s="203" t="str">
        <f>IFERROR(IF(VLOOKUP($AR90,'表２（地域間）（合計）'!$B$46:$AP$125,D$41,FALSE)="","",VLOOKUP($AR90,'表２（地域間）（合計）'!$B$46:$AP$125,D$41,FALSE)),"")</f>
        <v/>
      </c>
      <c r="E90" s="203" t="str">
        <f>IFERROR(IF(VLOOKUP($AR90,'表２（地域間）（合計）'!$B$46:$AP$125,E$41,FALSE)="","",VLOOKUP($AR90,'表２（地域間）（合計）'!$B$46:$AP$125,E$41,FALSE)),"")</f>
        <v/>
      </c>
      <c r="F90" s="203" t="str">
        <f>IFERROR(IF(VLOOKUP($AR90,'表２（地域間）（合計）'!$B$46:$AP$125,F$41,FALSE)="","",VLOOKUP($AR90,'表２（地域間）（合計）'!$B$46:$AP$125,F$41,FALSE)),"")</f>
        <v/>
      </c>
      <c r="G90" s="203" t="str">
        <f>IFERROR(IF(VLOOKUP($AR90,'表２（地域間）（合計）'!$B$46:$AP$125,G$41,FALSE)="","",VLOOKUP($AR90,'表２（地域間）（合計）'!$B$46:$AP$125,G$41,FALSE)),"")</f>
        <v/>
      </c>
      <c r="H90" s="203" t="str">
        <f>IFERROR(IF(VLOOKUP($AR90,'表２（地域間）（合計）'!$B$46:$AP$125,H$41,FALSE)="","",VLOOKUP($AR90,'表２（地域間）（合計）'!$B$46:$AP$125,H$41,FALSE)),"")</f>
        <v/>
      </c>
      <c r="I90" s="205" t="s">
        <v>54</v>
      </c>
      <c r="J90" s="42"/>
      <c r="K90" s="205" t="s">
        <v>60</v>
      </c>
      <c r="L90" s="207" t="str">
        <f>IFERROR(IF(VLOOKUP($AR90,'表２（地域間）（合計）'!$B$46:$AP$125,L$41,FALSE)="","",VLOOKUP($AR90,'表２（地域間）（合計）'!$B$46:$AP$125,L$41,FALSE)),"")</f>
        <v/>
      </c>
      <c r="M90" s="208"/>
      <c r="N90" s="211" t="str">
        <f t="shared" ref="N90" si="45">IFERROR(ROUNDDOWN(J91*L90, 1), "")</f>
        <v/>
      </c>
      <c r="O90" s="213" t="s">
        <v>79</v>
      </c>
      <c r="P90" s="196"/>
      <c r="Q90" s="197"/>
      <c r="R90" s="181" t="s">
        <v>5</v>
      </c>
      <c r="S90" s="182"/>
      <c r="T90" s="196"/>
      <c r="U90" s="197"/>
      <c r="V90" s="181" t="s">
        <v>5</v>
      </c>
      <c r="W90" s="182"/>
      <c r="X90" s="139" t="str">
        <f>IFERROR(TRUNC(V91/R91,5),"")</f>
        <v/>
      </c>
      <c r="Y90" s="199"/>
      <c r="Z90" s="199"/>
      <c r="AA90" s="140"/>
      <c r="AB90" s="196"/>
      <c r="AC90" s="197"/>
      <c r="AD90" s="181" t="s">
        <v>5</v>
      </c>
      <c r="AE90" s="182"/>
      <c r="AF90" s="179">
        <f t="shared" si="6"/>
        <v>0</v>
      </c>
      <c r="AG90" s="180"/>
      <c r="AH90" s="181" t="s">
        <v>5</v>
      </c>
      <c r="AI90" s="182"/>
      <c r="AJ90" s="196"/>
      <c r="AK90" s="197"/>
      <c r="AL90" s="181" t="s">
        <v>5</v>
      </c>
      <c r="AM90" s="182"/>
      <c r="AN90" s="198" t="str">
        <f t="shared" ref="AN90" si="46">IFERROR(TRUNC(AL91/R91,5),"")</f>
        <v/>
      </c>
      <c r="AO90" s="191" t="str">
        <f>IFERROR(TRUNC((R91-SUM(AD91,AH91,AL91))/R91,5),"")</f>
        <v/>
      </c>
      <c r="AP90" s="191"/>
      <c r="AR90" s="192"/>
      <c r="AS90" s="52" t="s">
        <v>190</v>
      </c>
      <c r="AT90" s="57"/>
    </row>
    <row r="91" spans="1:46" ht="17.100000000000001" customHeight="1" x14ac:dyDescent="0.25">
      <c r="A91" s="219"/>
      <c r="B91" s="216"/>
      <c r="C91" s="204"/>
      <c r="D91" s="204"/>
      <c r="E91" s="204"/>
      <c r="F91" s="204"/>
      <c r="G91" s="204"/>
      <c r="H91" s="204"/>
      <c r="I91" s="206"/>
      <c r="J91" s="30">
        <f>IFERROR(ROUNDDOWN(J90/H90,1),0)</f>
        <v>0</v>
      </c>
      <c r="K91" s="206"/>
      <c r="L91" s="209"/>
      <c r="M91" s="210"/>
      <c r="N91" s="212"/>
      <c r="O91" s="214"/>
      <c r="P91" s="194"/>
      <c r="Q91" s="195"/>
      <c r="R91" s="155" t="str">
        <f>IFERROR(ROUNDDOWN(AVERAGE(P90:Q91),1),"")</f>
        <v/>
      </c>
      <c r="S91" s="156"/>
      <c r="T91" s="194"/>
      <c r="U91" s="195"/>
      <c r="V91" s="155" t="str">
        <f>IFERROR(ROUNDDOWN(AVERAGE(T90:U91),1),"")</f>
        <v/>
      </c>
      <c r="W91" s="156"/>
      <c r="X91" s="200"/>
      <c r="Y91" s="201"/>
      <c r="Z91" s="201"/>
      <c r="AA91" s="202"/>
      <c r="AB91" s="194"/>
      <c r="AC91" s="195"/>
      <c r="AD91" s="155" t="str">
        <f>IFERROR(ROUNDDOWN(AVERAGE(AB90:AC91),1),"")</f>
        <v/>
      </c>
      <c r="AE91" s="156"/>
      <c r="AF91" s="153">
        <f t="shared" si="6"/>
        <v>0</v>
      </c>
      <c r="AG91" s="154"/>
      <c r="AH91" s="155">
        <f>IFERROR(ROUNDDOWN(AVERAGE(AF90:AG91),1),"")</f>
        <v>0</v>
      </c>
      <c r="AI91" s="156"/>
      <c r="AJ91" s="194"/>
      <c r="AK91" s="195"/>
      <c r="AL91" s="155" t="str">
        <f>IFERROR(ROUNDDOWN(AVERAGE(AJ90:AK91),1),"")</f>
        <v/>
      </c>
      <c r="AM91" s="156"/>
      <c r="AN91" s="198"/>
      <c r="AO91" s="191"/>
      <c r="AP91" s="191"/>
      <c r="AR91" s="192"/>
      <c r="AS91" s="52" t="s">
        <v>191</v>
      </c>
      <c r="AT91" s="57"/>
    </row>
    <row r="92" spans="1:46" ht="17.100000000000001" customHeight="1" x14ac:dyDescent="0.25">
      <c r="A92" s="219"/>
      <c r="B92" s="215"/>
      <c r="C92" s="203" t="str">
        <f>IFERROR(IF(VLOOKUP($AR92,'表２（地域間）（合計）'!$B$46:$AP$125,C$41,FALSE)="","",VLOOKUP($AR92,'表２（地域間）（合計）'!$B$46:$AP$125,C$41,FALSE)),"")</f>
        <v/>
      </c>
      <c r="D92" s="203" t="str">
        <f>IFERROR(IF(VLOOKUP($AR92,'表２（地域間）（合計）'!$B$46:$AP$125,D$41,FALSE)="","",VLOOKUP($AR92,'表２（地域間）（合計）'!$B$46:$AP$125,D$41,FALSE)),"")</f>
        <v/>
      </c>
      <c r="E92" s="203" t="str">
        <f>IFERROR(IF(VLOOKUP($AR92,'表２（地域間）（合計）'!$B$46:$AP$125,E$41,FALSE)="","",VLOOKUP($AR92,'表２（地域間）（合計）'!$B$46:$AP$125,E$41,FALSE)),"")</f>
        <v/>
      </c>
      <c r="F92" s="203" t="str">
        <f>IFERROR(IF(VLOOKUP($AR92,'表２（地域間）（合計）'!$B$46:$AP$125,F$41,FALSE)="","",VLOOKUP($AR92,'表２（地域間）（合計）'!$B$46:$AP$125,F$41,FALSE)),"")</f>
        <v/>
      </c>
      <c r="G92" s="203" t="str">
        <f>IFERROR(IF(VLOOKUP($AR92,'表２（地域間）（合計）'!$B$46:$AP$125,G$41,FALSE)="","",VLOOKUP($AR92,'表２（地域間）（合計）'!$B$46:$AP$125,G$41,FALSE)),"")</f>
        <v/>
      </c>
      <c r="H92" s="203" t="str">
        <f>IFERROR(IF(VLOOKUP($AR92,'表２（地域間）（合計）'!$B$46:$AP$125,H$41,FALSE)="","",VLOOKUP($AR92,'表２（地域間）（合計）'!$B$46:$AP$125,H$41,FALSE)),"")</f>
        <v/>
      </c>
      <c r="I92" s="205" t="s">
        <v>54</v>
      </c>
      <c r="J92" s="42"/>
      <c r="K92" s="205" t="s">
        <v>60</v>
      </c>
      <c r="L92" s="207" t="str">
        <f>IFERROR(IF(VLOOKUP($AR92,'表２（地域間）（合計）'!$B$46:$AP$125,L$41,FALSE)="","",VLOOKUP($AR92,'表２（地域間）（合計）'!$B$46:$AP$125,L$41,FALSE)),"")</f>
        <v/>
      </c>
      <c r="M92" s="208"/>
      <c r="N92" s="211" t="str">
        <f t="shared" ref="N92" si="47">IFERROR(ROUNDDOWN(J93*L92, 1), "")</f>
        <v/>
      </c>
      <c r="O92" s="213" t="s">
        <v>79</v>
      </c>
      <c r="P92" s="196"/>
      <c r="Q92" s="197"/>
      <c r="R92" s="181" t="s">
        <v>5</v>
      </c>
      <c r="S92" s="182"/>
      <c r="T92" s="196"/>
      <c r="U92" s="197"/>
      <c r="V92" s="181" t="s">
        <v>5</v>
      </c>
      <c r="W92" s="182"/>
      <c r="X92" s="139" t="str">
        <f>IFERROR(TRUNC(V93/R93,5),"")</f>
        <v/>
      </c>
      <c r="Y92" s="199"/>
      <c r="Z92" s="199"/>
      <c r="AA92" s="140"/>
      <c r="AB92" s="196"/>
      <c r="AC92" s="197"/>
      <c r="AD92" s="181" t="s">
        <v>5</v>
      </c>
      <c r="AE92" s="182"/>
      <c r="AF92" s="179">
        <f t="shared" si="6"/>
        <v>0</v>
      </c>
      <c r="AG92" s="180"/>
      <c r="AH92" s="181" t="s">
        <v>5</v>
      </c>
      <c r="AI92" s="182"/>
      <c r="AJ92" s="196"/>
      <c r="AK92" s="197"/>
      <c r="AL92" s="181" t="s">
        <v>5</v>
      </c>
      <c r="AM92" s="182"/>
      <c r="AN92" s="198" t="str">
        <f t="shared" ref="AN92" si="48">IFERROR(TRUNC(AL93/R93,5),"")</f>
        <v/>
      </c>
      <c r="AO92" s="191" t="str">
        <f>IFERROR(TRUNC((R93-SUM(AD93,AH93,AL93))/R93,5),"")</f>
        <v/>
      </c>
      <c r="AP92" s="191"/>
      <c r="AR92" s="192"/>
      <c r="AS92" s="52" t="s">
        <v>190</v>
      </c>
      <c r="AT92" s="57"/>
    </row>
    <row r="93" spans="1:46" ht="17.100000000000001" customHeight="1" x14ac:dyDescent="0.25">
      <c r="A93" s="219"/>
      <c r="B93" s="216"/>
      <c r="C93" s="204"/>
      <c r="D93" s="204"/>
      <c r="E93" s="204"/>
      <c r="F93" s="204"/>
      <c r="G93" s="204"/>
      <c r="H93" s="204"/>
      <c r="I93" s="206"/>
      <c r="J93" s="30">
        <f>IFERROR(ROUNDDOWN(J92/H92,1),0)</f>
        <v>0</v>
      </c>
      <c r="K93" s="206"/>
      <c r="L93" s="209"/>
      <c r="M93" s="210"/>
      <c r="N93" s="212"/>
      <c r="O93" s="214"/>
      <c r="P93" s="194"/>
      <c r="Q93" s="195"/>
      <c r="R93" s="155" t="str">
        <f>IFERROR(ROUNDDOWN(AVERAGE(P92:Q93),1),"")</f>
        <v/>
      </c>
      <c r="S93" s="156"/>
      <c r="T93" s="194"/>
      <c r="U93" s="195"/>
      <c r="V93" s="155" t="str">
        <f>IFERROR(ROUNDDOWN(AVERAGE(T92:U93),1),"")</f>
        <v/>
      </c>
      <c r="W93" s="156"/>
      <c r="X93" s="200"/>
      <c r="Y93" s="201"/>
      <c r="Z93" s="201"/>
      <c r="AA93" s="202"/>
      <c r="AB93" s="194"/>
      <c r="AC93" s="195"/>
      <c r="AD93" s="155" t="str">
        <f>IFERROR(ROUNDDOWN(AVERAGE(AB92:AC93),1),"")</f>
        <v/>
      </c>
      <c r="AE93" s="156"/>
      <c r="AF93" s="153">
        <f t="shared" si="6"/>
        <v>0</v>
      </c>
      <c r="AG93" s="154"/>
      <c r="AH93" s="155">
        <f>IFERROR(ROUNDDOWN(AVERAGE(AF92:AG93),1),"")</f>
        <v>0</v>
      </c>
      <c r="AI93" s="156"/>
      <c r="AJ93" s="194"/>
      <c r="AK93" s="195"/>
      <c r="AL93" s="155" t="str">
        <f>IFERROR(ROUNDDOWN(AVERAGE(AJ92:AK93),1),"")</f>
        <v/>
      </c>
      <c r="AM93" s="156"/>
      <c r="AN93" s="198"/>
      <c r="AO93" s="191"/>
      <c r="AP93" s="191"/>
      <c r="AR93" s="192"/>
      <c r="AS93" s="52" t="s">
        <v>191</v>
      </c>
      <c r="AT93" s="57"/>
    </row>
    <row r="94" spans="1:46" ht="17.100000000000001" customHeight="1" x14ac:dyDescent="0.25">
      <c r="A94" s="219"/>
      <c r="B94" s="215"/>
      <c r="C94" s="203" t="str">
        <f>IFERROR(IF(VLOOKUP($AR94,'表２（地域間）（合計）'!$B$46:$AP$125,C$41,FALSE)="","",VLOOKUP($AR94,'表２（地域間）（合計）'!$B$46:$AP$125,C$41,FALSE)),"")</f>
        <v/>
      </c>
      <c r="D94" s="203" t="str">
        <f>IFERROR(IF(VLOOKUP($AR94,'表２（地域間）（合計）'!$B$46:$AP$125,D$41,FALSE)="","",VLOOKUP($AR94,'表２（地域間）（合計）'!$B$46:$AP$125,D$41,FALSE)),"")</f>
        <v/>
      </c>
      <c r="E94" s="203" t="str">
        <f>IFERROR(IF(VLOOKUP($AR94,'表２（地域間）（合計）'!$B$46:$AP$125,E$41,FALSE)="","",VLOOKUP($AR94,'表２（地域間）（合計）'!$B$46:$AP$125,E$41,FALSE)),"")</f>
        <v/>
      </c>
      <c r="F94" s="203" t="str">
        <f>IFERROR(IF(VLOOKUP($AR94,'表２（地域間）（合計）'!$B$46:$AP$125,F$41,FALSE)="","",VLOOKUP($AR94,'表２（地域間）（合計）'!$B$46:$AP$125,F$41,FALSE)),"")</f>
        <v/>
      </c>
      <c r="G94" s="203" t="str">
        <f>IFERROR(IF(VLOOKUP($AR94,'表２（地域間）（合計）'!$B$46:$AP$125,G$41,FALSE)="","",VLOOKUP($AR94,'表２（地域間）（合計）'!$B$46:$AP$125,G$41,FALSE)),"")</f>
        <v/>
      </c>
      <c r="H94" s="203" t="str">
        <f>IFERROR(IF(VLOOKUP($AR94,'表２（地域間）（合計）'!$B$46:$AP$125,H$41,FALSE)="","",VLOOKUP($AR94,'表２（地域間）（合計）'!$B$46:$AP$125,H$41,FALSE)),"")</f>
        <v/>
      </c>
      <c r="I94" s="205" t="s">
        <v>54</v>
      </c>
      <c r="J94" s="42"/>
      <c r="K94" s="205" t="s">
        <v>60</v>
      </c>
      <c r="L94" s="207" t="str">
        <f>IFERROR(IF(VLOOKUP($AR94,'表２（地域間）（合計）'!$B$46:$AP$125,L$41,FALSE)="","",VLOOKUP($AR94,'表２（地域間）（合計）'!$B$46:$AP$125,L$41,FALSE)),"")</f>
        <v/>
      </c>
      <c r="M94" s="208"/>
      <c r="N94" s="211" t="str">
        <f t="shared" ref="N94" si="49">IFERROR(ROUNDDOWN(J95*L94, 1), "")</f>
        <v/>
      </c>
      <c r="O94" s="213" t="s">
        <v>79</v>
      </c>
      <c r="P94" s="196"/>
      <c r="Q94" s="197"/>
      <c r="R94" s="181" t="s">
        <v>5</v>
      </c>
      <c r="S94" s="182"/>
      <c r="T94" s="196"/>
      <c r="U94" s="197"/>
      <c r="V94" s="181" t="s">
        <v>5</v>
      </c>
      <c r="W94" s="182"/>
      <c r="X94" s="139" t="str">
        <f>IFERROR(TRUNC(V95/R95,5),"")</f>
        <v/>
      </c>
      <c r="Y94" s="199"/>
      <c r="Z94" s="199"/>
      <c r="AA94" s="140"/>
      <c r="AB94" s="196"/>
      <c r="AC94" s="197"/>
      <c r="AD94" s="181" t="s">
        <v>5</v>
      </c>
      <c r="AE94" s="182"/>
      <c r="AF94" s="179">
        <f t="shared" si="6"/>
        <v>0</v>
      </c>
      <c r="AG94" s="180"/>
      <c r="AH94" s="181" t="s">
        <v>5</v>
      </c>
      <c r="AI94" s="182"/>
      <c r="AJ94" s="196"/>
      <c r="AK94" s="197"/>
      <c r="AL94" s="181" t="s">
        <v>5</v>
      </c>
      <c r="AM94" s="182"/>
      <c r="AN94" s="198" t="str">
        <f t="shared" ref="AN94" si="50">IFERROR(TRUNC(AL95/R95,5),"")</f>
        <v/>
      </c>
      <c r="AO94" s="191" t="str">
        <f>IFERROR(TRUNC((R95-SUM(AD95,AH95,AL95))/R95,5),"")</f>
        <v/>
      </c>
      <c r="AP94" s="191"/>
      <c r="AR94" s="192"/>
      <c r="AS94" s="52" t="s">
        <v>190</v>
      </c>
      <c r="AT94" s="57"/>
    </row>
    <row r="95" spans="1:46" ht="17.100000000000001" customHeight="1" x14ac:dyDescent="0.25">
      <c r="A95" s="219"/>
      <c r="B95" s="216"/>
      <c r="C95" s="204"/>
      <c r="D95" s="204"/>
      <c r="E95" s="204"/>
      <c r="F95" s="204"/>
      <c r="G95" s="204"/>
      <c r="H95" s="204"/>
      <c r="I95" s="206"/>
      <c r="J95" s="30">
        <f>IFERROR(ROUNDDOWN(J94/H94,1),0)</f>
        <v>0</v>
      </c>
      <c r="K95" s="206"/>
      <c r="L95" s="209"/>
      <c r="M95" s="210"/>
      <c r="N95" s="212"/>
      <c r="O95" s="214"/>
      <c r="P95" s="194"/>
      <c r="Q95" s="195"/>
      <c r="R95" s="155" t="str">
        <f>IFERROR(ROUNDDOWN(AVERAGE(P94:Q95),1),"")</f>
        <v/>
      </c>
      <c r="S95" s="156"/>
      <c r="T95" s="194"/>
      <c r="U95" s="195"/>
      <c r="V95" s="155" t="str">
        <f>IFERROR(ROUNDDOWN(AVERAGE(T94:U95),1),"")</f>
        <v/>
      </c>
      <c r="W95" s="156"/>
      <c r="X95" s="200"/>
      <c r="Y95" s="201"/>
      <c r="Z95" s="201"/>
      <c r="AA95" s="202"/>
      <c r="AB95" s="194"/>
      <c r="AC95" s="195"/>
      <c r="AD95" s="155" t="str">
        <f>IFERROR(ROUNDDOWN(AVERAGE(AB94:AC95),1),"")</f>
        <v/>
      </c>
      <c r="AE95" s="156"/>
      <c r="AF95" s="153">
        <f t="shared" si="6"/>
        <v>0</v>
      </c>
      <c r="AG95" s="154"/>
      <c r="AH95" s="155">
        <f>IFERROR(ROUNDDOWN(AVERAGE(AF94:AG95),1),"")</f>
        <v>0</v>
      </c>
      <c r="AI95" s="156"/>
      <c r="AJ95" s="194"/>
      <c r="AK95" s="195"/>
      <c r="AL95" s="155" t="str">
        <f>IFERROR(ROUNDDOWN(AVERAGE(AJ94:AK95),1),"")</f>
        <v/>
      </c>
      <c r="AM95" s="156"/>
      <c r="AN95" s="198"/>
      <c r="AO95" s="191"/>
      <c r="AP95" s="191"/>
      <c r="AR95" s="192"/>
      <c r="AS95" s="52" t="s">
        <v>191</v>
      </c>
      <c r="AT95" s="57"/>
    </row>
    <row r="96" spans="1:46" ht="17.100000000000001" customHeight="1" x14ac:dyDescent="0.25">
      <c r="A96" s="219"/>
      <c r="B96" s="215"/>
      <c r="C96" s="203" t="str">
        <f>IFERROR(IF(VLOOKUP($AR96,'表２（地域間）（合計）'!$B$46:$AP$125,C$41,FALSE)="","",VLOOKUP($AR96,'表２（地域間）（合計）'!$B$46:$AP$125,C$41,FALSE)),"")</f>
        <v/>
      </c>
      <c r="D96" s="203" t="str">
        <f>IFERROR(IF(VLOOKUP($AR96,'表２（地域間）（合計）'!$B$46:$AP$125,D$41,FALSE)="","",VLOOKUP($AR96,'表２（地域間）（合計）'!$B$46:$AP$125,D$41,FALSE)),"")</f>
        <v/>
      </c>
      <c r="E96" s="203" t="str">
        <f>IFERROR(IF(VLOOKUP($AR96,'表２（地域間）（合計）'!$B$46:$AP$125,E$41,FALSE)="","",VLOOKUP($AR96,'表２（地域間）（合計）'!$B$46:$AP$125,E$41,FALSE)),"")</f>
        <v/>
      </c>
      <c r="F96" s="203" t="str">
        <f>IFERROR(IF(VLOOKUP($AR96,'表２（地域間）（合計）'!$B$46:$AP$125,F$41,FALSE)="","",VLOOKUP($AR96,'表２（地域間）（合計）'!$B$46:$AP$125,F$41,FALSE)),"")</f>
        <v/>
      </c>
      <c r="G96" s="203" t="str">
        <f>IFERROR(IF(VLOOKUP($AR96,'表２（地域間）（合計）'!$B$46:$AP$125,G$41,FALSE)="","",VLOOKUP($AR96,'表２（地域間）（合計）'!$B$46:$AP$125,G$41,FALSE)),"")</f>
        <v/>
      </c>
      <c r="H96" s="203" t="str">
        <f>IFERROR(IF(VLOOKUP($AR96,'表２（地域間）（合計）'!$B$46:$AP$125,H$41,FALSE)="","",VLOOKUP($AR96,'表２（地域間）（合計）'!$B$46:$AP$125,H$41,FALSE)),"")</f>
        <v/>
      </c>
      <c r="I96" s="205" t="s">
        <v>54</v>
      </c>
      <c r="J96" s="42"/>
      <c r="K96" s="205" t="s">
        <v>60</v>
      </c>
      <c r="L96" s="207" t="str">
        <f>IFERROR(IF(VLOOKUP($AR96,'表２（地域間）（合計）'!$B$46:$AP$125,L$41,FALSE)="","",VLOOKUP($AR96,'表２（地域間）（合計）'!$B$46:$AP$125,L$41,FALSE)),"")</f>
        <v/>
      </c>
      <c r="M96" s="208"/>
      <c r="N96" s="211" t="str">
        <f t="shared" ref="N96" si="51">IFERROR(ROUNDDOWN(J97*L96, 1), "")</f>
        <v/>
      </c>
      <c r="O96" s="213" t="s">
        <v>79</v>
      </c>
      <c r="P96" s="196"/>
      <c r="Q96" s="197"/>
      <c r="R96" s="181" t="s">
        <v>5</v>
      </c>
      <c r="S96" s="182"/>
      <c r="T96" s="196"/>
      <c r="U96" s="197"/>
      <c r="V96" s="181" t="s">
        <v>5</v>
      </c>
      <c r="W96" s="182"/>
      <c r="X96" s="139" t="str">
        <f>IFERROR(TRUNC(V97/R97,5),"")</f>
        <v/>
      </c>
      <c r="Y96" s="199"/>
      <c r="Z96" s="199"/>
      <c r="AA96" s="140"/>
      <c r="AB96" s="196"/>
      <c r="AC96" s="197"/>
      <c r="AD96" s="181" t="s">
        <v>5</v>
      </c>
      <c r="AE96" s="182"/>
      <c r="AF96" s="179">
        <f t="shared" si="6"/>
        <v>0</v>
      </c>
      <c r="AG96" s="180"/>
      <c r="AH96" s="181" t="s">
        <v>5</v>
      </c>
      <c r="AI96" s="182"/>
      <c r="AJ96" s="196"/>
      <c r="AK96" s="197"/>
      <c r="AL96" s="181" t="s">
        <v>5</v>
      </c>
      <c r="AM96" s="182"/>
      <c r="AN96" s="198" t="str">
        <f t="shared" ref="AN96" si="52">IFERROR(TRUNC(AL97/R97,5),"")</f>
        <v/>
      </c>
      <c r="AO96" s="191" t="str">
        <f>IFERROR(TRUNC((R97-SUM(AD97,AH97,AL97))/R97,5),"")</f>
        <v/>
      </c>
      <c r="AP96" s="191"/>
      <c r="AR96" s="192"/>
      <c r="AS96" s="52" t="s">
        <v>190</v>
      </c>
      <c r="AT96" s="57"/>
    </row>
    <row r="97" spans="1:46" ht="17.100000000000001" customHeight="1" x14ac:dyDescent="0.25">
      <c r="A97" s="219"/>
      <c r="B97" s="216"/>
      <c r="C97" s="204"/>
      <c r="D97" s="204"/>
      <c r="E97" s="204"/>
      <c r="F97" s="204"/>
      <c r="G97" s="204"/>
      <c r="H97" s="204"/>
      <c r="I97" s="206"/>
      <c r="J97" s="30">
        <f>IFERROR(ROUNDDOWN(J96/H96,1),0)</f>
        <v>0</v>
      </c>
      <c r="K97" s="206"/>
      <c r="L97" s="209"/>
      <c r="M97" s="210"/>
      <c r="N97" s="212"/>
      <c r="O97" s="214"/>
      <c r="P97" s="194"/>
      <c r="Q97" s="195"/>
      <c r="R97" s="155" t="str">
        <f>IFERROR(ROUNDDOWN(AVERAGE(P96:Q97),1),"")</f>
        <v/>
      </c>
      <c r="S97" s="156"/>
      <c r="T97" s="194"/>
      <c r="U97" s="195"/>
      <c r="V97" s="155" t="str">
        <f>IFERROR(ROUNDDOWN(AVERAGE(T96:U97),1),"")</f>
        <v/>
      </c>
      <c r="W97" s="156"/>
      <c r="X97" s="200"/>
      <c r="Y97" s="201"/>
      <c r="Z97" s="201"/>
      <c r="AA97" s="202"/>
      <c r="AB97" s="194"/>
      <c r="AC97" s="195"/>
      <c r="AD97" s="155" t="str">
        <f>IFERROR(ROUNDDOWN(AVERAGE(AB96:AC97),1),"")</f>
        <v/>
      </c>
      <c r="AE97" s="156"/>
      <c r="AF97" s="153">
        <f t="shared" si="6"/>
        <v>0</v>
      </c>
      <c r="AG97" s="154"/>
      <c r="AH97" s="155">
        <f>IFERROR(ROUNDDOWN(AVERAGE(AF96:AG97),1),"")</f>
        <v>0</v>
      </c>
      <c r="AI97" s="156"/>
      <c r="AJ97" s="194"/>
      <c r="AK97" s="195"/>
      <c r="AL97" s="155" t="str">
        <f>IFERROR(ROUNDDOWN(AVERAGE(AJ96:AK97),1),"")</f>
        <v/>
      </c>
      <c r="AM97" s="156"/>
      <c r="AN97" s="198"/>
      <c r="AO97" s="191"/>
      <c r="AP97" s="191"/>
      <c r="AR97" s="192"/>
      <c r="AS97" s="52" t="s">
        <v>191</v>
      </c>
      <c r="AT97" s="57"/>
    </row>
    <row r="98" spans="1:46" ht="17.100000000000001" customHeight="1" x14ac:dyDescent="0.25">
      <c r="A98" s="219"/>
      <c r="B98" s="215"/>
      <c r="C98" s="203" t="str">
        <f>IFERROR(IF(VLOOKUP($AR98,'表２（地域間）（合計）'!$B$46:$AP$125,C$41,FALSE)="","",VLOOKUP($AR98,'表２（地域間）（合計）'!$B$46:$AP$125,C$41,FALSE)),"")</f>
        <v/>
      </c>
      <c r="D98" s="203" t="str">
        <f>IFERROR(IF(VLOOKUP($AR98,'表２（地域間）（合計）'!$B$46:$AP$125,D$41,FALSE)="","",VLOOKUP($AR98,'表２（地域間）（合計）'!$B$46:$AP$125,D$41,FALSE)),"")</f>
        <v/>
      </c>
      <c r="E98" s="203" t="str">
        <f>IFERROR(IF(VLOOKUP($AR98,'表２（地域間）（合計）'!$B$46:$AP$125,E$41,FALSE)="","",VLOOKUP($AR98,'表２（地域間）（合計）'!$B$46:$AP$125,E$41,FALSE)),"")</f>
        <v/>
      </c>
      <c r="F98" s="203" t="str">
        <f>IFERROR(IF(VLOOKUP($AR98,'表２（地域間）（合計）'!$B$46:$AP$125,F$41,FALSE)="","",VLOOKUP($AR98,'表２（地域間）（合計）'!$B$46:$AP$125,F$41,FALSE)),"")</f>
        <v/>
      </c>
      <c r="G98" s="203" t="str">
        <f>IFERROR(IF(VLOOKUP($AR98,'表２（地域間）（合計）'!$B$46:$AP$125,G$41,FALSE)="","",VLOOKUP($AR98,'表２（地域間）（合計）'!$B$46:$AP$125,G$41,FALSE)),"")</f>
        <v/>
      </c>
      <c r="H98" s="203" t="str">
        <f>IFERROR(IF(VLOOKUP($AR98,'表２（地域間）（合計）'!$B$46:$AP$125,H$41,FALSE)="","",VLOOKUP($AR98,'表２（地域間）（合計）'!$B$46:$AP$125,H$41,FALSE)),"")</f>
        <v/>
      </c>
      <c r="I98" s="205" t="s">
        <v>54</v>
      </c>
      <c r="J98" s="42"/>
      <c r="K98" s="205" t="s">
        <v>60</v>
      </c>
      <c r="L98" s="207" t="str">
        <f>IFERROR(IF(VLOOKUP($AR98,'表２（地域間）（合計）'!$B$46:$AP$125,L$41,FALSE)="","",VLOOKUP($AR98,'表２（地域間）（合計）'!$B$46:$AP$125,L$41,FALSE)),"")</f>
        <v/>
      </c>
      <c r="M98" s="208"/>
      <c r="N98" s="211" t="str">
        <f t="shared" ref="N98" si="53">IFERROR(ROUNDDOWN(J99*L98, 1), "")</f>
        <v/>
      </c>
      <c r="O98" s="213" t="s">
        <v>79</v>
      </c>
      <c r="P98" s="196"/>
      <c r="Q98" s="197"/>
      <c r="R98" s="181" t="s">
        <v>5</v>
      </c>
      <c r="S98" s="182"/>
      <c r="T98" s="196"/>
      <c r="U98" s="197"/>
      <c r="V98" s="181" t="s">
        <v>5</v>
      </c>
      <c r="W98" s="182"/>
      <c r="X98" s="139" t="str">
        <f>IFERROR(TRUNC(V99/R99,5),"")</f>
        <v/>
      </c>
      <c r="Y98" s="199"/>
      <c r="Z98" s="199"/>
      <c r="AA98" s="140"/>
      <c r="AB98" s="196"/>
      <c r="AC98" s="197"/>
      <c r="AD98" s="181" t="s">
        <v>5</v>
      </c>
      <c r="AE98" s="182"/>
      <c r="AF98" s="179">
        <f t="shared" si="6"/>
        <v>0</v>
      </c>
      <c r="AG98" s="180"/>
      <c r="AH98" s="181" t="s">
        <v>5</v>
      </c>
      <c r="AI98" s="182"/>
      <c r="AJ98" s="196"/>
      <c r="AK98" s="197"/>
      <c r="AL98" s="181" t="s">
        <v>5</v>
      </c>
      <c r="AM98" s="182"/>
      <c r="AN98" s="198" t="str">
        <f t="shared" ref="AN98" si="54">IFERROR(TRUNC(AL99/R99,5),"")</f>
        <v/>
      </c>
      <c r="AO98" s="191" t="str">
        <f>IFERROR(TRUNC((R99-SUM(AD99,AH99,AL99))/R99,5),"")</f>
        <v/>
      </c>
      <c r="AP98" s="191"/>
      <c r="AR98" s="192"/>
      <c r="AS98" s="52" t="s">
        <v>190</v>
      </c>
      <c r="AT98" s="57"/>
    </row>
    <row r="99" spans="1:46" ht="17.100000000000001" customHeight="1" x14ac:dyDescent="0.25">
      <c r="A99" s="219"/>
      <c r="B99" s="216"/>
      <c r="C99" s="204"/>
      <c r="D99" s="204"/>
      <c r="E99" s="204"/>
      <c r="F99" s="204"/>
      <c r="G99" s="204"/>
      <c r="H99" s="204"/>
      <c r="I99" s="206"/>
      <c r="J99" s="30">
        <f>IFERROR(ROUNDDOWN(J98/H98,1),0)</f>
        <v>0</v>
      </c>
      <c r="K99" s="206"/>
      <c r="L99" s="209"/>
      <c r="M99" s="210"/>
      <c r="N99" s="212"/>
      <c r="O99" s="214"/>
      <c r="P99" s="194"/>
      <c r="Q99" s="195"/>
      <c r="R99" s="155" t="str">
        <f>IFERROR(ROUNDDOWN(AVERAGE(P98:Q99),1),"")</f>
        <v/>
      </c>
      <c r="S99" s="156"/>
      <c r="T99" s="194"/>
      <c r="U99" s="195"/>
      <c r="V99" s="155" t="str">
        <f>IFERROR(ROUNDDOWN(AVERAGE(T98:U99),1),"")</f>
        <v/>
      </c>
      <c r="W99" s="156"/>
      <c r="X99" s="200"/>
      <c r="Y99" s="201"/>
      <c r="Z99" s="201"/>
      <c r="AA99" s="202"/>
      <c r="AB99" s="194"/>
      <c r="AC99" s="195"/>
      <c r="AD99" s="155" t="str">
        <f>IFERROR(ROUNDDOWN(AVERAGE(AB98:AC99),1),"")</f>
        <v/>
      </c>
      <c r="AE99" s="156"/>
      <c r="AF99" s="153">
        <f t="shared" si="6"/>
        <v>0</v>
      </c>
      <c r="AG99" s="154"/>
      <c r="AH99" s="155">
        <f>IFERROR(ROUNDDOWN(AVERAGE(AF98:AG99),1),"")</f>
        <v>0</v>
      </c>
      <c r="AI99" s="156"/>
      <c r="AJ99" s="194"/>
      <c r="AK99" s="195"/>
      <c r="AL99" s="155" t="str">
        <f>IFERROR(ROUNDDOWN(AVERAGE(AJ98:AK99),1),"")</f>
        <v/>
      </c>
      <c r="AM99" s="156"/>
      <c r="AN99" s="198"/>
      <c r="AO99" s="191"/>
      <c r="AP99" s="191"/>
      <c r="AR99" s="192"/>
      <c r="AS99" s="52" t="s">
        <v>191</v>
      </c>
      <c r="AT99" s="57"/>
    </row>
    <row r="100" spans="1:46" ht="17.100000000000001" customHeight="1" x14ac:dyDescent="0.25">
      <c r="A100" s="219"/>
      <c r="B100" s="215"/>
      <c r="C100" s="203" t="str">
        <f>IFERROR(IF(VLOOKUP($AR100,'表２（地域間）（合計）'!$B$46:$AP$125,C$41,FALSE)="","",VLOOKUP($AR100,'表２（地域間）（合計）'!$B$46:$AP$125,C$41,FALSE)),"")</f>
        <v/>
      </c>
      <c r="D100" s="203" t="str">
        <f>IFERROR(IF(VLOOKUP($AR100,'表２（地域間）（合計）'!$B$46:$AP$125,D$41,FALSE)="","",VLOOKUP($AR100,'表２（地域間）（合計）'!$B$46:$AP$125,D$41,FALSE)),"")</f>
        <v/>
      </c>
      <c r="E100" s="203" t="str">
        <f>IFERROR(IF(VLOOKUP($AR100,'表２（地域間）（合計）'!$B$46:$AP$125,E$41,FALSE)="","",VLOOKUP($AR100,'表２（地域間）（合計）'!$B$46:$AP$125,E$41,FALSE)),"")</f>
        <v/>
      </c>
      <c r="F100" s="203" t="str">
        <f>IFERROR(IF(VLOOKUP($AR100,'表２（地域間）（合計）'!$B$46:$AP$125,F$41,FALSE)="","",VLOOKUP($AR100,'表２（地域間）（合計）'!$B$46:$AP$125,F$41,FALSE)),"")</f>
        <v/>
      </c>
      <c r="G100" s="203" t="str">
        <f>IFERROR(IF(VLOOKUP($AR100,'表２（地域間）（合計）'!$B$46:$AP$125,G$41,FALSE)="","",VLOOKUP($AR100,'表２（地域間）（合計）'!$B$46:$AP$125,G$41,FALSE)),"")</f>
        <v/>
      </c>
      <c r="H100" s="203" t="str">
        <f>IFERROR(IF(VLOOKUP($AR100,'表２（地域間）（合計）'!$B$46:$AP$125,H$41,FALSE)="","",VLOOKUP($AR100,'表２（地域間）（合計）'!$B$46:$AP$125,H$41,FALSE)),"")</f>
        <v/>
      </c>
      <c r="I100" s="205" t="s">
        <v>54</v>
      </c>
      <c r="J100" s="42">
        <v>1945</v>
      </c>
      <c r="K100" s="205" t="s">
        <v>60</v>
      </c>
      <c r="L100" s="207" t="str">
        <f>IFERROR(IF(VLOOKUP($AR100,'表２（地域間）（合計）'!$B$46:$AP$125,L$41,FALSE)="","",VLOOKUP($AR100,'表２（地域間）（合計）'!$B$46:$AP$125,L$41,FALSE)),"")</f>
        <v/>
      </c>
      <c r="M100" s="208"/>
      <c r="N100" s="211" t="str">
        <f t="shared" ref="N100" si="55">IFERROR(ROUNDDOWN(J101*L100, 1), "")</f>
        <v/>
      </c>
      <c r="O100" s="213" t="s">
        <v>79</v>
      </c>
      <c r="P100" s="196"/>
      <c r="Q100" s="197"/>
      <c r="R100" s="181" t="s">
        <v>5</v>
      </c>
      <c r="S100" s="182"/>
      <c r="T100" s="196"/>
      <c r="U100" s="197"/>
      <c r="V100" s="181" t="s">
        <v>5</v>
      </c>
      <c r="W100" s="182"/>
      <c r="X100" s="139" t="str">
        <f>IFERROR(TRUNC(V101/R101,5),"")</f>
        <v/>
      </c>
      <c r="Y100" s="199"/>
      <c r="Z100" s="199"/>
      <c r="AA100" s="140"/>
      <c r="AB100" s="196"/>
      <c r="AC100" s="197"/>
      <c r="AD100" s="181" t="s">
        <v>5</v>
      </c>
      <c r="AE100" s="182"/>
      <c r="AF100" s="179">
        <f t="shared" si="6"/>
        <v>0</v>
      </c>
      <c r="AG100" s="180"/>
      <c r="AH100" s="181" t="s">
        <v>5</v>
      </c>
      <c r="AI100" s="182"/>
      <c r="AJ100" s="196"/>
      <c r="AK100" s="197"/>
      <c r="AL100" s="181" t="s">
        <v>5</v>
      </c>
      <c r="AM100" s="182"/>
      <c r="AN100" s="198" t="str">
        <f t="shared" ref="AN100" si="56">IFERROR(TRUNC(AL101/R101,5),"")</f>
        <v/>
      </c>
      <c r="AO100" s="191" t="str">
        <f>IFERROR(TRUNC((R101-SUM(AD101,AH101,AL101))/R101,5),"")</f>
        <v/>
      </c>
      <c r="AP100" s="191"/>
      <c r="AR100" s="192"/>
      <c r="AS100" s="52" t="s">
        <v>190</v>
      </c>
      <c r="AT100" s="57"/>
    </row>
    <row r="101" spans="1:46" ht="17.100000000000001" customHeight="1" x14ac:dyDescent="0.25">
      <c r="A101" s="219"/>
      <c r="B101" s="216"/>
      <c r="C101" s="204"/>
      <c r="D101" s="204"/>
      <c r="E101" s="204"/>
      <c r="F101" s="204"/>
      <c r="G101" s="204"/>
      <c r="H101" s="204"/>
      <c r="I101" s="206"/>
      <c r="J101" s="30">
        <f>IFERROR(ROUNDDOWN(J100/H100,1),0)</f>
        <v>0</v>
      </c>
      <c r="K101" s="206"/>
      <c r="L101" s="209"/>
      <c r="M101" s="210"/>
      <c r="N101" s="212"/>
      <c r="O101" s="214"/>
      <c r="P101" s="194"/>
      <c r="Q101" s="195"/>
      <c r="R101" s="155" t="str">
        <f>IFERROR(ROUNDDOWN(AVERAGE(P100:Q101),1),"")</f>
        <v/>
      </c>
      <c r="S101" s="156"/>
      <c r="T101" s="194"/>
      <c r="U101" s="195"/>
      <c r="V101" s="155" t="str">
        <f>IFERROR(ROUNDDOWN(AVERAGE(T100:U101),1),"")</f>
        <v/>
      </c>
      <c r="W101" s="156"/>
      <c r="X101" s="200"/>
      <c r="Y101" s="201"/>
      <c r="Z101" s="201"/>
      <c r="AA101" s="202"/>
      <c r="AB101" s="194"/>
      <c r="AC101" s="195"/>
      <c r="AD101" s="155" t="str">
        <f>IFERROR(ROUNDDOWN(AVERAGE(AB100:AC101),1),"")</f>
        <v/>
      </c>
      <c r="AE101" s="156"/>
      <c r="AF101" s="153">
        <f t="shared" si="6"/>
        <v>0</v>
      </c>
      <c r="AG101" s="154"/>
      <c r="AH101" s="155">
        <f>IFERROR(ROUNDDOWN(AVERAGE(AF100:AG101),1),"")</f>
        <v>0</v>
      </c>
      <c r="AI101" s="156"/>
      <c r="AJ101" s="194"/>
      <c r="AK101" s="195"/>
      <c r="AL101" s="155" t="str">
        <f>IFERROR(ROUNDDOWN(AVERAGE(AJ100:AK101),1),"")</f>
        <v/>
      </c>
      <c r="AM101" s="156"/>
      <c r="AN101" s="198"/>
      <c r="AO101" s="191"/>
      <c r="AP101" s="191"/>
      <c r="AR101" s="192"/>
      <c r="AS101" s="52" t="s">
        <v>191</v>
      </c>
      <c r="AT101" s="57"/>
    </row>
    <row r="102" spans="1:46" ht="17.100000000000001" customHeight="1" x14ac:dyDescent="0.25">
      <c r="A102" s="219"/>
      <c r="B102" s="215"/>
      <c r="C102" s="203" t="str">
        <f>IFERROR(IF(VLOOKUP($AR102,'表２（地域間）（合計）'!$B$46:$AP$125,C$41,FALSE)="","",VLOOKUP($AR102,'表２（地域間）（合計）'!$B$46:$AP$125,C$41,FALSE)),"")</f>
        <v/>
      </c>
      <c r="D102" s="203" t="str">
        <f>IFERROR(IF(VLOOKUP($AR102,'表２（地域間）（合計）'!$B$46:$AP$125,D$41,FALSE)="","",VLOOKUP($AR102,'表２（地域間）（合計）'!$B$46:$AP$125,D$41,FALSE)),"")</f>
        <v/>
      </c>
      <c r="E102" s="203" t="str">
        <f>IFERROR(IF(VLOOKUP($AR102,'表２（地域間）（合計）'!$B$46:$AP$125,E$41,FALSE)="","",VLOOKUP($AR102,'表２（地域間）（合計）'!$B$46:$AP$125,E$41,FALSE)),"")</f>
        <v/>
      </c>
      <c r="F102" s="203" t="str">
        <f>IFERROR(IF(VLOOKUP($AR102,'表２（地域間）（合計）'!$B$46:$AP$125,F$41,FALSE)="","",VLOOKUP($AR102,'表２（地域間）（合計）'!$B$46:$AP$125,F$41,FALSE)),"")</f>
        <v/>
      </c>
      <c r="G102" s="203" t="str">
        <f>IFERROR(IF(VLOOKUP($AR102,'表２（地域間）（合計）'!$B$46:$AP$125,G$41,FALSE)="","",VLOOKUP($AR102,'表２（地域間）（合計）'!$B$46:$AP$125,G$41,FALSE)),"")</f>
        <v/>
      </c>
      <c r="H102" s="203" t="str">
        <f>IFERROR(IF(VLOOKUP($AR102,'表２（地域間）（合計）'!$B$46:$AP$125,H$41,FALSE)="","",VLOOKUP($AR102,'表２（地域間）（合計）'!$B$46:$AP$125,H$41,FALSE)),"")</f>
        <v/>
      </c>
      <c r="I102" s="205" t="s">
        <v>54</v>
      </c>
      <c r="J102" s="42"/>
      <c r="K102" s="205" t="s">
        <v>60</v>
      </c>
      <c r="L102" s="207" t="str">
        <f>IFERROR(IF(VLOOKUP($AR102,'表２（地域間）（合計）'!$B$46:$AP$125,L$41,FALSE)="","",VLOOKUP($AR102,'表２（地域間）（合計）'!$B$46:$AP$125,L$41,FALSE)),"")</f>
        <v/>
      </c>
      <c r="M102" s="208"/>
      <c r="N102" s="211" t="str">
        <f t="shared" ref="N102" si="57">IFERROR(ROUNDDOWN(J103*L102, 1), "")</f>
        <v/>
      </c>
      <c r="O102" s="213" t="s">
        <v>79</v>
      </c>
      <c r="P102" s="196"/>
      <c r="Q102" s="197"/>
      <c r="R102" s="181" t="s">
        <v>5</v>
      </c>
      <c r="S102" s="182"/>
      <c r="T102" s="196"/>
      <c r="U102" s="197"/>
      <c r="V102" s="181" t="s">
        <v>5</v>
      </c>
      <c r="W102" s="182"/>
      <c r="X102" s="139" t="str">
        <f>IFERROR(TRUNC(V103/R103,5),"")</f>
        <v/>
      </c>
      <c r="Y102" s="199"/>
      <c r="Z102" s="199"/>
      <c r="AA102" s="140"/>
      <c r="AB102" s="196"/>
      <c r="AC102" s="197"/>
      <c r="AD102" s="181" t="s">
        <v>5</v>
      </c>
      <c r="AE102" s="182"/>
      <c r="AF102" s="179">
        <f t="shared" si="6"/>
        <v>0</v>
      </c>
      <c r="AG102" s="180"/>
      <c r="AH102" s="181" t="s">
        <v>5</v>
      </c>
      <c r="AI102" s="182"/>
      <c r="AJ102" s="196"/>
      <c r="AK102" s="197"/>
      <c r="AL102" s="181" t="s">
        <v>5</v>
      </c>
      <c r="AM102" s="182"/>
      <c r="AN102" s="198" t="str">
        <f t="shared" ref="AN102" si="58">IFERROR(TRUNC(AL103/R103,5),"")</f>
        <v/>
      </c>
      <c r="AO102" s="191" t="str">
        <f>IFERROR(TRUNC((R103-SUM(AD103,AH103,AL103))/R103,5),"")</f>
        <v/>
      </c>
      <c r="AP102" s="191"/>
      <c r="AR102" s="192"/>
      <c r="AS102" s="52" t="s">
        <v>190</v>
      </c>
      <c r="AT102" s="57"/>
    </row>
    <row r="103" spans="1:46" ht="17.100000000000001" customHeight="1" x14ac:dyDescent="0.25">
      <c r="A103" s="219"/>
      <c r="B103" s="216"/>
      <c r="C103" s="204"/>
      <c r="D103" s="204"/>
      <c r="E103" s="204"/>
      <c r="F103" s="204"/>
      <c r="G103" s="204"/>
      <c r="H103" s="204"/>
      <c r="I103" s="206"/>
      <c r="J103" s="30">
        <f>IFERROR(ROUNDDOWN(J102/H102,1),0)</f>
        <v>0</v>
      </c>
      <c r="K103" s="206"/>
      <c r="L103" s="209"/>
      <c r="M103" s="210"/>
      <c r="N103" s="212"/>
      <c r="O103" s="214"/>
      <c r="P103" s="194"/>
      <c r="Q103" s="195"/>
      <c r="R103" s="155" t="str">
        <f>IFERROR(ROUNDDOWN(AVERAGE(P102:Q103),1),"")</f>
        <v/>
      </c>
      <c r="S103" s="156"/>
      <c r="T103" s="194"/>
      <c r="U103" s="195"/>
      <c r="V103" s="155" t="str">
        <f>IFERROR(ROUNDDOWN(AVERAGE(T102:U103),1),"")</f>
        <v/>
      </c>
      <c r="W103" s="156"/>
      <c r="X103" s="200"/>
      <c r="Y103" s="201"/>
      <c r="Z103" s="201"/>
      <c r="AA103" s="202"/>
      <c r="AB103" s="194"/>
      <c r="AC103" s="195"/>
      <c r="AD103" s="155" t="str">
        <f>IFERROR(ROUNDDOWN(AVERAGE(AB102:AC103),1),"")</f>
        <v/>
      </c>
      <c r="AE103" s="156"/>
      <c r="AF103" s="153">
        <f t="shared" si="6"/>
        <v>0</v>
      </c>
      <c r="AG103" s="154"/>
      <c r="AH103" s="155">
        <f>IFERROR(ROUNDDOWN(AVERAGE(AF102:AG103),1),"")</f>
        <v>0</v>
      </c>
      <c r="AI103" s="156"/>
      <c r="AJ103" s="194"/>
      <c r="AK103" s="195"/>
      <c r="AL103" s="155" t="str">
        <f>IFERROR(ROUNDDOWN(AVERAGE(AJ102:AK103),1),"")</f>
        <v/>
      </c>
      <c r="AM103" s="156"/>
      <c r="AN103" s="198"/>
      <c r="AO103" s="191"/>
      <c r="AP103" s="191"/>
      <c r="AR103" s="192"/>
      <c r="AS103" s="52" t="s">
        <v>191</v>
      </c>
      <c r="AT103" s="57"/>
    </row>
    <row r="104" spans="1:46" ht="17.100000000000001" customHeight="1" x14ac:dyDescent="0.25">
      <c r="A104" s="219"/>
      <c r="B104" s="215"/>
      <c r="C104" s="203" t="str">
        <f>IFERROR(IF(VLOOKUP($AR104,'表２（地域間）（合計）'!$B$46:$AP$125,C$41,FALSE)="","",VLOOKUP($AR104,'表２（地域間）（合計）'!$B$46:$AP$125,C$41,FALSE)),"")</f>
        <v/>
      </c>
      <c r="D104" s="203" t="str">
        <f>IFERROR(IF(VLOOKUP($AR104,'表２（地域間）（合計）'!$B$46:$AP$125,D$41,FALSE)="","",VLOOKUP($AR104,'表２（地域間）（合計）'!$B$46:$AP$125,D$41,FALSE)),"")</f>
        <v/>
      </c>
      <c r="E104" s="203" t="str">
        <f>IFERROR(IF(VLOOKUP($AR104,'表２（地域間）（合計）'!$B$46:$AP$125,E$41,FALSE)="","",VLOOKUP($AR104,'表２（地域間）（合計）'!$B$46:$AP$125,E$41,FALSE)),"")</f>
        <v/>
      </c>
      <c r="F104" s="203" t="str">
        <f>IFERROR(IF(VLOOKUP($AR104,'表２（地域間）（合計）'!$B$46:$AP$125,F$41,FALSE)="","",VLOOKUP($AR104,'表２（地域間）（合計）'!$B$46:$AP$125,F$41,FALSE)),"")</f>
        <v/>
      </c>
      <c r="G104" s="203" t="str">
        <f>IFERROR(IF(VLOOKUP($AR104,'表２（地域間）（合計）'!$B$46:$AP$125,G$41,FALSE)="","",VLOOKUP($AR104,'表２（地域間）（合計）'!$B$46:$AP$125,G$41,FALSE)),"")</f>
        <v/>
      </c>
      <c r="H104" s="203" t="str">
        <f>IFERROR(IF(VLOOKUP($AR104,'表２（地域間）（合計）'!$B$46:$AP$125,H$41,FALSE)="","",VLOOKUP($AR104,'表２（地域間）（合計）'!$B$46:$AP$125,H$41,FALSE)),"")</f>
        <v/>
      </c>
      <c r="I104" s="205" t="s">
        <v>54</v>
      </c>
      <c r="J104" s="42"/>
      <c r="K104" s="205" t="s">
        <v>60</v>
      </c>
      <c r="L104" s="207" t="str">
        <f>IFERROR(IF(VLOOKUP($AR104,'表２（地域間）（合計）'!$B$46:$AP$125,L$41,FALSE)="","",VLOOKUP($AR104,'表２（地域間）（合計）'!$B$46:$AP$125,L$41,FALSE)),"")</f>
        <v/>
      </c>
      <c r="M104" s="208"/>
      <c r="N104" s="211" t="str">
        <f t="shared" ref="N104" si="59">IFERROR(ROUNDDOWN(J105*L104, 1), "")</f>
        <v/>
      </c>
      <c r="O104" s="213" t="s">
        <v>79</v>
      </c>
      <c r="P104" s="196"/>
      <c r="Q104" s="197"/>
      <c r="R104" s="181" t="s">
        <v>5</v>
      </c>
      <c r="S104" s="182"/>
      <c r="T104" s="196"/>
      <c r="U104" s="197"/>
      <c r="V104" s="181" t="s">
        <v>5</v>
      </c>
      <c r="W104" s="182"/>
      <c r="X104" s="139" t="str">
        <f>IFERROR(TRUNC(V105/R105,5),"")</f>
        <v/>
      </c>
      <c r="Y104" s="199"/>
      <c r="Z104" s="199"/>
      <c r="AA104" s="140"/>
      <c r="AB104" s="196"/>
      <c r="AC104" s="197"/>
      <c r="AD104" s="181" t="s">
        <v>5</v>
      </c>
      <c r="AE104" s="182"/>
      <c r="AF104" s="179">
        <f t="shared" si="6"/>
        <v>0</v>
      </c>
      <c r="AG104" s="180"/>
      <c r="AH104" s="181" t="s">
        <v>5</v>
      </c>
      <c r="AI104" s="182"/>
      <c r="AJ104" s="196"/>
      <c r="AK104" s="197"/>
      <c r="AL104" s="181" t="s">
        <v>5</v>
      </c>
      <c r="AM104" s="182"/>
      <c r="AN104" s="198" t="str">
        <f t="shared" ref="AN104" si="60">IFERROR(TRUNC(AL105/R105,5),"")</f>
        <v/>
      </c>
      <c r="AO104" s="191" t="str">
        <f>IFERROR(TRUNC((R105-SUM(AD105,AH105,AL105))/R105,5),"")</f>
        <v/>
      </c>
      <c r="AP104" s="191"/>
      <c r="AR104" s="192"/>
      <c r="AS104" s="52" t="s">
        <v>190</v>
      </c>
      <c r="AT104" s="57"/>
    </row>
    <row r="105" spans="1:46" ht="17.100000000000001" customHeight="1" x14ac:dyDescent="0.25">
      <c r="A105" s="219"/>
      <c r="B105" s="216"/>
      <c r="C105" s="204"/>
      <c r="D105" s="204"/>
      <c r="E105" s="204"/>
      <c r="F105" s="204"/>
      <c r="G105" s="204"/>
      <c r="H105" s="204"/>
      <c r="I105" s="206"/>
      <c r="J105" s="30">
        <f>IFERROR(ROUNDDOWN(J104/H104,1),0)</f>
        <v>0</v>
      </c>
      <c r="K105" s="206"/>
      <c r="L105" s="209"/>
      <c r="M105" s="210"/>
      <c r="N105" s="212"/>
      <c r="O105" s="214"/>
      <c r="P105" s="194"/>
      <c r="Q105" s="195"/>
      <c r="R105" s="155" t="str">
        <f>IFERROR(ROUNDDOWN(AVERAGE(P104:Q105),1),"")</f>
        <v/>
      </c>
      <c r="S105" s="156"/>
      <c r="T105" s="194"/>
      <c r="U105" s="195"/>
      <c r="V105" s="155" t="str">
        <f>IFERROR(ROUNDDOWN(AVERAGE(T104:U105),1),"")</f>
        <v/>
      </c>
      <c r="W105" s="156"/>
      <c r="X105" s="200"/>
      <c r="Y105" s="201"/>
      <c r="Z105" s="201"/>
      <c r="AA105" s="202"/>
      <c r="AB105" s="194"/>
      <c r="AC105" s="195"/>
      <c r="AD105" s="155" t="str">
        <f>IFERROR(ROUNDDOWN(AVERAGE(AB104:AC105),1),"")</f>
        <v/>
      </c>
      <c r="AE105" s="156"/>
      <c r="AF105" s="153">
        <f t="shared" si="6"/>
        <v>0</v>
      </c>
      <c r="AG105" s="154"/>
      <c r="AH105" s="155">
        <f>IFERROR(ROUNDDOWN(AVERAGE(AF104:AG105),1),"")</f>
        <v>0</v>
      </c>
      <c r="AI105" s="156"/>
      <c r="AJ105" s="194"/>
      <c r="AK105" s="195"/>
      <c r="AL105" s="155" t="str">
        <f>IFERROR(ROUNDDOWN(AVERAGE(AJ104:AK105),1),"")</f>
        <v/>
      </c>
      <c r="AM105" s="156"/>
      <c r="AN105" s="198"/>
      <c r="AO105" s="191"/>
      <c r="AP105" s="191"/>
      <c r="AR105" s="192"/>
      <c r="AS105" s="52" t="s">
        <v>191</v>
      </c>
      <c r="AT105" s="57"/>
    </row>
    <row r="106" spans="1:46" ht="17.100000000000001" customHeight="1" x14ac:dyDescent="0.25">
      <c r="A106" s="219"/>
      <c r="B106" s="215"/>
      <c r="C106" s="203" t="str">
        <f>IFERROR(IF(VLOOKUP($AR106,'表２（地域間）（合計）'!$B$46:$AP$125,C$41,FALSE)="","",VLOOKUP($AR106,'表２（地域間）（合計）'!$B$46:$AP$125,C$41,FALSE)),"")</f>
        <v/>
      </c>
      <c r="D106" s="203" t="str">
        <f>IFERROR(IF(VLOOKUP($AR106,'表２（地域間）（合計）'!$B$46:$AP$125,D$41,FALSE)="","",VLOOKUP($AR106,'表２（地域間）（合計）'!$B$46:$AP$125,D$41,FALSE)),"")</f>
        <v/>
      </c>
      <c r="E106" s="203" t="str">
        <f>IFERROR(IF(VLOOKUP($AR106,'表２（地域間）（合計）'!$B$46:$AP$125,E$41,FALSE)="","",VLOOKUP($AR106,'表２（地域間）（合計）'!$B$46:$AP$125,E$41,FALSE)),"")</f>
        <v/>
      </c>
      <c r="F106" s="203" t="str">
        <f>IFERROR(IF(VLOOKUP($AR106,'表２（地域間）（合計）'!$B$46:$AP$125,F$41,FALSE)="","",VLOOKUP($AR106,'表２（地域間）（合計）'!$B$46:$AP$125,F$41,FALSE)),"")</f>
        <v/>
      </c>
      <c r="G106" s="203" t="str">
        <f>IFERROR(IF(VLOOKUP($AR106,'表２（地域間）（合計）'!$B$46:$AP$125,G$41,FALSE)="","",VLOOKUP($AR106,'表２（地域間）（合計）'!$B$46:$AP$125,G$41,FALSE)),"")</f>
        <v/>
      </c>
      <c r="H106" s="203" t="str">
        <f>IFERROR(IF(VLOOKUP($AR106,'表２（地域間）（合計）'!$B$46:$AP$125,H$41,FALSE)="","",VLOOKUP($AR106,'表２（地域間）（合計）'!$B$46:$AP$125,H$41,FALSE)),"")</f>
        <v/>
      </c>
      <c r="I106" s="205" t="s">
        <v>54</v>
      </c>
      <c r="J106" s="42"/>
      <c r="K106" s="205" t="s">
        <v>60</v>
      </c>
      <c r="L106" s="207" t="str">
        <f>IFERROR(IF(VLOOKUP($AR106,'表２（地域間）（合計）'!$B$46:$AP$125,L$41,FALSE)="","",VLOOKUP($AR106,'表２（地域間）（合計）'!$B$46:$AP$125,L$41,FALSE)),"")</f>
        <v/>
      </c>
      <c r="M106" s="208"/>
      <c r="N106" s="211" t="str">
        <f t="shared" ref="N106" si="61">IFERROR(ROUNDDOWN(J107*L106, 1), "")</f>
        <v/>
      </c>
      <c r="O106" s="213" t="s">
        <v>79</v>
      </c>
      <c r="P106" s="196"/>
      <c r="Q106" s="197"/>
      <c r="R106" s="181" t="s">
        <v>5</v>
      </c>
      <c r="S106" s="182"/>
      <c r="T106" s="196"/>
      <c r="U106" s="197"/>
      <c r="V106" s="181" t="s">
        <v>5</v>
      </c>
      <c r="W106" s="182"/>
      <c r="X106" s="139" t="str">
        <f>IFERROR(TRUNC(V107/R107,5),"")</f>
        <v/>
      </c>
      <c r="Y106" s="199"/>
      <c r="Z106" s="199"/>
      <c r="AA106" s="140"/>
      <c r="AB106" s="196"/>
      <c r="AC106" s="197"/>
      <c r="AD106" s="181" t="s">
        <v>5</v>
      </c>
      <c r="AE106" s="182"/>
      <c r="AF106" s="179">
        <f t="shared" si="6"/>
        <v>0</v>
      </c>
      <c r="AG106" s="180"/>
      <c r="AH106" s="181" t="s">
        <v>5</v>
      </c>
      <c r="AI106" s="182"/>
      <c r="AJ106" s="196"/>
      <c r="AK106" s="197"/>
      <c r="AL106" s="181" t="s">
        <v>5</v>
      </c>
      <c r="AM106" s="182"/>
      <c r="AN106" s="198" t="str">
        <f t="shared" ref="AN106" si="62">IFERROR(TRUNC(AL107/R107,5),"")</f>
        <v/>
      </c>
      <c r="AO106" s="191" t="str">
        <f>IFERROR(TRUNC((R107-SUM(AD107,AH107,AL107))/R107,5),"")</f>
        <v/>
      </c>
      <c r="AP106" s="191"/>
      <c r="AR106" s="192"/>
      <c r="AS106" s="52" t="s">
        <v>190</v>
      </c>
      <c r="AT106" s="57"/>
    </row>
    <row r="107" spans="1:46" ht="17.100000000000001" customHeight="1" x14ac:dyDescent="0.25">
      <c r="A107" s="219"/>
      <c r="B107" s="216"/>
      <c r="C107" s="204"/>
      <c r="D107" s="204"/>
      <c r="E107" s="204"/>
      <c r="F107" s="204"/>
      <c r="G107" s="204"/>
      <c r="H107" s="204"/>
      <c r="I107" s="206"/>
      <c r="J107" s="30">
        <f>IFERROR(ROUNDDOWN(J106/H106,1),0)</f>
        <v>0</v>
      </c>
      <c r="K107" s="206"/>
      <c r="L107" s="209"/>
      <c r="M107" s="210"/>
      <c r="N107" s="212"/>
      <c r="O107" s="214"/>
      <c r="P107" s="194"/>
      <c r="Q107" s="195"/>
      <c r="R107" s="155" t="str">
        <f>IFERROR(ROUNDDOWN(AVERAGE(P106:Q107),1),"")</f>
        <v/>
      </c>
      <c r="S107" s="156"/>
      <c r="T107" s="194"/>
      <c r="U107" s="195"/>
      <c r="V107" s="155" t="str">
        <f>IFERROR(ROUNDDOWN(AVERAGE(T106:U107),1),"")</f>
        <v/>
      </c>
      <c r="W107" s="156"/>
      <c r="X107" s="200"/>
      <c r="Y107" s="201"/>
      <c r="Z107" s="201"/>
      <c r="AA107" s="202"/>
      <c r="AB107" s="194"/>
      <c r="AC107" s="195"/>
      <c r="AD107" s="155" t="str">
        <f>IFERROR(ROUNDDOWN(AVERAGE(AB106:AC107),1),"")</f>
        <v/>
      </c>
      <c r="AE107" s="156"/>
      <c r="AF107" s="153">
        <f t="shared" si="6"/>
        <v>0</v>
      </c>
      <c r="AG107" s="154"/>
      <c r="AH107" s="155">
        <f>IFERROR(ROUNDDOWN(AVERAGE(AF106:AG107),1),"")</f>
        <v>0</v>
      </c>
      <c r="AI107" s="156"/>
      <c r="AJ107" s="194"/>
      <c r="AK107" s="195"/>
      <c r="AL107" s="155" t="str">
        <f>IFERROR(ROUNDDOWN(AVERAGE(AJ106:AK107),1),"")</f>
        <v/>
      </c>
      <c r="AM107" s="156"/>
      <c r="AN107" s="198"/>
      <c r="AO107" s="191"/>
      <c r="AP107" s="191"/>
      <c r="AR107" s="192"/>
      <c r="AS107" s="52" t="s">
        <v>191</v>
      </c>
      <c r="AT107" s="57"/>
    </row>
    <row r="108" spans="1:46" ht="17.100000000000001" customHeight="1" x14ac:dyDescent="0.25">
      <c r="A108" s="219"/>
      <c r="B108" s="215"/>
      <c r="C108" s="203" t="str">
        <f>IFERROR(IF(VLOOKUP($AR108,'表２（地域間）（合計）'!$B$46:$AP$125,C$41,FALSE)="","",VLOOKUP($AR108,'表２（地域間）（合計）'!$B$46:$AP$125,C$41,FALSE)),"")</f>
        <v/>
      </c>
      <c r="D108" s="203" t="str">
        <f>IFERROR(IF(VLOOKUP($AR108,'表２（地域間）（合計）'!$B$46:$AP$125,D$41,FALSE)="","",VLOOKUP($AR108,'表２（地域間）（合計）'!$B$46:$AP$125,D$41,FALSE)),"")</f>
        <v/>
      </c>
      <c r="E108" s="203" t="str">
        <f>IFERROR(IF(VLOOKUP($AR108,'表２（地域間）（合計）'!$B$46:$AP$125,E$41,FALSE)="","",VLOOKUP($AR108,'表２（地域間）（合計）'!$B$46:$AP$125,E$41,FALSE)),"")</f>
        <v/>
      </c>
      <c r="F108" s="203" t="str">
        <f>IFERROR(IF(VLOOKUP($AR108,'表２（地域間）（合計）'!$B$46:$AP$125,F$41,FALSE)="","",VLOOKUP($AR108,'表２（地域間）（合計）'!$B$46:$AP$125,F$41,FALSE)),"")</f>
        <v/>
      </c>
      <c r="G108" s="203" t="str">
        <f>IFERROR(IF(VLOOKUP($AR108,'表２（地域間）（合計）'!$B$46:$AP$125,G$41,FALSE)="","",VLOOKUP($AR108,'表２（地域間）（合計）'!$B$46:$AP$125,G$41,FALSE)),"")</f>
        <v/>
      </c>
      <c r="H108" s="203" t="str">
        <f>IFERROR(IF(VLOOKUP($AR108,'表２（地域間）（合計）'!$B$46:$AP$125,H$41,FALSE)="","",VLOOKUP($AR108,'表２（地域間）（合計）'!$B$46:$AP$125,H$41,FALSE)),"")</f>
        <v/>
      </c>
      <c r="I108" s="205" t="s">
        <v>54</v>
      </c>
      <c r="J108" s="42"/>
      <c r="K108" s="205" t="s">
        <v>60</v>
      </c>
      <c r="L108" s="207" t="str">
        <f>IFERROR(IF(VLOOKUP($AR108,'表２（地域間）（合計）'!$B$46:$AP$125,L$41,FALSE)="","",VLOOKUP($AR108,'表２（地域間）（合計）'!$B$46:$AP$125,L$41,FALSE)),"")</f>
        <v/>
      </c>
      <c r="M108" s="208"/>
      <c r="N108" s="211" t="str">
        <f t="shared" ref="N108" si="63">IFERROR(ROUNDDOWN(J109*L108, 1), "")</f>
        <v/>
      </c>
      <c r="O108" s="213" t="s">
        <v>79</v>
      </c>
      <c r="P108" s="196"/>
      <c r="Q108" s="197"/>
      <c r="R108" s="181" t="s">
        <v>5</v>
      </c>
      <c r="S108" s="182"/>
      <c r="T108" s="196"/>
      <c r="U108" s="197"/>
      <c r="V108" s="181" t="s">
        <v>5</v>
      </c>
      <c r="W108" s="182"/>
      <c r="X108" s="139" t="str">
        <f>IFERROR(TRUNC(V109/R109,5),"")</f>
        <v/>
      </c>
      <c r="Y108" s="199"/>
      <c r="Z108" s="199"/>
      <c r="AA108" s="140"/>
      <c r="AB108" s="196"/>
      <c r="AC108" s="197"/>
      <c r="AD108" s="181" t="s">
        <v>5</v>
      </c>
      <c r="AE108" s="182"/>
      <c r="AF108" s="179">
        <f t="shared" si="6"/>
        <v>0</v>
      </c>
      <c r="AG108" s="180"/>
      <c r="AH108" s="181" t="s">
        <v>5</v>
      </c>
      <c r="AI108" s="182"/>
      <c r="AJ108" s="196"/>
      <c r="AK108" s="197"/>
      <c r="AL108" s="181" t="s">
        <v>5</v>
      </c>
      <c r="AM108" s="182"/>
      <c r="AN108" s="198" t="str">
        <f t="shared" ref="AN108" si="64">IFERROR(TRUNC(AL109/R109,5),"")</f>
        <v/>
      </c>
      <c r="AO108" s="191" t="str">
        <f>IFERROR(TRUNC((R109-SUM(AD109,AH109,AL109))/R109,5),"")</f>
        <v/>
      </c>
      <c r="AP108" s="191"/>
      <c r="AR108" s="192"/>
      <c r="AS108" s="52" t="s">
        <v>190</v>
      </c>
      <c r="AT108" s="57"/>
    </row>
    <row r="109" spans="1:46" ht="17.100000000000001" customHeight="1" x14ac:dyDescent="0.25">
      <c r="A109" s="219"/>
      <c r="B109" s="216"/>
      <c r="C109" s="204"/>
      <c r="D109" s="204"/>
      <c r="E109" s="204"/>
      <c r="F109" s="204"/>
      <c r="G109" s="204"/>
      <c r="H109" s="204"/>
      <c r="I109" s="206"/>
      <c r="J109" s="30">
        <f>IFERROR(ROUNDDOWN(J108/H108,1),0)</f>
        <v>0</v>
      </c>
      <c r="K109" s="206"/>
      <c r="L109" s="209"/>
      <c r="M109" s="210"/>
      <c r="N109" s="212"/>
      <c r="O109" s="214"/>
      <c r="P109" s="194"/>
      <c r="Q109" s="195"/>
      <c r="R109" s="155" t="str">
        <f>IFERROR(ROUNDDOWN(AVERAGE(P108:Q109),1),"")</f>
        <v/>
      </c>
      <c r="S109" s="156"/>
      <c r="T109" s="194"/>
      <c r="U109" s="195"/>
      <c r="V109" s="155" t="str">
        <f>IFERROR(ROUNDDOWN(AVERAGE(T108:U109),1),"")</f>
        <v/>
      </c>
      <c r="W109" s="156"/>
      <c r="X109" s="200"/>
      <c r="Y109" s="201"/>
      <c r="Z109" s="201"/>
      <c r="AA109" s="202"/>
      <c r="AB109" s="194"/>
      <c r="AC109" s="195"/>
      <c r="AD109" s="155" t="str">
        <f>IFERROR(ROUNDDOWN(AVERAGE(AB108:AC109),1),"")</f>
        <v/>
      </c>
      <c r="AE109" s="156"/>
      <c r="AF109" s="153">
        <f t="shared" si="6"/>
        <v>0</v>
      </c>
      <c r="AG109" s="154"/>
      <c r="AH109" s="155">
        <f>IFERROR(ROUNDDOWN(AVERAGE(AF108:AG109),1),"")</f>
        <v>0</v>
      </c>
      <c r="AI109" s="156"/>
      <c r="AJ109" s="194"/>
      <c r="AK109" s="195"/>
      <c r="AL109" s="155" t="str">
        <f>IFERROR(ROUNDDOWN(AVERAGE(AJ108:AK109),1),"")</f>
        <v/>
      </c>
      <c r="AM109" s="156"/>
      <c r="AN109" s="198"/>
      <c r="AO109" s="191"/>
      <c r="AP109" s="191"/>
      <c r="AR109" s="192"/>
      <c r="AS109" s="52" t="s">
        <v>191</v>
      </c>
      <c r="AT109" s="57"/>
    </row>
    <row r="110" spans="1:46" ht="17.100000000000001" customHeight="1" x14ac:dyDescent="0.25">
      <c r="A110" s="219"/>
      <c r="B110" s="215"/>
      <c r="C110" s="203" t="str">
        <f>IFERROR(IF(VLOOKUP($AR110,'表２（地域間）（合計）'!$B$46:$AP$125,C$41,FALSE)="","",VLOOKUP($AR110,'表２（地域間）（合計）'!$B$46:$AP$125,C$41,FALSE)),"")</f>
        <v/>
      </c>
      <c r="D110" s="203" t="str">
        <f>IFERROR(IF(VLOOKUP($AR110,'表２（地域間）（合計）'!$B$46:$AP$125,D$41,FALSE)="","",VLOOKUP($AR110,'表２（地域間）（合計）'!$B$46:$AP$125,D$41,FALSE)),"")</f>
        <v/>
      </c>
      <c r="E110" s="203" t="str">
        <f>IFERROR(IF(VLOOKUP($AR110,'表２（地域間）（合計）'!$B$46:$AP$125,E$41,FALSE)="","",VLOOKUP($AR110,'表２（地域間）（合計）'!$B$46:$AP$125,E$41,FALSE)),"")</f>
        <v/>
      </c>
      <c r="F110" s="203" t="str">
        <f>IFERROR(IF(VLOOKUP($AR110,'表２（地域間）（合計）'!$B$46:$AP$125,F$41,FALSE)="","",VLOOKUP($AR110,'表２（地域間）（合計）'!$B$46:$AP$125,F$41,FALSE)),"")</f>
        <v/>
      </c>
      <c r="G110" s="203" t="str">
        <f>IFERROR(IF(VLOOKUP($AR110,'表２（地域間）（合計）'!$B$46:$AP$125,G$41,FALSE)="","",VLOOKUP($AR110,'表２（地域間）（合計）'!$B$46:$AP$125,G$41,FALSE)),"")</f>
        <v/>
      </c>
      <c r="H110" s="203" t="str">
        <f>IFERROR(IF(VLOOKUP($AR110,'表２（地域間）（合計）'!$B$46:$AP$125,H$41,FALSE)="","",VLOOKUP($AR110,'表２（地域間）（合計）'!$B$46:$AP$125,H$41,FALSE)),"")</f>
        <v/>
      </c>
      <c r="I110" s="205" t="s">
        <v>54</v>
      </c>
      <c r="J110" s="42"/>
      <c r="K110" s="205" t="s">
        <v>60</v>
      </c>
      <c r="L110" s="207" t="str">
        <f>IFERROR(IF(VLOOKUP($AR110,'表２（地域間）（合計）'!$B$46:$AP$125,L$41,FALSE)="","",VLOOKUP($AR110,'表２（地域間）（合計）'!$B$46:$AP$125,L$41,FALSE)),"")</f>
        <v/>
      </c>
      <c r="M110" s="208"/>
      <c r="N110" s="211" t="str">
        <f t="shared" ref="N110" si="65">IFERROR(ROUNDDOWN(J111*L110, 1), "")</f>
        <v/>
      </c>
      <c r="O110" s="213" t="s">
        <v>79</v>
      </c>
      <c r="P110" s="196"/>
      <c r="Q110" s="197"/>
      <c r="R110" s="181" t="s">
        <v>5</v>
      </c>
      <c r="S110" s="182"/>
      <c r="T110" s="196"/>
      <c r="U110" s="197"/>
      <c r="V110" s="181" t="s">
        <v>5</v>
      </c>
      <c r="W110" s="182"/>
      <c r="X110" s="139" t="str">
        <f>IFERROR(TRUNC(V111/R111,5),"")</f>
        <v/>
      </c>
      <c r="Y110" s="199"/>
      <c r="Z110" s="199"/>
      <c r="AA110" s="140"/>
      <c r="AB110" s="196"/>
      <c r="AC110" s="197"/>
      <c r="AD110" s="181" t="s">
        <v>5</v>
      </c>
      <c r="AE110" s="182"/>
      <c r="AF110" s="179">
        <f t="shared" si="6"/>
        <v>0</v>
      </c>
      <c r="AG110" s="180"/>
      <c r="AH110" s="181" t="s">
        <v>5</v>
      </c>
      <c r="AI110" s="182"/>
      <c r="AJ110" s="196"/>
      <c r="AK110" s="197"/>
      <c r="AL110" s="181" t="s">
        <v>5</v>
      </c>
      <c r="AM110" s="182"/>
      <c r="AN110" s="198" t="str">
        <f t="shared" ref="AN110" si="66">IFERROR(TRUNC(AL111/R111,5),"")</f>
        <v/>
      </c>
      <c r="AO110" s="191" t="str">
        <f>IFERROR(TRUNC((R111-SUM(AD111,AH111,AL111))/R111,5),"")</f>
        <v/>
      </c>
      <c r="AP110" s="191"/>
      <c r="AR110" s="192"/>
      <c r="AS110" s="52" t="s">
        <v>190</v>
      </c>
      <c r="AT110" s="57"/>
    </row>
    <row r="111" spans="1:46" ht="17.100000000000001" customHeight="1" x14ac:dyDescent="0.25">
      <c r="A111" s="219"/>
      <c r="B111" s="216"/>
      <c r="C111" s="204"/>
      <c r="D111" s="204"/>
      <c r="E111" s="204"/>
      <c r="F111" s="204"/>
      <c r="G111" s="204"/>
      <c r="H111" s="204"/>
      <c r="I111" s="206"/>
      <c r="J111" s="30">
        <f>IFERROR(ROUNDDOWN(J110/H110,1),0)</f>
        <v>0</v>
      </c>
      <c r="K111" s="206"/>
      <c r="L111" s="209"/>
      <c r="M111" s="210"/>
      <c r="N111" s="212"/>
      <c r="O111" s="214"/>
      <c r="P111" s="194"/>
      <c r="Q111" s="195"/>
      <c r="R111" s="155" t="str">
        <f>IFERROR(ROUNDDOWN(AVERAGE(P110:Q111),1),"")</f>
        <v/>
      </c>
      <c r="S111" s="156"/>
      <c r="T111" s="194"/>
      <c r="U111" s="195"/>
      <c r="V111" s="155" t="str">
        <f>IFERROR(ROUNDDOWN(AVERAGE(T110:U111),1),"")</f>
        <v/>
      </c>
      <c r="W111" s="156"/>
      <c r="X111" s="200"/>
      <c r="Y111" s="201"/>
      <c r="Z111" s="201"/>
      <c r="AA111" s="202"/>
      <c r="AB111" s="194"/>
      <c r="AC111" s="195"/>
      <c r="AD111" s="155" t="str">
        <f>IFERROR(ROUNDDOWN(AVERAGE(AB110:AC111),1),"")</f>
        <v/>
      </c>
      <c r="AE111" s="156"/>
      <c r="AF111" s="153">
        <f t="shared" si="6"/>
        <v>0</v>
      </c>
      <c r="AG111" s="154"/>
      <c r="AH111" s="155">
        <f>IFERROR(ROUNDDOWN(AVERAGE(AF110:AG111),1),"")</f>
        <v>0</v>
      </c>
      <c r="AI111" s="156"/>
      <c r="AJ111" s="194"/>
      <c r="AK111" s="195"/>
      <c r="AL111" s="155" t="str">
        <f>IFERROR(ROUNDDOWN(AVERAGE(AJ110:AK111),1),"")</f>
        <v/>
      </c>
      <c r="AM111" s="156"/>
      <c r="AN111" s="198"/>
      <c r="AO111" s="191"/>
      <c r="AP111" s="191"/>
      <c r="AR111" s="192"/>
      <c r="AS111" s="52" t="s">
        <v>191</v>
      </c>
      <c r="AT111" s="57"/>
    </row>
    <row r="112" spans="1:46" ht="17.100000000000001" customHeight="1" x14ac:dyDescent="0.25">
      <c r="A112" s="219"/>
      <c r="B112" s="215"/>
      <c r="C112" s="203" t="str">
        <f>IFERROR(IF(VLOOKUP($AR112,'表２（地域間）（合計）'!$B$46:$AP$125,C$41,FALSE)="","",VLOOKUP($AR112,'表２（地域間）（合計）'!$B$46:$AP$125,C$41,FALSE)),"")</f>
        <v/>
      </c>
      <c r="D112" s="203" t="str">
        <f>IFERROR(IF(VLOOKUP($AR112,'表２（地域間）（合計）'!$B$46:$AP$125,D$41,FALSE)="","",VLOOKUP($AR112,'表２（地域間）（合計）'!$B$46:$AP$125,D$41,FALSE)),"")</f>
        <v/>
      </c>
      <c r="E112" s="203" t="str">
        <f>IFERROR(IF(VLOOKUP($AR112,'表２（地域間）（合計）'!$B$46:$AP$125,E$41,FALSE)="","",VLOOKUP($AR112,'表２（地域間）（合計）'!$B$46:$AP$125,E$41,FALSE)),"")</f>
        <v/>
      </c>
      <c r="F112" s="203" t="str">
        <f>IFERROR(IF(VLOOKUP($AR112,'表２（地域間）（合計）'!$B$46:$AP$125,F$41,FALSE)="","",VLOOKUP($AR112,'表２（地域間）（合計）'!$B$46:$AP$125,F$41,FALSE)),"")</f>
        <v/>
      </c>
      <c r="G112" s="203" t="str">
        <f>IFERROR(IF(VLOOKUP($AR112,'表２（地域間）（合計）'!$B$46:$AP$125,G$41,FALSE)="","",VLOOKUP($AR112,'表２（地域間）（合計）'!$B$46:$AP$125,G$41,FALSE)),"")</f>
        <v/>
      </c>
      <c r="H112" s="203" t="str">
        <f>IFERROR(IF(VLOOKUP($AR112,'表２（地域間）（合計）'!$B$46:$AP$125,H$41,FALSE)="","",VLOOKUP($AR112,'表２（地域間）（合計）'!$B$46:$AP$125,H$41,FALSE)),"")</f>
        <v/>
      </c>
      <c r="I112" s="205" t="s">
        <v>54</v>
      </c>
      <c r="J112" s="42"/>
      <c r="K112" s="205" t="s">
        <v>60</v>
      </c>
      <c r="L112" s="207" t="str">
        <f>IFERROR(IF(VLOOKUP($AR112,'表２（地域間）（合計）'!$B$46:$AP$125,L$41,FALSE)="","",VLOOKUP($AR112,'表２（地域間）（合計）'!$B$46:$AP$125,L$41,FALSE)),"")</f>
        <v/>
      </c>
      <c r="M112" s="208"/>
      <c r="N112" s="211" t="str">
        <f t="shared" ref="N112" si="67">IFERROR(ROUNDDOWN(J113*L112, 1), "")</f>
        <v/>
      </c>
      <c r="O112" s="213" t="s">
        <v>79</v>
      </c>
      <c r="P112" s="196"/>
      <c r="Q112" s="197"/>
      <c r="R112" s="181" t="s">
        <v>5</v>
      </c>
      <c r="S112" s="182"/>
      <c r="T112" s="196"/>
      <c r="U112" s="197"/>
      <c r="V112" s="181" t="s">
        <v>5</v>
      </c>
      <c r="W112" s="182"/>
      <c r="X112" s="139" t="str">
        <f>IFERROR(TRUNC(V113/R113,5),"")</f>
        <v/>
      </c>
      <c r="Y112" s="199"/>
      <c r="Z112" s="199"/>
      <c r="AA112" s="140"/>
      <c r="AB112" s="196"/>
      <c r="AC112" s="197"/>
      <c r="AD112" s="181" t="s">
        <v>5</v>
      </c>
      <c r="AE112" s="182"/>
      <c r="AF112" s="179">
        <f t="shared" si="6"/>
        <v>0</v>
      </c>
      <c r="AG112" s="180"/>
      <c r="AH112" s="181" t="s">
        <v>5</v>
      </c>
      <c r="AI112" s="182"/>
      <c r="AJ112" s="196"/>
      <c r="AK112" s="197"/>
      <c r="AL112" s="181" t="s">
        <v>5</v>
      </c>
      <c r="AM112" s="182"/>
      <c r="AN112" s="198" t="str">
        <f t="shared" ref="AN112" si="68">IFERROR(TRUNC(AL113/R113,5),"")</f>
        <v/>
      </c>
      <c r="AO112" s="191" t="str">
        <f>IFERROR(TRUNC((R113-SUM(AD113,AH113,AL113))/R113,5),"")</f>
        <v/>
      </c>
      <c r="AP112" s="191"/>
      <c r="AR112" s="192"/>
      <c r="AS112" s="52" t="s">
        <v>190</v>
      </c>
      <c r="AT112" s="57"/>
    </row>
    <row r="113" spans="1:46" ht="17.100000000000001" customHeight="1" x14ac:dyDescent="0.25">
      <c r="A113" s="219"/>
      <c r="B113" s="216"/>
      <c r="C113" s="204"/>
      <c r="D113" s="204"/>
      <c r="E113" s="204"/>
      <c r="F113" s="204"/>
      <c r="G113" s="204"/>
      <c r="H113" s="204"/>
      <c r="I113" s="206"/>
      <c r="J113" s="30">
        <f>IFERROR(ROUNDDOWN(J112/H112,1),0)</f>
        <v>0</v>
      </c>
      <c r="K113" s="206"/>
      <c r="L113" s="209"/>
      <c r="M113" s="210"/>
      <c r="N113" s="212"/>
      <c r="O113" s="214"/>
      <c r="P113" s="194"/>
      <c r="Q113" s="195"/>
      <c r="R113" s="155" t="str">
        <f>IFERROR(ROUNDDOWN(AVERAGE(P112:Q113),1),"")</f>
        <v/>
      </c>
      <c r="S113" s="156"/>
      <c r="T113" s="194"/>
      <c r="U113" s="195"/>
      <c r="V113" s="155" t="str">
        <f>IFERROR(ROUNDDOWN(AVERAGE(T112:U113),1),"")</f>
        <v/>
      </c>
      <c r="W113" s="156"/>
      <c r="X113" s="200"/>
      <c r="Y113" s="201"/>
      <c r="Z113" s="201"/>
      <c r="AA113" s="202"/>
      <c r="AB113" s="194"/>
      <c r="AC113" s="195"/>
      <c r="AD113" s="155" t="str">
        <f>IFERROR(ROUNDDOWN(AVERAGE(AB112:AC113),1),"")</f>
        <v/>
      </c>
      <c r="AE113" s="156"/>
      <c r="AF113" s="153">
        <f t="shared" si="6"/>
        <v>0</v>
      </c>
      <c r="AG113" s="154"/>
      <c r="AH113" s="155">
        <f>IFERROR(ROUNDDOWN(AVERAGE(AF112:AG113),1),"")</f>
        <v>0</v>
      </c>
      <c r="AI113" s="156"/>
      <c r="AJ113" s="194"/>
      <c r="AK113" s="195"/>
      <c r="AL113" s="155" t="str">
        <f>IFERROR(ROUNDDOWN(AVERAGE(AJ112:AK113),1),"")</f>
        <v/>
      </c>
      <c r="AM113" s="156"/>
      <c r="AN113" s="198"/>
      <c r="AO113" s="191"/>
      <c r="AP113" s="191"/>
      <c r="AR113" s="192"/>
      <c r="AS113" s="52" t="s">
        <v>191</v>
      </c>
      <c r="AT113" s="57"/>
    </row>
    <row r="114" spans="1:46" ht="17.100000000000001" customHeight="1" x14ac:dyDescent="0.25">
      <c r="A114" s="219"/>
      <c r="B114" s="215"/>
      <c r="C114" s="203" t="str">
        <f>IFERROR(IF(VLOOKUP($AR114,'表２（地域間）（合計）'!$B$46:$AP$125,C$41,FALSE)="","",VLOOKUP($AR114,'表２（地域間）（合計）'!$B$46:$AP$125,C$41,FALSE)),"")</f>
        <v/>
      </c>
      <c r="D114" s="203" t="str">
        <f>IFERROR(IF(VLOOKUP($AR114,'表２（地域間）（合計）'!$B$46:$AP$125,D$41,FALSE)="","",VLOOKUP($AR114,'表２（地域間）（合計）'!$B$46:$AP$125,D$41,FALSE)),"")</f>
        <v/>
      </c>
      <c r="E114" s="203" t="str">
        <f>IFERROR(IF(VLOOKUP($AR114,'表２（地域間）（合計）'!$B$46:$AP$125,E$41,FALSE)="","",VLOOKUP($AR114,'表２（地域間）（合計）'!$B$46:$AP$125,E$41,FALSE)),"")</f>
        <v/>
      </c>
      <c r="F114" s="203" t="str">
        <f>IFERROR(IF(VLOOKUP($AR114,'表２（地域間）（合計）'!$B$46:$AP$125,F$41,FALSE)="","",VLOOKUP($AR114,'表２（地域間）（合計）'!$B$46:$AP$125,F$41,FALSE)),"")</f>
        <v/>
      </c>
      <c r="G114" s="203" t="str">
        <f>IFERROR(IF(VLOOKUP($AR114,'表２（地域間）（合計）'!$B$46:$AP$125,G$41,FALSE)="","",VLOOKUP($AR114,'表２（地域間）（合計）'!$B$46:$AP$125,G$41,FALSE)),"")</f>
        <v/>
      </c>
      <c r="H114" s="203" t="str">
        <f>IFERROR(IF(VLOOKUP($AR114,'表２（地域間）（合計）'!$B$46:$AP$125,H$41,FALSE)="","",VLOOKUP($AR114,'表２（地域間）（合計）'!$B$46:$AP$125,H$41,FALSE)),"")</f>
        <v/>
      </c>
      <c r="I114" s="205" t="s">
        <v>54</v>
      </c>
      <c r="J114" s="42"/>
      <c r="K114" s="205" t="s">
        <v>60</v>
      </c>
      <c r="L114" s="207" t="str">
        <f>IFERROR(IF(VLOOKUP($AR114,'表２（地域間）（合計）'!$B$46:$AP$125,L$41,FALSE)="","",VLOOKUP($AR114,'表２（地域間）（合計）'!$B$46:$AP$125,L$41,FALSE)),"")</f>
        <v/>
      </c>
      <c r="M114" s="208"/>
      <c r="N114" s="211" t="str">
        <f t="shared" ref="N114" si="69">IFERROR(ROUNDDOWN(J115*L114, 1), "")</f>
        <v/>
      </c>
      <c r="O114" s="213" t="s">
        <v>79</v>
      </c>
      <c r="P114" s="196"/>
      <c r="Q114" s="197"/>
      <c r="R114" s="181" t="s">
        <v>5</v>
      </c>
      <c r="S114" s="182"/>
      <c r="T114" s="196"/>
      <c r="U114" s="197"/>
      <c r="V114" s="181" t="s">
        <v>5</v>
      </c>
      <c r="W114" s="182"/>
      <c r="X114" s="139" t="str">
        <f>IFERROR(TRUNC(V115/R115,5),"")</f>
        <v/>
      </c>
      <c r="Y114" s="199"/>
      <c r="Z114" s="199"/>
      <c r="AA114" s="140"/>
      <c r="AB114" s="196"/>
      <c r="AC114" s="197"/>
      <c r="AD114" s="181" t="s">
        <v>5</v>
      </c>
      <c r="AE114" s="182"/>
      <c r="AF114" s="179">
        <f t="shared" ref="AF114:AF125" si="70">IFERROR(IF(P114-AT114=0,0, P114-AT114), "")</f>
        <v>0</v>
      </c>
      <c r="AG114" s="180"/>
      <c r="AH114" s="181" t="s">
        <v>5</v>
      </c>
      <c r="AI114" s="182"/>
      <c r="AJ114" s="196"/>
      <c r="AK114" s="197"/>
      <c r="AL114" s="181" t="s">
        <v>5</v>
      </c>
      <c r="AM114" s="182"/>
      <c r="AN114" s="198" t="str">
        <f t="shared" ref="AN114" si="71">IFERROR(TRUNC(AL115/R115,5),"")</f>
        <v/>
      </c>
      <c r="AO114" s="191" t="str">
        <f>IFERROR(TRUNC((R115-SUM(AD115,AH115,AL115))/R115,5),"")</f>
        <v/>
      </c>
      <c r="AP114" s="191"/>
      <c r="AR114" s="192"/>
      <c r="AS114" s="52" t="s">
        <v>190</v>
      </c>
      <c r="AT114" s="57"/>
    </row>
    <row r="115" spans="1:46" ht="17.100000000000001" customHeight="1" x14ac:dyDescent="0.25">
      <c r="A115" s="219"/>
      <c r="B115" s="216"/>
      <c r="C115" s="204"/>
      <c r="D115" s="204"/>
      <c r="E115" s="204"/>
      <c r="F115" s="204"/>
      <c r="G115" s="204"/>
      <c r="H115" s="204"/>
      <c r="I115" s="206"/>
      <c r="J115" s="30">
        <f>IFERROR(ROUNDDOWN(J114/H114,1),0)</f>
        <v>0</v>
      </c>
      <c r="K115" s="206"/>
      <c r="L115" s="209"/>
      <c r="M115" s="210"/>
      <c r="N115" s="212"/>
      <c r="O115" s="214"/>
      <c r="P115" s="194"/>
      <c r="Q115" s="195"/>
      <c r="R115" s="155" t="str">
        <f>IFERROR(ROUNDDOWN(AVERAGE(P114:Q115),1),"")</f>
        <v/>
      </c>
      <c r="S115" s="156"/>
      <c r="T115" s="194"/>
      <c r="U115" s="195"/>
      <c r="V115" s="155" t="str">
        <f>IFERROR(ROUNDDOWN(AVERAGE(T114:U115),1),"")</f>
        <v/>
      </c>
      <c r="W115" s="156"/>
      <c r="X115" s="200"/>
      <c r="Y115" s="201"/>
      <c r="Z115" s="201"/>
      <c r="AA115" s="202"/>
      <c r="AB115" s="194"/>
      <c r="AC115" s="195"/>
      <c r="AD115" s="155" t="str">
        <f>IFERROR(ROUNDDOWN(AVERAGE(AB114:AC115),1),"")</f>
        <v/>
      </c>
      <c r="AE115" s="156"/>
      <c r="AF115" s="153">
        <f t="shared" si="70"/>
        <v>0</v>
      </c>
      <c r="AG115" s="154"/>
      <c r="AH115" s="155">
        <f>IFERROR(ROUNDDOWN(AVERAGE(AF114:AG115),1),"")</f>
        <v>0</v>
      </c>
      <c r="AI115" s="156"/>
      <c r="AJ115" s="194"/>
      <c r="AK115" s="195"/>
      <c r="AL115" s="155" t="str">
        <f>IFERROR(ROUNDDOWN(AVERAGE(AJ114:AK115),1),"")</f>
        <v/>
      </c>
      <c r="AM115" s="156"/>
      <c r="AN115" s="198"/>
      <c r="AO115" s="191"/>
      <c r="AP115" s="191"/>
      <c r="AR115" s="192"/>
      <c r="AS115" s="52" t="s">
        <v>191</v>
      </c>
      <c r="AT115" s="57"/>
    </row>
    <row r="116" spans="1:46" ht="17.100000000000001" customHeight="1" x14ac:dyDescent="0.25">
      <c r="A116" s="219"/>
      <c r="B116" s="215"/>
      <c r="C116" s="203" t="str">
        <f>IFERROR(IF(VLOOKUP($AR116,'表２（地域間）（合計）'!$B$46:$AP$125,C$41,FALSE)="","",VLOOKUP($AR116,'表２（地域間）（合計）'!$B$46:$AP$125,C$41,FALSE)),"")</f>
        <v/>
      </c>
      <c r="D116" s="203" t="str">
        <f>IFERROR(IF(VLOOKUP($AR116,'表２（地域間）（合計）'!$B$46:$AP$125,D$41,FALSE)="","",VLOOKUP($AR116,'表２（地域間）（合計）'!$B$46:$AP$125,D$41,FALSE)),"")</f>
        <v/>
      </c>
      <c r="E116" s="203" t="str">
        <f>IFERROR(IF(VLOOKUP($AR116,'表２（地域間）（合計）'!$B$46:$AP$125,E$41,FALSE)="","",VLOOKUP($AR116,'表２（地域間）（合計）'!$B$46:$AP$125,E$41,FALSE)),"")</f>
        <v/>
      </c>
      <c r="F116" s="203" t="str">
        <f>IFERROR(IF(VLOOKUP($AR116,'表２（地域間）（合計）'!$B$46:$AP$125,F$41,FALSE)="","",VLOOKUP($AR116,'表２（地域間）（合計）'!$B$46:$AP$125,F$41,FALSE)),"")</f>
        <v/>
      </c>
      <c r="G116" s="203" t="str">
        <f>IFERROR(IF(VLOOKUP($AR116,'表２（地域間）（合計）'!$B$46:$AP$125,G$41,FALSE)="","",VLOOKUP($AR116,'表２（地域間）（合計）'!$B$46:$AP$125,G$41,FALSE)),"")</f>
        <v/>
      </c>
      <c r="H116" s="203" t="str">
        <f>IFERROR(IF(VLOOKUP($AR116,'表２（地域間）（合計）'!$B$46:$AP$125,H$41,FALSE)="","",VLOOKUP($AR116,'表２（地域間）（合計）'!$B$46:$AP$125,H$41,FALSE)),"")</f>
        <v/>
      </c>
      <c r="I116" s="205" t="s">
        <v>54</v>
      </c>
      <c r="J116" s="42"/>
      <c r="K116" s="205" t="s">
        <v>60</v>
      </c>
      <c r="L116" s="207" t="str">
        <f>IFERROR(IF(VLOOKUP($AR116,'表２（地域間）（合計）'!$B$46:$AP$125,L$41,FALSE)="","",VLOOKUP($AR116,'表２（地域間）（合計）'!$B$46:$AP$125,L$41,FALSE)),"")</f>
        <v/>
      </c>
      <c r="M116" s="208"/>
      <c r="N116" s="211" t="str">
        <f t="shared" ref="N116" si="72">IFERROR(ROUNDDOWN(J117*L116, 1), "")</f>
        <v/>
      </c>
      <c r="O116" s="213" t="s">
        <v>79</v>
      </c>
      <c r="P116" s="196"/>
      <c r="Q116" s="197"/>
      <c r="R116" s="181" t="s">
        <v>5</v>
      </c>
      <c r="S116" s="182"/>
      <c r="T116" s="196"/>
      <c r="U116" s="197"/>
      <c r="V116" s="181" t="s">
        <v>5</v>
      </c>
      <c r="W116" s="182"/>
      <c r="X116" s="139" t="str">
        <f>IFERROR(TRUNC(V117/R117,5),"")</f>
        <v/>
      </c>
      <c r="Y116" s="199"/>
      <c r="Z116" s="199"/>
      <c r="AA116" s="140"/>
      <c r="AB116" s="196"/>
      <c r="AC116" s="197"/>
      <c r="AD116" s="181" t="s">
        <v>5</v>
      </c>
      <c r="AE116" s="182"/>
      <c r="AF116" s="179">
        <f t="shared" si="70"/>
        <v>0</v>
      </c>
      <c r="AG116" s="180"/>
      <c r="AH116" s="181" t="s">
        <v>5</v>
      </c>
      <c r="AI116" s="182"/>
      <c r="AJ116" s="196"/>
      <c r="AK116" s="197"/>
      <c r="AL116" s="181" t="s">
        <v>5</v>
      </c>
      <c r="AM116" s="182"/>
      <c r="AN116" s="198" t="str">
        <f t="shared" ref="AN116" si="73">IFERROR(TRUNC(AL117/R117,5),"")</f>
        <v/>
      </c>
      <c r="AO116" s="191" t="str">
        <f>IFERROR(TRUNC((R117-SUM(AD117,AH117,AL117))/R117,5),"")</f>
        <v/>
      </c>
      <c r="AP116" s="191"/>
      <c r="AR116" s="192"/>
      <c r="AS116" s="52" t="s">
        <v>190</v>
      </c>
      <c r="AT116" s="57"/>
    </row>
    <row r="117" spans="1:46" ht="17.100000000000001" customHeight="1" x14ac:dyDescent="0.25">
      <c r="A117" s="219"/>
      <c r="B117" s="216"/>
      <c r="C117" s="204"/>
      <c r="D117" s="204"/>
      <c r="E117" s="204"/>
      <c r="F117" s="204"/>
      <c r="G117" s="204"/>
      <c r="H117" s="204"/>
      <c r="I117" s="206"/>
      <c r="J117" s="30">
        <f>IFERROR(ROUNDDOWN(J116/H116,1),0)</f>
        <v>0</v>
      </c>
      <c r="K117" s="206"/>
      <c r="L117" s="209"/>
      <c r="M117" s="210"/>
      <c r="N117" s="212"/>
      <c r="O117" s="214"/>
      <c r="P117" s="194"/>
      <c r="Q117" s="195"/>
      <c r="R117" s="155" t="str">
        <f>IFERROR(ROUNDDOWN(AVERAGE(P116:Q117),1),"")</f>
        <v/>
      </c>
      <c r="S117" s="156"/>
      <c r="T117" s="194"/>
      <c r="U117" s="195"/>
      <c r="V117" s="155" t="str">
        <f>IFERROR(ROUNDDOWN(AVERAGE(T116:U117),1),"")</f>
        <v/>
      </c>
      <c r="W117" s="156"/>
      <c r="X117" s="200"/>
      <c r="Y117" s="201"/>
      <c r="Z117" s="201"/>
      <c r="AA117" s="202"/>
      <c r="AB117" s="194"/>
      <c r="AC117" s="195"/>
      <c r="AD117" s="155" t="str">
        <f>IFERROR(ROUNDDOWN(AVERAGE(AB116:AC117),1),"")</f>
        <v/>
      </c>
      <c r="AE117" s="156"/>
      <c r="AF117" s="153">
        <f t="shared" si="70"/>
        <v>0</v>
      </c>
      <c r="AG117" s="154"/>
      <c r="AH117" s="155">
        <f>IFERROR(ROUNDDOWN(AVERAGE(AF116:AG117),1),"")</f>
        <v>0</v>
      </c>
      <c r="AI117" s="156"/>
      <c r="AJ117" s="194"/>
      <c r="AK117" s="195"/>
      <c r="AL117" s="155" t="str">
        <f>IFERROR(ROUNDDOWN(AVERAGE(AJ116:AK117),1),"")</f>
        <v/>
      </c>
      <c r="AM117" s="156"/>
      <c r="AN117" s="198"/>
      <c r="AO117" s="191"/>
      <c r="AP117" s="191"/>
      <c r="AR117" s="192"/>
      <c r="AS117" s="52" t="s">
        <v>191</v>
      </c>
      <c r="AT117" s="57"/>
    </row>
    <row r="118" spans="1:46" ht="17.100000000000001" customHeight="1" x14ac:dyDescent="0.25">
      <c r="A118" s="219"/>
      <c r="B118" s="215"/>
      <c r="C118" s="203" t="str">
        <f>IFERROR(IF(VLOOKUP($AR118,'表２（地域間）（合計）'!$B$46:$AP$125,C$41,FALSE)="","",VLOOKUP($AR118,'表２（地域間）（合計）'!$B$46:$AP$125,C$41,FALSE)),"")</f>
        <v/>
      </c>
      <c r="D118" s="203" t="str">
        <f>IFERROR(IF(VLOOKUP($AR118,'表２（地域間）（合計）'!$B$46:$AP$125,D$41,FALSE)="","",VLOOKUP($AR118,'表２（地域間）（合計）'!$B$46:$AP$125,D$41,FALSE)),"")</f>
        <v/>
      </c>
      <c r="E118" s="203" t="str">
        <f>IFERROR(IF(VLOOKUP($AR118,'表２（地域間）（合計）'!$B$46:$AP$125,E$41,FALSE)="","",VLOOKUP($AR118,'表２（地域間）（合計）'!$B$46:$AP$125,E$41,FALSE)),"")</f>
        <v/>
      </c>
      <c r="F118" s="203" t="str">
        <f>IFERROR(IF(VLOOKUP($AR118,'表２（地域間）（合計）'!$B$46:$AP$125,F$41,FALSE)="","",VLOOKUP($AR118,'表２（地域間）（合計）'!$B$46:$AP$125,F$41,FALSE)),"")</f>
        <v/>
      </c>
      <c r="G118" s="203" t="str">
        <f>IFERROR(IF(VLOOKUP($AR118,'表２（地域間）（合計）'!$B$46:$AP$125,G$41,FALSE)="","",VLOOKUP($AR118,'表２（地域間）（合計）'!$B$46:$AP$125,G$41,FALSE)),"")</f>
        <v/>
      </c>
      <c r="H118" s="203" t="str">
        <f>IFERROR(IF(VLOOKUP($AR118,'表２（地域間）（合計）'!$B$46:$AP$125,H$41,FALSE)="","",VLOOKUP($AR118,'表２（地域間）（合計）'!$B$46:$AP$125,H$41,FALSE)),"")</f>
        <v/>
      </c>
      <c r="I118" s="205" t="s">
        <v>54</v>
      </c>
      <c r="J118" s="42"/>
      <c r="K118" s="205" t="s">
        <v>60</v>
      </c>
      <c r="L118" s="207" t="str">
        <f>IFERROR(IF(VLOOKUP($AR118,'表２（地域間）（合計）'!$B$46:$AP$125,L$41,FALSE)="","",VLOOKUP($AR118,'表２（地域間）（合計）'!$B$46:$AP$125,L$41,FALSE)),"")</f>
        <v/>
      </c>
      <c r="M118" s="208"/>
      <c r="N118" s="211" t="str">
        <f t="shared" ref="N118" si="74">IFERROR(ROUNDDOWN(J119*L118, 1), "")</f>
        <v/>
      </c>
      <c r="O118" s="213" t="s">
        <v>79</v>
      </c>
      <c r="P118" s="196"/>
      <c r="Q118" s="197"/>
      <c r="R118" s="181" t="s">
        <v>5</v>
      </c>
      <c r="S118" s="182"/>
      <c r="T118" s="196"/>
      <c r="U118" s="197"/>
      <c r="V118" s="181" t="s">
        <v>5</v>
      </c>
      <c r="W118" s="182"/>
      <c r="X118" s="139" t="str">
        <f>IFERROR(TRUNC(V119/R119,5),"")</f>
        <v/>
      </c>
      <c r="Y118" s="199"/>
      <c r="Z118" s="199"/>
      <c r="AA118" s="140"/>
      <c r="AB118" s="196"/>
      <c r="AC118" s="197"/>
      <c r="AD118" s="181" t="s">
        <v>5</v>
      </c>
      <c r="AE118" s="182"/>
      <c r="AF118" s="179">
        <f t="shared" si="70"/>
        <v>0</v>
      </c>
      <c r="AG118" s="180"/>
      <c r="AH118" s="181" t="s">
        <v>5</v>
      </c>
      <c r="AI118" s="182"/>
      <c r="AJ118" s="196"/>
      <c r="AK118" s="197"/>
      <c r="AL118" s="181" t="s">
        <v>5</v>
      </c>
      <c r="AM118" s="182"/>
      <c r="AN118" s="198" t="str">
        <f t="shared" ref="AN118" si="75">IFERROR(TRUNC(AL119/R119,5),"")</f>
        <v/>
      </c>
      <c r="AO118" s="191" t="str">
        <f>IFERROR(TRUNC((R119-SUM(AD119,AH119,AL119))/R119,5),"")</f>
        <v/>
      </c>
      <c r="AP118" s="191"/>
      <c r="AR118" s="192"/>
      <c r="AS118" s="52" t="s">
        <v>190</v>
      </c>
      <c r="AT118" s="57"/>
    </row>
    <row r="119" spans="1:46" ht="17.100000000000001" customHeight="1" x14ac:dyDescent="0.25">
      <c r="A119" s="219"/>
      <c r="B119" s="216"/>
      <c r="C119" s="204"/>
      <c r="D119" s="204"/>
      <c r="E119" s="204"/>
      <c r="F119" s="204"/>
      <c r="G119" s="204"/>
      <c r="H119" s="204"/>
      <c r="I119" s="206"/>
      <c r="J119" s="30">
        <f>IFERROR(ROUNDDOWN(J118/H118,1),0)</f>
        <v>0</v>
      </c>
      <c r="K119" s="206"/>
      <c r="L119" s="209"/>
      <c r="M119" s="210"/>
      <c r="N119" s="212"/>
      <c r="O119" s="214"/>
      <c r="P119" s="194"/>
      <c r="Q119" s="195"/>
      <c r="R119" s="155" t="str">
        <f>IFERROR(ROUNDDOWN(AVERAGE(P118:Q119),1),"")</f>
        <v/>
      </c>
      <c r="S119" s="156"/>
      <c r="T119" s="194"/>
      <c r="U119" s="195"/>
      <c r="V119" s="155" t="str">
        <f>IFERROR(ROUNDDOWN(AVERAGE(T118:U119),1),"")</f>
        <v/>
      </c>
      <c r="W119" s="156"/>
      <c r="X119" s="200"/>
      <c r="Y119" s="201"/>
      <c r="Z119" s="201"/>
      <c r="AA119" s="202"/>
      <c r="AB119" s="194"/>
      <c r="AC119" s="195"/>
      <c r="AD119" s="155" t="str">
        <f>IFERROR(ROUNDDOWN(AVERAGE(AB118:AC119),1),"")</f>
        <v/>
      </c>
      <c r="AE119" s="156"/>
      <c r="AF119" s="153">
        <f t="shared" si="70"/>
        <v>0</v>
      </c>
      <c r="AG119" s="154"/>
      <c r="AH119" s="155">
        <f>IFERROR(ROUNDDOWN(AVERAGE(AF118:AG119),1),"")</f>
        <v>0</v>
      </c>
      <c r="AI119" s="156"/>
      <c r="AJ119" s="194"/>
      <c r="AK119" s="195"/>
      <c r="AL119" s="155" t="str">
        <f>IFERROR(ROUNDDOWN(AVERAGE(AJ118:AK119),1),"")</f>
        <v/>
      </c>
      <c r="AM119" s="156"/>
      <c r="AN119" s="198"/>
      <c r="AO119" s="191"/>
      <c r="AP119" s="191"/>
      <c r="AR119" s="192"/>
      <c r="AS119" s="52" t="s">
        <v>191</v>
      </c>
      <c r="AT119" s="57"/>
    </row>
    <row r="120" spans="1:46" ht="17.100000000000001" customHeight="1" x14ac:dyDescent="0.25">
      <c r="A120" s="219"/>
      <c r="B120" s="215"/>
      <c r="C120" s="203" t="str">
        <f>IFERROR(IF(VLOOKUP($AR120,'表２（地域間）（合計）'!$B$46:$AP$125,C$41,FALSE)="","",VLOOKUP($AR120,'表２（地域間）（合計）'!$B$46:$AP$125,C$41,FALSE)),"")</f>
        <v/>
      </c>
      <c r="D120" s="203" t="str">
        <f>IFERROR(IF(VLOOKUP($AR120,'表２（地域間）（合計）'!$B$46:$AP$125,D$41,FALSE)="","",VLOOKUP($AR120,'表２（地域間）（合計）'!$B$46:$AP$125,D$41,FALSE)),"")</f>
        <v/>
      </c>
      <c r="E120" s="203" t="str">
        <f>IFERROR(IF(VLOOKUP($AR120,'表２（地域間）（合計）'!$B$46:$AP$125,E$41,FALSE)="","",VLOOKUP($AR120,'表２（地域間）（合計）'!$B$46:$AP$125,E$41,FALSE)),"")</f>
        <v/>
      </c>
      <c r="F120" s="203" t="str">
        <f>IFERROR(IF(VLOOKUP($AR120,'表２（地域間）（合計）'!$B$46:$AP$125,F$41,FALSE)="","",VLOOKUP($AR120,'表２（地域間）（合計）'!$B$46:$AP$125,F$41,FALSE)),"")</f>
        <v/>
      </c>
      <c r="G120" s="203" t="str">
        <f>IFERROR(IF(VLOOKUP($AR120,'表２（地域間）（合計）'!$B$46:$AP$125,G$41,FALSE)="","",VLOOKUP($AR120,'表２（地域間）（合計）'!$B$46:$AP$125,G$41,FALSE)),"")</f>
        <v/>
      </c>
      <c r="H120" s="203" t="str">
        <f>IFERROR(IF(VLOOKUP($AR120,'表２（地域間）（合計）'!$B$46:$AP$125,H$41,FALSE)="","",VLOOKUP($AR120,'表２（地域間）（合計）'!$B$46:$AP$125,H$41,FALSE)),"")</f>
        <v/>
      </c>
      <c r="I120" s="205" t="s">
        <v>54</v>
      </c>
      <c r="J120" s="42"/>
      <c r="K120" s="205" t="s">
        <v>60</v>
      </c>
      <c r="L120" s="207" t="str">
        <f>IFERROR(IF(VLOOKUP($AR120,'表２（地域間）（合計）'!$B$46:$AP$125,L$41,FALSE)="","",VLOOKUP($AR120,'表２（地域間）（合計）'!$B$46:$AP$125,L$41,FALSE)),"")</f>
        <v/>
      </c>
      <c r="M120" s="208"/>
      <c r="N120" s="211" t="str">
        <f t="shared" ref="N120" si="76">IFERROR(ROUNDDOWN(J121*L120, 1), "")</f>
        <v/>
      </c>
      <c r="O120" s="213" t="s">
        <v>79</v>
      </c>
      <c r="P120" s="196"/>
      <c r="Q120" s="197"/>
      <c r="R120" s="181" t="s">
        <v>5</v>
      </c>
      <c r="S120" s="182"/>
      <c r="T120" s="196"/>
      <c r="U120" s="197"/>
      <c r="V120" s="181" t="s">
        <v>5</v>
      </c>
      <c r="W120" s="182"/>
      <c r="X120" s="139" t="str">
        <f>IFERROR(TRUNC(V121/R121,5),"")</f>
        <v/>
      </c>
      <c r="Y120" s="199"/>
      <c r="Z120" s="199"/>
      <c r="AA120" s="140"/>
      <c r="AB120" s="196"/>
      <c r="AC120" s="197"/>
      <c r="AD120" s="181" t="s">
        <v>5</v>
      </c>
      <c r="AE120" s="182"/>
      <c r="AF120" s="179">
        <f t="shared" si="70"/>
        <v>0</v>
      </c>
      <c r="AG120" s="180"/>
      <c r="AH120" s="181" t="s">
        <v>5</v>
      </c>
      <c r="AI120" s="182"/>
      <c r="AJ120" s="196"/>
      <c r="AK120" s="197"/>
      <c r="AL120" s="181" t="s">
        <v>5</v>
      </c>
      <c r="AM120" s="182"/>
      <c r="AN120" s="198" t="str">
        <f t="shared" ref="AN120" si="77">IFERROR(TRUNC(AL121/R121,5),"")</f>
        <v/>
      </c>
      <c r="AO120" s="191" t="str">
        <f>IFERROR(TRUNC((R121-SUM(AD121,AH121,AL121))/R121,5),"")</f>
        <v/>
      </c>
      <c r="AP120" s="191"/>
      <c r="AR120" s="192"/>
      <c r="AS120" s="52" t="s">
        <v>190</v>
      </c>
      <c r="AT120" s="57"/>
    </row>
    <row r="121" spans="1:46" ht="17.100000000000001" customHeight="1" x14ac:dyDescent="0.25">
      <c r="A121" s="219"/>
      <c r="B121" s="216"/>
      <c r="C121" s="204"/>
      <c r="D121" s="204"/>
      <c r="E121" s="204"/>
      <c r="F121" s="204"/>
      <c r="G121" s="204"/>
      <c r="H121" s="204"/>
      <c r="I121" s="206"/>
      <c r="J121" s="30">
        <f>IFERROR(ROUNDDOWN(J120/H120,1),0)</f>
        <v>0</v>
      </c>
      <c r="K121" s="206"/>
      <c r="L121" s="209"/>
      <c r="M121" s="210"/>
      <c r="N121" s="212"/>
      <c r="O121" s="214"/>
      <c r="P121" s="194"/>
      <c r="Q121" s="195"/>
      <c r="R121" s="155" t="str">
        <f>IFERROR(ROUNDDOWN(AVERAGE(P120:Q121),1),"")</f>
        <v/>
      </c>
      <c r="S121" s="156"/>
      <c r="T121" s="194"/>
      <c r="U121" s="195"/>
      <c r="V121" s="155" t="str">
        <f>IFERROR(ROUNDDOWN(AVERAGE(T120:U121),1),"")</f>
        <v/>
      </c>
      <c r="W121" s="156"/>
      <c r="X121" s="200"/>
      <c r="Y121" s="201"/>
      <c r="Z121" s="201"/>
      <c r="AA121" s="202"/>
      <c r="AB121" s="194"/>
      <c r="AC121" s="195"/>
      <c r="AD121" s="155" t="str">
        <f>IFERROR(ROUNDDOWN(AVERAGE(AB120:AC121),1),"")</f>
        <v/>
      </c>
      <c r="AE121" s="156"/>
      <c r="AF121" s="153">
        <f t="shared" si="70"/>
        <v>0</v>
      </c>
      <c r="AG121" s="154"/>
      <c r="AH121" s="155">
        <f>IFERROR(ROUNDDOWN(AVERAGE(AF120:AG121),1),"")</f>
        <v>0</v>
      </c>
      <c r="AI121" s="156"/>
      <c r="AJ121" s="194"/>
      <c r="AK121" s="195"/>
      <c r="AL121" s="155" t="str">
        <f>IFERROR(ROUNDDOWN(AVERAGE(AJ120:AK121),1),"")</f>
        <v/>
      </c>
      <c r="AM121" s="156"/>
      <c r="AN121" s="198"/>
      <c r="AO121" s="191"/>
      <c r="AP121" s="191"/>
      <c r="AR121" s="192"/>
      <c r="AS121" s="52" t="s">
        <v>191</v>
      </c>
      <c r="AT121" s="57"/>
    </row>
    <row r="122" spans="1:46" ht="17.100000000000001" customHeight="1" x14ac:dyDescent="0.25">
      <c r="A122" s="219"/>
      <c r="B122" s="215"/>
      <c r="C122" s="203" t="str">
        <f>IFERROR(IF(VLOOKUP($AR122,'表２（地域間）（合計）'!$B$46:$AP$125,C$41,FALSE)="","",VLOOKUP($AR122,'表２（地域間）（合計）'!$B$46:$AP$125,C$41,FALSE)),"")</f>
        <v/>
      </c>
      <c r="D122" s="203" t="str">
        <f>IFERROR(IF(VLOOKUP($AR122,'表２（地域間）（合計）'!$B$46:$AP$125,D$41,FALSE)="","",VLOOKUP($AR122,'表２（地域間）（合計）'!$B$46:$AP$125,D$41,FALSE)),"")</f>
        <v/>
      </c>
      <c r="E122" s="203" t="str">
        <f>IFERROR(IF(VLOOKUP($AR122,'表２（地域間）（合計）'!$B$46:$AP$125,E$41,FALSE)="","",VLOOKUP($AR122,'表２（地域間）（合計）'!$B$46:$AP$125,E$41,FALSE)),"")</f>
        <v/>
      </c>
      <c r="F122" s="203" t="str">
        <f>IFERROR(IF(VLOOKUP($AR122,'表２（地域間）（合計）'!$B$46:$AP$125,F$41,FALSE)="","",VLOOKUP($AR122,'表２（地域間）（合計）'!$B$46:$AP$125,F$41,FALSE)),"")</f>
        <v/>
      </c>
      <c r="G122" s="203" t="str">
        <f>IFERROR(IF(VLOOKUP($AR122,'表２（地域間）（合計）'!$B$46:$AP$125,G$41,FALSE)="","",VLOOKUP($AR122,'表２（地域間）（合計）'!$B$46:$AP$125,G$41,FALSE)),"")</f>
        <v/>
      </c>
      <c r="H122" s="203" t="str">
        <f>IFERROR(IF(VLOOKUP($AR122,'表２（地域間）（合計）'!$B$46:$AP$125,H$41,FALSE)="","",VLOOKUP($AR122,'表２（地域間）（合計）'!$B$46:$AP$125,H$41,FALSE)),"")</f>
        <v/>
      </c>
      <c r="I122" s="205" t="s">
        <v>54</v>
      </c>
      <c r="J122" s="42"/>
      <c r="K122" s="205" t="s">
        <v>60</v>
      </c>
      <c r="L122" s="207" t="str">
        <f>IFERROR(IF(VLOOKUP($AR122,'表２（地域間）（合計）'!$B$46:$AP$125,L$41,FALSE)="","",VLOOKUP($AR122,'表２（地域間）（合計）'!$B$46:$AP$125,L$41,FALSE)),"")</f>
        <v/>
      </c>
      <c r="M122" s="208"/>
      <c r="N122" s="211" t="str">
        <f t="shared" ref="N122" si="78">IFERROR(ROUNDDOWN(J123*L122, 1), "")</f>
        <v/>
      </c>
      <c r="O122" s="213" t="s">
        <v>79</v>
      </c>
      <c r="P122" s="196"/>
      <c r="Q122" s="197"/>
      <c r="R122" s="181" t="s">
        <v>5</v>
      </c>
      <c r="S122" s="182"/>
      <c r="T122" s="196"/>
      <c r="U122" s="197"/>
      <c r="V122" s="181" t="s">
        <v>5</v>
      </c>
      <c r="W122" s="182"/>
      <c r="X122" s="139" t="str">
        <f>IFERROR(TRUNC(V123/R123,5),"")</f>
        <v/>
      </c>
      <c r="Y122" s="199"/>
      <c r="Z122" s="199"/>
      <c r="AA122" s="140"/>
      <c r="AB122" s="196"/>
      <c r="AC122" s="197"/>
      <c r="AD122" s="181" t="s">
        <v>5</v>
      </c>
      <c r="AE122" s="182"/>
      <c r="AF122" s="179">
        <f t="shared" si="70"/>
        <v>0</v>
      </c>
      <c r="AG122" s="180"/>
      <c r="AH122" s="181" t="s">
        <v>5</v>
      </c>
      <c r="AI122" s="182"/>
      <c r="AJ122" s="196"/>
      <c r="AK122" s="197"/>
      <c r="AL122" s="181" t="s">
        <v>5</v>
      </c>
      <c r="AM122" s="182"/>
      <c r="AN122" s="198" t="str">
        <f t="shared" ref="AN122" si="79">IFERROR(TRUNC(AL123/R123,5),"")</f>
        <v/>
      </c>
      <c r="AO122" s="191" t="str">
        <f>IFERROR(TRUNC((R123-SUM(AD123,AH123,AL123))/R123,5),"")</f>
        <v/>
      </c>
      <c r="AP122" s="191"/>
      <c r="AR122" s="192"/>
      <c r="AS122" s="52" t="s">
        <v>190</v>
      </c>
      <c r="AT122" s="57"/>
    </row>
    <row r="123" spans="1:46" ht="17.100000000000001" customHeight="1" x14ac:dyDescent="0.25">
      <c r="A123" s="219"/>
      <c r="B123" s="216"/>
      <c r="C123" s="204"/>
      <c r="D123" s="204"/>
      <c r="E123" s="204"/>
      <c r="F123" s="204"/>
      <c r="G123" s="204"/>
      <c r="H123" s="204"/>
      <c r="I123" s="206"/>
      <c r="J123" s="30">
        <f>IFERROR(ROUNDDOWN(J122/H122,1),0)</f>
        <v>0</v>
      </c>
      <c r="K123" s="206"/>
      <c r="L123" s="209"/>
      <c r="M123" s="210"/>
      <c r="N123" s="212"/>
      <c r="O123" s="214"/>
      <c r="P123" s="194"/>
      <c r="Q123" s="195"/>
      <c r="R123" s="155" t="str">
        <f>IFERROR(ROUNDDOWN(AVERAGE(P122:Q123),1),"")</f>
        <v/>
      </c>
      <c r="S123" s="156"/>
      <c r="T123" s="194"/>
      <c r="U123" s="195"/>
      <c r="V123" s="155" t="str">
        <f>IFERROR(ROUNDDOWN(AVERAGE(T122:U123),1),"")</f>
        <v/>
      </c>
      <c r="W123" s="156"/>
      <c r="X123" s="200"/>
      <c r="Y123" s="201"/>
      <c r="Z123" s="201"/>
      <c r="AA123" s="202"/>
      <c r="AB123" s="194"/>
      <c r="AC123" s="195"/>
      <c r="AD123" s="155" t="str">
        <f>IFERROR(ROUNDDOWN(AVERAGE(AB122:AC123),1),"")</f>
        <v/>
      </c>
      <c r="AE123" s="156"/>
      <c r="AF123" s="153">
        <f t="shared" si="70"/>
        <v>0</v>
      </c>
      <c r="AG123" s="154"/>
      <c r="AH123" s="155">
        <f>IFERROR(ROUNDDOWN(AVERAGE(AF122:AG123),1),"")</f>
        <v>0</v>
      </c>
      <c r="AI123" s="156"/>
      <c r="AJ123" s="194"/>
      <c r="AK123" s="195"/>
      <c r="AL123" s="155" t="str">
        <f>IFERROR(ROUNDDOWN(AVERAGE(AJ122:AK123),1),"")</f>
        <v/>
      </c>
      <c r="AM123" s="156"/>
      <c r="AN123" s="198"/>
      <c r="AO123" s="191"/>
      <c r="AP123" s="191"/>
      <c r="AR123" s="192"/>
      <c r="AS123" s="52" t="s">
        <v>191</v>
      </c>
      <c r="AT123" s="57"/>
    </row>
    <row r="124" spans="1:46" ht="17.100000000000001" customHeight="1" x14ac:dyDescent="0.25">
      <c r="A124" s="219"/>
      <c r="B124" s="215"/>
      <c r="C124" s="203" t="str">
        <f>IFERROR(IF(VLOOKUP($AR124,'表２（地域間）（合計）'!$B$46:$AP$125,C$41,FALSE)="","",VLOOKUP($AR124,'表２（地域間）（合計）'!$B$46:$AP$125,C$41,FALSE)),"")</f>
        <v/>
      </c>
      <c r="D124" s="203" t="str">
        <f>IFERROR(IF(VLOOKUP($AR124,'表２（地域間）（合計）'!$B$46:$AP$125,D$41,FALSE)="","",VLOOKUP($AR124,'表２（地域間）（合計）'!$B$46:$AP$125,D$41,FALSE)),"")</f>
        <v/>
      </c>
      <c r="E124" s="203" t="str">
        <f>IFERROR(IF(VLOOKUP($AR124,'表２（地域間）（合計）'!$B$46:$AP$125,E$41,FALSE)="","",VLOOKUP($AR124,'表２（地域間）（合計）'!$B$46:$AP$125,E$41,FALSE)),"")</f>
        <v/>
      </c>
      <c r="F124" s="203" t="str">
        <f>IFERROR(IF(VLOOKUP($AR124,'表２（地域間）（合計）'!$B$46:$AP$125,F$41,FALSE)="","",VLOOKUP($AR124,'表２（地域間）（合計）'!$B$46:$AP$125,F$41,FALSE)),"")</f>
        <v/>
      </c>
      <c r="G124" s="203" t="str">
        <f>IFERROR(IF(VLOOKUP($AR124,'表２（地域間）（合計）'!$B$46:$AP$125,G$41,FALSE)="","",VLOOKUP($AR124,'表２（地域間）（合計）'!$B$46:$AP$125,G$41,FALSE)),"")</f>
        <v/>
      </c>
      <c r="H124" s="203" t="str">
        <f>IFERROR(IF(VLOOKUP($AR124,'表２（地域間）（合計）'!$B$46:$AP$125,H$41,FALSE)="","",VLOOKUP($AR124,'表２（地域間）（合計）'!$B$46:$AP$125,H$41,FALSE)),"")</f>
        <v/>
      </c>
      <c r="I124" s="205" t="s">
        <v>54</v>
      </c>
      <c r="J124" s="42"/>
      <c r="K124" s="205" t="s">
        <v>60</v>
      </c>
      <c r="L124" s="207" t="str">
        <f>IFERROR(IF(VLOOKUP($AR124,'表２（地域間）（合計）'!$B$46:$AP$125,L$41,FALSE)="","",VLOOKUP($AR124,'表２（地域間）（合計）'!$B$46:$AP$125,L$41,FALSE)),"")</f>
        <v/>
      </c>
      <c r="M124" s="208"/>
      <c r="N124" s="211" t="str">
        <f t="shared" ref="N124" si="80">IFERROR(ROUNDDOWN(J125*L124, 1), "")</f>
        <v/>
      </c>
      <c r="O124" s="213" t="s">
        <v>79</v>
      </c>
      <c r="P124" s="196"/>
      <c r="Q124" s="197"/>
      <c r="R124" s="181" t="s">
        <v>5</v>
      </c>
      <c r="S124" s="182"/>
      <c r="T124" s="196"/>
      <c r="U124" s="197"/>
      <c r="V124" s="181" t="s">
        <v>5</v>
      </c>
      <c r="W124" s="182"/>
      <c r="X124" s="139" t="str">
        <f>IFERROR(TRUNC(V125/R125,5),"")</f>
        <v/>
      </c>
      <c r="Y124" s="199"/>
      <c r="Z124" s="199"/>
      <c r="AA124" s="140"/>
      <c r="AB124" s="196"/>
      <c r="AC124" s="197"/>
      <c r="AD124" s="181" t="s">
        <v>5</v>
      </c>
      <c r="AE124" s="182"/>
      <c r="AF124" s="179">
        <f t="shared" si="70"/>
        <v>0</v>
      </c>
      <c r="AG124" s="180"/>
      <c r="AH124" s="181" t="s">
        <v>5</v>
      </c>
      <c r="AI124" s="182"/>
      <c r="AJ124" s="196"/>
      <c r="AK124" s="197"/>
      <c r="AL124" s="181" t="s">
        <v>5</v>
      </c>
      <c r="AM124" s="182"/>
      <c r="AN124" s="198" t="str">
        <f t="shared" ref="AN124" si="81">IFERROR(TRUNC(AL125/R125,5),"")</f>
        <v/>
      </c>
      <c r="AO124" s="191" t="str">
        <f>IFERROR(TRUNC((R125-SUM(AD125,AH125,AL125))/R125,5),"")</f>
        <v/>
      </c>
      <c r="AP124" s="191"/>
      <c r="AR124" s="192"/>
      <c r="AS124" s="52" t="s">
        <v>190</v>
      </c>
      <c r="AT124" s="57"/>
    </row>
    <row r="125" spans="1:46" ht="17.100000000000001" customHeight="1" thickBot="1" x14ac:dyDescent="0.3">
      <c r="A125" s="219"/>
      <c r="B125" s="216"/>
      <c r="C125" s="204"/>
      <c r="D125" s="204"/>
      <c r="E125" s="204"/>
      <c r="F125" s="204"/>
      <c r="G125" s="204"/>
      <c r="H125" s="204"/>
      <c r="I125" s="206"/>
      <c r="J125" s="30">
        <f>IFERROR(ROUNDDOWN(J124/H124,1),0)</f>
        <v>0</v>
      </c>
      <c r="K125" s="206"/>
      <c r="L125" s="209"/>
      <c r="M125" s="210"/>
      <c r="N125" s="212"/>
      <c r="O125" s="214"/>
      <c r="P125" s="194"/>
      <c r="Q125" s="195"/>
      <c r="R125" s="155" t="str">
        <f>IFERROR(ROUNDDOWN(AVERAGE(P124:Q125),1),"")</f>
        <v/>
      </c>
      <c r="S125" s="156"/>
      <c r="T125" s="194"/>
      <c r="U125" s="195"/>
      <c r="V125" s="155" t="str">
        <f>IFERROR(ROUNDDOWN(AVERAGE(T124:U125),1),"")</f>
        <v/>
      </c>
      <c r="W125" s="156"/>
      <c r="X125" s="200"/>
      <c r="Y125" s="201"/>
      <c r="Z125" s="201"/>
      <c r="AA125" s="202"/>
      <c r="AB125" s="194"/>
      <c r="AC125" s="195"/>
      <c r="AD125" s="155" t="str">
        <f>IFERROR(ROUNDDOWN(AVERAGE(AB124:AC125),1),"")</f>
        <v/>
      </c>
      <c r="AE125" s="156"/>
      <c r="AF125" s="153">
        <f t="shared" si="70"/>
        <v>0</v>
      </c>
      <c r="AG125" s="154"/>
      <c r="AH125" s="155">
        <f>IFERROR(ROUNDDOWN(AVERAGE(AF124:AG125),1),"")</f>
        <v>0</v>
      </c>
      <c r="AI125" s="156"/>
      <c r="AJ125" s="194"/>
      <c r="AK125" s="195"/>
      <c r="AL125" s="155" t="str">
        <f>IFERROR(ROUNDDOWN(AVERAGE(AJ124:AK125),1),"")</f>
        <v/>
      </c>
      <c r="AM125" s="156"/>
      <c r="AN125" s="198"/>
      <c r="AO125" s="191"/>
      <c r="AP125" s="191"/>
      <c r="AR125" s="193"/>
      <c r="AS125" s="52" t="s">
        <v>191</v>
      </c>
      <c r="AT125" s="59"/>
    </row>
    <row r="126" spans="1:46" ht="17.100000000000001" customHeight="1" x14ac:dyDescent="0.25">
      <c r="A126" s="169" t="s">
        <v>6</v>
      </c>
      <c r="B126" s="170"/>
      <c r="C126" s="171"/>
      <c r="D126" s="175" t="s">
        <v>18</v>
      </c>
      <c r="E126" s="177"/>
      <c r="F126" s="177"/>
      <c r="G126" s="177"/>
      <c r="H126" s="161"/>
      <c r="I126" s="162"/>
      <c r="J126" s="161"/>
      <c r="K126" s="162"/>
      <c r="L126" s="165"/>
      <c r="M126" s="166"/>
      <c r="N126" s="165"/>
      <c r="O126" s="166"/>
      <c r="P126" s="179">
        <f>SUM(P46,P48,P50,P52,P54,P56,P58,P60,P62,P64,P66,P68,P70,P72,P74,P76,P78,P80,P82,P84,P86,P88,P90,P92,P94,P96,P98,P100,P102,P104,P106,P108,P110,P112,P114,P116,P118,P120,P122,P124)</f>
        <v>0</v>
      </c>
      <c r="Q126" s="180"/>
      <c r="R126" s="181"/>
      <c r="S126" s="182"/>
      <c r="T126" s="179">
        <f>SUM(T46,T48,T50,T52,T54,T56,T58,T60,T62,T64,T66,T68,T70,T72,T74,T76,T78,T80,T82,T84,T86,T88,T90,T92,T94,T96,T98,T100,T102,T104,T106,T108,T110,T112,T114,T116,T118,T120,T122,T124)</f>
        <v>0</v>
      </c>
      <c r="U126" s="180"/>
      <c r="V126" s="181"/>
      <c r="W126" s="182"/>
      <c r="X126" s="185"/>
      <c r="Y126" s="186"/>
      <c r="Z126" s="186"/>
      <c r="AA126" s="187"/>
      <c r="AB126" s="179">
        <f>SUM(AB46,AB48,AB50,AB52,AB54,AB56,AB58,AB60,AB62,AB64,AB66,AB68,AB70,AB72,AB74,AB76,AB78,AB80,AB82,AB84,AB86,AB88,AB90,AB92,AB94,AB96,AB98,AB100,AB102,AB104,AB106,AB108,AB110,AB112,AB114,AB116,AB118,AB120,AB122,AB124)</f>
        <v>0</v>
      </c>
      <c r="AC126" s="180"/>
      <c r="AD126" s="181"/>
      <c r="AE126" s="182"/>
      <c r="AF126" s="179">
        <f>SUM(AF46,AF48,AF50,AF52,AF54,AF56,AF58,AF60,AF62,AF64,AF66,AF68,AF70,AF72,AF74,AF76,AF78,AF80,AF82,AF84,AF86,AF88,AF90,AF92,AF94,AF96,AF98,AF100,AF102,AF104,AF106,AF108,AF110,AF112,AF114,AF116,AF118,AF120,AF122,AF124)</f>
        <v>0</v>
      </c>
      <c r="AG126" s="180"/>
      <c r="AH126" s="181"/>
      <c r="AI126" s="182"/>
      <c r="AJ126" s="179">
        <f>SUM(AJ46,AJ48,AJ50,AJ52,AJ54,AJ56,AJ58,AJ60,AJ62,AJ64,AJ66,AJ68,AJ70,AJ72,AJ74,AJ76,AJ78,AJ80,AJ82,AJ84,AJ86,AJ88,AJ90,AJ92,AJ94,AJ96,AJ98,AJ100,AJ102,AJ104,AJ106,AJ108,AJ110,AJ112,AJ114,AJ116,AJ118,AJ120,AJ122,AJ124)</f>
        <v>0</v>
      </c>
      <c r="AK126" s="180"/>
      <c r="AL126" s="181"/>
      <c r="AM126" s="182"/>
      <c r="AN126" s="183"/>
      <c r="AO126" s="184"/>
      <c r="AP126" s="184"/>
    </row>
    <row r="127" spans="1:46" ht="17.100000000000001" customHeight="1" x14ac:dyDescent="0.25">
      <c r="A127" s="172"/>
      <c r="B127" s="173"/>
      <c r="C127" s="174"/>
      <c r="D127" s="176"/>
      <c r="E127" s="178"/>
      <c r="F127" s="178"/>
      <c r="G127" s="178"/>
      <c r="H127" s="163"/>
      <c r="I127" s="164"/>
      <c r="J127" s="163"/>
      <c r="K127" s="164"/>
      <c r="L127" s="167"/>
      <c r="M127" s="168"/>
      <c r="N127" s="167"/>
      <c r="O127" s="168"/>
      <c r="P127" s="153">
        <f>SUM(P47,P49,P51,P53,P55,P57,P59,P61,P63,P65,P67,P69,P71,P73,P75,P77,P79,P81,P83,P85,P87,P89,P91,P93,P95,P97,P99,P101,P103,P105,P107,P109,P111,P113,P115,P117,P119,P121,P123,P125)</f>
        <v>0</v>
      </c>
      <c r="Q127" s="154"/>
      <c r="R127" s="155">
        <f>SUM(R47,R49,R51,R53,R55,R57,R59,R61,R63,R65,R67,R69,R73,R71,R75,R77,R79,R81,R83,R85,R87,R89,R91,R93,R95,R97,R99,R101,R103,R105,R107,R109,R111,R113,R115,R117,R119,R121,R123,R125)</f>
        <v>0</v>
      </c>
      <c r="S127" s="156"/>
      <c r="T127" s="153">
        <f>SUM(T47,T49,T51,T53,T55,T57,T59,T61,T63,T65,T67,T69,T71,T73,T75,T77,T79,T81,T83,T85,T87,T89,T91,T93,T95,T97,T99,T101,T103,T105,T107,T109,T111,T113,T115,T117,T119,T121,T123,T125)</f>
        <v>0</v>
      </c>
      <c r="U127" s="154"/>
      <c r="V127" s="155">
        <f>SUM(V47,V49,V51,V53,V55,V57,V59,V61,V63,V65,V67,V69,V73,V71,V75,V77,V79,V81,V83,V85,V87,V89,V91,V93,V95,V97,V99,V101,V103,V105,V107,V109,V111,V113,V115,V117,V119,V121,V123,V125)</f>
        <v>0</v>
      </c>
      <c r="W127" s="156"/>
      <c r="X127" s="188"/>
      <c r="Y127" s="189"/>
      <c r="Z127" s="189"/>
      <c r="AA127" s="190"/>
      <c r="AB127" s="153">
        <f>SUM(AB47,AB49,AB51,AB53,AB55,AB57,AB59,AB61,AB63,AB65,AB67,AB69,AB71,AB73,AB75,AB77,AB79,AB81,AB83,AB85,AB87,AB89,AB91,AB93,AB95,AB97,AB99,AB101,AB103,AB105,AB107,AB109,AB111,AB113,AB115,AB117,AB119,AB121,AB123,AB125)</f>
        <v>0</v>
      </c>
      <c r="AC127" s="154"/>
      <c r="AD127" s="155">
        <f>SUM(AD47,AD49,AD51,AD53,AD55,AD57,AD59,AD61,AD63,AD65,AD67,AD69,AD73,AD71,AD75,AD77,AD79,AD81,AD83,AD85,AD87,AD89,AD91,AD93,AD95,AD97,AD99,AD101,AD103,AD105,AD107,AD109,AD111,AD113,AD115,AD117,AD119,AD121,AD123,AD125)</f>
        <v>0</v>
      </c>
      <c r="AE127" s="156"/>
      <c r="AF127" s="153">
        <f>SUM(AF47,AF49,AF51,AF53,AF55,AF57,AF59,AF61,AF63,AF65,AF67,AF69,AF71,AF73,AF75,AF77,AF79,AF81,AF83,AF85,AF87,AF89,AF91,AF93,AF95,AF97,AF99,AF101,AF103,AF105,AF107,AF109,AF111,AF113,AF115,AF117,AF119,AF121,AF123,AF125)</f>
        <v>0</v>
      </c>
      <c r="AG127" s="154"/>
      <c r="AH127" s="155">
        <f>SUM(AH47,AH49,AH51,AH53,AH55,AH57,AH59,AH61,AH63,AH65,AH67,AH69,AH73,AH71,AH75,AH77,AH79,AH81,AH83,AH85,AH87,AH89,AH91,AH93,AH95,AH97,AH99,AH101,AH103,AH105,AH107,AH109,AH111,AH113,AH115,AH117,AH119,AH121,AH123,AH125)</f>
        <v>0</v>
      </c>
      <c r="AI127" s="156"/>
      <c r="AJ127" s="153">
        <f>SUM(AJ47,AJ49,AJ51,AJ53,AJ55,AJ57,AJ59,AJ61,AJ63,AJ65,AJ67,AJ69,AJ71,AJ73,AJ75,AJ77,AJ79,AJ81,AJ83,AJ85,AJ87,AJ89,AJ91,AJ93,AJ95,AJ97,AJ99,AJ101,AJ103,AJ105,AJ107,AJ109,AJ111,AJ113,AJ115,AJ117,AJ119,AJ121,AJ123,AJ125)</f>
        <v>0</v>
      </c>
      <c r="AK127" s="154"/>
      <c r="AL127" s="155">
        <f>SUM(AL47,AL49,AL51,AL53,AL55,AL57,AL59,AL61,AL63,AL65,AL67,AL69,AL73,AL71,AL75,AL77,AL79,AL81,AL83,AL85,AL87,AL89,AL91,AL93,AL95,AL97,AL99,AL101,AL103,AL105,AL107,AL109,AL111,AL113,AL115,AL117,AL119,AL121,AL123,AL125)</f>
        <v>0</v>
      </c>
      <c r="AM127" s="156"/>
      <c r="AN127" s="183"/>
      <c r="AO127" s="184"/>
      <c r="AP127" s="184"/>
    </row>
    <row r="128" spans="1:46" ht="15" customHeight="1" thickBot="1" x14ac:dyDescent="0.3"/>
    <row r="129" spans="1:48" s="13" customFormat="1" ht="50.25" customHeight="1" x14ac:dyDescent="0.25">
      <c r="A129" s="157" t="s">
        <v>0</v>
      </c>
      <c r="B129" s="157" t="s">
        <v>8</v>
      </c>
      <c r="C129" s="89" t="s">
        <v>97</v>
      </c>
      <c r="D129" s="108" t="s">
        <v>118</v>
      </c>
      <c r="E129" s="110"/>
      <c r="F129" s="108" t="s">
        <v>96</v>
      </c>
      <c r="G129" s="110"/>
      <c r="H129" s="108" t="s">
        <v>41</v>
      </c>
      <c r="I129" s="110"/>
      <c r="J129" s="108" t="s">
        <v>99</v>
      </c>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10"/>
      <c r="AN129" s="108" t="s">
        <v>98</v>
      </c>
      <c r="AO129" s="109"/>
      <c r="AP129" s="110"/>
      <c r="AR129" s="148" t="s">
        <v>188</v>
      </c>
      <c r="AS129" s="55"/>
      <c r="AT129" s="148" t="s">
        <v>192</v>
      </c>
      <c r="AV129" s="1"/>
    </row>
    <row r="130" spans="1:48" s="13" customFormat="1" ht="27.75" customHeight="1" x14ac:dyDescent="0.25">
      <c r="A130" s="158"/>
      <c r="B130" s="158"/>
      <c r="C130" s="90"/>
      <c r="D130" s="111"/>
      <c r="E130" s="113"/>
      <c r="F130" s="111"/>
      <c r="G130" s="113"/>
      <c r="H130" s="111"/>
      <c r="I130" s="113"/>
      <c r="J130" s="27"/>
      <c r="K130" s="28"/>
      <c r="L130" s="28"/>
      <c r="M130" s="150" t="s">
        <v>143</v>
      </c>
      <c r="N130" s="151"/>
      <c r="O130" s="151"/>
      <c r="P130" s="151"/>
      <c r="Q130" s="151"/>
      <c r="R130" s="152"/>
      <c r="S130" s="150" t="s">
        <v>146</v>
      </c>
      <c r="T130" s="151"/>
      <c r="U130" s="152"/>
      <c r="V130" s="88" t="s">
        <v>100</v>
      </c>
      <c r="W130" s="88"/>
      <c r="X130" s="88"/>
      <c r="Y130" s="88"/>
      <c r="Z130" s="88"/>
      <c r="AA130" s="88"/>
      <c r="AB130" s="88" t="s">
        <v>101</v>
      </c>
      <c r="AC130" s="88"/>
      <c r="AD130" s="88"/>
      <c r="AE130" s="88"/>
      <c r="AF130" s="88"/>
      <c r="AG130" s="88"/>
      <c r="AH130" s="88" t="s">
        <v>102</v>
      </c>
      <c r="AI130" s="88"/>
      <c r="AJ130" s="88"/>
      <c r="AK130" s="88"/>
      <c r="AL130" s="88"/>
      <c r="AM130" s="88"/>
      <c r="AN130" s="111"/>
      <c r="AO130" s="112"/>
      <c r="AP130" s="113"/>
      <c r="AR130" s="149"/>
      <c r="AS130" s="55"/>
      <c r="AT130" s="149"/>
    </row>
    <row r="131" spans="1:48" ht="99.6" customHeight="1" thickBot="1" x14ac:dyDescent="0.3">
      <c r="A131" s="159"/>
      <c r="B131" s="159"/>
      <c r="C131" s="91"/>
      <c r="D131" s="134" t="s">
        <v>115</v>
      </c>
      <c r="E131" s="160"/>
      <c r="F131" s="117" t="s">
        <v>70</v>
      </c>
      <c r="G131" s="119"/>
      <c r="H131" s="114" t="s">
        <v>82</v>
      </c>
      <c r="I131" s="116"/>
      <c r="J131" s="143" t="s">
        <v>147</v>
      </c>
      <c r="K131" s="144"/>
      <c r="L131" s="145"/>
      <c r="M131" s="146" t="s">
        <v>144</v>
      </c>
      <c r="N131" s="147"/>
      <c r="O131" s="146" t="s">
        <v>142</v>
      </c>
      <c r="P131" s="147"/>
      <c r="Q131" s="146" t="s">
        <v>145</v>
      </c>
      <c r="R131" s="147"/>
      <c r="S131" s="143" t="s">
        <v>148</v>
      </c>
      <c r="T131" s="144"/>
      <c r="U131" s="145"/>
      <c r="V131" s="88" t="s">
        <v>106</v>
      </c>
      <c r="W131" s="88"/>
      <c r="X131" s="88" t="s">
        <v>107</v>
      </c>
      <c r="Y131" s="88"/>
      <c r="Z131" s="88" t="s">
        <v>108</v>
      </c>
      <c r="AA131" s="88"/>
      <c r="AB131" s="88" t="s">
        <v>109</v>
      </c>
      <c r="AC131" s="88"/>
      <c r="AD131" s="88" t="s">
        <v>110</v>
      </c>
      <c r="AE131" s="88"/>
      <c r="AF131" s="88" t="s">
        <v>111</v>
      </c>
      <c r="AG131" s="88"/>
      <c r="AH131" s="88" t="s">
        <v>112</v>
      </c>
      <c r="AI131" s="88"/>
      <c r="AJ131" s="88" t="s">
        <v>113</v>
      </c>
      <c r="AK131" s="88"/>
      <c r="AL131" s="88" t="s">
        <v>114</v>
      </c>
      <c r="AM131" s="88"/>
      <c r="AN131" s="105" t="s">
        <v>125</v>
      </c>
      <c r="AO131" s="106"/>
      <c r="AP131" s="107"/>
      <c r="AR131" s="149"/>
      <c r="AS131" s="55"/>
      <c r="AT131" s="149"/>
      <c r="AV131" s="13"/>
    </row>
    <row r="132" spans="1:48" s="16" customFormat="1" ht="35.1" customHeight="1" x14ac:dyDescent="0.25">
      <c r="A132" s="87" t="str">
        <f>A46</f>
        <v>羽越</v>
      </c>
      <c r="B132" s="38" t="str" cm="1">
        <f t="array" aca="1" ref="B132" ca="1">IF(INDIRECT("B"&amp;44+(ROW()-131)*2)="","",INDIRECT("B"&amp;44+(ROW()-131)*2))</f>
        <v/>
      </c>
      <c r="C132" s="38" t="str" cm="1">
        <f t="array" aca="1" ref="C132" ca="1">IF(INDIRECT("c"&amp;44+(ROW()-131)*2)="","",INDIRECT("c"&amp;44+(ROW()-131)*2))</f>
        <v/>
      </c>
      <c r="D132" s="139" t="str" cm="1">
        <f t="array" aca="1" ref="D132" ca="1">IFERROR(TRUNC((INDIRECT("R"&amp;45+(ROW()-131)*2)-SUM(INDIRECT("AD"&amp;45+(ROW()-131)*2),INDIRECT("AH"&amp;45+(ROW()-131)*2)))/INDIRECT("R"&amp;45+(ROW()-131)*2),5),"")</f>
        <v/>
      </c>
      <c r="E132" s="140"/>
      <c r="F132" s="129" t="str">
        <f ca="1">IFERROR(IF(VLOOKUP($AR132,'表２（地域間）（合計）'!$B$132:$AP$171,F$41,FALSE)="","",VLOOKUP($AR132,'表２（地域間）（合計）'!$B$132:$AP$171,F$41,FALSE)),"")</f>
        <v/>
      </c>
      <c r="G132" s="130"/>
      <c r="H132" s="73" t="str">
        <f ca="1">IFERROR(IF(TRUNC((N$34+Q$34/100)*F132,0) = 0, "", TRUNC((N$34+Q$34/100)*F132,0)), "")</f>
        <v/>
      </c>
      <c r="I132" s="74"/>
      <c r="J132" s="135">
        <f ca="1">MIN(Q132,S132)</f>
        <v>0</v>
      </c>
      <c r="K132" s="137"/>
      <c r="L132" s="136"/>
      <c r="M132" s="135">
        <f t="shared" ref="M132:M171" ca="1" si="82">SUM(IFERROR(ROUNDDOWN((AL132*O$38/(1+O$38))*M$38/3,2),0),IFERROR(ROUNDDOWN((AL132*O$39/(1+O$39))*M$39/3,2),0),IFERROR(ROUNDDOWN((AL132*O$40/(1+O$40))*M$40/3,2),0))</f>
        <v>0</v>
      </c>
      <c r="N132" s="136"/>
      <c r="O132" s="135">
        <f t="shared" ref="O132:O171" si="83">IFERROR(MIN((S$34+U$34/100),M132),0)</f>
        <v>0</v>
      </c>
      <c r="P132" s="136"/>
      <c r="Q132" s="135" t="str">
        <f ca="1">IFERROR(S132-O132,"")</f>
        <v/>
      </c>
      <c r="R132" s="136"/>
      <c r="S132" s="135" t="str">
        <f ca="1">IFERROR(ROUNDDOWN(AVERAGE(Z132,AF132,AL132),2),"")</f>
        <v/>
      </c>
      <c r="T132" s="137"/>
      <c r="U132" s="136"/>
      <c r="V132" s="73" t="str">
        <f ca="1">IFERROR(IF(VLOOKUP($AR132,'表２（地域間）（合計）'!$B$132:$AP$171,V$41,FALSE)="","",VLOOKUP($AR132,'表２（地域間）（合計）'!$B$132:$AP$171,V$41,FALSE)),"")</f>
        <v/>
      </c>
      <c r="W132" s="74"/>
      <c r="X132" s="129" t="str">
        <f ca="1">IFERROR(IF(VLOOKUP($AR132,'表２（地域間）（合計）'!$B$132:$AP$171,X$41,FALSE)="","",VLOOKUP($AR132,'表２（地域間）（合計）'!$B$132:$AP$171,X$41,FALSE)),"")</f>
        <v/>
      </c>
      <c r="Y132" s="138"/>
      <c r="Z132" s="141" t="str">
        <f ca="1">IFERROR(ROUNDDOWN(V132/X132,2),"")</f>
        <v/>
      </c>
      <c r="AA132" s="142"/>
      <c r="AB132" s="73" t="str">
        <f ca="1">IFERROR(IF(VLOOKUP($AR132,'表２（地域間）（合計）'!$B$132:$AP$171,AB$41,FALSE)="","",VLOOKUP($AR132,'表２（地域間）（合計）'!$B$132:$AP$171,AB$41,FALSE)),"")</f>
        <v/>
      </c>
      <c r="AC132" s="74"/>
      <c r="AD132" s="129" t="str">
        <f ca="1">IFERROR(IF(VLOOKUP($AR132,'表２（地域間）（合計）'!$B$132:$AP$171,AD$41,FALSE)="","",VLOOKUP($AR132,'表２（地域間）（合計）'!$B$132:$AP$171,AD$41,FALSE)),"")</f>
        <v/>
      </c>
      <c r="AE132" s="130"/>
      <c r="AF132" s="141" t="str">
        <f ca="1">IFERROR(ROUNDDOWN(AB132/AD132,2),"")</f>
        <v/>
      </c>
      <c r="AG132" s="142"/>
      <c r="AH132" s="73" t="str">
        <f ca="1">IFERROR(IF(VLOOKUP($AR132,'表２（地域間）（合計）'!$B$132:$AP$171,AH$41,FALSE)="","",VLOOKUP($AR132,'表２（地域間）（合計）'!$B$132:$AP$171,AH$41,FALSE)),"")</f>
        <v/>
      </c>
      <c r="AI132" s="74"/>
      <c r="AJ132" s="129" t="str">
        <f ca="1">IFERROR(IF(VLOOKUP($AR132,'表２（地域間）（合計）'!$B$132:$AP$171,AJ$41,FALSE)="","",VLOOKUP($AR132,'表２（地域間）（合計）'!$B$132:$AP$171,AJ$41,FALSE)),"")</f>
        <v/>
      </c>
      <c r="AK132" s="130"/>
      <c r="AL132" s="141" t="str">
        <f ca="1">IFERROR(ROUNDDOWN(AH132/AJ132,2),"")</f>
        <v/>
      </c>
      <c r="AM132" s="142"/>
      <c r="AN132" s="98" t="str">
        <f ca="1">IFERROR(IF(TRUNC(J132*F132,0) = 0, "", TRUNC(J132*F132,0)), "")</f>
        <v/>
      </c>
      <c r="AO132" s="99"/>
      <c r="AP132" s="18" t="s">
        <v>16</v>
      </c>
      <c r="AR132" s="61" t="str" cm="1">
        <f t="array" aca="1" ref="AR132" ca="1">IF(INDIRECT("AR" &amp; 46 + (ROW(A1)-1)*2) = 0, "", INDIRECT("AR" &amp; 46 + (ROW(A1)-1)*2))</f>
        <v/>
      </c>
      <c r="AS132" s="53"/>
      <c r="AT132" s="64" t="str" cm="1">
        <f t="array" aca="1" ref="AT132" ca="1">IFERROR(ROUNDDOWN((INDIRECT("R"&amp;47+(ROW(AT132)-132)*2)-INDIRECT("AH"&amp;47+(ROW(AT132)-132)*2))/INDIRECT("R"&amp;47+(ROW(AT132)-132)*2),5), "")</f>
        <v/>
      </c>
      <c r="AV132" s="1"/>
    </row>
    <row r="133" spans="1:48" ht="35.1" customHeight="1" x14ac:dyDescent="0.25">
      <c r="A133" s="87"/>
      <c r="B133" s="38" t="str" cm="1">
        <f t="array" aca="1" ref="B133" ca="1">IF(INDIRECT("B"&amp;44+(ROW()-131)*2)="","",INDIRECT("B"&amp;44+(ROW()-131)*2))</f>
        <v/>
      </c>
      <c r="C133" s="38" t="str" cm="1">
        <f t="array" aca="1" ref="C133" ca="1">IF(INDIRECT("c"&amp;44+(ROW()-131)*2)="","",INDIRECT("c"&amp;44+(ROW()-131)*2))</f>
        <v/>
      </c>
      <c r="D133" s="139" t="str" cm="1">
        <f t="array" aca="1" ref="D133" ca="1">IFERROR(TRUNC((INDIRECT("R"&amp;45+(ROW()-131)*2)-SUM(INDIRECT("AD"&amp;45+(ROW()-131)*2),INDIRECT("AH"&amp;45+(ROW()-131)*2)))/INDIRECT("R"&amp;45+(ROW()-131)*2),5),"")</f>
        <v/>
      </c>
      <c r="E133" s="140"/>
      <c r="F133" s="129" t="str">
        <f ca="1">IFERROR(IF(VLOOKUP($AR133,'表２（地域間）（合計）'!$B$132:$AP$171,F$41,FALSE)="","",VLOOKUP($AR133,'表２（地域間）（合計）'!$B$132:$AP$171,F$41,FALSE)),"")</f>
        <v/>
      </c>
      <c r="G133" s="130"/>
      <c r="H133" s="73" t="str">
        <f t="shared" ref="H133:H171" ca="1" si="84">IFERROR(IF(TRUNC((N$34+Q$34/100)*F133,0) = 0, "", TRUNC((N$34+Q$34/100)*F133,0)), "")</f>
        <v/>
      </c>
      <c r="I133" s="74"/>
      <c r="J133" s="135">
        <f ca="1">MIN(Q133,S133)</f>
        <v>0</v>
      </c>
      <c r="K133" s="137"/>
      <c r="L133" s="136"/>
      <c r="M133" s="135">
        <f t="shared" ca="1" si="82"/>
        <v>0</v>
      </c>
      <c r="N133" s="136"/>
      <c r="O133" s="135">
        <f t="shared" si="83"/>
        <v>0</v>
      </c>
      <c r="P133" s="136"/>
      <c r="Q133" s="135" t="str">
        <f t="shared" ref="Q133:Q171" ca="1" si="85">IFERROR(S133-O133,"")</f>
        <v/>
      </c>
      <c r="R133" s="136"/>
      <c r="S133" s="135" t="str">
        <f ca="1">IFERROR(ROUNDDOWN(AVERAGE(Z133,AF133,AL133),2),"")</f>
        <v/>
      </c>
      <c r="T133" s="137"/>
      <c r="U133" s="136"/>
      <c r="V133" s="73" t="str">
        <f ca="1">IFERROR(IF(VLOOKUP($AR133,'表２（地域間）（合計）'!$B$132:$AP$171,V$41,FALSE)="","",VLOOKUP($AR133,'表２（地域間）（合計）'!$B$132:$AP$171,V$41,FALSE)),"")</f>
        <v/>
      </c>
      <c r="W133" s="74"/>
      <c r="X133" s="129" t="str">
        <f ca="1">IFERROR(IF(VLOOKUP($AR133,'表２（地域間）（合計）'!$B$132:$AP$171,X$41,FALSE)="","",VLOOKUP($AR133,'表２（地域間）（合計）'!$B$132:$AP$171,X$41,FALSE)),"")</f>
        <v/>
      </c>
      <c r="Y133" s="138"/>
      <c r="Z133" s="135" t="str">
        <f t="shared" ref="Z133:Z171" ca="1" si="86">IFERROR(ROUNDDOWN(V133/X133,2),"")</f>
        <v/>
      </c>
      <c r="AA133" s="136"/>
      <c r="AB133" s="73" t="str">
        <f ca="1">IFERROR(IF(VLOOKUP($AR133,'表２（地域間）（合計）'!$B$132:$AP$171,AB$41,FALSE)="","",VLOOKUP($AR133,'表２（地域間）（合計）'!$B$132:$AP$171,AB$41,FALSE)),"")</f>
        <v/>
      </c>
      <c r="AC133" s="74"/>
      <c r="AD133" s="129" t="str">
        <f ca="1">IFERROR(IF(VLOOKUP($AR133,'表２（地域間）（合計）'!$B$132:$AP$171,AD$41,FALSE)="","",VLOOKUP($AR133,'表２（地域間）（合計）'!$B$132:$AP$171,AD$41,FALSE)),"")</f>
        <v/>
      </c>
      <c r="AE133" s="130"/>
      <c r="AF133" s="135" t="str">
        <f t="shared" ref="AF133:AF171" ca="1" si="87">IFERROR(ROUNDDOWN(AB133/AD133,2),"")</f>
        <v/>
      </c>
      <c r="AG133" s="136"/>
      <c r="AH133" s="73" t="str">
        <f ca="1">IFERROR(IF(VLOOKUP($AR133,'表２（地域間）（合計）'!$B$132:$AP$171,AH$41,FALSE)="","",VLOOKUP($AR133,'表２（地域間）（合計）'!$B$132:$AP$171,AH$41,FALSE)),"")</f>
        <v/>
      </c>
      <c r="AI133" s="74"/>
      <c r="AJ133" s="129" t="str">
        <f ca="1">IFERROR(IF(VLOOKUP($AR133,'表２（地域間）（合計）'!$B$132:$AP$171,AJ$41,FALSE)="","",VLOOKUP($AR133,'表２（地域間）（合計）'!$B$132:$AP$171,AJ$41,FALSE)),"")</f>
        <v/>
      </c>
      <c r="AK133" s="130"/>
      <c r="AL133" s="135" t="str">
        <f t="shared" ref="AL133:AL171" ca="1" si="88">IFERROR(ROUNDDOWN(AH133/AJ133,2),"")</f>
        <v/>
      </c>
      <c r="AM133" s="136"/>
      <c r="AN133" s="98" t="str">
        <f t="shared" ref="AN133:AN171" ca="1" si="89">IFERROR(IF(TRUNC(J133*F133,0) = 0, "", TRUNC(J133*F133,0)), "")</f>
        <v/>
      </c>
      <c r="AO133" s="99"/>
      <c r="AP133" s="18" t="s">
        <v>16</v>
      </c>
      <c r="AR133" s="62" t="str" cm="1">
        <f t="array" aca="1" ref="AR133" ca="1">IF(INDIRECT("AR" &amp; 46 + (ROW(A2)-1)*2) = 0, "", INDIRECT("AR" &amp; 46 + (ROW(A2)-1)*2))</f>
        <v/>
      </c>
      <c r="AS133" s="53"/>
      <c r="AT133" s="54" t="str" cm="1">
        <f t="array" aca="1" ref="AT133" ca="1">IFERROR(ROUNDDOWN((INDIRECT("R"&amp;47+(ROW(AT133)-132)*2)-INDIRECT("AH"&amp;47+(ROW(AT133)-132)*2))/INDIRECT("R"&amp;47+(ROW(AT133)-132)*2),5), "")</f>
        <v/>
      </c>
      <c r="AV133" s="16"/>
    </row>
    <row r="134" spans="1:48" ht="35.1" customHeight="1" x14ac:dyDescent="0.25">
      <c r="A134" s="87"/>
      <c r="B134" s="38" t="str" cm="1">
        <f t="array" aca="1" ref="B134" ca="1">IF(INDIRECT("B"&amp;44+(ROW()-131)*2)="","",INDIRECT("B"&amp;44+(ROW()-131)*2))</f>
        <v/>
      </c>
      <c r="C134" s="38" t="str" cm="1">
        <f t="array" aca="1" ref="C134" ca="1">IF(INDIRECT("c"&amp;44+(ROW()-131)*2)="","",INDIRECT("c"&amp;44+(ROW()-131)*2))</f>
        <v/>
      </c>
      <c r="D134" s="139" t="str" cm="1">
        <f t="array" aca="1" ref="D134" ca="1">IFERROR(TRUNC((INDIRECT("R"&amp;45+(ROW()-131)*2)-SUM(INDIRECT("AD"&amp;45+(ROW()-131)*2),INDIRECT("AH"&amp;45+(ROW()-131)*2)))/INDIRECT("R"&amp;45+(ROW()-131)*2),5),"")</f>
        <v/>
      </c>
      <c r="E134" s="140"/>
      <c r="F134" s="129" t="str">
        <f ca="1">IFERROR(IF(VLOOKUP($AR134,'表２（地域間）（合計）'!$B$132:$AP$171,F$41,FALSE)="","",VLOOKUP($AR134,'表２（地域間）（合計）'!$B$132:$AP$171,F$41,FALSE)),"")</f>
        <v/>
      </c>
      <c r="G134" s="130"/>
      <c r="H134" s="73" t="str">
        <f t="shared" ca="1" si="84"/>
        <v/>
      </c>
      <c r="I134" s="74"/>
      <c r="J134" s="135">
        <f t="shared" ref="J134:J171" ca="1" si="90">MIN(Q134,S134)</f>
        <v>0</v>
      </c>
      <c r="K134" s="137"/>
      <c r="L134" s="136"/>
      <c r="M134" s="135">
        <f t="shared" ca="1" si="82"/>
        <v>0</v>
      </c>
      <c r="N134" s="136"/>
      <c r="O134" s="135">
        <f t="shared" si="83"/>
        <v>0</v>
      </c>
      <c r="P134" s="136"/>
      <c r="Q134" s="135" t="str">
        <f t="shared" ca="1" si="85"/>
        <v/>
      </c>
      <c r="R134" s="136"/>
      <c r="S134" s="135" t="str">
        <f t="shared" ref="S134:S171" ca="1" si="91">IFERROR(ROUNDDOWN(AVERAGE(Z134,AF134,AL134),2),"")</f>
        <v/>
      </c>
      <c r="T134" s="137"/>
      <c r="U134" s="136"/>
      <c r="V134" s="73" t="str">
        <f ca="1">IFERROR(IF(VLOOKUP($AR134,'表２（地域間）（合計）'!$B$132:$AP$171,V$41,FALSE)="","",VLOOKUP($AR134,'表２（地域間）（合計）'!$B$132:$AP$171,V$41,FALSE)),"")</f>
        <v/>
      </c>
      <c r="W134" s="74"/>
      <c r="X134" s="129" t="str">
        <f ca="1">IFERROR(IF(VLOOKUP($AR134,'表２（地域間）（合計）'!$B$132:$AP$171,X$41,FALSE)="","",VLOOKUP($AR134,'表２（地域間）（合計）'!$B$132:$AP$171,X$41,FALSE)),"")</f>
        <v/>
      </c>
      <c r="Y134" s="138"/>
      <c r="Z134" s="135" t="str">
        <f t="shared" ca="1" si="86"/>
        <v/>
      </c>
      <c r="AA134" s="136"/>
      <c r="AB134" s="73" t="str">
        <f ca="1">IFERROR(IF(VLOOKUP($AR134,'表２（地域間）（合計）'!$B$132:$AP$171,AB$41,FALSE)="","",VLOOKUP($AR134,'表２（地域間）（合計）'!$B$132:$AP$171,AB$41,FALSE)),"")</f>
        <v/>
      </c>
      <c r="AC134" s="74"/>
      <c r="AD134" s="129" t="str">
        <f ca="1">IFERROR(IF(VLOOKUP($AR134,'表２（地域間）（合計）'!$B$132:$AP$171,AD$41,FALSE)="","",VLOOKUP($AR134,'表２（地域間）（合計）'!$B$132:$AP$171,AD$41,FALSE)),"")</f>
        <v/>
      </c>
      <c r="AE134" s="130"/>
      <c r="AF134" s="135" t="str">
        <f t="shared" ca="1" si="87"/>
        <v/>
      </c>
      <c r="AG134" s="136"/>
      <c r="AH134" s="73" t="str">
        <f ca="1">IFERROR(IF(VLOOKUP($AR134,'表２（地域間）（合計）'!$B$132:$AP$171,AH$41,FALSE)="","",VLOOKUP($AR134,'表２（地域間）（合計）'!$B$132:$AP$171,AH$41,FALSE)),"")</f>
        <v/>
      </c>
      <c r="AI134" s="74"/>
      <c r="AJ134" s="129" t="str">
        <f ca="1">IFERROR(IF(VLOOKUP($AR134,'表２（地域間）（合計）'!$B$132:$AP$171,AJ$41,FALSE)="","",VLOOKUP($AR134,'表２（地域間）（合計）'!$B$132:$AP$171,AJ$41,FALSE)),"")</f>
        <v/>
      </c>
      <c r="AK134" s="130"/>
      <c r="AL134" s="135" t="str">
        <f t="shared" ca="1" si="88"/>
        <v/>
      </c>
      <c r="AM134" s="136"/>
      <c r="AN134" s="98" t="str">
        <f t="shared" ca="1" si="89"/>
        <v/>
      </c>
      <c r="AO134" s="99"/>
      <c r="AP134" s="18" t="s">
        <v>16</v>
      </c>
      <c r="AR134" s="62" t="str" cm="1">
        <f t="array" aca="1" ref="AR134" ca="1">IF(INDIRECT("AR" &amp; 46 + (ROW(A3)-1)*2) = 0, "", INDIRECT("AR" &amp; 46 + (ROW(A3)-1)*2))</f>
        <v/>
      </c>
      <c r="AS134" s="53"/>
      <c r="AT134" s="54" t="str" cm="1">
        <f t="array" aca="1" ref="AT134" ca="1">IFERROR(ROUNDDOWN((INDIRECT("R"&amp;47+(ROW(AT134)-132)*2)-INDIRECT("AH"&amp;47+(ROW(AT134)-132)*2))/INDIRECT("R"&amp;47+(ROW(AT134)-132)*2),5), "")</f>
        <v/>
      </c>
      <c r="AV134" s="16"/>
    </row>
    <row r="135" spans="1:48" ht="35.1" customHeight="1" x14ac:dyDescent="0.25">
      <c r="A135" s="87"/>
      <c r="B135" s="38" t="str" cm="1">
        <f t="array" aca="1" ref="B135" ca="1">IF(INDIRECT("B"&amp;44+(ROW()-131)*2)="","",INDIRECT("B"&amp;44+(ROW()-131)*2))</f>
        <v/>
      </c>
      <c r="C135" s="38" t="str" cm="1">
        <f t="array" aca="1" ref="C135" ca="1">IF(INDIRECT("c"&amp;44+(ROW()-131)*2)="","",INDIRECT("c"&amp;44+(ROW()-131)*2))</f>
        <v/>
      </c>
      <c r="D135" s="139" t="str" cm="1">
        <f t="array" aca="1" ref="D135" ca="1">IFERROR(TRUNC((INDIRECT("R"&amp;45+(ROW()-131)*2)-SUM(INDIRECT("AD"&amp;45+(ROW()-131)*2),INDIRECT("AH"&amp;45+(ROW()-131)*2)))/INDIRECT("R"&amp;45+(ROW()-131)*2),5),"")</f>
        <v/>
      </c>
      <c r="E135" s="140"/>
      <c r="F135" s="129" t="str">
        <f ca="1">IFERROR(IF(VLOOKUP($AR135,'表２（地域間）（合計）'!$B$132:$AP$171,F$41,FALSE)="","",VLOOKUP($AR135,'表２（地域間）（合計）'!$B$132:$AP$171,F$41,FALSE)),"")</f>
        <v/>
      </c>
      <c r="G135" s="130"/>
      <c r="H135" s="73" t="str">
        <f t="shared" ca="1" si="84"/>
        <v/>
      </c>
      <c r="I135" s="74"/>
      <c r="J135" s="135">
        <f t="shared" ca="1" si="90"/>
        <v>0</v>
      </c>
      <c r="K135" s="137"/>
      <c r="L135" s="136"/>
      <c r="M135" s="135">
        <f t="shared" ca="1" si="82"/>
        <v>0</v>
      </c>
      <c r="N135" s="136"/>
      <c r="O135" s="135">
        <f t="shared" si="83"/>
        <v>0</v>
      </c>
      <c r="P135" s="136"/>
      <c r="Q135" s="135" t="str">
        <f t="shared" ca="1" si="85"/>
        <v/>
      </c>
      <c r="R135" s="136"/>
      <c r="S135" s="135" t="str">
        <f t="shared" ca="1" si="91"/>
        <v/>
      </c>
      <c r="T135" s="137"/>
      <c r="U135" s="136"/>
      <c r="V135" s="73" t="str">
        <f ca="1">IFERROR(IF(VLOOKUP($AR135,'表２（地域間）（合計）'!$B$132:$AP$171,V$41,FALSE)="","",VLOOKUP($AR135,'表２（地域間）（合計）'!$B$132:$AP$171,V$41,FALSE)),"")</f>
        <v/>
      </c>
      <c r="W135" s="74"/>
      <c r="X135" s="129" t="str">
        <f ca="1">IFERROR(IF(VLOOKUP($AR135,'表２（地域間）（合計）'!$B$132:$AP$171,X$41,FALSE)="","",VLOOKUP($AR135,'表２（地域間）（合計）'!$B$132:$AP$171,X$41,FALSE)),"")</f>
        <v/>
      </c>
      <c r="Y135" s="138"/>
      <c r="Z135" s="135" t="str">
        <f t="shared" ca="1" si="86"/>
        <v/>
      </c>
      <c r="AA135" s="136"/>
      <c r="AB135" s="73" t="str">
        <f ca="1">IFERROR(IF(VLOOKUP($AR135,'表２（地域間）（合計）'!$B$132:$AP$171,AB$41,FALSE)="","",VLOOKUP($AR135,'表２（地域間）（合計）'!$B$132:$AP$171,AB$41,FALSE)),"")</f>
        <v/>
      </c>
      <c r="AC135" s="74"/>
      <c r="AD135" s="129" t="str">
        <f ca="1">IFERROR(IF(VLOOKUP($AR135,'表２（地域間）（合計）'!$B$132:$AP$171,AD$41,FALSE)="","",VLOOKUP($AR135,'表２（地域間）（合計）'!$B$132:$AP$171,AD$41,FALSE)),"")</f>
        <v/>
      </c>
      <c r="AE135" s="130"/>
      <c r="AF135" s="135" t="str">
        <f t="shared" ca="1" si="87"/>
        <v/>
      </c>
      <c r="AG135" s="136"/>
      <c r="AH135" s="73" t="str">
        <f ca="1">IFERROR(IF(VLOOKUP($AR135,'表２（地域間）（合計）'!$B$132:$AP$171,AH$41,FALSE)="","",VLOOKUP($AR135,'表２（地域間）（合計）'!$B$132:$AP$171,AH$41,FALSE)),"")</f>
        <v/>
      </c>
      <c r="AI135" s="74"/>
      <c r="AJ135" s="129" t="str">
        <f ca="1">IFERROR(IF(VLOOKUP($AR135,'表２（地域間）（合計）'!$B$132:$AP$171,AJ$41,FALSE)="","",VLOOKUP($AR135,'表２（地域間）（合計）'!$B$132:$AP$171,AJ$41,FALSE)),"")</f>
        <v/>
      </c>
      <c r="AK135" s="130"/>
      <c r="AL135" s="135" t="str">
        <f t="shared" ca="1" si="88"/>
        <v/>
      </c>
      <c r="AM135" s="136"/>
      <c r="AN135" s="98" t="str">
        <f t="shared" ca="1" si="89"/>
        <v/>
      </c>
      <c r="AO135" s="99"/>
      <c r="AP135" s="18" t="s">
        <v>16</v>
      </c>
      <c r="AR135" s="62" t="str" cm="1">
        <f t="array" aca="1" ref="AR135" ca="1">IF(INDIRECT("AR" &amp; 46 + (ROW(A4)-1)*2) = 0, "", INDIRECT("AR" &amp; 46 + (ROW(A4)-1)*2))</f>
        <v/>
      </c>
      <c r="AS135" s="53"/>
      <c r="AT135" s="54" t="str" cm="1">
        <f t="array" aca="1" ref="AT135" ca="1">IFERROR(ROUNDDOWN((INDIRECT("R"&amp;47+(ROW(AT135)-132)*2)-INDIRECT("AH"&amp;47+(ROW(AT135)-132)*2))/INDIRECT("R"&amp;47+(ROW(AT135)-132)*2),5), "")</f>
        <v/>
      </c>
      <c r="AV135" s="16"/>
    </row>
    <row r="136" spans="1:48" ht="35.1" customHeight="1" x14ac:dyDescent="0.25">
      <c r="A136" s="87"/>
      <c r="B136" s="38" t="str" cm="1">
        <f t="array" aca="1" ref="B136" ca="1">IF(INDIRECT("B"&amp;44+(ROW()-131)*2)="","",INDIRECT("B"&amp;44+(ROW()-131)*2))</f>
        <v/>
      </c>
      <c r="C136" s="38" t="str" cm="1">
        <f t="array" aca="1" ref="C136" ca="1">IF(INDIRECT("c"&amp;44+(ROW()-131)*2)="","",INDIRECT("c"&amp;44+(ROW()-131)*2))</f>
        <v/>
      </c>
      <c r="D136" s="139" t="str" cm="1">
        <f t="array" aca="1" ref="D136" ca="1">IFERROR(TRUNC((INDIRECT("R"&amp;45+(ROW()-131)*2)-SUM(INDIRECT("AD"&amp;45+(ROW()-131)*2),INDIRECT("AH"&amp;45+(ROW()-131)*2)))/INDIRECT("R"&amp;45+(ROW()-131)*2),5),"")</f>
        <v/>
      </c>
      <c r="E136" s="140"/>
      <c r="F136" s="129" t="str">
        <f ca="1">IFERROR(IF(VLOOKUP($AR136,'表２（地域間）（合計）'!$B$132:$AP$171,F$41,FALSE)="","",VLOOKUP($AR136,'表２（地域間）（合計）'!$B$132:$AP$171,F$41,FALSE)),"")</f>
        <v/>
      </c>
      <c r="G136" s="130"/>
      <c r="H136" s="73" t="str">
        <f t="shared" ca="1" si="84"/>
        <v/>
      </c>
      <c r="I136" s="74"/>
      <c r="J136" s="135">
        <f t="shared" ca="1" si="90"/>
        <v>0</v>
      </c>
      <c r="K136" s="137"/>
      <c r="L136" s="136"/>
      <c r="M136" s="135">
        <f t="shared" ca="1" si="82"/>
        <v>0</v>
      </c>
      <c r="N136" s="136"/>
      <c r="O136" s="135">
        <f t="shared" si="83"/>
        <v>0</v>
      </c>
      <c r="P136" s="136"/>
      <c r="Q136" s="135" t="str">
        <f t="shared" ca="1" si="85"/>
        <v/>
      </c>
      <c r="R136" s="136"/>
      <c r="S136" s="135" t="str">
        <f t="shared" ca="1" si="91"/>
        <v/>
      </c>
      <c r="T136" s="137"/>
      <c r="U136" s="136"/>
      <c r="V136" s="73" t="str">
        <f ca="1">IFERROR(IF(VLOOKUP($AR136,'表２（地域間）（合計）'!$B$132:$AP$171,V$41,FALSE)="","",VLOOKUP($AR136,'表２（地域間）（合計）'!$B$132:$AP$171,V$41,FALSE)),"")</f>
        <v/>
      </c>
      <c r="W136" s="74"/>
      <c r="X136" s="129" t="str">
        <f ca="1">IFERROR(IF(VLOOKUP($AR136,'表２（地域間）（合計）'!$B$132:$AP$171,X$41,FALSE)="","",VLOOKUP($AR136,'表２（地域間）（合計）'!$B$132:$AP$171,X$41,FALSE)),"")</f>
        <v/>
      </c>
      <c r="Y136" s="138"/>
      <c r="Z136" s="135" t="str">
        <f t="shared" ca="1" si="86"/>
        <v/>
      </c>
      <c r="AA136" s="136"/>
      <c r="AB136" s="73" t="str">
        <f ca="1">IFERROR(IF(VLOOKUP($AR136,'表２（地域間）（合計）'!$B$132:$AP$171,AB$41,FALSE)="","",VLOOKUP($AR136,'表２（地域間）（合計）'!$B$132:$AP$171,AB$41,FALSE)),"")</f>
        <v/>
      </c>
      <c r="AC136" s="74"/>
      <c r="AD136" s="129" t="str">
        <f ca="1">IFERROR(IF(VLOOKUP($AR136,'表２（地域間）（合計）'!$B$132:$AP$171,AD$41,FALSE)="","",VLOOKUP($AR136,'表２（地域間）（合計）'!$B$132:$AP$171,AD$41,FALSE)),"")</f>
        <v/>
      </c>
      <c r="AE136" s="130"/>
      <c r="AF136" s="135" t="str">
        <f t="shared" ca="1" si="87"/>
        <v/>
      </c>
      <c r="AG136" s="136"/>
      <c r="AH136" s="73" t="str">
        <f ca="1">IFERROR(IF(VLOOKUP($AR136,'表２（地域間）（合計）'!$B$132:$AP$171,AH$41,FALSE)="","",VLOOKUP($AR136,'表２（地域間）（合計）'!$B$132:$AP$171,AH$41,FALSE)),"")</f>
        <v/>
      </c>
      <c r="AI136" s="74"/>
      <c r="AJ136" s="129" t="str">
        <f ca="1">IFERROR(IF(VLOOKUP($AR136,'表２（地域間）（合計）'!$B$132:$AP$171,AJ$41,FALSE)="","",VLOOKUP($AR136,'表２（地域間）（合計）'!$B$132:$AP$171,AJ$41,FALSE)),"")</f>
        <v/>
      </c>
      <c r="AK136" s="130"/>
      <c r="AL136" s="135" t="str">
        <f t="shared" ca="1" si="88"/>
        <v/>
      </c>
      <c r="AM136" s="136"/>
      <c r="AN136" s="98" t="str">
        <f t="shared" ca="1" si="89"/>
        <v/>
      </c>
      <c r="AO136" s="99"/>
      <c r="AP136" s="18" t="s">
        <v>16</v>
      </c>
      <c r="AR136" s="62" t="str" cm="1">
        <f t="array" aca="1" ref="AR136" ca="1">IF(INDIRECT("AR" &amp; 46 + (ROW(A5)-1)*2) = 0, "", INDIRECT("AR" &amp; 46 + (ROW(A5)-1)*2))</f>
        <v/>
      </c>
      <c r="AS136" s="53"/>
      <c r="AT136" s="54" t="str" cm="1">
        <f t="array" aca="1" ref="AT136" ca="1">IFERROR(ROUNDDOWN((INDIRECT("R"&amp;47+(ROW(AT136)-132)*2)-INDIRECT("AH"&amp;47+(ROW(AT136)-132)*2))/INDIRECT("R"&amp;47+(ROW(AT136)-132)*2),5), "")</f>
        <v/>
      </c>
      <c r="AV136" s="16"/>
    </row>
    <row r="137" spans="1:48" ht="35.1" customHeight="1" x14ac:dyDescent="0.25">
      <c r="A137" s="87"/>
      <c r="B137" s="38" t="str" cm="1">
        <f t="array" aca="1" ref="B137" ca="1">IF(INDIRECT("B"&amp;44+(ROW()-131)*2)="","",INDIRECT("B"&amp;44+(ROW()-131)*2))</f>
        <v/>
      </c>
      <c r="C137" s="38" t="str" cm="1">
        <f t="array" aca="1" ref="C137" ca="1">IF(INDIRECT("c"&amp;44+(ROW()-131)*2)="","",INDIRECT("c"&amp;44+(ROW()-131)*2))</f>
        <v/>
      </c>
      <c r="D137" s="139" t="str" cm="1">
        <f t="array" aca="1" ref="D137" ca="1">IFERROR(TRUNC((INDIRECT("R"&amp;45+(ROW()-131)*2)-SUM(INDIRECT("AD"&amp;45+(ROW()-131)*2),INDIRECT("AH"&amp;45+(ROW()-131)*2)))/INDIRECT("R"&amp;45+(ROW()-131)*2),5),"")</f>
        <v/>
      </c>
      <c r="E137" s="140"/>
      <c r="F137" s="129" t="str">
        <f ca="1">IFERROR(IF(VLOOKUP($AR137,'表２（地域間）（合計）'!$B$132:$AP$171,F$41,FALSE)="","",VLOOKUP($AR137,'表２（地域間）（合計）'!$B$132:$AP$171,F$41,FALSE)),"")</f>
        <v/>
      </c>
      <c r="G137" s="130"/>
      <c r="H137" s="73" t="str">
        <f t="shared" ca="1" si="84"/>
        <v/>
      </c>
      <c r="I137" s="74"/>
      <c r="J137" s="135">
        <f t="shared" ca="1" si="90"/>
        <v>0</v>
      </c>
      <c r="K137" s="137"/>
      <c r="L137" s="136"/>
      <c r="M137" s="135">
        <f t="shared" ca="1" si="82"/>
        <v>0</v>
      </c>
      <c r="N137" s="136"/>
      <c r="O137" s="135">
        <f t="shared" si="83"/>
        <v>0</v>
      </c>
      <c r="P137" s="136"/>
      <c r="Q137" s="135" t="str">
        <f t="shared" ca="1" si="85"/>
        <v/>
      </c>
      <c r="R137" s="136"/>
      <c r="S137" s="135" t="str">
        <f t="shared" ca="1" si="91"/>
        <v/>
      </c>
      <c r="T137" s="137"/>
      <c r="U137" s="136"/>
      <c r="V137" s="73" t="str">
        <f ca="1">IFERROR(IF(VLOOKUP($AR137,'表２（地域間）（合計）'!$B$132:$AP$171,V$41,FALSE)="","",VLOOKUP($AR137,'表２（地域間）（合計）'!$B$132:$AP$171,V$41,FALSE)),"")</f>
        <v/>
      </c>
      <c r="W137" s="74"/>
      <c r="X137" s="129" t="str">
        <f ca="1">IFERROR(IF(VLOOKUP($AR137,'表２（地域間）（合計）'!$B$132:$AP$171,X$41,FALSE)="","",VLOOKUP($AR137,'表２（地域間）（合計）'!$B$132:$AP$171,X$41,FALSE)),"")</f>
        <v/>
      </c>
      <c r="Y137" s="138"/>
      <c r="Z137" s="135" t="str">
        <f t="shared" ca="1" si="86"/>
        <v/>
      </c>
      <c r="AA137" s="136"/>
      <c r="AB137" s="73" t="str">
        <f ca="1">IFERROR(IF(VLOOKUP($AR137,'表２（地域間）（合計）'!$B$132:$AP$171,AB$41,FALSE)="","",VLOOKUP($AR137,'表２（地域間）（合計）'!$B$132:$AP$171,AB$41,FALSE)),"")</f>
        <v/>
      </c>
      <c r="AC137" s="74"/>
      <c r="AD137" s="129" t="str">
        <f ca="1">IFERROR(IF(VLOOKUP($AR137,'表２（地域間）（合計）'!$B$132:$AP$171,AD$41,FALSE)="","",VLOOKUP($AR137,'表２（地域間）（合計）'!$B$132:$AP$171,AD$41,FALSE)),"")</f>
        <v/>
      </c>
      <c r="AE137" s="130"/>
      <c r="AF137" s="135" t="str">
        <f t="shared" ca="1" si="87"/>
        <v/>
      </c>
      <c r="AG137" s="136"/>
      <c r="AH137" s="73" t="str">
        <f ca="1">IFERROR(IF(VLOOKUP($AR137,'表２（地域間）（合計）'!$B$132:$AP$171,AH$41,FALSE)="","",VLOOKUP($AR137,'表２（地域間）（合計）'!$B$132:$AP$171,AH$41,FALSE)),"")</f>
        <v/>
      </c>
      <c r="AI137" s="74"/>
      <c r="AJ137" s="129" t="str">
        <f ca="1">IFERROR(IF(VLOOKUP($AR137,'表２（地域間）（合計）'!$B$132:$AP$171,AJ$41,FALSE)="","",VLOOKUP($AR137,'表２（地域間）（合計）'!$B$132:$AP$171,AJ$41,FALSE)),"")</f>
        <v/>
      </c>
      <c r="AK137" s="130"/>
      <c r="AL137" s="135" t="str">
        <f t="shared" ca="1" si="88"/>
        <v/>
      </c>
      <c r="AM137" s="136"/>
      <c r="AN137" s="98" t="str">
        <f t="shared" ca="1" si="89"/>
        <v/>
      </c>
      <c r="AO137" s="99"/>
      <c r="AP137" s="18" t="s">
        <v>16</v>
      </c>
      <c r="AR137" s="62" t="str" cm="1">
        <f t="array" aca="1" ref="AR137" ca="1">IF(INDIRECT("AR" &amp; 46 + (ROW(A6)-1)*2) = 0, "", INDIRECT("AR" &amp; 46 + (ROW(A6)-1)*2))</f>
        <v/>
      </c>
      <c r="AS137" s="53"/>
      <c r="AT137" s="54" t="str" cm="1">
        <f t="array" aca="1" ref="AT137" ca="1">IFERROR(ROUNDDOWN((INDIRECT("R"&amp;47+(ROW(AT137)-132)*2)-INDIRECT("AH"&amp;47+(ROW(AT137)-132)*2))/INDIRECT("R"&amp;47+(ROW(AT137)-132)*2),5), "")</f>
        <v/>
      </c>
      <c r="AV137" s="16"/>
    </row>
    <row r="138" spans="1:48" ht="35.1" customHeight="1" x14ac:dyDescent="0.25">
      <c r="A138" s="87"/>
      <c r="B138" s="38" t="str" cm="1">
        <f t="array" aca="1" ref="B138" ca="1">IF(INDIRECT("B"&amp;44+(ROW()-131)*2)="","",INDIRECT("B"&amp;44+(ROW()-131)*2))</f>
        <v/>
      </c>
      <c r="C138" s="38" t="str" cm="1">
        <f t="array" aca="1" ref="C138" ca="1">IF(INDIRECT("c"&amp;44+(ROW()-131)*2)="","",INDIRECT("c"&amp;44+(ROW()-131)*2))</f>
        <v/>
      </c>
      <c r="D138" s="139" t="str" cm="1">
        <f t="array" aca="1" ref="D138" ca="1">IFERROR(TRUNC((INDIRECT("R"&amp;45+(ROW()-131)*2)-SUM(INDIRECT("AD"&amp;45+(ROW()-131)*2),INDIRECT("AH"&amp;45+(ROW()-131)*2)))/INDIRECT("R"&amp;45+(ROW()-131)*2),5),"")</f>
        <v/>
      </c>
      <c r="E138" s="140"/>
      <c r="F138" s="129" t="str">
        <f ca="1">IFERROR(IF(VLOOKUP($AR138,'表２（地域間）（合計）'!$B$132:$AP$171,F$41,FALSE)="","",VLOOKUP($AR138,'表２（地域間）（合計）'!$B$132:$AP$171,F$41,FALSE)),"")</f>
        <v/>
      </c>
      <c r="G138" s="130"/>
      <c r="H138" s="73" t="str">
        <f t="shared" ca="1" si="84"/>
        <v/>
      </c>
      <c r="I138" s="74"/>
      <c r="J138" s="135">
        <f t="shared" ca="1" si="90"/>
        <v>0</v>
      </c>
      <c r="K138" s="137"/>
      <c r="L138" s="136"/>
      <c r="M138" s="135">
        <f t="shared" ca="1" si="82"/>
        <v>0</v>
      </c>
      <c r="N138" s="136"/>
      <c r="O138" s="135">
        <f t="shared" si="83"/>
        <v>0</v>
      </c>
      <c r="P138" s="136"/>
      <c r="Q138" s="135" t="str">
        <f t="shared" ca="1" si="85"/>
        <v/>
      </c>
      <c r="R138" s="136"/>
      <c r="S138" s="135" t="str">
        <f t="shared" ca="1" si="91"/>
        <v/>
      </c>
      <c r="T138" s="137"/>
      <c r="U138" s="136"/>
      <c r="V138" s="73" t="str">
        <f ca="1">IFERROR(IF(VLOOKUP($AR138,'表２（地域間）（合計）'!$B$132:$AP$171,V$41,FALSE)="","",VLOOKUP($AR138,'表２（地域間）（合計）'!$B$132:$AP$171,V$41,FALSE)),"")</f>
        <v/>
      </c>
      <c r="W138" s="74"/>
      <c r="X138" s="129" t="str">
        <f ca="1">IFERROR(IF(VLOOKUP($AR138,'表２（地域間）（合計）'!$B$132:$AP$171,X$41,FALSE)="","",VLOOKUP($AR138,'表２（地域間）（合計）'!$B$132:$AP$171,X$41,FALSE)),"")</f>
        <v/>
      </c>
      <c r="Y138" s="138"/>
      <c r="Z138" s="135" t="str">
        <f t="shared" ca="1" si="86"/>
        <v/>
      </c>
      <c r="AA138" s="136"/>
      <c r="AB138" s="73" t="str">
        <f ca="1">IFERROR(IF(VLOOKUP($AR138,'表２（地域間）（合計）'!$B$132:$AP$171,AB$41,FALSE)="","",VLOOKUP($AR138,'表２（地域間）（合計）'!$B$132:$AP$171,AB$41,FALSE)),"")</f>
        <v/>
      </c>
      <c r="AC138" s="74"/>
      <c r="AD138" s="129" t="str">
        <f ca="1">IFERROR(IF(VLOOKUP($AR138,'表２（地域間）（合計）'!$B$132:$AP$171,AD$41,FALSE)="","",VLOOKUP($AR138,'表２（地域間）（合計）'!$B$132:$AP$171,AD$41,FALSE)),"")</f>
        <v/>
      </c>
      <c r="AE138" s="130"/>
      <c r="AF138" s="135" t="str">
        <f t="shared" ca="1" si="87"/>
        <v/>
      </c>
      <c r="AG138" s="136"/>
      <c r="AH138" s="73" t="str">
        <f ca="1">IFERROR(IF(VLOOKUP($AR138,'表２（地域間）（合計）'!$B$132:$AP$171,AH$41,FALSE)="","",VLOOKUP($AR138,'表２（地域間）（合計）'!$B$132:$AP$171,AH$41,FALSE)),"")</f>
        <v/>
      </c>
      <c r="AI138" s="74"/>
      <c r="AJ138" s="129" t="str">
        <f ca="1">IFERROR(IF(VLOOKUP($AR138,'表２（地域間）（合計）'!$B$132:$AP$171,AJ$41,FALSE)="","",VLOOKUP($AR138,'表２（地域間）（合計）'!$B$132:$AP$171,AJ$41,FALSE)),"")</f>
        <v/>
      </c>
      <c r="AK138" s="130"/>
      <c r="AL138" s="135" t="str">
        <f t="shared" ca="1" si="88"/>
        <v/>
      </c>
      <c r="AM138" s="136"/>
      <c r="AN138" s="98" t="str">
        <f t="shared" ca="1" si="89"/>
        <v/>
      </c>
      <c r="AO138" s="99"/>
      <c r="AP138" s="18" t="s">
        <v>16</v>
      </c>
      <c r="AR138" s="62" t="str" cm="1">
        <f t="array" aca="1" ref="AR138" ca="1">IF(INDIRECT("AR" &amp; 46 + (ROW(A7)-1)*2) = 0, "", INDIRECT("AR" &amp; 46 + (ROW(A7)-1)*2))</f>
        <v/>
      </c>
      <c r="AS138" s="53"/>
      <c r="AT138" s="54" t="str" cm="1">
        <f t="array" aca="1" ref="AT138" ca="1">IFERROR(ROUNDDOWN((INDIRECT("R"&amp;47+(ROW(AT138)-132)*2)-INDIRECT("AH"&amp;47+(ROW(AT138)-132)*2))/INDIRECT("R"&amp;47+(ROW(AT138)-132)*2),5), "")</f>
        <v/>
      </c>
      <c r="AV138" s="16"/>
    </row>
    <row r="139" spans="1:48" ht="35.1" customHeight="1" x14ac:dyDescent="0.25">
      <c r="A139" s="87"/>
      <c r="B139" s="38" t="str" cm="1">
        <f t="array" aca="1" ref="B139" ca="1">IF(INDIRECT("B"&amp;44+(ROW()-131)*2)="","",INDIRECT("B"&amp;44+(ROW()-131)*2))</f>
        <v/>
      </c>
      <c r="C139" s="38" t="str" cm="1">
        <f t="array" aca="1" ref="C139" ca="1">IF(INDIRECT("c"&amp;44+(ROW()-131)*2)="","",INDIRECT("c"&amp;44+(ROW()-131)*2))</f>
        <v/>
      </c>
      <c r="D139" s="139" t="str" cm="1">
        <f t="array" aca="1" ref="D139" ca="1">IFERROR(TRUNC((INDIRECT("R"&amp;45+(ROW()-131)*2)-SUM(INDIRECT("AD"&amp;45+(ROW()-131)*2),INDIRECT("AH"&amp;45+(ROW()-131)*2)))/INDIRECT("R"&amp;45+(ROW()-131)*2),5),"")</f>
        <v/>
      </c>
      <c r="E139" s="140"/>
      <c r="F139" s="129" t="str">
        <f ca="1">IFERROR(IF(VLOOKUP($AR139,'表２（地域間）（合計）'!$B$132:$AP$171,F$41,FALSE)="","",VLOOKUP($AR139,'表２（地域間）（合計）'!$B$132:$AP$171,F$41,FALSE)),"")</f>
        <v/>
      </c>
      <c r="G139" s="130"/>
      <c r="H139" s="73" t="str">
        <f t="shared" ca="1" si="84"/>
        <v/>
      </c>
      <c r="I139" s="74"/>
      <c r="J139" s="135">
        <f t="shared" ca="1" si="90"/>
        <v>0</v>
      </c>
      <c r="K139" s="137"/>
      <c r="L139" s="136"/>
      <c r="M139" s="135">
        <f t="shared" ca="1" si="82"/>
        <v>0</v>
      </c>
      <c r="N139" s="136"/>
      <c r="O139" s="135">
        <f t="shared" si="83"/>
        <v>0</v>
      </c>
      <c r="P139" s="136"/>
      <c r="Q139" s="135" t="str">
        <f t="shared" ca="1" si="85"/>
        <v/>
      </c>
      <c r="R139" s="136"/>
      <c r="S139" s="135" t="str">
        <f t="shared" ca="1" si="91"/>
        <v/>
      </c>
      <c r="T139" s="137"/>
      <c r="U139" s="136"/>
      <c r="V139" s="73" t="str">
        <f ca="1">IFERROR(IF(VLOOKUP($AR139,'表２（地域間）（合計）'!$B$132:$AP$171,V$41,FALSE)="","",VLOOKUP($AR139,'表２（地域間）（合計）'!$B$132:$AP$171,V$41,FALSE)),"")</f>
        <v/>
      </c>
      <c r="W139" s="74"/>
      <c r="X139" s="129" t="str">
        <f ca="1">IFERROR(IF(VLOOKUP($AR139,'表２（地域間）（合計）'!$B$132:$AP$171,X$41,FALSE)="","",VLOOKUP($AR139,'表２（地域間）（合計）'!$B$132:$AP$171,X$41,FALSE)),"")</f>
        <v/>
      </c>
      <c r="Y139" s="138"/>
      <c r="Z139" s="135" t="str">
        <f t="shared" ca="1" si="86"/>
        <v/>
      </c>
      <c r="AA139" s="136"/>
      <c r="AB139" s="73" t="str">
        <f ca="1">IFERROR(IF(VLOOKUP($AR139,'表２（地域間）（合計）'!$B$132:$AP$171,AB$41,FALSE)="","",VLOOKUP($AR139,'表２（地域間）（合計）'!$B$132:$AP$171,AB$41,FALSE)),"")</f>
        <v/>
      </c>
      <c r="AC139" s="74"/>
      <c r="AD139" s="129" t="str">
        <f ca="1">IFERROR(IF(VLOOKUP($AR139,'表２（地域間）（合計）'!$B$132:$AP$171,AD$41,FALSE)="","",VLOOKUP($AR139,'表２（地域間）（合計）'!$B$132:$AP$171,AD$41,FALSE)),"")</f>
        <v/>
      </c>
      <c r="AE139" s="130"/>
      <c r="AF139" s="135" t="str">
        <f t="shared" ca="1" si="87"/>
        <v/>
      </c>
      <c r="AG139" s="136"/>
      <c r="AH139" s="73" t="str">
        <f ca="1">IFERROR(IF(VLOOKUP($AR139,'表２（地域間）（合計）'!$B$132:$AP$171,AH$41,FALSE)="","",VLOOKUP($AR139,'表２（地域間）（合計）'!$B$132:$AP$171,AH$41,FALSE)),"")</f>
        <v/>
      </c>
      <c r="AI139" s="74"/>
      <c r="AJ139" s="129" t="str">
        <f ca="1">IFERROR(IF(VLOOKUP($AR139,'表２（地域間）（合計）'!$B$132:$AP$171,AJ$41,FALSE)="","",VLOOKUP($AR139,'表２（地域間）（合計）'!$B$132:$AP$171,AJ$41,FALSE)),"")</f>
        <v/>
      </c>
      <c r="AK139" s="130"/>
      <c r="AL139" s="135" t="str">
        <f t="shared" ca="1" si="88"/>
        <v/>
      </c>
      <c r="AM139" s="136"/>
      <c r="AN139" s="98" t="str">
        <f t="shared" ca="1" si="89"/>
        <v/>
      </c>
      <c r="AO139" s="99"/>
      <c r="AP139" s="18" t="s">
        <v>16</v>
      </c>
      <c r="AR139" s="62" t="str" cm="1">
        <f t="array" aca="1" ref="AR139" ca="1">IF(INDIRECT("AR" &amp; 46 + (ROW(A8)-1)*2) = 0, "", INDIRECT("AR" &amp; 46 + (ROW(A8)-1)*2))</f>
        <v/>
      </c>
      <c r="AS139" s="53"/>
      <c r="AT139" s="54" t="str" cm="1">
        <f t="array" aca="1" ref="AT139" ca="1">IFERROR(ROUNDDOWN((INDIRECT("R"&amp;47+(ROW(AT139)-132)*2)-INDIRECT("AH"&amp;47+(ROW(AT139)-132)*2))/INDIRECT("R"&amp;47+(ROW(AT139)-132)*2),5), "")</f>
        <v/>
      </c>
      <c r="AV139" s="16"/>
    </row>
    <row r="140" spans="1:48" ht="34.15" customHeight="1" x14ac:dyDescent="0.25">
      <c r="A140" s="87"/>
      <c r="B140" s="38" t="str" cm="1">
        <f t="array" aca="1" ref="B140" ca="1">IF(INDIRECT("B"&amp;44+(ROW()-131)*2)="","",INDIRECT("B"&amp;44+(ROW()-131)*2))</f>
        <v/>
      </c>
      <c r="C140" s="38" t="str" cm="1">
        <f t="array" aca="1" ref="C140" ca="1">IF(INDIRECT("c"&amp;44+(ROW()-131)*2)="","",INDIRECT("c"&amp;44+(ROW()-131)*2))</f>
        <v/>
      </c>
      <c r="D140" s="139" t="str" cm="1">
        <f t="array" aca="1" ref="D140" ca="1">IFERROR(TRUNC((INDIRECT("R"&amp;45+(ROW()-131)*2)-SUM(INDIRECT("AD"&amp;45+(ROW()-131)*2),INDIRECT("AH"&amp;45+(ROW()-131)*2)))/INDIRECT("R"&amp;45+(ROW()-131)*2),5),"")</f>
        <v/>
      </c>
      <c r="E140" s="140"/>
      <c r="F140" s="129" t="str">
        <f ca="1">IFERROR(IF(VLOOKUP($AR140,'表２（地域間）（合計）'!$B$132:$AP$171,F$41,FALSE)="","",VLOOKUP($AR140,'表２（地域間）（合計）'!$B$132:$AP$171,F$41,FALSE)),"")</f>
        <v/>
      </c>
      <c r="G140" s="130"/>
      <c r="H140" s="73" t="str">
        <f t="shared" ca="1" si="84"/>
        <v/>
      </c>
      <c r="I140" s="74"/>
      <c r="J140" s="135">
        <f t="shared" ca="1" si="90"/>
        <v>0</v>
      </c>
      <c r="K140" s="137"/>
      <c r="L140" s="136"/>
      <c r="M140" s="135">
        <f t="shared" ca="1" si="82"/>
        <v>0</v>
      </c>
      <c r="N140" s="136"/>
      <c r="O140" s="135">
        <f t="shared" si="83"/>
        <v>0</v>
      </c>
      <c r="P140" s="136"/>
      <c r="Q140" s="135" t="str">
        <f t="shared" ca="1" si="85"/>
        <v/>
      </c>
      <c r="R140" s="136"/>
      <c r="S140" s="135" t="str">
        <f t="shared" ca="1" si="91"/>
        <v/>
      </c>
      <c r="T140" s="137"/>
      <c r="U140" s="136"/>
      <c r="V140" s="73" t="str">
        <f ca="1">IFERROR(IF(VLOOKUP($AR140,'表２（地域間）（合計）'!$B$132:$AP$171,V$41,FALSE)="","",VLOOKUP($AR140,'表２（地域間）（合計）'!$B$132:$AP$171,V$41,FALSE)),"")</f>
        <v/>
      </c>
      <c r="W140" s="74"/>
      <c r="X140" s="129" t="str">
        <f ca="1">IFERROR(IF(VLOOKUP($AR140,'表２（地域間）（合計）'!$B$132:$AP$171,X$41,FALSE)="","",VLOOKUP($AR140,'表２（地域間）（合計）'!$B$132:$AP$171,X$41,FALSE)),"")</f>
        <v/>
      </c>
      <c r="Y140" s="138"/>
      <c r="Z140" s="135" t="str">
        <f t="shared" ca="1" si="86"/>
        <v/>
      </c>
      <c r="AA140" s="136"/>
      <c r="AB140" s="73" t="str">
        <f ca="1">IFERROR(IF(VLOOKUP($AR140,'表２（地域間）（合計）'!$B$132:$AP$171,AB$41,FALSE)="","",VLOOKUP($AR140,'表２（地域間）（合計）'!$B$132:$AP$171,AB$41,FALSE)),"")</f>
        <v/>
      </c>
      <c r="AC140" s="74"/>
      <c r="AD140" s="129" t="str">
        <f ca="1">IFERROR(IF(VLOOKUP($AR140,'表２（地域間）（合計）'!$B$132:$AP$171,AD$41,FALSE)="","",VLOOKUP($AR140,'表２（地域間）（合計）'!$B$132:$AP$171,AD$41,FALSE)),"")</f>
        <v/>
      </c>
      <c r="AE140" s="130"/>
      <c r="AF140" s="135" t="str">
        <f t="shared" ca="1" si="87"/>
        <v/>
      </c>
      <c r="AG140" s="136"/>
      <c r="AH140" s="73" t="str">
        <f ca="1">IFERROR(IF(VLOOKUP($AR140,'表２（地域間）（合計）'!$B$132:$AP$171,AH$41,FALSE)="","",VLOOKUP($AR140,'表２（地域間）（合計）'!$B$132:$AP$171,AH$41,FALSE)),"")</f>
        <v/>
      </c>
      <c r="AI140" s="74"/>
      <c r="AJ140" s="129" t="str">
        <f ca="1">IFERROR(IF(VLOOKUP($AR140,'表２（地域間）（合計）'!$B$132:$AP$171,AJ$41,FALSE)="","",VLOOKUP($AR140,'表２（地域間）（合計）'!$B$132:$AP$171,AJ$41,FALSE)),"")</f>
        <v/>
      </c>
      <c r="AK140" s="130"/>
      <c r="AL140" s="135" t="str">
        <f t="shared" ca="1" si="88"/>
        <v/>
      </c>
      <c r="AM140" s="136"/>
      <c r="AN140" s="98" t="str">
        <f t="shared" ca="1" si="89"/>
        <v/>
      </c>
      <c r="AO140" s="99"/>
      <c r="AP140" s="18" t="s">
        <v>16</v>
      </c>
      <c r="AR140" s="62" t="str" cm="1">
        <f t="array" aca="1" ref="AR140" ca="1">IF(INDIRECT("AR" &amp; 46 + (ROW(A9)-1)*2) = 0, "", INDIRECT("AR" &amp; 46 + (ROW(A9)-1)*2))</f>
        <v/>
      </c>
      <c r="AS140" s="53"/>
      <c r="AT140" s="54" t="str" cm="1">
        <f t="array" aca="1" ref="AT140" ca="1">IFERROR(ROUNDDOWN((INDIRECT("R"&amp;47+(ROW(AT140)-132)*2)-INDIRECT("AH"&amp;47+(ROW(AT140)-132)*2))/INDIRECT("R"&amp;47+(ROW(AT140)-132)*2),5), "")</f>
        <v/>
      </c>
      <c r="AV140" s="16"/>
    </row>
    <row r="141" spans="1:48" ht="35.1" customHeight="1" x14ac:dyDescent="0.25">
      <c r="A141" s="87"/>
      <c r="B141" s="38" t="str" cm="1">
        <f t="array" aca="1" ref="B141" ca="1">IF(INDIRECT("B"&amp;44+(ROW()-131)*2)="","",INDIRECT("B"&amp;44+(ROW()-131)*2))</f>
        <v/>
      </c>
      <c r="C141" s="38" t="str" cm="1">
        <f t="array" aca="1" ref="C141" ca="1">IF(INDIRECT("c"&amp;44+(ROW()-131)*2)="","",INDIRECT("c"&amp;44+(ROW()-131)*2))</f>
        <v/>
      </c>
      <c r="D141" s="139" t="str" cm="1">
        <f t="array" aca="1" ref="D141" ca="1">IFERROR(TRUNC((INDIRECT("R"&amp;45+(ROW()-131)*2)-SUM(INDIRECT("AD"&amp;45+(ROW()-131)*2),INDIRECT("AH"&amp;45+(ROW()-131)*2)))/INDIRECT("R"&amp;45+(ROW()-131)*2),5),"")</f>
        <v/>
      </c>
      <c r="E141" s="140"/>
      <c r="F141" s="129" t="str">
        <f ca="1">IFERROR(IF(VLOOKUP($AR141,'表２（地域間）（合計）'!$B$132:$AP$171,F$41,FALSE)="","",VLOOKUP($AR141,'表２（地域間）（合計）'!$B$132:$AP$171,F$41,FALSE)),"")</f>
        <v/>
      </c>
      <c r="G141" s="130"/>
      <c r="H141" s="73" t="str">
        <f t="shared" ca="1" si="84"/>
        <v/>
      </c>
      <c r="I141" s="74"/>
      <c r="J141" s="135">
        <f t="shared" ca="1" si="90"/>
        <v>0</v>
      </c>
      <c r="K141" s="137"/>
      <c r="L141" s="136"/>
      <c r="M141" s="135">
        <f t="shared" ca="1" si="82"/>
        <v>0</v>
      </c>
      <c r="N141" s="136"/>
      <c r="O141" s="135">
        <f t="shared" si="83"/>
        <v>0</v>
      </c>
      <c r="P141" s="136"/>
      <c r="Q141" s="135" t="str">
        <f t="shared" ca="1" si="85"/>
        <v/>
      </c>
      <c r="R141" s="136"/>
      <c r="S141" s="135" t="str">
        <f t="shared" ca="1" si="91"/>
        <v/>
      </c>
      <c r="T141" s="137"/>
      <c r="U141" s="136"/>
      <c r="V141" s="73" t="str">
        <f ca="1">IFERROR(IF(VLOOKUP($AR141,'表２（地域間）（合計）'!$B$132:$AP$171,V$41,FALSE)="","",VLOOKUP($AR141,'表２（地域間）（合計）'!$B$132:$AP$171,V$41,FALSE)),"")</f>
        <v/>
      </c>
      <c r="W141" s="74"/>
      <c r="X141" s="129" t="str">
        <f ca="1">IFERROR(IF(VLOOKUP($AR141,'表２（地域間）（合計）'!$B$132:$AP$171,X$41,FALSE)="","",VLOOKUP($AR141,'表２（地域間）（合計）'!$B$132:$AP$171,X$41,FALSE)),"")</f>
        <v/>
      </c>
      <c r="Y141" s="138"/>
      <c r="Z141" s="135" t="str">
        <f t="shared" ca="1" si="86"/>
        <v/>
      </c>
      <c r="AA141" s="136"/>
      <c r="AB141" s="73" t="str">
        <f ca="1">IFERROR(IF(VLOOKUP($AR141,'表２（地域間）（合計）'!$B$132:$AP$171,AB$41,FALSE)="","",VLOOKUP($AR141,'表２（地域間）（合計）'!$B$132:$AP$171,AB$41,FALSE)),"")</f>
        <v/>
      </c>
      <c r="AC141" s="74"/>
      <c r="AD141" s="129" t="str">
        <f ca="1">IFERROR(IF(VLOOKUP($AR141,'表２（地域間）（合計）'!$B$132:$AP$171,AD$41,FALSE)="","",VLOOKUP($AR141,'表２（地域間）（合計）'!$B$132:$AP$171,AD$41,FALSE)),"")</f>
        <v/>
      </c>
      <c r="AE141" s="130"/>
      <c r="AF141" s="135" t="str">
        <f t="shared" ca="1" si="87"/>
        <v/>
      </c>
      <c r="AG141" s="136"/>
      <c r="AH141" s="73" t="str">
        <f ca="1">IFERROR(IF(VLOOKUP($AR141,'表２（地域間）（合計）'!$B$132:$AP$171,AH$41,FALSE)="","",VLOOKUP($AR141,'表２（地域間）（合計）'!$B$132:$AP$171,AH$41,FALSE)),"")</f>
        <v/>
      </c>
      <c r="AI141" s="74"/>
      <c r="AJ141" s="129" t="str">
        <f ca="1">IFERROR(IF(VLOOKUP($AR141,'表２（地域間）（合計）'!$B$132:$AP$171,AJ$41,FALSE)="","",VLOOKUP($AR141,'表２（地域間）（合計）'!$B$132:$AP$171,AJ$41,FALSE)),"")</f>
        <v/>
      </c>
      <c r="AK141" s="130"/>
      <c r="AL141" s="135" t="str">
        <f t="shared" ca="1" si="88"/>
        <v/>
      </c>
      <c r="AM141" s="136"/>
      <c r="AN141" s="98" t="str">
        <f t="shared" ca="1" si="89"/>
        <v/>
      </c>
      <c r="AO141" s="99"/>
      <c r="AP141" s="18" t="s">
        <v>16</v>
      </c>
      <c r="AR141" s="62" t="str" cm="1">
        <f t="array" aca="1" ref="AR141" ca="1">IF(INDIRECT("AR" &amp; 46 + (ROW(A10)-1)*2) = 0, "", INDIRECT("AR" &amp; 46 + (ROW(A10)-1)*2))</f>
        <v/>
      </c>
      <c r="AS141" s="53"/>
      <c r="AT141" s="54" t="str" cm="1">
        <f t="array" aca="1" ref="AT141" ca="1">IFERROR(ROUNDDOWN((INDIRECT("R"&amp;47+(ROW(AT141)-132)*2)-INDIRECT("AH"&amp;47+(ROW(AT141)-132)*2))/INDIRECT("R"&amp;47+(ROW(AT141)-132)*2),5), "")</f>
        <v/>
      </c>
      <c r="AV141" s="16"/>
    </row>
    <row r="142" spans="1:48" ht="35.1" customHeight="1" x14ac:dyDescent="0.25">
      <c r="A142" s="87"/>
      <c r="B142" s="38" t="str" cm="1">
        <f t="array" aca="1" ref="B142" ca="1">IF(INDIRECT("B"&amp;44+(ROW()-131)*2)="","",INDIRECT("B"&amp;44+(ROW()-131)*2))</f>
        <v/>
      </c>
      <c r="C142" s="38" t="str" cm="1">
        <f t="array" aca="1" ref="C142" ca="1">IF(INDIRECT("c"&amp;44+(ROW()-131)*2)="","",INDIRECT("c"&amp;44+(ROW()-131)*2))</f>
        <v/>
      </c>
      <c r="D142" s="139" t="str" cm="1">
        <f t="array" aca="1" ref="D142" ca="1">IFERROR(TRUNC((INDIRECT("R"&amp;45+(ROW()-131)*2)-SUM(INDIRECT("AD"&amp;45+(ROW()-131)*2),INDIRECT("AH"&amp;45+(ROW()-131)*2)))/INDIRECT("R"&amp;45+(ROW()-131)*2),5),"")</f>
        <v/>
      </c>
      <c r="E142" s="140"/>
      <c r="F142" s="129" t="str">
        <f ca="1">IFERROR(IF(VLOOKUP($AR142,'表２（地域間）（合計）'!$B$132:$AP$171,F$41,FALSE)="","",VLOOKUP($AR142,'表２（地域間）（合計）'!$B$132:$AP$171,F$41,FALSE)),"")</f>
        <v/>
      </c>
      <c r="G142" s="130"/>
      <c r="H142" s="73" t="str">
        <f t="shared" ca="1" si="84"/>
        <v/>
      </c>
      <c r="I142" s="74"/>
      <c r="J142" s="135">
        <f t="shared" ca="1" si="90"/>
        <v>0</v>
      </c>
      <c r="K142" s="137"/>
      <c r="L142" s="136"/>
      <c r="M142" s="135">
        <f t="shared" ca="1" si="82"/>
        <v>0</v>
      </c>
      <c r="N142" s="136"/>
      <c r="O142" s="135">
        <f t="shared" si="83"/>
        <v>0</v>
      </c>
      <c r="P142" s="136"/>
      <c r="Q142" s="135" t="str">
        <f t="shared" ca="1" si="85"/>
        <v/>
      </c>
      <c r="R142" s="136"/>
      <c r="S142" s="135" t="str">
        <f t="shared" ca="1" si="91"/>
        <v/>
      </c>
      <c r="T142" s="137"/>
      <c r="U142" s="136"/>
      <c r="V142" s="73" t="str">
        <f ca="1">IFERROR(IF(VLOOKUP($AR142,'表２（地域間）（合計）'!$B$132:$AP$171,V$41,FALSE)="","",VLOOKUP($AR142,'表２（地域間）（合計）'!$B$132:$AP$171,V$41,FALSE)),"")</f>
        <v/>
      </c>
      <c r="W142" s="74"/>
      <c r="X142" s="129" t="str">
        <f ca="1">IFERROR(IF(VLOOKUP($AR142,'表２（地域間）（合計）'!$B$132:$AP$171,X$41,FALSE)="","",VLOOKUP($AR142,'表２（地域間）（合計）'!$B$132:$AP$171,X$41,FALSE)),"")</f>
        <v/>
      </c>
      <c r="Y142" s="138"/>
      <c r="Z142" s="135" t="str">
        <f t="shared" ca="1" si="86"/>
        <v/>
      </c>
      <c r="AA142" s="136"/>
      <c r="AB142" s="73" t="str">
        <f ca="1">IFERROR(IF(VLOOKUP($AR142,'表２（地域間）（合計）'!$B$132:$AP$171,AB$41,FALSE)="","",VLOOKUP($AR142,'表２（地域間）（合計）'!$B$132:$AP$171,AB$41,FALSE)),"")</f>
        <v/>
      </c>
      <c r="AC142" s="74"/>
      <c r="AD142" s="129" t="str">
        <f ca="1">IFERROR(IF(VLOOKUP($AR142,'表２（地域間）（合計）'!$B$132:$AP$171,AD$41,FALSE)="","",VLOOKUP($AR142,'表２（地域間）（合計）'!$B$132:$AP$171,AD$41,FALSE)),"")</f>
        <v/>
      </c>
      <c r="AE142" s="130"/>
      <c r="AF142" s="135" t="str">
        <f t="shared" ca="1" si="87"/>
        <v/>
      </c>
      <c r="AG142" s="136"/>
      <c r="AH142" s="73" t="str">
        <f ca="1">IFERROR(IF(VLOOKUP($AR142,'表２（地域間）（合計）'!$B$132:$AP$171,AH$41,FALSE)="","",VLOOKUP($AR142,'表２（地域間）（合計）'!$B$132:$AP$171,AH$41,FALSE)),"")</f>
        <v/>
      </c>
      <c r="AI142" s="74"/>
      <c r="AJ142" s="129" t="str">
        <f ca="1">IFERROR(IF(VLOOKUP($AR142,'表２（地域間）（合計）'!$B$132:$AP$171,AJ$41,FALSE)="","",VLOOKUP($AR142,'表２（地域間）（合計）'!$B$132:$AP$171,AJ$41,FALSE)),"")</f>
        <v/>
      </c>
      <c r="AK142" s="130"/>
      <c r="AL142" s="135" t="str">
        <f t="shared" ca="1" si="88"/>
        <v/>
      </c>
      <c r="AM142" s="136"/>
      <c r="AN142" s="98" t="str">
        <f t="shared" ca="1" si="89"/>
        <v/>
      </c>
      <c r="AO142" s="99"/>
      <c r="AP142" s="18" t="s">
        <v>16</v>
      </c>
      <c r="AR142" s="62" t="str" cm="1">
        <f t="array" aca="1" ref="AR142" ca="1">IF(INDIRECT("AR" &amp; 46 + (ROW(A11)-1)*2) = 0, "", INDIRECT("AR" &amp; 46 + (ROW(A11)-1)*2))</f>
        <v/>
      </c>
      <c r="AS142" s="53"/>
      <c r="AT142" s="54" t="str" cm="1">
        <f t="array" aca="1" ref="AT142" ca="1">IFERROR(ROUNDDOWN((INDIRECT("R"&amp;47+(ROW(AT142)-132)*2)-INDIRECT("AH"&amp;47+(ROW(AT142)-132)*2))/INDIRECT("R"&amp;47+(ROW(AT142)-132)*2),5), "")</f>
        <v/>
      </c>
      <c r="AV142" s="16"/>
    </row>
    <row r="143" spans="1:48" ht="35.1" customHeight="1" x14ac:dyDescent="0.25">
      <c r="A143" s="87"/>
      <c r="B143" s="38" t="str" cm="1">
        <f t="array" aca="1" ref="B143" ca="1">IF(INDIRECT("B"&amp;44+(ROW()-131)*2)="","",INDIRECT("B"&amp;44+(ROW()-131)*2))</f>
        <v/>
      </c>
      <c r="C143" s="38" t="str" cm="1">
        <f t="array" aca="1" ref="C143" ca="1">IF(INDIRECT("c"&amp;44+(ROW()-131)*2)="","",INDIRECT("c"&amp;44+(ROW()-131)*2))</f>
        <v/>
      </c>
      <c r="D143" s="139" t="str" cm="1">
        <f t="array" aca="1" ref="D143" ca="1">IFERROR(TRUNC((INDIRECT("R"&amp;45+(ROW()-131)*2)-SUM(INDIRECT("AD"&amp;45+(ROW()-131)*2),INDIRECT("AH"&amp;45+(ROW()-131)*2)))/INDIRECT("R"&amp;45+(ROW()-131)*2),5),"")</f>
        <v/>
      </c>
      <c r="E143" s="140"/>
      <c r="F143" s="129" t="str">
        <f ca="1">IFERROR(IF(VLOOKUP($AR143,'表２（地域間）（合計）'!$B$132:$AP$171,F$41,FALSE)="","",VLOOKUP($AR143,'表２（地域間）（合計）'!$B$132:$AP$171,F$41,FALSE)),"")</f>
        <v/>
      </c>
      <c r="G143" s="130"/>
      <c r="H143" s="73" t="str">
        <f t="shared" ca="1" si="84"/>
        <v/>
      </c>
      <c r="I143" s="74"/>
      <c r="J143" s="135">
        <f t="shared" ca="1" si="90"/>
        <v>0</v>
      </c>
      <c r="K143" s="137"/>
      <c r="L143" s="136"/>
      <c r="M143" s="135">
        <f t="shared" ca="1" si="82"/>
        <v>0</v>
      </c>
      <c r="N143" s="136"/>
      <c r="O143" s="135">
        <f t="shared" si="83"/>
        <v>0</v>
      </c>
      <c r="P143" s="136"/>
      <c r="Q143" s="135" t="str">
        <f t="shared" ca="1" si="85"/>
        <v/>
      </c>
      <c r="R143" s="136"/>
      <c r="S143" s="135" t="str">
        <f t="shared" ca="1" si="91"/>
        <v/>
      </c>
      <c r="T143" s="137"/>
      <c r="U143" s="136"/>
      <c r="V143" s="73" t="str">
        <f ca="1">IFERROR(IF(VLOOKUP($AR143,'表２（地域間）（合計）'!$B$132:$AP$171,V$41,FALSE)="","",VLOOKUP($AR143,'表２（地域間）（合計）'!$B$132:$AP$171,V$41,FALSE)),"")</f>
        <v/>
      </c>
      <c r="W143" s="74"/>
      <c r="X143" s="129" t="str">
        <f ca="1">IFERROR(IF(VLOOKUP($AR143,'表２（地域間）（合計）'!$B$132:$AP$171,X$41,FALSE)="","",VLOOKUP($AR143,'表２（地域間）（合計）'!$B$132:$AP$171,X$41,FALSE)),"")</f>
        <v/>
      </c>
      <c r="Y143" s="138"/>
      <c r="Z143" s="135" t="str">
        <f t="shared" ca="1" si="86"/>
        <v/>
      </c>
      <c r="AA143" s="136"/>
      <c r="AB143" s="73" t="str">
        <f ca="1">IFERROR(IF(VLOOKUP($AR143,'表２（地域間）（合計）'!$B$132:$AP$171,AB$41,FALSE)="","",VLOOKUP($AR143,'表２（地域間）（合計）'!$B$132:$AP$171,AB$41,FALSE)),"")</f>
        <v/>
      </c>
      <c r="AC143" s="74"/>
      <c r="AD143" s="129" t="str">
        <f ca="1">IFERROR(IF(VLOOKUP($AR143,'表２（地域間）（合計）'!$B$132:$AP$171,AD$41,FALSE)="","",VLOOKUP($AR143,'表２（地域間）（合計）'!$B$132:$AP$171,AD$41,FALSE)),"")</f>
        <v/>
      </c>
      <c r="AE143" s="130"/>
      <c r="AF143" s="135" t="str">
        <f t="shared" ca="1" si="87"/>
        <v/>
      </c>
      <c r="AG143" s="136"/>
      <c r="AH143" s="73" t="str">
        <f ca="1">IFERROR(IF(VLOOKUP($AR143,'表２（地域間）（合計）'!$B$132:$AP$171,AH$41,FALSE)="","",VLOOKUP($AR143,'表２（地域間）（合計）'!$B$132:$AP$171,AH$41,FALSE)),"")</f>
        <v/>
      </c>
      <c r="AI143" s="74"/>
      <c r="AJ143" s="129" t="str">
        <f ca="1">IFERROR(IF(VLOOKUP($AR143,'表２（地域間）（合計）'!$B$132:$AP$171,AJ$41,FALSE)="","",VLOOKUP($AR143,'表２（地域間）（合計）'!$B$132:$AP$171,AJ$41,FALSE)),"")</f>
        <v/>
      </c>
      <c r="AK143" s="130"/>
      <c r="AL143" s="135" t="str">
        <f t="shared" ca="1" si="88"/>
        <v/>
      </c>
      <c r="AM143" s="136"/>
      <c r="AN143" s="98" t="str">
        <f t="shared" ca="1" si="89"/>
        <v/>
      </c>
      <c r="AO143" s="99"/>
      <c r="AP143" s="18" t="s">
        <v>16</v>
      </c>
      <c r="AR143" s="62" t="str" cm="1">
        <f t="array" aca="1" ref="AR143" ca="1">IF(INDIRECT("AR" &amp; 46 + (ROW(A12)-1)*2) = 0, "", INDIRECT("AR" &amp; 46 + (ROW(A12)-1)*2))</f>
        <v/>
      </c>
      <c r="AS143" s="53"/>
      <c r="AT143" s="54" t="str" cm="1">
        <f t="array" aca="1" ref="AT143" ca="1">IFERROR(ROUNDDOWN((INDIRECT("R"&amp;47+(ROW(AT143)-132)*2)-INDIRECT("AH"&amp;47+(ROW(AT143)-132)*2))/INDIRECT("R"&amp;47+(ROW(AT143)-132)*2),5), "")</f>
        <v/>
      </c>
      <c r="AV143" s="16"/>
    </row>
    <row r="144" spans="1:48" ht="35.1" customHeight="1" x14ac:dyDescent="0.25">
      <c r="A144" s="87"/>
      <c r="B144" s="38" t="str" cm="1">
        <f t="array" aca="1" ref="B144" ca="1">IF(INDIRECT("B"&amp;44+(ROW()-131)*2)="","",INDIRECT("B"&amp;44+(ROW()-131)*2))</f>
        <v/>
      </c>
      <c r="C144" s="38" t="str" cm="1">
        <f t="array" aca="1" ref="C144" ca="1">IF(INDIRECT("c"&amp;44+(ROW()-131)*2)="","",INDIRECT("c"&amp;44+(ROW()-131)*2))</f>
        <v/>
      </c>
      <c r="D144" s="139" t="str" cm="1">
        <f t="array" aca="1" ref="D144" ca="1">IFERROR(TRUNC((INDIRECT("R"&amp;45+(ROW()-131)*2)-SUM(INDIRECT("AD"&amp;45+(ROW()-131)*2),INDIRECT("AH"&amp;45+(ROW()-131)*2)))/INDIRECT("R"&amp;45+(ROW()-131)*2),5),"")</f>
        <v/>
      </c>
      <c r="E144" s="140"/>
      <c r="F144" s="129" t="str">
        <f ca="1">IFERROR(IF(VLOOKUP($AR144,'表２（地域間）（合計）'!$B$132:$AP$171,F$41,FALSE)="","",VLOOKUP($AR144,'表２（地域間）（合計）'!$B$132:$AP$171,F$41,FALSE)),"")</f>
        <v/>
      </c>
      <c r="G144" s="130"/>
      <c r="H144" s="73" t="str">
        <f t="shared" ca="1" si="84"/>
        <v/>
      </c>
      <c r="I144" s="74"/>
      <c r="J144" s="135">
        <f t="shared" ca="1" si="90"/>
        <v>0</v>
      </c>
      <c r="K144" s="137"/>
      <c r="L144" s="136"/>
      <c r="M144" s="135">
        <f t="shared" ca="1" si="82"/>
        <v>0</v>
      </c>
      <c r="N144" s="136"/>
      <c r="O144" s="135">
        <f t="shared" si="83"/>
        <v>0</v>
      </c>
      <c r="P144" s="136"/>
      <c r="Q144" s="135" t="str">
        <f t="shared" ca="1" si="85"/>
        <v/>
      </c>
      <c r="R144" s="136"/>
      <c r="S144" s="135" t="str">
        <f t="shared" ca="1" si="91"/>
        <v/>
      </c>
      <c r="T144" s="137"/>
      <c r="U144" s="136"/>
      <c r="V144" s="73" t="str">
        <f ca="1">IFERROR(IF(VLOOKUP($AR144,'表２（地域間）（合計）'!$B$132:$AP$171,V$41,FALSE)="","",VLOOKUP($AR144,'表２（地域間）（合計）'!$B$132:$AP$171,V$41,FALSE)),"")</f>
        <v/>
      </c>
      <c r="W144" s="74"/>
      <c r="X144" s="129" t="str">
        <f ca="1">IFERROR(IF(VLOOKUP($AR144,'表２（地域間）（合計）'!$B$132:$AP$171,X$41,FALSE)="","",VLOOKUP($AR144,'表２（地域間）（合計）'!$B$132:$AP$171,X$41,FALSE)),"")</f>
        <v/>
      </c>
      <c r="Y144" s="138"/>
      <c r="Z144" s="135" t="str">
        <f t="shared" ca="1" si="86"/>
        <v/>
      </c>
      <c r="AA144" s="136"/>
      <c r="AB144" s="73" t="str">
        <f ca="1">IFERROR(IF(VLOOKUP($AR144,'表２（地域間）（合計）'!$B$132:$AP$171,AB$41,FALSE)="","",VLOOKUP($AR144,'表２（地域間）（合計）'!$B$132:$AP$171,AB$41,FALSE)),"")</f>
        <v/>
      </c>
      <c r="AC144" s="74"/>
      <c r="AD144" s="129" t="str">
        <f ca="1">IFERROR(IF(VLOOKUP($AR144,'表２（地域間）（合計）'!$B$132:$AP$171,AD$41,FALSE)="","",VLOOKUP($AR144,'表２（地域間）（合計）'!$B$132:$AP$171,AD$41,FALSE)),"")</f>
        <v/>
      </c>
      <c r="AE144" s="130"/>
      <c r="AF144" s="135" t="str">
        <f t="shared" ca="1" si="87"/>
        <v/>
      </c>
      <c r="AG144" s="136"/>
      <c r="AH144" s="73" t="str">
        <f ca="1">IFERROR(IF(VLOOKUP($AR144,'表２（地域間）（合計）'!$B$132:$AP$171,AH$41,FALSE)="","",VLOOKUP($AR144,'表２（地域間）（合計）'!$B$132:$AP$171,AH$41,FALSE)),"")</f>
        <v/>
      </c>
      <c r="AI144" s="74"/>
      <c r="AJ144" s="129" t="str">
        <f ca="1">IFERROR(IF(VLOOKUP($AR144,'表２（地域間）（合計）'!$B$132:$AP$171,AJ$41,FALSE)="","",VLOOKUP($AR144,'表２（地域間）（合計）'!$B$132:$AP$171,AJ$41,FALSE)),"")</f>
        <v/>
      </c>
      <c r="AK144" s="130"/>
      <c r="AL144" s="135" t="str">
        <f t="shared" ca="1" si="88"/>
        <v/>
      </c>
      <c r="AM144" s="136"/>
      <c r="AN144" s="98" t="str">
        <f t="shared" ca="1" si="89"/>
        <v/>
      </c>
      <c r="AO144" s="99"/>
      <c r="AP144" s="18" t="s">
        <v>16</v>
      </c>
      <c r="AR144" s="62" t="str" cm="1">
        <f t="array" aca="1" ref="AR144" ca="1">IF(INDIRECT("AR" &amp; 46 + (ROW(A13)-1)*2) = 0, "", INDIRECT("AR" &amp; 46 + (ROW(A13)-1)*2))</f>
        <v/>
      </c>
      <c r="AS144" s="53"/>
      <c r="AT144" s="54" t="str" cm="1">
        <f t="array" aca="1" ref="AT144" ca="1">IFERROR(ROUNDDOWN((INDIRECT("R"&amp;47+(ROW(AT144)-132)*2)-INDIRECT("AH"&amp;47+(ROW(AT144)-132)*2))/INDIRECT("R"&amp;47+(ROW(AT144)-132)*2),5), "")</f>
        <v/>
      </c>
      <c r="AV144" s="16"/>
    </row>
    <row r="145" spans="1:48" ht="35.1" customHeight="1" x14ac:dyDescent="0.25">
      <c r="A145" s="87"/>
      <c r="B145" s="38" t="str" cm="1">
        <f t="array" aca="1" ref="B145" ca="1">IF(INDIRECT("B"&amp;44+(ROW()-131)*2)="","",INDIRECT("B"&amp;44+(ROW()-131)*2))</f>
        <v/>
      </c>
      <c r="C145" s="38" t="str" cm="1">
        <f t="array" aca="1" ref="C145" ca="1">IF(INDIRECT("c"&amp;44+(ROW()-131)*2)="","",INDIRECT("c"&amp;44+(ROW()-131)*2))</f>
        <v/>
      </c>
      <c r="D145" s="139" t="str" cm="1">
        <f t="array" aca="1" ref="D145" ca="1">IFERROR(TRUNC((INDIRECT("R"&amp;45+(ROW()-131)*2)-SUM(INDIRECT("AD"&amp;45+(ROW()-131)*2),INDIRECT("AH"&amp;45+(ROW()-131)*2)))/INDIRECT("R"&amp;45+(ROW()-131)*2),5),"")</f>
        <v/>
      </c>
      <c r="E145" s="140"/>
      <c r="F145" s="129" t="str">
        <f ca="1">IFERROR(IF(VLOOKUP($AR145,'表２（地域間）（合計）'!$B$132:$AP$171,F$41,FALSE)="","",VLOOKUP($AR145,'表２（地域間）（合計）'!$B$132:$AP$171,F$41,FALSE)),"")</f>
        <v/>
      </c>
      <c r="G145" s="130"/>
      <c r="H145" s="73" t="str">
        <f t="shared" ca="1" si="84"/>
        <v/>
      </c>
      <c r="I145" s="74"/>
      <c r="J145" s="135">
        <f t="shared" ca="1" si="90"/>
        <v>0</v>
      </c>
      <c r="K145" s="137"/>
      <c r="L145" s="136"/>
      <c r="M145" s="135">
        <f t="shared" ca="1" si="82"/>
        <v>0</v>
      </c>
      <c r="N145" s="136"/>
      <c r="O145" s="135">
        <f t="shared" si="83"/>
        <v>0</v>
      </c>
      <c r="P145" s="136"/>
      <c r="Q145" s="135" t="str">
        <f t="shared" ca="1" si="85"/>
        <v/>
      </c>
      <c r="R145" s="136"/>
      <c r="S145" s="135" t="str">
        <f t="shared" ca="1" si="91"/>
        <v/>
      </c>
      <c r="T145" s="137"/>
      <c r="U145" s="136"/>
      <c r="V145" s="73" t="str">
        <f ca="1">IFERROR(IF(VLOOKUP($AR145,'表２（地域間）（合計）'!$B$132:$AP$171,V$41,FALSE)="","",VLOOKUP($AR145,'表２（地域間）（合計）'!$B$132:$AP$171,V$41,FALSE)),"")</f>
        <v/>
      </c>
      <c r="W145" s="74"/>
      <c r="X145" s="129" t="str">
        <f ca="1">IFERROR(IF(VLOOKUP($AR145,'表２（地域間）（合計）'!$B$132:$AP$171,X$41,FALSE)="","",VLOOKUP($AR145,'表２（地域間）（合計）'!$B$132:$AP$171,X$41,FALSE)),"")</f>
        <v/>
      </c>
      <c r="Y145" s="138"/>
      <c r="Z145" s="135" t="str">
        <f t="shared" ca="1" si="86"/>
        <v/>
      </c>
      <c r="AA145" s="136"/>
      <c r="AB145" s="73" t="str">
        <f ca="1">IFERROR(IF(VLOOKUP($AR145,'表２（地域間）（合計）'!$B$132:$AP$171,AB$41,FALSE)="","",VLOOKUP($AR145,'表２（地域間）（合計）'!$B$132:$AP$171,AB$41,FALSE)),"")</f>
        <v/>
      </c>
      <c r="AC145" s="74"/>
      <c r="AD145" s="129" t="str">
        <f ca="1">IFERROR(IF(VLOOKUP($AR145,'表２（地域間）（合計）'!$B$132:$AP$171,AD$41,FALSE)="","",VLOOKUP($AR145,'表２（地域間）（合計）'!$B$132:$AP$171,AD$41,FALSE)),"")</f>
        <v/>
      </c>
      <c r="AE145" s="130"/>
      <c r="AF145" s="135" t="str">
        <f t="shared" ca="1" si="87"/>
        <v/>
      </c>
      <c r="AG145" s="136"/>
      <c r="AH145" s="73" t="str">
        <f ca="1">IFERROR(IF(VLOOKUP($AR145,'表２（地域間）（合計）'!$B$132:$AP$171,AH$41,FALSE)="","",VLOOKUP($AR145,'表２（地域間）（合計）'!$B$132:$AP$171,AH$41,FALSE)),"")</f>
        <v/>
      </c>
      <c r="AI145" s="74"/>
      <c r="AJ145" s="129" t="str">
        <f ca="1">IFERROR(IF(VLOOKUP($AR145,'表２（地域間）（合計）'!$B$132:$AP$171,AJ$41,FALSE)="","",VLOOKUP($AR145,'表２（地域間）（合計）'!$B$132:$AP$171,AJ$41,FALSE)),"")</f>
        <v/>
      </c>
      <c r="AK145" s="130"/>
      <c r="AL145" s="135" t="str">
        <f t="shared" ca="1" si="88"/>
        <v/>
      </c>
      <c r="AM145" s="136"/>
      <c r="AN145" s="98" t="str">
        <f t="shared" ca="1" si="89"/>
        <v/>
      </c>
      <c r="AO145" s="99"/>
      <c r="AP145" s="18" t="s">
        <v>16</v>
      </c>
      <c r="AR145" s="62" t="str" cm="1">
        <f t="array" aca="1" ref="AR145" ca="1">IF(INDIRECT("AR" &amp; 46 + (ROW(A14)-1)*2) = 0, "", INDIRECT("AR" &amp; 46 + (ROW(A14)-1)*2))</f>
        <v/>
      </c>
      <c r="AS145" s="53"/>
      <c r="AT145" s="54" t="str" cm="1">
        <f t="array" aca="1" ref="AT145" ca="1">IFERROR(ROUNDDOWN((INDIRECT("R"&amp;47+(ROW(AT145)-132)*2)-INDIRECT("AH"&amp;47+(ROW(AT145)-132)*2))/INDIRECT("R"&amp;47+(ROW(AT145)-132)*2),5), "")</f>
        <v/>
      </c>
      <c r="AV145" s="16"/>
    </row>
    <row r="146" spans="1:48" ht="35.1" customHeight="1" x14ac:dyDescent="0.25">
      <c r="A146" s="87"/>
      <c r="B146" s="38" t="str" cm="1">
        <f t="array" aca="1" ref="B146" ca="1">IF(INDIRECT("B"&amp;44+(ROW()-131)*2)="","",INDIRECT("B"&amp;44+(ROW()-131)*2))</f>
        <v/>
      </c>
      <c r="C146" s="38" t="str" cm="1">
        <f t="array" aca="1" ref="C146" ca="1">IF(INDIRECT("c"&amp;44+(ROW()-131)*2)="","",INDIRECT("c"&amp;44+(ROW()-131)*2))</f>
        <v/>
      </c>
      <c r="D146" s="139" t="str" cm="1">
        <f t="array" aca="1" ref="D146" ca="1">IFERROR(TRUNC((INDIRECT("R"&amp;45+(ROW()-131)*2)-SUM(INDIRECT("AD"&amp;45+(ROW()-131)*2),INDIRECT("AH"&amp;45+(ROW()-131)*2)))/INDIRECT("R"&amp;45+(ROW()-131)*2),5),"")</f>
        <v/>
      </c>
      <c r="E146" s="140"/>
      <c r="F146" s="129" t="str">
        <f ca="1">IFERROR(IF(VLOOKUP($AR146,'表２（地域間）（合計）'!$B$132:$AP$171,F$41,FALSE)="","",VLOOKUP($AR146,'表２（地域間）（合計）'!$B$132:$AP$171,F$41,FALSE)),"")</f>
        <v/>
      </c>
      <c r="G146" s="130"/>
      <c r="H146" s="73" t="str">
        <f t="shared" ca="1" si="84"/>
        <v/>
      </c>
      <c r="I146" s="74"/>
      <c r="J146" s="135">
        <f t="shared" ca="1" si="90"/>
        <v>0</v>
      </c>
      <c r="K146" s="137"/>
      <c r="L146" s="136"/>
      <c r="M146" s="135">
        <f t="shared" ca="1" si="82"/>
        <v>0</v>
      </c>
      <c r="N146" s="136"/>
      <c r="O146" s="135">
        <f t="shared" si="83"/>
        <v>0</v>
      </c>
      <c r="P146" s="136"/>
      <c r="Q146" s="135" t="str">
        <f t="shared" ca="1" si="85"/>
        <v/>
      </c>
      <c r="R146" s="136"/>
      <c r="S146" s="135" t="str">
        <f t="shared" ca="1" si="91"/>
        <v/>
      </c>
      <c r="T146" s="137"/>
      <c r="U146" s="136"/>
      <c r="V146" s="73" t="str">
        <f ca="1">IFERROR(IF(VLOOKUP($AR146,'表２（地域間）（合計）'!$B$132:$AP$171,V$41,FALSE)="","",VLOOKUP($AR146,'表２（地域間）（合計）'!$B$132:$AP$171,V$41,FALSE)),"")</f>
        <v/>
      </c>
      <c r="W146" s="74"/>
      <c r="X146" s="129" t="str">
        <f ca="1">IFERROR(IF(VLOOKUP($AR146,'表２（地域間）（合計）'!$B$132:$AP$171,X$41,FALSE)="","",VLOOKUP($AR146,'表２（地域間）（合計）'!$B$132:$AP$171,X$41,FALSE)),"")</f>
        <v/>
      </c>
      <c r="Y146" s="138"/>
      <c r="Z146" s="135" t="str">
        <f t="shared" ca="1" si="86"/>
        <v/>
      </c>
      <c r="AA146" s="136"/>
      <c r="AB146" s="73" t="str">
        <f ca="1">IFERROR(IF(VLOOKUP($AR146,'表２（地域間）（合計）'!$B$132:$AP$171,AB$41,FALSE)="","",VLOOKUP($AR146,'表２（地域間）（合計）'!$B$132:$AP$171,AB$41,FALSE)),"")</f>
        <v/>
      </c>
      <c r="AC146" s="74"/>
      <c r="AD146" s="129" t="str">
        <f ca="1">IFERROR(IF(VLOOKUP($AR146,'表２（地域間）（合計）'!$B$132:$AP$171,AD$41,FALSE)="","",VLOOKUP($AR146,'表２（地域間）（合計）'!$B$132:$AP$171,AD$41,FALSE)),"")</f>
        <v/>
      </c>
      <c r="AE146" s="130"/>
      <c r="AF146" s="135" t="str">
        <f t="shared" ca="1" si="87"/>
        <v/>
      </c>
      <c r="AG146" s="136"/>
      <c r="AH146" s="73" t="str">
        <f ca="1">IFERROR(IF(VLOOKUP($AR146,'表２（地域間）（合計）'!$B$132:$AP$171,AH$41,FALSE)="","",VLOOKUP($AR146,'表２（地域間）（合計）'!$B$132:$AP$171,AH$41,FALSE)),"")</f>
        <v/>
      </c>
      <c r="AI146" s="74"/>
      <c r="AJ146" s="129" t="str">
        <f ca="1">IFERROR(IF(VLOOKUP($AR146,'表２（地域間）（合計）'!$B$132:$AP$171,AJ$41,FALSE)="","",VLOOKUP($AR146,'表２（地域間）（合計）'!$B$132:$AP$171,AJ$41,FALSE)),"")</f>
        <v/>
      </c>
      <c r="AK146" s="130"/>
      <c r="AL146" s="135" t="str">
        <f t="shared" ca="1" si="88"/>
        <v/>
      </c>
      <c r="AM146" s="136"/>
      <c r="AN146" s="98" t="str">
        <f t="shared" ca="1" si="89"/>
        <v/>
      </c>
      <c r="AO146" s="99"/>
      <c r="AP146" s="18" t="s">
        <v>16</v>
      </c>
      <c r="AR146" s="62" t="str" cm="1">
        <f t="array" aca="1" ref="AR146" ca="1">IF(INDIRECT("AR" &amp; 46 + (ROW(A15)-1)*2) = 0, "", INDIRECT("AR" &amp; 46 + (ROW(A15)-1)*2))</f>
        <v/>
      </c>
      <c r="AS146" s="53"/>
      <c r="AT146" s="54" t="str" cm="1">
        <f t="array" aca="1" ref="AT146" ca="1">IFERROR(ROUNDDOWN((INDIRECT("R"&amp;47+(ROW(AT146)-132)*2)-INDIRECT("AH"&amp;47+(ROW(AT146)-132)*2))/INDIRECT("R"&amp;47+(ROW(AT146)-132)*2),5), "")</f>
        <v/>
      </c>
      <c r="AV146" s="16"/>
    </row>
    <row r="147" spans="1:48" ht="35.1" customHeight="1" x14ac:dyDescent="0.25">
      <c r="A147" s="87"/>
      <c r="B147" s="38" t="str" cm="1">
        <f t="array" aca="1" ref="B147" ca="1">IF(INDIRECT("B"&amp;44+(ROW()-131)*2)="","",INDIRECT("B"&amp;44+(ROW()-131)*2))</f>
        <v/>
      </c>
      <c r="C147" s="38" t="str" cm="1">
        <f t="array" aca="1" ref="C147" ca="1">IF(INDIRECT("c"&amp;44+(ROW()-131)*2)="","",INDIRECT("c"&amp;44+(ROW()-131)*2))</f>
        <v/>
      </c>
      <c r="D147" s="139" t="str" cm="1">
        <f t="array" aca="1" ref="D147" ca="1">IFERROR(TRUNC((INDIRECT("R"&amp;45+(ROW()-131)*2)-SUM(INDIRECT("AD"&amp;45+(ROW()-131)*2),INDIRECT("AH"&amp;45+(ROW()-131)*2)))/INDIRECT("R"&amp;45+(ROW()-131)*2),5),"")</f>
        <v/>
      </c>
      <c r="E147" s="140"/>
      <c r="F147" s="129" t="str">
        <f ca="1">IFERROR(IF(VLOOKUP($AR147,'表２（地域間）（合計）'!$B$132:$AP$171,F$41,FALSE)="","",VLOOKUP($AR147,'表２（地域間）（合計）'!$B$132:$AP$171,F$41,FALSE)),"")</f>
        <v/>
      </c>
      <c r="G147" s="130"/>
      <c r="H147" s="73" t="str">
        <f t="shared" ca="1" si="84"/>
        <v/>
      </c>
      <c r="I147" s="74"/>
      <c r="J147" s="135">
        <f t="shared" ca="1" si="90"/>
        <v>0</v>
      </c>
      <c r="K147" s="137"/>
      <c r="L147" s="136"/>
      <c r="M147" s="135">
        <f t="shared" ca="1" si="82"/>
        <v>0</v>
      </c>
      <c r="N147" s="136"/>
      <c r="O147" s="135">
        <f t="shared" si="83"/>
        <v>0</v>
      </c>
      <c r="P147" s="136"/>
      <c r="Q147" s="135" t="str">
        <f t="shared" ca="1" si="85"/>
        <v/>
      </c>
      <c r="R147" s="136"/>
      <c r="S147" s="135" t="str">
        <f t="shared" ca="1" si="91"/>
        <v/>
      </c>
      <c r="T147" s="137"/>
      <c r="U147" s="136"/>
      <c r="V147" s="73" t="str">
        <f ca="1">IFERROR(IF(VLOOKUP($AR147,'表２（地域間）（合計）'!$B$132:$AP$171,V$41,FALSE)="","",VLOOKUP($AR147,'表２（地域間）（合計）'!$B$132:$AP$171,V$41,FALSE)),"")</f>
        <v/>
      </c>
      <c r="W147" s="74"/>
      <c r="X147" s="129" t="str">
        <f ca="1">IFERROR(IF(VLOOKUP($AR147,'表２（地域間）（合計）'!$B$132:$AP$171,X$41,FALSE)="","",VLOOKUP($AR147,'表２（地域間）（合計）'!$B$132:$AP$171,X$41,FALSE)),"")</f>
        <v/>
      </c>
      <c r="Y147" s="138"/>
      <c r="Z147" s="135" t="str">
        <f t="shared" ca="1" si="86"/>
        <v/>
      </c>
      <c r="AA147" s="136"/>
      <c r="AB147" s="73" t="str">
        <f ca="1">IFERROR(IF(VLOOKUP($AR147,'表２（地域間）（合計）'!$B$132:$AP$171,AB$41,FALSE)="","",VLOOKUP($AR147,'表２（地域間）（合計）'!$B$132:$AP$171,AB$41,FALSE)),"")</f>
        <v/>
      </c>
      <c r="AC147" s="74"/>
      <c r="AD147" s="129" t="str">
        <f ca="1">IFERROR(IF(VLOOKUP($AR147,'表２（地域間）（合計）'!$B$132:$AP$171,AD$41,FALSE)="","",VLOOKUP($AR147,'表２（地域間）（合計）'!$B$132:$AP$171,AD$41,FALSE)),"")</f>
        <v/>
      </c>
      <c r="AE147" s="130"/>
      <c r="AF147" s="135" t="str">
        <f t="shared" ca="1" si="87"/>
        <v/>
      </c>
      <c r="AG147" s="136"/>
      <c r="AH147" s="73" t="str">
        <f ca="1">IFERROR(IF(VLOOKUP($AR147,'表２（地域間）（合計）'!$B$132:$AP$171,AH$41,FALSE)="","",VLOOKUP($AR147,'表２（地域間）（合計）'!$B$132:$AP$171,AH$41,FALSE)),"")</f>
        <v/>
      </c>
      <c r="AI147" s="74"/>
      <c r="AJ147" s="129" t="str">
        <f ca="1">IFERROR(IF(VLOOKUP($AR147,'表２（地域間）（合計）'!$B$132:$AP$171,AJ$41,FALSE)="","",VLOOKUP($AR147,'表２（地域間）（合計）'!$B$132:$AP$171,AJ$41,FALSE)),"")</f>
        <v/>
      </c>
      <c r="AK147" s="130"/>
      <c r="AL147" s="135" t="str">
        <f t="shared" ca="1" si="88"/>
        <v/>
      </c>
      <c r="AM147" s="136"/>
      <c r="AN147" s="98" t="str">
        <f t="shared" ca="1" si="89"/>
        <v/>
      </c>
      <c r="AO147" s="99"/>
      <c r="AP147" s="18" t="s">
        <v>16</v>
      </c>
      <c r="AR147" s="62" t="str" cm="1">
        <f t="array" aca="1" ref="AR147" ca="1">IF(INDIRECT("AR" &amp; 46 + (ROW(A16)-1)*2) = 0, "", INDIRECT("AR" &amp; 46 + (ROW(A16)-1)*2))</f>
        <v/>
      </c>
      <c r="AS147" s="53"/>
      <c r="AT147" s="54" t="str" cm="1">
        <f t="array" aca="1" ref="AT147" ca="1">IFERROR(ROUNDDOWN((INDIRECT("R"&amp;47+(ROW(AT147)-132)*2)-INDIRECT("AH"&amp;47+(ROW(AT147)-132)*2))/INDIRECT("R"&amp;47+(ROW(AT147)-132)*2),5), "")</f>
        <v/>
      </c>
      <c r="AV147" s="16"/>
    </row>
    <row r="148" spans="1:48" ht="34.15" customHeight="1" x14ac:dyDescent="0.25">
      <c r="A148" s="87"/>
      <c r="B148" s="38" t="str" cm="1">
        <f t="array" aca="1" ref="B148" ca="1">IF(INDIRECT("B"&amp;44+(ROW()-131)*2)="","",INDIRECT("B"&amp;44+(ROW()-131)*2))</f>
        <v/>
      </c>
      <c r="C148" s="38" t="str" cm="1">
        <f t="array" aca="1" ref="C148" ca="1">IF(INDIRECT("c"&amp;44+(ROW()-131)*2)="","",INDIRECT("c"&amp;44+(ROW()-131)*2))</f>
        <v/>
      </c>
      <c r="D148" s="139" t="str" cm="1">
        <f t="array" aca="1" ref="D148" ca="1">IFERROR(TRUNC((INDIRECT("R"&amp;45+(ROW()-131)*2)-SUM(INDIRECT("AD"&amp;45+(ROW()-131)*2),INDIRECT("AH"&amp;45+(ROW()-131)*2)))/INDIRECT("R"&amp;45+(ROW()-131)*2),5),"")</f>
        <v/>
      </c>
      <c r="E148" s="140"/>
      <c r="F148" s="129" t="str">
        <f ca="1">IFERROR(IF(VLOOKUP($AR148,'表２（地域間）（合計）'!$B$132:$AP$171,F$41,FALSE)="","",VLOOKUP($AR148,'表２（地域間）（合計）'!$B$132:$AP$171,F$41,FALSE)),"")</f>
        <v/>
      </c>
      <c r="G148" s="130"/>
      <c r="H148" s="73" t="str">
        <f t="shared" ca="1" si="84"/>
        <v/>
      </c>
      <c r="I148" s="74"/>
      <c r="J148" s="135">
        <f t="shared" ca="1" si="90"/>
        <v>0</v>
      </c>
      <c r="K148" s="137"/>
      <c r="L148" s="136"/>
      <c r="M148" s="135">
        <f t="shared" ca="1" si="82"/>
        <v>0</v>
      </c>
      <c r="N148" s="136"/>
      <c r="O148" s="135">
        <f t="shared" si="83"/>
        <v>0</v>
      </c>
      <c r="P148" s="136"/>
      <c r="Q148" s="135" t="str">
        <f t="shared" ca="1" si="85"/>
        <v/>
      </c>
      <c r="R148" s="136"/>
      <c r="S148" s="135" t="str">
        <f t="shared" ca="1" si="91"/>
        <v/>
      </c>
      <c r="T148" s="137"/>
      <c r="U148" s="136"/>
      <c r="V148" s="73" t="str">
        <f ca="1">IFERROR(IF(VLOOKUP($AR148,'表２（地域間）（合計）'!$B$132:$AP$171,V$41,FALSE)="","",VLOOKUP($AR148,'表２（地域間）（合計）'!$B$132:$AP$171,V$41,FALSE)),"")</f>
        <v/>
      </c>
      <c r="W148" s="74"/>
      <c r="X148" s="129" t="str">
        <f ca="1">IFERROR(IF(VLOOKUP($AR148,'表２（地域間）（合計）'!$B$132:$AP$171,X$41,FALSE)="","",VLOOKUP($AR148,'表２（地域間）（合計）'!$B$132:$AP$171,X$41,FALSE)),"")</f>
        <v/>
      </c>
      <c r="Y148" s="138"/>
      <c r="Z148" s="135" t="str">
        <f t="shared" ca="1" si="86"/>
        <v/>
      </c>
      <c r="AA148" s="136"/>
      <c r="AB148" s="73" t="str">
        <f ca="1">IFERROR(IF(VLOOKUP($AR148,'表２（地域間）（合計）'!$B$132:$AP$171,AB$41,FALSE)="","",VLOOKUP($AR148,'表２（地域間）（合計）'!$B$132:$AP$171,AB$41,FALSE)),"")</f>
        <v/>
      </c>
      <c r="AC148" s="74"/>
      <c r="AD148" s="129" t="str">
        <f ca="1">IFERROR(IF(VLOOKUP($AR148,'表２（地域間）（合計）'!$B$132:$AP$171,AD$41,FALSE)="","",VLOOKUP($AR148,'表２（地域間）（合計）'!$B$132:$AP$171,AD$41,FALSE)),"")</f>
        <v/>
      </c>
      <c r="AE148" s="130"/>
      <c r="AF148" s="135" t="str">
        <f t="shared" ca="1" si="87"/>
        <v/>
      </c>
      <c r="AG148" s="136"/>
      <c r="AH148" s="73" t="str">
        <f ca="1">IFERROR(IF(VLOOKUP($AR148,'表２（地域間）（合計）'!$B$132:$AP$171,AH$41,FALSE)="","",VLOOKUP($AR148,'表２（地域間）（合計）'!$B$132:$AP$171,AH$41,FALSE)),"")</f>
        <v/>
      </c>
      <c r="AI148" s="74"/>
      <c r="AJ148" s="129" t="str">
        <f ca="1">IFERROR(IF(VLOOKUP($AR148,'表２（地域間）（合計）'!$B$132:$AP$171,AJ$41,FALSE)="","",VLOOKUP($AR148,'表２（地域間）（合計）'!$B$132:$AP$171,AJ$41,FALSE)),"")</f>
        <v/>
      </c>
      <c r="AK148" s="130"/>
      <c r="AL148" s="135" t="str">
        <f t="shared" ca="1" si="88"/>
        <v/>
      </c>
      <c r="AM148" s="136"/>
      <c r="AN148" s="98" t="str">
        <f t="shared" ca="1" si="89"/>
        <v/>
      </c>
      <c r="AO148" s="99"/>
      <c r="AP148" s="18" t="s">
        <v>16</v>
      </c>
      <c r="AR148" s="62" t="str" cm="1">
        <f t="array" aca="1" ref="AR148" ca="1">IF(INDIRECT("AR" &amp; 46 + (ROW(A17)-1)*2) = 0, "", INDIRECT("AR" &amp; 46 + (ROW(A17)-1)*2))</f>
        <v/>
      </c>
      <c r="AS148" s="53"/>
      <c r="AT148" s="54" t="str" cm="1">
        <f t="array" aca="1" ref="AT148" ca="1">IFERROR(ROUNDDOWN((INDIRECT("R"&amp;47+(ROW(AT148)-132)*2)-INDIRECT("AH"&amp;47+(ROW(AT148)-132)*2))/INDIRECT("R"&amp;47+(ROW(AT148)-132)*2),5), "")</f>
        <v/>
      </c>
      <c r="AV148" s="16"/>
    </row>
    <row r="149" spans="1:48" ht="35.1" customHeight="1" x14ac:dyDescent="0.25">
      <c r="A149" s="87"/>
      <c r="B149" s="38" t="str" cm="1">
        <f t="array" aca="1" ref="B149" ca="1">IF(INDIRECT("B"&amp;44+(ROW()-131)*2)="","",INDIRECT("B"&amp;44+(ROW()-131)*2))</f>
        <v/>
      </c>
      <c r="C149" s="38" t="str" cm="1">
        <f t="array" aca="1" ref="C149" ca="1">IF(INDIRECT("c"&amp;44+(ROW()-131)*2)="","",INDIRECT("c"&amp;44+(ROW()-131)*2))</f>
        <v/>
      </c>
      <c r="D149" s="139" t="str" cm="1">
        <f t="array" aca="1" ref="D149" ca="1">IFERROR(TRUNC((INDIRECT("R"&amp;45+(ROW()-131)*2)-SUM(INDIRECT("AD"&amp;45+(ROW()-131)*2),INDIRECT("AH"&amp;45+(ROW()-131)*2)))/INDIRECT("R"&amp;45+(ROW()-131)*2),5),"")</f>
        <v/>
      </c>
      <c r="E149" s="140"/>
      <c r="F149" s="129" t="str">
        <f ca="1">IFERROR(IF(VLOOKUP($AR149,'表２（地域間）（合計）'!$B$132:$AP$171,F$41,FALSE)="","",VLOOKUP($AR149,'表２（地域間）（合計）'!$B$132:$AP$171,F$41,FALSE)),"")</f>
        <v/>
      </c>
      <c r="G149" s="130"/>
      <c r="H149" s="73" t="str">
        <f t="shared" ca="1" si="84"/>
        <v/>
      </c>
      <c r="I149" s="74"/>
      <c r="J149" s="135">
        <f t="shared" ca="1" si="90"/>
        <v>0</v>
      </c>
      <c r="K149" s="137"/>
      <c r="L149" s="136"/>
      <c r="M149" s="135">
        <f t="shared" ca="1" si="82"/>
        <v>0</v>
      </c>
      <c r="N149" s="136"/>
      <c r="O149" s="135">
        <f t="shared" si="83"/>
        <v>0</v>
      </c>
      <c r="P149" s="136"/>
      <c r="Q149" s="135" t="str">
        <f t="shared" ca="1" si="85"/>
        <v/>
      </c>
      <c r="R149" s="136"/>
      <c r="S149" s="135" t="str">
        <f t="shared" ca="1" si="91"/>
        <v/>
      </c>
      <c r="T149" s="137"/>
      <c r="U149" s="136"/>
      <c r="V149" s="73" t="str">
        <f ca="1">IFERROR(IF(VLOOKUP($AR149,'表２（地域間）（合計）'!$B$132:$AP$171,V$41,FALSE)="","",VLOOKUP($AR149,'表２（地域間）（合計）'!$B$132:$AP$171,V$41,FALSE)),"")</f>
        <v/>
      </c>
      <c r="W149" s="74"/>
      <c r="X149" s="129" t="str">
        <f ca="1">IFERROR(IF(VLOOKUP($AR149,'表２（地域間）（合計）'!$B$132:$AP$171,X$41,FALSE)="","",VLOOKUP($AR149,'表２（地域間）（合計）'!$B$132:$AP$171,X$41,FALSE)),"")</f>
        <v/>
      </c>
      <c r="Y149" s="138"/>
      <c r="Z149" s="135" t="str">
        <f t="shared" ca="1" si="86"/>
        <v/>
      </c>
      <c r="AA149" s="136"/>
      <c r="AB149" s="73" t="str">
        <f ca="1">IFERROR(IF(VLOOKUP($AR149,'表２（地域間）（合計）'!$B$132:$AP$171,AB$41,FALSE)="","",VLOOKUP($AR149,'表２（地域間）（合計）'!$B$132:$AP$171,AB$41,FALSE)),"")</f>
        <v/>
      </c>
      <c r="AC149" s="74"/>
      <c r="AD149" s="129" t="str">
        <f ca="1">IFERROR(IF(VLOOKUP($AR149,'表２（地域間）（合計）'!$B$132:$AP$171,AD$41,FALSE)="","",VLOOKUP($AR149,'表２（地域間）（合計）'!$B$132:$AP$171,AD$41,FALSE)),"")</f>
        <v/>
      </c>
      <c r="AE149" s="130"/>
      <c r="AF149" s="135" t="str">
        <f t="shared" ca="1" si="87"/>
        <v/>
      </c>
      <c r="AG149" s="136"/>
      <c r="AH149" s="73" t="str">
        <f ca="1">IFERROR(IF(VLOOKUP($AR149,'表２（地域間）（合計）'!$B$132:$AP$171,AH$41,FALSE)="","",VLOOKUP($AR149,'表２（地域間）（合計）'!$B$132:$AP$171,AH$41,FALSE)),"")</f>
        <v/>
      </c>
      <c r="AI149" s="74"/>
      <c r="AJ149" s="129" t="str">
        <f ca="1">IFERROR(IF(VLOOKUP($AR149,'表２（地域間）（合計）'!$B$132:$AP$171,AJ$41,FALSE)="","",VLOOKUP($AR149,'表２（地域間）（合計）'!$B$132:$AP$171,AJ$41,FALSE)),"")</f>
        <v/>
      </c>
      <c r="AK149" s="130"/>
      <c r="AL149" s="135" t="str">
        <f t="shared" ca="1" si="88"/>
        <v/>
      </c>
      <c r="AM149" s="136"/>
      <c r="AN149" s="98" t="str">
        <f t="shared" ca="1" si="89"/>
        <v/>
      </c>
      <c r="AO149" s="99"/>
      <c r="AP149" s="18" t="s">
        <v>16</v>
      </c>
      <c r="AR149" s="62" t="str" cm="1">
        <f t="array" aca="1" ref="AR149" ca="1">IF(INDIRECT("AR" &amp; 46 + (ROW(A18)-1)*2) = 0, "", INDIRECT("AR" &amp; 46 + (ROW(A18)-1)*2))</f>
        <v/>
      </c>
      <c r="AS149" s="53"/>
      <c r="AT149" s="54" t="str" cm="1">
        <f t="array" aca="1" ref="AT149" ca="1">IFERROR(ROUNDDOWN((INDIRECT("R"&amp;47+(ROW(AT149)-132)*2)-INDIRECT("AH"&amp;47+(ROW(AT149)-132)*2))/INDIRECT("R"&amp;47+(ROW(AT149)-132)*2),5), "")</f>
        <v/>
      </c>
      <c r="AV149" s="16"/>
    </row>
    <row r="150" spans="1:48" ht="35.1" customHeight="1" x14ac:dyDescent="0.25">
      <c r="A150" s="87"/>
      <c r="B150" s="38" t="str" cm="1">
        <f t="array" aca="1" ref="B150" ca="1">IF(INDIRECT("B"&amp;44+(ROW()-131)*2)="","",INDIRECT("B"&amp;44+(ROW()-131)*2))</f>
        <v/>
      </c>
      <c r="C150" s="38" t="str" cm="1">
        <f t="array" aca="1" ref="C150" ca="1">IF(INDIRECT("c"&amp;44+(ROW()-131)*2)="","",INDIRECT("c"&amp;44+(ROW()-131)*2))</f>
        <v/>
      </c>
      <c r="D150" s="139" t="str" cm="1">
        <f t="array" aca="1" ref="D150" ca="1">IFERROR(TRUNC((INDIRECT("R"&amp;45+(ROW()-131)*2)-SUM(INDIRECT("AD"&amp;45+(ROW()-131)*2),INDIRECT("AH"&amp;45+(ROW()-131)*2)))/INDIRECT("R"&amp;45+(ROW()-131)*2),5),"")</f>
        <v/>
      </c>
      <c r="E150" s="140"/>
      <c r="F150" s="129" t="str">
        <f ca="1">IFERROR(IF(VLOOKUP($AR150,'表２（地域間）（合計）'!$B$132:$AP$171,F$41,FALSE)="","",VLOOKUP($AR150,'表２（地域間）（合計）'!$B$132:$AP$171,F$41,FALSE)),"")</f>
        <v/>
      </c>
      <c r="G150" s="130"/>
      <c r="H150" s="73" t="str">
        <f t="shared" ca="1" si="84"/>
        <v/>
      </c>
      <c r="I150" s="74"/>
      <c r="J150" s="135">
        <f t="shared" ca="1" si="90"/>
        <v>0</v>
      </c>
      <c r="K150" s="137"/>
      <c r="L150" s="136"/>
      <c r="M150" s="135">
        <f t="shared" ca="1" si="82"/>
        <v>0</v>
      </c>
      <c r="N150" s="136"/>
      <c r="O150" s="135">
        <f t="shared" si="83"/>
        <v>0</v>
      </c>
      <c r="P150" s="136"/>
      <c r="Q150" s="135" t="str">
        <f t="shared" ca="1" si="85"/>
        <v/>
      </c>
      <c r="R150" s="136"/>
      <c r="S150" s="135" t="str">
        <f t="shared" ca="1" si="91"/>
        <v/>
      </c>
      <c r="T150" s="137"/>
      <c r="U150" s="136"/>
      <c r="V150" s="73" t="str">
        <f ca="1">IFERROR(IF(VLOOKUP($AR150,'表２（地域間）（合計）'!$B$132:$AP$171,V$41,FALSE)="","",VLOOKUP($AR150,'表２（地域間）（合計）'!$B$132:$AP$171,V$41,FALSE)),"")</f>
        <v/>
      </c>
      <c r="W150" s="74"/>
      <c r="X150" s="129" t="str">
        <f ca="1">IFERROR(IF(VLOOKUP($AR150,'表２（地域間）（合計）'!$B$132:$AP$171,X$41,FALSE)="","",VLOOKUP($AR150,'表２（地域間）（合計）'!$B$132:$AP$171,X$41,FALSE)),"")</f>
        <v/>
      </c>
      <c r="Y150" s="138"/>
      <c r="Z150" s="135" t="str">
        <f t="shared" ca="1" si="86"/>
        <v/>
      </c>
      <c r="AA150" s="136"/>
      <c r="AB150" s="73" t="str">
        <f ca="1">IFERROR(IF(VLOOKUP($AR150,'表２（地域間）（合計）'!$B$132:$AP$171,AB$41,FALSE)="","",VLOOKUP($AR150,'表２（地域間）（合計）'!$B$132:$AP$171,AB$41,FALSE)),"")</f>
        <v/>
      </c>
      <c r="AC150" s="74"/>
      <c r="AD150" s="129" t="str">
        <f ca="1">IFERROR(IF(VLOOKUP($AR150,'表２（地域間）（合計）'!$B$132:$AP$171,AD$41,FALSE)="","",VLOOKUP($AR150,'表２（地域間）（合計）'!$B$132:$AP$171,AD$41,FALSE)),"")</f>
        <v/>
      </c>
      <c r="AE150" s="130"/>
      <c r="AF150" s="135" t="str">
        <f t="shared" ca="1" si="87"/>
        <v/>
      </c>
      <c r="AG150" s="136"/>
      <c r="AH150" s="73" t="str">
        <f ca="1">IFERROR(IF(VLOOKUP($AR150,'表２（地域間）（合計）'!$B$132:$AP$171,AH$41,FALSE)="","",VLOOKUP($AR150,'表２（地域間）（合計）'!$B$132:$AP$171,AH$41,FALSE)),"")</f>
        <v/>
      </c>
      <c r="AI150" s="74"/>
      <c r="AJ150" s="129" t="str">
        <f ca="1">IFERROR(IF(VLOOKUP($AR150,'表２（地域間）（合計）'!$B$132:$AP$171,AJ$41,FALSE)="","",VLOOKUP($AR150,'表２（地域間）（合計）'!$B$132:$AP$171,AJ$41,FALSE)),"")</f>
        <v/>
      </c>
      <c r="AK150" s="130"/>
      <c r="AL150" s="135" t="str">
        <f t="shared" ca="1" si="88"/>
        <v/>
      </c>
      <c r="AM150" s="136"/>
      <c r="AN150" s="98" t="str">
        <f t="shared" ca="1" si="89"/>
        <v/>
      </c>
      <c r="AO150" s="99"/>
      <c r="AP150" s="18" t="s">
        <v>16</v>
      </c>
      <c r="AR150" s="62" t="str" cm="1">
        <f t="array" aca="1" ref="AR150" ca="1">IF(INDIRECT("AR" &amp; 46 + (ROW(A19)-1)*2) = 0, "", INDIRECT("AR" &amp; 46 + (ROW(A19)-1)*2))</f>
        <v/>
      </c>
      <c r="AS150" s="53"/>
      <c r="AT150" s="54" t="str" cm="1">
        <f t="array" aca="1" ref="AT150" ca="1">IFERROR(ROUNDDOWN((INDIRECT("R"&amp;47+(ROW(AT150)-132)*2)-INDIRECT("AH"&amp;47+(ROW(AT150)-132)*2))/INDIRECT("R"&amp;47+(ROW(AT150)-132)*2),5), "")</f>
        <v/>
      </c>
      <c r="AV150" s="16"/>
    </row>
    <row r="151" spans="1:48" ht="34.15" customHeight="1" x14ac:dyDescent="0.25">
      <c r="A151" s="87"/>
      <c r="B151" s="38" t="str" cm="1">
        <f t="array" aca="1" ref="B151" ca="1">IF(INDIRECT("B"&amp;44+(ROW()-131)*2)="","",INDIRECT("B"&amp;44+(ROW()-131)*2))</f>
        <v/>
      </c>
      <c r="C151" s="38" t="str" cm="1">
        <f t="array" aca="1" ref="C151" ca="1">IF(INDIRECT("c"&amp;44+(ROW()-131)*2)="","",INDIRECT("c"&amp;44+(ROW()-131)*2))</f>
        <v/>
      </c>
      <c r="D151" s="139" t="str" cm="1">
        <f t="array" aca="1" ref="D151" ca="1">IFERROR(TRUNC((INDIRECT("R"&amp;45+(ROW()-131)*2)-SUM(INDIRECT("AD"&amp;45+(ROW()-131)*2),INDIRECT("AH"&amp;45+(ROW()-131)*2)))/INDIRECT("R"&amp;45+(ROW()-131)*2),5),"")</f>
        <v/>
      </c>
      <c r="E151" s="140"/>
      <c r="F151" s="129" t="str">
        <f ca="1">IFERROR(IF(VLOOKUP($AR151,'表２（地域間）（合計）'!$B$132:$AP$171,F$41,FALSE)="","",VLOOKUP($AR151,'表２（地域間）（合計）'!$B$132:$AP$171,F$41,FALSE)),"")</f>
        <v/>
      </c>
      <c r="G151" s="130"/>
      <c r="H151" s="73" t="str">
        <f t="shared" ca="1" si="84"/>
        <v/>
      </c>
      <c r="I151" s="74"/>
      <c r="J151" s="135">
        <f t="shared" ca="1" si="90"/>
        <v>0</v>
      </c>
      <c r="K151" s="137"/>
      <c r="L151" s="136"/>
      <c r="M151" s="135">
        <f t="shared" ca="1" si="82"/>
        <v>0</v>
      </c>
      <c r="N151" s="136"/>
      <c r="O151" s="135">
        <f t="shared" si="83"/>
        <v>0</v>
      </c>
      <c r="P151" s="136"/>
      <c r="Q151" s="135" t="str">
        <f t="shared" ca="1" si="85"/>
        <v/>
      </c>
      <c r="R151" s="136"/>
      <c r="S151" s="135" t="str">
        <f t="shared" ca="1" si="91"/>
        <v/>
      </c>
      <c r="T151" s="137"/>
      <c r="U151" s="136"/>
      <c r="V151" s="73" t="str">
        <f ca="1">IFERROR(IF(VLOOKUP($AR151,'表２（地域間）（合計）'!$B$132:$AP$171,V$41,FALSE)="","",VLOOKUP($AR151,'表２（地域間）（合計）'!$B$132:$AP$171,V$41,FALSE)),"")</f>
        <v/>
      </c>
      <c r="W151" s="74"/>
      <c r="X151" s="129" t="str">
        <f ca="1">IFERROR(IF(VLOOKUP($AR151,'表２（地域間）（合計）'!$B$132:$AP$171,X$41,FALSE)="","",VLOOKUP($AR151,'表２（地域間）（合計）'!$B$132:$AP$171,X$41,FALSE)),"")</f>
        <v/>
      </c>
      <c r="Y151" s="138"/>
      <c r="Z151" s="135" t="str">
        <f t="shared" ca="1" si="86"/>
        <v/>
      </c>
      <c r="AA151" s="136"/>
      <c r="AB151" s="73" t="str">
        <f ca="1">IFERROR(IF(VLOOKUP($AR151,'表２（地域間）（合計）'!$B$132:$AP$171,AB$41,FALSE)="","",VLOOKUP($AR151,'表２（地域間）（合計）'!$B$132:$AP$171,AB$41,FALSE)),"")</f>
        <v/>
      </c>
      <c r="AC151" s="74"/>
      <c r="AD151" s="129" t="str">
        <f ca="1">IFERROR(IF(VLOOKUP($AR151,'表２（地域間）（合計）'!$B$132:$AP$171,AD$41,FALSE)="","",VLOOKUP($AR151,'表２（地域間）（合計）'!$B$132:$AP$171,AD$41,FALSE)),"")</f>
        <v/>
      </c>
      <c r="AE151" s="130"/>
      <c r="AF151" s="135" t="str">
        <f t="shared" ca="1" si="87"/>
        <v/>
      </c>
      <c r="AG151" s="136"/>
      <c r="AH151" s="73" t="str">
        <f ca="1">IFERROR(IF(VLOOKUP($AR151,'表２（地域間）（合計）'!$B$132:$AP$171,AH$41,FALSE)="","",VLOOKUP($AR151,'表２（地域間）（合計）'!$B$132:$AP$171,AH$41,FALSE)),"")</f>
        <v/>
      </c>
      <c r="AI151" s="74"/>
      <c r="AJ151" s="129" t="str">
        <f ca="1">IFERROR(IF(VLOOKUP($AR151,'表２（地域間）（合計）'!$B$132:$AP$171,AJ$41,FALSE)="","",VLOOKUP($AR151,'表２（地域間）（合計）'!$B$132:$AP$171,AJ$41,FALSE)),"")</f>
        <v/>
      </c>
      <c r="AK151" s="130"/>
      <c r="AL151" s="135" t="str">
        <f t="shared" ca="1" si="88"/>
        <v/>
      </c>
      <c r="AM151" s="136"/>
      <c r="AN151" s="98" t="str">
        <f t="shared" ca="1" si="89"/>
        <v/>
      </c>
      <c r="AO151" s="99"/>
      <c r="AP151" s="18" t="s">
        <v>16</v>
      </c>
      <c r="AR151" s="62" t="str" cm="1">
        <f t="array" aca="1" ref="AR151" ca="1">IF(INDIRECT("AR" &amp; 46 + (ROW(A20)-1)*2) = 0, "", INDIRECT("AR" &amp; 46 + (ROW(A20)-1)*2))</f>
        <v/>
      </c>
      <c r="AS151" s="53"/>
      <c r="AT151" s="54" t="str" cm="1">
        <f t="array" aca="1" ref="AT151" ca="1">IFERROR(ROUNDDOWN((INDIRECT("R"&amp;47+(ROW(AT151)-132)*2)-INDIRECT("AH"&amp;47+(ROW(AT151)-132)*2))/INDIRECT("R"&amp;47+(ROW(AT151)-132)*2),5), "")</f>
        <v/>
      </c>
      <c r="AV151" s="16"/>
    </row>
    <row r="152" spans="1:48" ht="35.1" customHeight="1" x14ac:dyDescent="0.25">
      <c r="A152" s="87"/>
      <c r="B152" s="38" t="str" cm="1">
        <f t="array" aca="1" ref="B152" ca="1">IF(INDIRECT("B"&amp;44+(ROW()-131)*2)="","",INDIRECT("B"&amp;44+(ROW()-131)*2))</f>
        <v/>
      </c>
      <c r="C152" s="38" t="str" cm="1">
        <f t="array" aca="1" ref="C152" ca="1">IF(INDIRECT("c"&amp;44+(ROW()-131)*2)="","",INDIRECT("c"&amp;44+(ROW()-131)*2))</f>
        <v/>
      </c>
      <c r="D152" s="139" t="str" cm="1">
        <f t="array" aca="1" ref="D152" ca="1">IFERROR(TRUNC((INDIRECT("R"&amp;45+(ROW()-131)*2)-SUM(INDIRECT("AD"&amp;45+(ROW()-131)*2),INDIRECT("AH"&amp;45+(ROW()-131)*2)))/INDIRECT("R"&amp;45+(ROW()-131)*2),5),"")</f>
        <v/>
      </c>
      <c r="E152" s="140"/>
      <c r="F152" s="129" t="str">
        <f ca="1">IFERROR(IF(VLOOKUP($AR152,'表２（地域間）（合計）'!$B$132:$AP$171,F$41,FALSE)="","",VLOOKUP($AR152,'表２（地域間）（合計）'!$B$132:$AP$171,F$41,FALSE)),"")</f>
        <v/>
      </c>
      <c r="G152" s="130"/>
      <c r="H152" s="73" t="str">
        <f t="shared" ca="1" si="84"/>
        <v/>
      </c>
      <c r="I152" s="74"/>
      <c r="J152" s="135">
        <f t="shared" ca="1" si="90"/>
        <v>0</v>
      </c>
      <c r="K152" s="137"/>
      <c r="L152" s="136"/>
      <c r="M152" s="135">
        <f t="shared" ca="1" si="82"/>
        <v>0</v>
      </c>
      <c r="N152" s="136"/>
      <c r="O152" s="135">
        <f t="shared" si="83"/>
        <v>0</v>
      </c>
      <c r="P152" s="136"/>
      <c r="Q152" s="135" t="str">
        <f t="shared" ca="1" si="85"/>
        <v/>
      </c>
      <c r="R152" s="136"/>
      <c r="S152" s="135" t="str">
        <f t="shared" ca="1" si="91"/>
        <v/>
      </c>
      <c r="T152" s="137"/>
      <c r="U152" s="136"/>
      <c r="V152" s="73" t="str">
        <f ca="1">IFERROR(IF(VLOOKUP($AR152,'表２（地域間）（合計）'!$B$132:$AP$171,V$41,FALSE)="","",VLOOKUP($AR152,'表２（地域間）（合計）'!$B$132:$AP$171,V$41,FALSE)),"")</f>
        <v/>
      </c>
      <c r="W152" s="74"/>
      <c r="X152" s="129" t="str">
        <f ca="1">IFERROR(IF(VLOOKUP($AR152,'表２（地域間）（合計）'!$B$132:$AP$171,X$41,FALSE)="","",VLOOKUP($AR152,'表２（地域間）（合計）'!$B$132:$AP$171,X$41,FALSE)),"")</f>
        <v/>
      </c>
      <c r="Y152" s="138"/>
      <c r="Z152" s="135" t="str">
        <f t="shared" ca="1" si="86"/>
        <v/>
      </c>
      <c r="AA152" s="136"/>
      <c r="AB152" s="73" t="str">
        <f ca="1">IFERROR(IF(VLOOKUP($AR152,'表２（地域間）（合計）'!$B$132:$AP$171,AB$41,FALSE)="","",VLOOKUP($AR152,'表２（地域間）（合計）'!$B$132:$AP$171,AB$41,FALSE)),"")</f>
        <v/>
      </c>
      <c r="AC152" s="74"/>
      <c r="AD152" s="129" t="str">
        <f ca="1">IFERROR(IF(VLOOKUP($AR152,'表２（地域間）（合計）'!$B$132:$AP$171,AD$41,FALSE)="","",VLOOKUP($AR152,'表２（地域間）（合計）'!$B$132:$AP$171,AD$41,FALSE)),"")</f>
        <v/>
      </c>
      <c r="AE152" s="130"/>
      <c r="AF152" s="135" t="str">
        <f t="shared" ca="1" si="87"/>
        <v/>
      </c>
      <c r="AG152" s="136"/>
      <c r="AH152" s="73" t="str">
        <f ca="1">IFERROR(IF(VLOOKUP($AR152,'表２（地域間）（合計）'!$B$132:$AP$171,AH$41,FALSE)="","",VLOOKUP($AR152,'表２（地域間）（合計）'!$B$132:$AP$171,AH$41,FALSE)),"")</f>
        <v/>
      </c>
      <c r="AI152" s="74"/>
      <c r="AJ152" s="129" t="str">
        <f ca="1">IFERROR(IF(VLOOKUP($AR152,'表２（地域間）（合計）'!$B$132:$AP$171,AJ$41,FALSE)="","",VLOOKUP($AR152,'表２（地域間）（合計）'!$B$132:$AP$171,AJ$41,FALSE)),"")</f>
        <v/>
      </c>
      <c r="AK152" s="130"/>
      <c r="AL152" s="135" t="str">
        <f t="shared" ca="1" si="88"/>
        <v/>
      </c>
      <c r="AM152" s="136"/>
      <c r="AN152" s="98" t="str">
        <f t="shared" ca="1" si="89"/>
        <v/>
      </c>
      <c r="AO152" s="99"/>
      <c r="AP152" s="18" t="s">
        <v>16</v>
      </c>
      <c r="AR152" s="62" t="str" cm="1">
        <f t="array" aca="1" ref="AR152" ca="1">IF(INDIRECT("AR" &amp; 46 + (ROW(A21)-1)*2) = 0, "", INDIRECT("AR" &amp; 46 + (ROW(A21)-1)*2))</f>
        <v/>
      </c>
      <c r="AS152" s="53"/>
      <c r="AT152" s="54" t="str" cm="1">
        <f t="array" aca="1" ref="AT152" ca="1">IFERROR(ROUNDDOWN((INDIRECT("R"&amp;47+(ROW(AT152)-132)*2)-INDIRECT("AH"&amp;47+(ROW(AT152)-132)*2))/INDIRECT("R"&amp;47+(ROW(AT152)-132)*2),5), "")</f>
        <v/>
      </c>
      <c r="AV152" s="16"/>
    </row>
    <row r="153" spans="1:48" ht="35.1" customHeight="1" x14ac:dyDescent="0.25">
      <c r="A153" s="87"/>
      <c r="B153" s="38" t="str" cm="1">
        <f t="array" aca="1" ref="B153" ca="1">IF(INDIRECT("B"&amp;44+(ROW()-131)*2)="","",INDIRECT("B"&amp;44+(ROW()-131)*2))</f>
        <v/>
      </c>
      <c r="C153" s="38" t="str" cm="1">
        <f t="array" aca="1" ref="C153" ca="1">IF(INDIRECT("c"&amp;44+(ROW()-131)*2)="","",INDIRECT("c"&amp;44+(ROW()-131)*2))</f>
        <v/>
      </c>
      <c r="D153" s="139" t="str" cm="1">
        <f t="array" aca="1" ref="D153" ca="1">IFERROR(TRUNC((INDIRECT("R"&amp;45+(ROW()-131)*2)-SUM(INDIRECT("AD"&amp;45+(ROW()-131)*2),INDIRECT("AH"&amp;45+(ROW()-131)*2)))/INDIRECT("R"&amp;45+(ROW()-131)*2),5),"")</f>
        <v/>
      </c>
      <c r="E153" s="140"/>
      <c r="F153" s="129" t="str">
        <f ca="1">IFERROR(IF(VLOOKUP($AR153,'表２（地域間）（合計）'!$B$132:$AP$171,F$41,FALSE)="","",VLOOKUP($AR153,'表２（地域間）（合計）'!$B$132:$AP$171,F$41,FALSE)),"")</f>
        <v/>
      </c>
      <c r="G153" s="130"/>
      <c r="H153" s="73" t="str">
        <f t="shared" ca="1" si="84"/>
        <v/>
      </c>
      <c r="I153" s="74"/>
      <c r="J153" s="135">
        <f t="shared" ca="1" si="90"/>
        <v>0</v>
      </c>
      <c r="K153" s="137"/>
      <c r="L153" s="136"/>
      <c r="M153" s="135">
        <f t="shared" ca="1" si="82"/>
        <v>0</v>
      </c>
      <c r="N153" s="136"/>
      <c r="O153" s="135">
        <f t="shared" si="83"/>
        <v>0</v>
      </c>
      <c r="P153" s="136"/>
      <c r="Q153" s="135" t="str">
        <f t="shared" ca="1" si="85"/>
        <v/>
      </c>
      <c r="R153" s="136"/>
      <c r="S153" s="135" t="str">
        <f t="shared" ca="1" si="91"/>
        <v/>
      </c>
      <c r="T153" s="137"/>
      <c r="U153" s="136"/>
      <c r="V153" s="73" t="str">
        <f ca="1">IFERROR(IF(VLOOKUP($AR153,'表２（地域間）（合計）'!$B$132:$AP$171,V$41,FALSE)="","",VLOOKUP($AR153,'表２（地域間）（合計）'!$B$132:$AP$171,V$41,FALSE)),"")</f>
        <v/>
      </c>
      <c r="W153" s="74"/>
      <c r="X153" s="129" t="str">
        <f ca="1">IFERROR(IF(VLOOKUP($AR153,'表２（地域間）（合計）'!$B$132:$AP$171,X$41,FALSE)="","",VLOOKUP($AR153,'表２（地域間）（合計）'!$B$132:$AP$171,X$41,FALSE)),"")</f>
        <v/>
      </c>
      <c r="Y153" s="138"/>
      <c r="Z153" s="135" t="str">
        <f t="shared" ca="1" si="86"/>
        <v/>
      </c>
      <c r="AA153" s="136"/>
      <c r="AB153" s="73" t="str">
        <f ca="1">IFERROR(IF(VLOOKUP($AR153,'表２（地域間）（合計）'!$B$132:$AP$171,AB$41,FALSE)="","",VLOOKUP($AR153,'表２（地域間）（合計）'!$B$132:$AP$171,AB$41,FALSE)),"")</f>
        <v/>
      </c>
      <c r="AC153" s="74"/>
      <c r="AD153" s="129" t="str">
        <f ca="1">IFERROR(IF(VLOOKUP($AR153,'表２（地域間）（合計）'!$B$132:$AP$171,AD$41,FALSE)="","",VLOOKUP($AR153,'表２（地域間）（合計）'!$B$132:$AP$171,AD$41,FALSE)),"")</f>
        <v/>
      </c>
      <c r="AE153" s="130"/>
      <c r="AF153" s="135" t="str">
        <f t="shared" ca="1" si="87"/>
        <v/>
      </c>
      <c r="AG153" s="136"/>
      <c r="AH153" s="73" t="str">
        <f ca="1">IFERROR(IF(VLOOKUP($AR153,'表２（地域間）（合計）'!$B$132:$AP$171,AH$41,FALSE)="","",VLOOKUP($AR153,'表２（地域間）（合計）'!$B$132:$AP$171,AH$41,FALSE)),"")</f>
        <v/>
      </c>
      <c r="AI153" s="74"/>
      <c r="AJ153" s="129" t="str">
        <f ca="1">IFERROR(IF(VLOOKUP($AR153,'表２（地域間）（合計）'!$B$132:$AP$171,AJ$41,FALSE)="","",VLOOKUP($AR153,'表２（地域間）（合計）'!$B$132:$AP$171,AJ$41,FALSE)),"")</f>
        <v/>
      </c>
      <c r="AK153" s="130"/>
      <c r="AL153" s="135" t="str">
        <f t="shared" ca="1" si="88"/>
        <v/>
      </c>
      <c r="AM153" s="136"/>
      <c r="AN153" s="98" t="str">
        <f t="shared" ca="1" si="89"/>
        <v/>
      </c>
      <c r="AO153" s="99"/>
      <c r="AP153" s="18" t="s">
        <v>16</v>
      </c>
      <c r="AR153" s="62" t="str" cm="1">
        <f t="array" aca="1" ref="AR153" ca="1">IF(INDIRECT("AR" &amp; 46 + (ROW(A22)-1)*2) = 0, "", INDIRECT("AR" &amp; 46 + (ROW(A22)-1)*2))</f>
        <v/>
      </c>
      <c r="AS153" s="53"/>
      <c r="AT153" s="54" t="str" cm="1">
        <f t="array" aca="1" ref="AT153" ca="1">IFERROR(ROUNDDOWN((INDIRECT("R"&amp;47+(ROW(AT153)-132)*2)-INDIRECT("AH"&amp;47+(ROW(AT153)-132)*2))/INDIRECT("R"&amp;47+(ROW(AT153)-132)*2),5), "")</f>
        <v/>
      </c>
      <c r="AV153" s="16"/>
    </row>
    <row r="154" spans="1:48" ht="35.1" customHeight="1" x14ac:dyDescent="0.25">
      <c r="A154" s="87"/>
      <c r="B154" s="38" t="str" cm="1">
        <f t="array" aca="1" ref="B154" ca="1">IF(INDIRECT("B"&amp;44+(ROW()-131)*2)="","",INDIRECT("B"&amp;44+(ROW()-131)*2))</f>
        <v/>
      </c>
      <c r="C154" s="38" t="str" cm="1">
        <f t="array" aca="1" ref="C154" ca="1">IF(INDIRECT("c"&amp;44+(ROW()-131)*2)="","",INDIRECT("c"&amp;44+(ROW()-131)*2))</f>
        <v/>
      </c>
      <c r="D154" s="139" t="str" cm="1">
        <f t="array" aca="1" ref="D154" ca="1">IFERROR(TRUNC((INDIRECT("R"&amp;45+(ROW()-131)*2)-SUM(INDIRECT("AD"&amp;45+(ROW()-131)*2),INDIRECT("AH"&amp;45+(ROW()-131)*2)))/INDIRECT("R"&amp;45+(ROW()-131)*2),5),"")</f>
        <v/>
      </c>
      <c r="E154" s="140"/>
      <c r="F154" s="129" t="str">
        <f ca="1">IFERROR(IF(VLOOKUP($AR154,'表２（地域間）（合計）'!$B$132:$AP$171,F$41,FALSE)="","",VLOOKUP($AR154,'表２（地域間）（合計）'!$B$132:$AP$171,F$41,FALSE)),"")</f>
        <v/>
      </c>
      <c r="G154" s="130"/>
      <c r="H154" s="73" t="str">
        <f t="shared" ca="1" si="84"/>
        <v/>
      </c>
      <c r="I154" s="74"/>
      <c r="J154" s="135">
        <f t="shared" ca="1" si="90"/>
        <v>0</v>
      </c>
      <c r="K154" s="137"/>
      <c r="L154" s="136"/>
      <c r="M154" s="135">
        <f t="shared" ca="1" si="82"/>
        <v>0</v>
      </c>
      <c r="N154" s="136"/>
      <c r="O154" s="135">
        <f t="shared" si="83"/>
        <v>0</v>
      </c>
      <c r="P154" s="136"/>
      <c r="Q154" s="135" t="str">
        <f t="shared" ca="1" si="85"/>
        <v/>
      </c>
      <c r="R154" s="136"/>
      <c r="S154" s="135" t="str">
        <f t="shared" ca="1" si="91"/>
        <v/>
      </c>
      <c r="T154" s="137"/>
      <c r="U154" s="136"/>
      <c r="V154" s="73" t="str">
        <f ca="1">IFERROR(IF(VLOOKUP($AR154,'表２（地域間）（合計）'!$B$132:$AP$171,V$41,FALSE)="","",VLOOKUP($AR154,'表２（地域間）（合計）'!$B$132:$AP$171,V$41,FALSE)),"")</f>
        <v/>
      </c>
      <c r="W154" s="74"/>
      <c r="X154" s="129" t="str">
        <f ca="1">IFERROR(IF(VLOOKUP($AR154,'表２（地域間）（合計）'!$B$132:$AP$171,X$41,FALSE)="","",VLOOKUP($AR154,'表２（地域間）（合計）'!$B$132:$AP$171,X$41,FALSE)),"")</f>
        <v/>
      </c>
      <c r="Y154" s="138"/>
      <c r="Z154" s="135" t="str">
        <f t="shared" ca="1" si="86"/>
        <v/>
      </c>
      <c r="AA154" s="136"/>
      <c r="AB154" s="73" t="str">
        <f ca="1">IFERROR(IF(VLOOKUP($AR154,'表２（地域間）（合計）'!$B$132:$AP$171,AB$41,FALSE)="","",VLOOKUP($AR154,'表２（地域間）（合計）'!$B$132:$AP$171,AB$41,FALSE)),"")</f>
        <v/>
      </c>
      <c r="AC154" s="74"/>
      <c r="AD154" s="129" t="str">
        <f ca="1">IFERROR(IF(VLOOKUP($AR154,'表２（地域間）（合計）'!$B$132:$AP$171,AD$41,FALSE)="","",VLOOKUP($AR154,'表２（地域間）（合計）'!$B$132:$AP$171,AD$41,FALSE)),"")</f>
        <v/>
      </c>
      <c r="AE154" s="130"/>
      <c r="AF154" s="135" t="str">
        <f t="shared" ca="1" si="87"/>
        <v/>
      </c>
      <c r="AG154" s="136"/>
      <c r="AH154" s="73" t="str">
        <f ca="1">IFERROR(IF(VLOOKUP($AR154,'表２（地域間）（合計）'!$B$132:$AP$171,AH$41,FALSE)="","",VLOOKUP($AR154,'表２（地域間）（合計）'!$B$132:$AP$171,AH$41,FALSE)),"")</f>
        <v/>
      </c>
      <c r="AI154" s="74"/>
      <c r="AJ154" s="129" t="str">
        <f ca="1">IFERROR(IF(VLOOKUP($AR154,'表２（地域間）（合計）'!$B$132:$AP$171,AJ$41,FALSE)="","",VLOOKUP($AR154,'表２（地域間）（合計）'!$B$132:$AP$171,AJ$41,FALSE)),"")</f>
        <v/>
      </c>
      <c r="AK154" s="130"/>
      <c r="AL154" s="135" t="str">
        <f t="shared" ca="1" si="88"/>
        <v/>
      </c>
      <c r="AM154" s="136"/>
      <c r="AN154" s="98" t="str">
        <f t="shared" ca="1" si="89"/>
        <v/>
      </c>
      <c r="AO154" s="99"/>
      <c r="AP154" s="18" t="s">
        <v>16</v>
      </c>
      <c r="AR154" s="62" t="str" cm="1">
        <f t="array" aca="1" ref="AR154" ca="1">IF(INDIRECT("AR" &amp; 46 + (ROW(A23)-1)*2) = 0, "", INDIRECT("AR" &amp; 46 + (ROW(A23)-1)*2))</f>
        <v/>
      </c>
      <c r="AS154" s="53"/>
      <c r="AT154" s="54" t="str" cm="1">
        <f t="array" aca="1" ref="AT154" ca="1">IFERROR(ROUNDDOWN((INDIRECT("R"&amp;47+(ROW(AT154)-132)*2)-INDIRECT("AH"&amp;47+(ROW(AT154)-132)*2))/INDIRECT("R"&amp;47+(ROW(AT154)-132)*2),5), "")</f>
        <v/>
      </c>
      <c r="AV154" s="16"/>
    </row>
    <row r="155" spans="1:48" ht="35.1" customHeight="1" x14ac:dyDescent="0.25">
      <c r="A155" s="87"/>
      <c r="B155" s="38" t="str" cm="1">
        <f t="array" aca="1" ref="B155" ca="1">IF(INDIRECT("B"&amp;44+(ROW()-131)*2)="","",INDIRECT("B"&amp;44+(ROW()-131)*2))</f>
        <v/>
      </c>
      <c r="C155" s="38" t="str" cm="1">
        <f t="array" aca="1" ref="C155" ca="1">IF(INDIRECT("c"&amp;44+(ROW()-131)*2)="","",INDIRECT("c"&amp;44+(ROW()-131)*2))</f>
        <v/>
      </c>
      <c r="D155" s="139" t="str" cm="1">
        <f t="array" aca="1" ref="D155" ca="1">IFERROR(TRUNC((INDIRECT("R"&amp;45+(ROW()-131)*2)-SUM(INDIRECT("AD"&amp;45+(ROW()-131)*2),INDIRECT("AH"&amp;45+(ROW()-131)*2)))/INDIRECT("R"&amp;45+(ROW()-131)*2),5),"")</f>
        <v/>
      </c>
      <c r="E155" s="140"/>
      <c r="F155" s="129" t="str">
        <f ca="1">IFERROR(IF(VLOOKUP($AR155,'表２（地域間）（合計）'!$B$132:$AP$171,F$41,FALSE)="","",VLOOKUP($AR155,'表２（地域間）（合計）'!$B$132:$AP$171,F$41,FALSE)),"")</f>
        <v/>
      </c>
      <c r="G155" s="130"/>
      <c r="H155" s="73" t="str">
        <f t="shared" ca="1" si="84"/>
        <v/>
      </c>
      <c r="I155" s="74"/>
      <c r="J155" s="135">
        <f t="shared" ca="1" si="90"/>
        <v>0</v>
      </c>
      <c r="K155" s="137"/>
      <c r="L155" s="136"/>
      <c r="M155" s="135">
        <f t="shared" ca="1" si="82"/>
        <v>0</v>
      </c>
      <c r="N155" s="136"/>
      <c r="O155" s="135">
        <f t="shared" si="83"/>
        <v>0</v>
      </c>
      <c r="P155" s="136"/>
      <c r="Q155" s="135" t="str">
        <f t="shared" ca="1" si="85"/>
        <v/>
      </c>
      <c r="R155" s="136"/>
      <c r="S155" s="135" t="str">
        <f t="shared" ca="1" si="91"/>
        <v/>
      </c>
      <c r="T155" s="137"/>
      <c r="U155" s="136"/>
      <c r="V155" s="73" t="str">
        <f ca="1">IFERROR(IF(VLOOKUP($AR155,'表２（地域間）（合計）'!$B$132:$AP$171,V$41,FALSE)="","",VLOOKUP($AR155,'表２（地域間）（合計）'!$B$132:$AP$171,V$41,FALSE)),"")</f>
        <v/>
      </c>
      <c r="W155" s="74"/>
      <c r="X155" s="129" t="str">
        <f ca="1">IFERROR(IF(VLOOKUP($AR155,'表２（地域間）（合計）'!$B$132:$AP$171,X$41,FALSE)="","",VLOOKUP($AR155,'表２（地域間）（合計）'!$B$132:$AP$171,X$41,FALSE)),"")</f>
        <v/>
      </c>
      <c r="Y155" s="138"/>
      <c r="Z155" s="135" t="str">
        <f t="shared" ca="1" si="86"/>
        <v/>
      </c>
      <c r="AA155" s="136"/>
      <c r="AB155" s="73" t="str">
        <f ca="1">IFERROR(IF(VLOOKUP($AR155,'表２（地域間）（合計）'!$B$132:$AP$171,AB$41,FALSE)="","",VLOOKUP($AR155,'表２（地域間）（合計）'!$B$132:$AP$171,AB$41,FALSE)),"")</f>
        <v/>
      </c>
      <c r="AC155" s="74"/>
      <c r="AD155" s="129" t="str">
        <f ca="1">IFERROR(IF(VLOOKUP($AR155,'表２（地域間）（合計）'!$B$132:$AP$171,AD$41,FALSE)="","",VLOOKUP($AR155,'表２（地域間）（合計）'!$B$132:$AP$171,AD$41,FALSE)),"")</f>
        <v/>
      </c>
      <c r="AE155" s="130"/>
      <c r="AF155" s="135" t="str">
        <f t="shared" ca="1" si="87"/>
        <v/>
      </c>
      <c r="AG155" s="136"/>
      <c r="AH155" s="73" t="str">
        <f ca="1">IFERROR(IF(VLOOKUP($AR155,'表２（地域間）（合計）'!$B$132:$AP$171,AH$41,FALSE)="","",VLOOKUP($AR155,'表２（地域間）（合計）'!$B$132:$AP$171,AH$41,FALSE)),"")</f>
        <v/>
      </c>
      <c r="AI155" s="74"/>
      <c r="AJ155" s="129" t="str">
        <f ca="1">IFERROR(IF(VLOOKUP($AR155,'表２（地域間）（合計）'!$B$132:$AP$171,AJ$41,FALSE)="","",VLOOKUP($AR155,'表２（地域間）（合計）'!$B$132:$AP$171,AJ$41,FALSE)),"")</f>
        <v/>
      </c>
      <c r="AK155" s="130"/>
      <c r="AL155" s="135" t="str">
        <f t="shared" ca="1" si="88"/>
        <v/>
      </c>
      <c r="AM155" s="136"/>
      <c r="AN155" s="98" t="str">
        <f t="shared" ca="1" si="89"/>
        <v/>
      </c>
      <c r="AO155" s="99"/>
      <c r="AP155" s="18" t="s">
        <v>16</v>
      </c>
      <c r="AR155" s="62" t="str" cm="1">
        <f t="array" aca="1" ref="AR155" ca="1">IF(INDIRECT("AR" &amp; 46 + (ROW(A24)-1)*2) = 0, "", INDIRECT("AR" &amp; 46 + (ROW(A24)-1)*2))</f>
        <v/>
      </c>
      <c r="AS155" s="53"/>
      <c r="AT155" s="54" t="str" cm="1">
        <f t="array" aca="1" ref="AT155" ca="1">IFERROR(ROUNDDOWN((INDIRECT("R"&amp;47+(ROW(AT155)-132)*2)-INDIRECT("AH"&amp;47+(ROW(AT155)-132)*2))/INDIRECT("R"&amp;47+(ROW(AT155)-132)*2),5), "")</f>
        <v/>
      </c>
      <c r="AV155" s="16"/>
    </row>
    <row r="156" spans="1:48" ht="35.1" customHeight="1" x14ac:dyDescent="0.25">
      <c r="A156" s="87"/>
      <c r="B156" s="38" t="str" cm="1">
        <f t="array" aca="1" ref="B156" ca="1">IF(INDIRECT("B"&amp;44+(ROW()-131)*2)="","",INDIRECT("B"&amp;44+(ROW()-131)*2))</f>
        <v/>
      </c>
      <c r="C156" s="38" t="str" cm="1">
        <f t="array" aca="1" ref="C156" ca="1">IF(INDIRECT("c"&amp;44+(ROW()-131)*2)="","",INDIRECT("c"&amp;44+(ROW()-131)*2))</f>
        <v/>
      </c>
      <c r="D156" s="139" t="str" cm="1">
        <f t="array" aca="1" ref="D156" ca="1">IFERROR(TRUNC((INDIRECT("R"&amp;45+(ROW()-131)*2)-SUM(INDIRECT("AD"&amp;45+(ROW()-131)*2),INDIRECT("AH"&amp;45+(ROW()-131)*2)))/INDIRECT("R"&amp;45+(ROW()-131)*2),5),"")</f>
        <v/>
      </c>
      <c r="E156" s="140"/>
      <c r="F156" s="129" t="str">
        <f ca="1">IFERROR(IF(VLOOKUP($AR156,'表２（地域間）（合計）'!$B$132:$AP$171,F$41,FALSE)="","",VLOOKUP($AR156,'表２（地域間）（合計）'!$B$132:$AP$171,F$41,FALSE)),"")</f>
        <v/>
      </c>
      <c r="G156" s="130"/>
      <c r="H156" s="73" t="str">
        <f t="shared" ca="1" si="84"/>
        <v/>
      </c>
      <c r="I156" s="74"/>
      <c r="J156" s="135">
        <f t="shared" ca="1" si="90"/>
        <v>0</v>
      </c>
      <c r="K156" s="137"/>
      <c r="L156" s="136"/>
      <c r="M156" s="135">
        <f t="shared" ca="1" si="82"/>
        <v>0</v>
      </c>
      <c r="N156" s="136"/>
      <c r="O156" s="135">
        <f t="shared" si="83"/>
        <v>0</v>
      </c>
      <c r="P156" s="136"/>
      <c r="Q156" s="135" t="str">
        <f t="shared" ca="1" si="85"/>
        <v/>
      </c>
      <c r="R156" s="136"/>
      <c r="S156" s="135" t="str">
        <f t="shared" ca="1" si="91"/>
        <v/>
      </c>
      <c r="T156" s="137"/>
      <c r="U156" s="136"/>
      <c r="V156" s="73" t="str">
        <f ca="1">IFERROR(IF(VLOOKUP($AR156,'表２（地域間）（合計）'!$B$132:$AP$171,V$41,FALSE)="","",VLOOKUP($AR156,'表２（地域間）（合計）'!$B$132:$AP$171,V$41,FALSE)),"")</f>
        <v/>
      </c>
      <c r="W156" s="74"/>
      <c r="X156" s="129" t="str">
        <f ca="1">IFERROR(IF(VLOOKUP($AR156,'表２（地域間）（合計）'!$B$132:$AP$171,X$41,FALSE)="","",VLOOKUP($AR156,'表２（地域間）（合計）'!$B$132:$AP$171,X$41,FALSE)),"")</f>
        <v/>
      </c>
      <c r="Y156" s="138"/>
      <c r="Z156" s="135" t="str">
        <f t="shared" ca="1" si="86"/>
        <v/>
      </c>
      <c r="AA156" s="136"/>
      <c r="AB156" s="73" t="str">
        <f ca="1">IFERROR(IF(VLOOKUP($AR156,'表２（地域間）（合計）'!$B$132:$AP$171,AB$41,FALSE)="","",VLOOKUP($AR156,'表２（地域間）（合計）'!$B$132:$AP$171,AB$41,FALSE)),"")</f>
        <v/>
      </c>
      <c r="AC156" s="74"/>
      <c r="AD156" s="129" t="str">
        <f ca="1">IFERROR(IF(VLOOKUP($AR156,'表２（地域間）（合計）'!$B$132:$AP$171,AD$41,FALSE)="","",VLOOKUP($AR156,'表２（地域間）（合計）'!$B$132:$AP$171,AD$41,FALSE)),"")</f>
        <v/>
      </c>
      <c r="AE156" s="130"/>
      <c r="AF156" s="135" t="str">
        <f t="shared" ca="1" si="87"/>
        <v/>
      </c>
      <c r="AG156" s="136"/>
      <c r="AH156" s="73" t="str">
        <f ca="1">IFERROR(IF(VLOOKUP($AR156,'表２（地域間）（合計）'!$B$132:$AP$171,AH$41,FALSE)="","",VLOOKUP($AR156,'表２（地域間）（合計）'!$B$132:$AP$171,AH$41,FALSE)),"")</f>
        <v/>
      </c>
      <c r="AI156" s="74"/>
      <c r="AJ156" s="129" t="str">
        <f ca="1">IFERROR(IF(VLOOKUP($AR156,'表２（地域間）（合計）'!$B$132:$AP$171,AJ$41,FALSE)="","",VLOOKUP($AR156,'表２（地域間）（合計）'!$B$132:$AP$171,AJ$41,FALSE)),"")</f>
        <v/>
      </c>
      <c r="AK156" s="130"/>
      <c r="AL156" s="135" t="str">
        <f t="shared" ca="1" si="88"/>
        <v/>
      </c>
      <c r="AM156" s="136"/>
      <c r="AN156" s="98" t="str">
        <f t="shared" ca="1" si="89"/>
        <v/>
      </c>
      <c r="AO156" s="99"/>
      <c r="AP156" s="18" t="s">
        <v>16</v>
      </c>
      <c r="AR156" s="62" t="str" cm="1">
        <f t="array" aca="1" ref="AR156" ca="1">IF(INDIRECT("AR" &amp; 46 + (ROW(A25)-1)*2) = 0, "", INDIRECT("AR" &amp; 46 + (ROW(A25)-1)*2))</f>
        <v/>
      </c>
      <c r="AS156" s="53"/>
      <c r="AT156" s="54" t="str" cm="1">
        <f t="array" aca="1" ref="AT156" ca="1">IFERROR(ROUNDDOWN((INDIRECT("R"&amp;47+(ROW(AT156)-132)*2)-INDIRECT("AH"&amp;47+(ROW(AT156)-132)*2))/INDIRECT("R"&amp;47+(ROW(AT156)-132)*2),5), "")</f>
        <v/>
      </c>
      <c r="AV156" s="16"/>
    </row>
    <row r="157" spans="1:48" ht="35.1" customHeight="1" x14ac:dyDescent="0.25">
      <c r="A157" s="87"/>
      <c r="B157" s="38" t="str" cm="1">
        <f t="array" aca="1" ref="B157" ca="1">IF(INDIRECT("B"&amp;44+(ROW()-131)*2)="","",INDIRECT("B"&amp;44+(ROW()-131)*2))</f>
        <v/>
      </c>
      <c r="C157" s="38" t="str" cm="1">
        <f t="array" aca="1" ref="C157" ca="1">IF(INDIRECT("c"&amp;44+(ROW()-131)*2)="","",INDIRECT("c"&amp;44+(ROW()-131)*2))</f>
        <v/>
      </c>
      <c r="D157" s="139" t="str" cm="1">
        <f t="array" aca="1" ref="D157" ca="1">IFERROR(TRUNC((INDIRECT("R"&amp;45+(ROW()-131)*2)-SUM(INDIRECT("AD"&amp;45+(ROW()-131)*2),INDIRECT("AH"&amp;45+(ROW()-131)*2)))/INDIRECT("R"&amp;45+(ROW()-131)*2),5),"")</f>
        <v/>
      </c>
      <c r="E157" s="140"/>
      <c r="F157" s="129" t="str">
        <f ca="1">IFERROR(IF(VLOOKUP($AR157,'表２（地域間）（合計）'!$B$132:$AP$171,F$41,FALSE)="","",VLOOKUP($AR157,'表２（地域間）（合計）'!$B$132:$AP$171,F$41,FALSE)),"")</f>
        <v/>
      </c>
      <c r="G157" s="130"/>
      <c r="H157" s="73" t="str">
        <f t="shared" ca="1" si="84"/>
        <v/>
      </c>
      <c r="I157" s="74"/>
      <c r="J157" s="135">
        <f t="shared" ca="1" si="90"/>
        <v>0</v>
      </c>
      <c r="K157" s="137"/>
      <c r="L157" s="136"/>
      <c r="M157" s="135">
        <f t="shared" ca="1" si="82"/>
        <v>0</v>
      </c>
      <c r="N157" s="136"/>
      <c r="O157" s="135">
        <f t="shared" si="83"/>
        <v>0</v>
      </c>
      <c r="P157" s="136"/>
      <c r="Q157" s="135" t="str">
        <f t="shared" ca="1" si="85"/>
        <v/>
      </c>
      <c r="R157" s="136"/>
      <c r="S157" s="135" t="str">
        <f t="shared" ca="1" si="91"/>
        <v/>
      </c>
      <c r="T157" s="137"/>
      <c r="U157" s="136"/>
      <c r="V157" s="73" t="str">
        <f ca="1">IFERROR(IF(VLOOKUP($AR157,'表２（地域間）（合計）'!$B$132:$AP$171,V$41,FALSE)="","",VLOOKUP($AR157,'表２（地域間）（合計）'!$B$132:$AP$171,V$41,FALSE)),"")</f>
        <v/>
      </c>
      <c r="W157" s="74"/>
      <c r="X157" s="129" t="str">
        <f ca="1">IFERROR(IF(VLOOKUP($AR157,'表２（地域間）（合計）'!$B$132:$AP$171,X$41,FALSE)="","",VLOOKUP($AR157,'表２（地域間）（合計）'!$B$132:$AP$171,X$41,FALSE)),"")</f>
        <v/>
      </c>
      <c r="Y157" s="138"/>
      <c r="Z157" s="135" t="str">
        <f t="shared" ca="1" si="86"/>
        <v/>
      </c>
      <c r="AA157" s="136"/>
      <c r="AB157" s="73" t="str">
        <f ca="1">IFERROR(IF(VLOOKUP($AR157,'表２（地域間）（合計）'!$B$132:$AP$171,AB$41,FALSE)="","",VLOOKUP($AR157,'表２（地域間）（合計）'!$B$132:$AP$171,AB$41,FALSE)),"")</f>
        <v/>
      </c>
      <c r="AC157" s="74"/>
      <c r="AD157" s="129" t="str">
        <f ca="1">IFERROR(IF(VLOOKUP($AR157,'表２（地域間）（合計）'!$B$132:$AP$171,AD$41,FALSE)="","",VLOOKUP($AR157,'表２（地域間）（合計）'!$B$132:$AP$171,AD$41,FALSE)),"")</f>
        <v/>
      </c>
      <c r="AE157" s="130"/>
      <c r="AF157" s="135" t="str">
        <f t="shared" ca="1" si="87"/>
        <v/>
      </c>
      <c r="AG157" s="136"/>
      <c r="AH157" s="73" t="str">
        <f ca="1">IFERROR(IF(VLOOKUP($AR157,'表２（地域間）（合計）'!$B$132:$AP$171,AH$41,FALSE)="","",VLOOKUP($AR157,'表２（地域間）（合計）'!$B$132:$AP$171,AH$41,FALSE)),"")</f>
        <v/>
      </c>
      <c r="AI157" s="74"/>
      <c r="AJ157" s="129" t="str">
        <f ca="1">IFERROR(IF(VLOOKUP($AR157,'表２（地域間）（合計）'!$B$132:$AP$171,AJ$41,FALSE)="","",VLOOKUP($AR157,'表２（地域間）（合計）'!$B$132:$AP$171,AJ$41,FALSE)),"")</f>
        <v/>
      </c>
      <c r="AK157" s="130"/>
      <c r="AL157" s="135" t="str">
        <f t="shared" ca="1" si="88"/>
        <v/>
      </c>
      <c r="AM157" s="136"/>
      <c r="AN157" s="98" t="str">
        <f t="shared" ca="1" si="89"/>
        <v/>
      </c>
      <c r="AO157" s="99"/>
      <c r="AP157" s="18" t="s">
        <v>16</v>
      </c>
      <c r="AR157" s="62" t="str" cm="1">
        <f t="array" aca="1" ref="AR157" ca="1">IF(INDIRECT("AR" &amp; 46 + (ROW(A26)-1)*2) = 0, "", INDIRECT("AR" &amp; 46 + (ROW(A26)-1)*2))</f>
        <v/>
      </c>
      <c r="AS157" s="53"/>
      <c r="AT157" s="54" t="str" cm="1">
        <f t="array" aca="1" ref="AT157" ca="1">IFERROR(ROUNDDOWN((INDIRECT("R"&amp;47+(ROW(AT157)-132)*2)-INDIRECT("AH"&amp;47+(ROW(AT157)-132)*2))/INDIRECT("R"&amp;47+(ROW(AT157)-132)*2),5), "")</f>
        <v/>
      </c>
      <c r="AV157" s="16"/>
    </row>
    <row r="158" spans="1:48" ht="35.1" customHeight="1" x14ac:dyDescent="0.25">
      <c r="A158" s="87"/>
      <c r="B158" s="38" t="str" cm="1">
        <f t="array" aca="1" ref="B158" ca="1">IF(INDIRECT("B"&amp;44+(ROW()-131)*2)="","",INDIRECT("B"&amp;44+(ROW()-131)*2))</f>
        <v/>
      </c>
      <c r="C158" s="38" t="str" cm="1">
        <f t="array" aca="1" ref="C158" ca="1">IF(INDIRECT("c"&amp;44+(ROW()-131)*2)="","",INDIRECT("c"&amp;44+(ROW()-131)*2))</f>
        <v/>
      </c>
      <c r="D158" s="139" t="str" cm="1">
        <f t="array" aca="1" ref="D158" ca="1">IFERROR(TRUNC((INDIRECT("R"&amp;45+(ROW()-131)*2)-SUM(INDIRECT("AD"&amp;45+(ROW()-131)*2),INDIRECT("AH"&amp;45+(ROW()-131)*2)))/INDIRECT("R"&amp;45+(ROW()-131)*2),5),"")</f>
        <v/>
      </c>
      <c r="E158" s="140"/>
      <c r="F158" s="129" t="str">
        <f ca="1">IFERROR(IF(VLOOKUP($AR158,'表２（地域間）（合計）'!$B$132:$AP$171,F$41,FALSE)="","",VLOOKUP($AR158,'表２（地域間）（合計）'!$B$132:$AP$171,F$41,FALSE)),"")</f>
        <v/>
      </c>
      <c r="G158" s="130"/>
      <c r="H158" s="73" t="str">
        <f t="shared" ca="1" si="84"/>
        <v/>
      </c>
      <c r="I158" s="74"/>
      <c r="J158" s="135">
        <f t="shared" ca="1" si="90"/>
        <v>0</v>
      </c>
      <c r="K158" s="137"/>
      <c r="L158" s="136"/>
      <c r="M158" s="135">
        <f t="shared" ca="1" si="82"/>
        <v>0</v>
      </c>
      <c r="N158" s="136"/>
      <c r="O158" s="135">
        <f t="shared" si="83"/>
        <v>0</v>
      </c>
      <c r="P158" s="136"/>
      <c r="Q158" s="135" t="str">
        <f t="shared" ca="1" si="85"/>
        <v/>
      </c>
      <c r="R158" s="136"/>
      <c r="S158" s="135" t="str">
        <f t="shared" ca="1" si="91"/>
        <v/>
      </c>
      <c r="T158" s="137"/>
      <c r="U158" s="136"/>
      <c r="V158" s="73" t="str">
        <f ca="1">IFERROR(IF(VLOOKUP($AR158,'表２（地域間）（合計）'!$B$132:$AP$171,V$41,FALSE)="","",VLOOKUP($AR158,'表２（地域間）（合計）'!$B$132:$AP$171,V$41,FALSE)),"")</f>
        <v/>
      </c>
      <c r="W158" s="74"/>
      <c r="X158" s="129" t="str">
        <f ca="1">IFERROR(IF(VLOOKUP($AR158,'表２（地域間）（合計）'!$B$132:$AP$171,X$41,FALSE)="","",VLOOKUP($AR158,'表２（地域間）（合計）'!$B$132:$AP$171,X$41,FALSE)),"")</f>
        <v/>
      </c>
      <c r="Y158" s="138"/>
      <c r="Z158" s="135" t="str">
        <f t="shared" ca="1" si="86"/>
        <v/>
      </c>
      <c r="AA158" s="136"/>
      <c r="AB158" s="73" t="str">
        <f ca="1">IFERROR(IF(VLOOKUP($AR158,'表２（地域間）（合計）'!$B$132:$AP$171,AB$41,FALSE)="","",VLOOKUP($AR158,'表２（地域間）（合計）'!$B$132:$AP$171,AB$41,FALSE)),"")</f>
        <v/>
      </c>
      <c r="AC158" s="74"/>
      <c r="AD158" s="129" t="str">
        <f ca="1">IFERROR(IF(VLOOKUP($AR158,'表２（地域間）（合計）'!$B$132:$AP$171,AD$41,FALSE)="","",VLOOKUP($AR158,'表２（地域間）（合計）'!$B$132:$AP$171,AD$41,FALSE)),"")</f>
        <v/>
      </c>
      <c r="AE158" s="130"/>
      <c r="AF158" s="135" t="str">
        <f t="shared" ca="1" si="87"/>
        <v/>
      </c>
      <c r="AG158" s="136"/>
      <c r="AH158" s="73" t="str">
        <f ca="1">IFERROR(IF(VLOOKUP($AR158,'表２（地域間）（合計）'!$B$132:$AP$171,AH$41,FALSE)="","",VLOOKUP($AR158,'表２（地域間）（合計）'!$B$132:$AP$171,AH$41,FALSE)),"")</f>
        <v/>
      </c>
      <c r="AI158" s="74"/>
      <c r="AJ158" s="129" t="str">
        <f ca="1">IFERROR(IF(VLOOKUP($AR158,'表２（地域間）（合計）'!$B$132:$AP$171,AJ$41,FALSE)="","",VLOOKUP($AR158,'表２（地域間）（合計）'!$B$132:$AP$171,AJ$41,FALSE)),"")</f>
        <v/>
      </c>
      <c r="AK158" s="130"/>
      <c r="AL158" s="135" t="str">
        <f t="shared" ca="1" si="88"/>
        <v/>
      </c>
      <c r="AM158" s="136"/>
      <c r="AN158" s="98" t="str">
        <f t="shared" ca="1" si="89"/>
        <v/>
      </c>
      <c r="AO158" s="99"/>
      <c r="AP158" s="18" t="s">
        <v>16</v>
      </c>
      <c r="AR158" s="62" t="str" cm="1">
        <f t="array" aca="1" ref="AR158" ca="1">IF(INDIRECT("AR" &amp; 46 + (ROW(A27)-1)*2) = 0, "", INDIRECT("AR" &amp; 46 + (ROW(A27)-1)*2))</f>
        <v/>
      </c>
      <c r="AS158" s="53"/>
      <c r="AT158" s="54" t="str" cm="1">
        <f t="array" aca="1" ref="AT158" ca="1">IFERROR(ROUNDDOWN((INDIRECT("R"&amp;47+(ROW(AT158)-132)*2)-INDIRECT("AH"&amp;47+(ROW(AT158)-132)*2))/INDIRECT("R"&amp;47+(ROW(AT158)-132)*2),5), "")</f>
        <v/>
      </c>
      <c r="AV158" s="16"/>
    </row>
    <row r="159" spans="1:48" ht="34.15" customHeight="1" x14ac:dyDescent="0.25">
      <c r="A159" s="87"/>
      <c r="B159" s="38" t="str" cm="1">
        <f t="array" aca="1" ref="B159" ca="1">IF(INDIRECT("B"&amp;44+(ROW()-131)*2)="","",INDIRECT("B"&amp;44+(ROW()-131)*2))</f>
        <v/>
      </c>
      <c r="C159" s="38" t="str" cm="1">
        <f t="array" aca="1" ref="C159" ca="1">IF(INDIRECT("c"&amp;44+(ROW()-131)*2)="","",INDIRECT("c"&amp;44+(ROW()-131)*2))</f>
        <v/>
      </c>
      <c r="D159" s="139" t="str" cm="1">
        <f t="array" aca="1" ref="D159" ca="1">IFERROR(TRUNC((INDIRECT("R"&amp;45+(ROW()-131)*2)-SUM(INDIRECT("AD"&amp;45+(ROW()-131)*2),INDIRECT("AH"&amp;45+(ROW()-131)*2)))/INDIRECT("R"&amp;45+(ROW()-131)*2),5),"")</f>
        <v/>
      </c>
      <c r="E159" s="140"/>
      <c r="F159" s="129" t="str">
        <f ca="1">IFERROR(IF(VLOOKUP($AR159,'表２（地域間）（合計）'!$B$132:$AP$171,F$41,FALSE)="","",VLOOKUP($AR159,'表２（地域間）（合計）'!$B$132:$AP$171,F$41,FALSE)),"")</f>
        <v/>
      </c>
      <c r="G159" s="130"/>
      <c r="H159" s="73" t="str">
        <f t="shared" ca="1" si="84"/>
        <v/>
      </c>
      <c r="I159" s="74"/>
      <c r="J159" s="135">
        <f t="shared" ca="1" si="90"/>
        <v>0</v>
      </c>
      <c r="K159" s="137"/>
      <c r="L159" s="136"/>
      <c r="M159" s="135">
        <f t="shared" ca="1" si="82"/>
        <v>0</v>
      </c>
      <c r="N159" s="136"/>
      <c r="O159" s="135">
        <f t="shared" si="83"/>
        <v>0</v>
      </c>
      <c r="P159" s="136"/>
      <c r="Q159" s="135" t="str">
        <f t="shared" ca="1" si="85"/>
        <v/>
      </c>
      <c r="R159" s="136"/>
      <c r="S159" s="135" t="str">
        <f t="shared" ca="1" si="91"/>
        <v/>
      </c>
      <c r="T159" s="137"/>
      <c r="U159" s="136"/>
      <c r="V159" s="73" t="str">
        <f ca="1">IFERROR(IF(VLOOKUP($AR159,'表２（地域間）（合計）'!$B$132:$AP$171,V$41,FALSE)="","",VLOOKUP($AR159,'表２（地域間）（合計）'!$B$132:$AP$171,V$41,FALSE)),"")</f>
        <v/>
      </c>
      <c r="W159" s="74"/>
      <c r="X159" s="129" t="str">
        <f ca="1">IFERROR(IF(VLOOKUP($AR159,'表２（地域間）（合計）'!$B$132:$AP$171,X$41,FALSE)="","",VLOOKUP($AR159,'表２（地域間）（合計）'!$B$132:$AP$171,X$41,FALSE)),"")</f>
        <v/>
      </c>
      <c r="Y159" s="138"/>
      <c r="Z159" s="135" t="str">
        <f t="shared" ca="1" si="86"/>
        <v/>
      </c>
      <c r="AA159" s="136"/>
      <c r="AB159" s="73" t="str">
        <f ca="1">IFERROR(IF(VLOOKUP($AR159,'表２（地域間）（合計）'!$B$132:$AP$171,AB$41,FALSE)="","",VLOOKUP($AR159,'表２（地域間）（合計）'!$B$132:$AP$171,AB$41,FALSE)),"")</f>
        <v/>
      </c>
      <c r="AC159" s="74"/>
      <c r="AD159" s="129" t="str">
        <f ca="1">IFERROR(IF(VLOOKUP($AR159,'表２（地域間）（合計）'!$B$132:$AP$171,AD$41,FALSE)="","",VLOOKUP($AR159,'表２（地域間）（合計）'!$B$132:$AP$171,AD$41,FALSE)),"")</f>
        <v/>
      </c>
      <c r="AE159" s="130"/>
      <c r="AF159" s="135" t="str">
        <f t="shared" ca="1" si="87"/>
        <v/>
      </c>
      <c r="AG159" s="136"/>
      <c r="AH159" s="73" t="str">
        <f ca="1">IFERROR(IF(VLOOKUP($AR159,'表２（地域間）（合計）'!$B$132:$AP$171,AH$41,FALSE)="","",VLOOKUP($AR159,'表２（地域間）（合計）'!$B$132:$AP$171,AH$41,FALSE)),"")</f>
        <v/>
      </c>
      <c r="AI159" s="74"/>
      <c r="AJ159" s="129" t="str">
        <f ca="1">IFERROR(IF(VLOOKUP($AR159,'表２（地域間）（合計）'!$B$132:$AP$171,AJ$41,FALSE)="","",VLOOKUP($AR159,'表２（地域間）（合計）'!$B$132:$AP$171,AJ$41,FALSE)),"")</f>
        <v/>
      </c>
      <c r="AK159" s="130"/>
      <c r="AL159" s="135" t="str">
        <f t="shared" ca="1" si="88"/>
        <v/>
      </c>
      <c r="AM159" s="136"/>
      <c r="AN159" s="98" t="str">
        <f t="shared" ca="1" si="89"/>
        <v/>
      </c>
      <c r="AO159" s="99"/>
      <c r="AP159" s="18" t="s">
        <v>16</v>
      </c>
      <c r="AR159" s="62" t="str" cm="1">
        <f t="array" aca="1" ref="AR159" ca="1">IF(INDIRECT("AR" &amp; 46 + (ROW(A28)-1)*2) = 0, "", INDIRECT("AR" &amp; 46 + (ROW(A28)-1)*2))</f>
        <v/>
      </c>
      <c r="AS159" s="53"/>
      <c r="AT159" s="54" t="str" cm="1">
        <f t="array" aca="1" ref="AT159" ca="1">IFERROR(ROUNDDOWN((INDIRECT("R"&amp;47+(ROW(AT159)-132)*2)-INDIRECT("AH"&amp;47+(ROW(AT159)-132)*2))/INDIRECT("R"&amp;47+(ROW(AT159)-132)*2),5), "")</f>
        <v/>
      </c>
      <c r="AV159" s="16"/>
    </row>
    <row r="160" spans="1:48" ht="35.1" customHeight="1" x14ac:dyDescent="0.25">
      <c r="A160" s="87"/>
      <c r="B160" s="38" t="str" cm="1">
        <f t="array" aca="1" ref="B160" ca="1">IF(INDIRECT("B"&amp;44+(ROW()-131)*2)="","",INDIRECT("B"&amp;44+(ROW()-131)*2))</f>
        <v/>
      </c>
      <c r="C160" s="38" t="str" cm="1">
        <f t="array" aca="1" ref="C160" ca="1">IF(INDIRECT("c"&amp;44+(ROW()-131)*2)="","",INDIRECT("c"&amp;44+(ROW()-131)*2))</f>
        <v/>
      </c>
      <c r="D160" s="139" t="str" cm="1">
        <f t="array" aca="1" ref="D160" ca="1">IFERROR(TRUNC((INDIRECT("R"&amp;45+(ROW()-131)*2)-SUM(INDIRECT("AD"&amp;45+(ROW()-131)*2),INDIRECT("AH"&amp;45+(ROW()-131)*2)))/INDIRECT("R"&amp;45+(ROW()-131)*2),5),"")</f>
        <v/>
      </c>
      <c r="E160" s="140"/>
      <c r="F160" s="129" t="str">
        <f ca="1">IFERROR(IF(VLOOKUP($AR160,'表２（地域間）（合計）'!$B$132:$AP$171,F$41,FALSE)="","",VLOOKUP($AR160,'表２（地域間）（合計）'!$B$132:$AP$171,F$41,FALSE)),"")</f>
        <v/>
      </c>
      <c r="G160" s="130"/>
      <c r="H160" s="73" t="str">
        <f t="shared" ca="1" si="84"/>
        <v/>
      </c>
      <c r="I160" s="74"/>
      <c r="J160" s="135">
        <f t="shared" ca="1" si="90"/>
        <v>0</v>
      </c>
      <c r="K160" s="137"/>
      <c r="L160" s="136"/>
      <c r="M160" s="135">
        <f t="shared" ca="1" si="82"/>
        <v>0</v>
      </c>
      <c r="N160" s="136"/>
      <c r="O160" s="135">
        <f t="shared" si="83"/>
        <v>0</v>
      </c>
      <c r="P160" s="136"/>
      <c r="Q160" s="135" t="str">
        <f t="shared" ca="1" si="85"/>
        <v/>
      </c>
      <c r="R160" s="136"/>
      <c r="S160" s="135" t="str">
        <f t="shared" ca="1" si="91"/>
        <v/>
      </c>
      <c r="T160" s="137"/>
      <c r="U160" s="136"/>
      <c r="V160" s="73" t="str">
        <f ca="1">IFERROR(IF(VLOOKUP($AR160,'表２（地域間）（合計）'!$B$132:$AP$171,V$41,FALSE)="","",VLOOKUP($AR160,'表２（地域間）（合計）'!$B$132:$AP$171,V$41,FALSE)),"")</f>
        <v/>
      </c>
      <c r="W160" s="74"/>
      <c r="X160" s="129" t="str">
        <f ca="1">IFERROR(IF(VLOOKUP($AR160,'表２（地域間）（合計）'!$B$132:$AP$171,X$41,FALSE)="","",VLOOKUP($AR160,'表２（地域間）（合計）'!$B$132:$AP$171,X$41,FALSE)),"")</f>
        <v/>
      </c>
      <c r="Y160" s="138"/>
      <c r="Z160" s="135" t="str">
        <f t="shared" ca="1" si="86"/>
        <v/>
      </c>
      <c r="AA160" s="136"/>
      <c r="AB160" s="73" t="str">
        <f ca="1">IFERROR(IF(VLOOKUP($AR160,'表２（地域間）（合計）'!$B$132:$AP$171,AB$41,FALSE)="","",VLOOKUP($AR160,'表２（地域間）（合計）'!$B$132:$AP$171,AB$41,FALSE)),"")</f>
        <v/>
      </c>
      <c r="AC160" s="74"/>
      <c r="AD160" s="129" t="str">
        <f ca="1">IFERROR(IF(VLOOKUP($AR160,'表２（地域間）（合計）'!$B$132:$AP$171,AD$41,FALSE)="","",VLOOKUP($AR160,'表２（地域間）（合計）'!$B$132:$AP$171,AD$41,FALSE)),"")</f>
        <v/>
      </c>
      <c r="AE160" s="130"/>
      <c r="AF160" s="135" t="str">
        <f t="shared" ca="1" si="87"/>
        <v/>
      </c>
      <c r="AG160" s="136"/>
      <c r="AH160" s="73" t="str">
        <f ca="1">IFERROR(IF(VLOOKUP($AR160,'表２（地域間）（合計）'!$B$132:$AP$171,AH$41,FALSE)="","",VLOOKUP($AR160,'表２（地域間）（合計）'!$B$132:$AP$171,AH$41,FALSE)),"")</f>
        <v/>
      </c>
      <c r="AI160" s="74"/>
      <c r="AJ160" s="129" t="str">
        <f ca="1">IFERROR(IF(VLOOKUP($AR160,'表２（地域間）（合計）'!$B$132:$AP$171,AJ$41,FALSE)="","",VLOOKUP($AR160,'表２（地域間）（合計）'!$B$132:$AP$171,AJ$41,FALSE)),"")</f>
        <v/>
      </c>
      <c r="AK160" s="130"/>
      <c r="AL160" s="135" t="str">
        <f t="shared" ca="1" si="88"/>
        <v/>
      </c>
      <c r="AM160" s="136"/>
      <c r="AN160" s="98" t="str">
        <f t="shared" ca="1" si="89"/>
        <v/>
      </c>
      <c r="AO160" s="99"/>
      <c r="AP160" s="18" t="s">
        <v>16</v>
      </c>
      <c r="AR160" s="62" t="str" cm="1">
        <f t="array" aca="1" ref="AR160" ca="1">IF(INDIRECT("AR" &amp; 46 + (ROW(A29)-1)*2) = 0, "", INDIRECT("AR" &amp; 46 + (ROW(A29)-1)*2))</f>
        <v/>
      </c>
      <c r="AS160" s="53"/>
      <c r="AT160" s="54" t="str" cm="1">
        <f t="array" aca="1" ref="AT160" ca="1">IFERROR(ROUNDDOWN((INDIRECT("R"&amp;47+(ROW(AT160)-132)*2)-INDIRECT("AH"&amp;47+(ROW(AT160)-132)*2))/INDIRECT("R"&amp;47+(ROW(AT160)-132)*2),5), "")</f>
        <v/>
      </c>
      <c r="AV160" s="16"/>
    </row>
    <row r="161" spans="1:48" ht="35.1" customHeight="1" x14ac:dyDescent="0.25">
      <c r="A161" s="87"/>
      <c r="B161" s="38" t="str" cm="1">
        <f t="array" aca="1" ref="B161" ca="1">IF(INDIRECT("B"&amp;44+(ROW()-131)*2)="","",INDIRECT("B"&amp;44+(ROW()-131)*2))</f>
        <v/>
      </c>
      <c r="C161" s="38" t="str" cm="1">
        <f t="array" aca="1" ref="C161" ca="1">IF(INDIRECT("c"&amp;44+(ROW()-131)*2)="","",INDIRECT("c"&amp;44+(ROW()-131)*2))</f>
        <v/>
      </c>
      <c r="D161" s="139" t="str" cm="1">
        <f t="array" aca="1" ref="D161" ca="1">IFERROR(TRUNC((INDIRECT("R"&amp;45+(ROW()-131)*2)-SUM(INDIRECT("AD"&amp;45+(ROW()-131)*2),INDIRECT("AH"&amp;45+(ROW()-131)*2)))/INDIRECT("R"&amp;45+(ROW()-131)*2),5),"")</f>
        <v/>
      </c>
      <c r="E161" s="140"/>
      <c r="F161" s="129" t="str">
        <f ca="1">IFERROR(IF(VLOOKUP($AR161,'表２（地域間）（合計）'!$B$132:$AP$171,F$41,FALSE)="","",VLOOKUP($AR161,'表２（地域間）（合計）'!$B$132:$AP$171,F$41,FALSE)),"")</f>
        <v/>
      </c>
      <c r="G161" s="130"/>
      <c r="H161" s="73" t="str">
        <f t="shared" ca="1" si="84"/>
        <v/>
      </c>
      <c r="I161" s="74"/>
      <c r="J161" s="135">
        <f t="shared" ca="1" si="90"/>
        <v>0</v>
      </c>
      <c r="K161" s="137"/>
      <c r="L161" s="136"/>
      <c r="M161" s="135">
        <f t="shared" ca="1" si="82"/>
        <v>0</v>
      </c>
      <c r="N161" s="136"/>
      <c r="O161" s="135">
        <f t="shared" si="83"/>
        <v>0</v>
      </c>
      <c r="P161" s="136"/>
      <c r="Q161" s="135" t="str">
        <f t="shared" ca="1" si="85"/>
        <v/>
      </c>
      <c r="R161" s="136"/>
      <c r="S161" s="135" t="str">
        <f t="shared" ca="1" si="91"/>
        <v/>
      </c>
      <c r="T161" s="137"/>
      <c r="U161" s="136"/>
      <c r="V161" s="73" t="str">
        <f ca="1">IFERROR(IF(VLOOKUP($AR161,'表２（地域間）（合計）'!$B$132:$AP$171,V$41,FALSE)="","",VLOOKUP($AR161,'表２（地域間）（合計）'!$B$132:$AP$171,V$41,FALSE)),"")</f>
        <v/>
      </c>
      <c r="W161" s="74"/>
      <c r="X161" s="129" t="str">
        <f ca="1">IFERROR(IF(VLOOKUP($AR161,'表２（地域間）（合計）'!$B$132:$AP$171,X$41,FALSE)="","",VLOOKUP($AR161,'表２（地域間）（合計）'!$B$132:$AP$171,X$41,FALSE)),"")</f>
        <v/>
      </c>
      <c r="Y161" s="138"/>
      <c r="Z161" s="135" t="str">
        <f t="shared" ca="1" si="86"/>
        <v/>
      </c>
      <c r="AA161" s="136"/>
      <c r="AB161" s="73" t="str">
        <f ca="1">IFERROR(IF(VLOOKUP($AR161,'表２（地域間）（合計）'!$B$132:$AP$171,AB$41,FALSE)="","",VLOOKUP($AR161,'表２（地域間）（合計）'!$B$132:$AP$171,AB$41,FALSE)),"")</f>
        <v/>
      </c>
      <c r="AC161" s="74"/>
      <c r="AD161" s="129" t="str">
        <f ca="1">IFERROR(IF(VLOOKUP($AR161,'表２（地域間）（合計）'!$B$132:$AP$171,AD$41,FALSE)="","",VLOOKUP($AR161,'表２（地域間）（合計）'!$B$132:$AP$171,AD$41,FALSE)),"")</f>
        <v/>
      </c>
      <c r="AE161" s="130"/>
      <c r="AF161" s="135" t="str">
        <f t="shared" ca="1" si="87"/>
        <v/>
      </c>
      <c r="AG161" s="136"/>
      <c r="AH161" s="73" t="str">
        <f ca="1">IFERROR(IF(VLOOKUP($AR161,'表２（地域間）（合計）'!$B$132:$AP$171,AH$41,FALSE)="","",VLOOKUP($AR161,'表２（地域間）（合計）'!$B$132:$AP$171,AH$41,FALSE)),"")</f>
        <v/>
      </c>
      <c r="AI161" s="74"/>
      <c r="AJ161" s="129" t="str">
        <f ca="1">IFERROR(IF(VLOOKUP($AR161,'表２（地域間）（合計）'!$B$132:$AP$171,AJ$41,FALSE)="","",VLOOKUP($AR161,'表２（地域間）（合計）'!$B$132:$AP$171,AJ$41,FALSE)),"")</f>
        <v/>
      </c>
      <c r="AK161" s="130"/>
      <c r="AL161" s="135" t="str">
        <f t="shared" ca="1" si="88"/>
        <v/>
      </c>
      <c r="AM161" s="136"/>
      <c r="AN161" s="98" t="str">
        <f t="shared" ca="1" si="89"/>
        <v/>
      </c>
      <c r="AO161" s="99"/>
      <c r="AP161" s="18" t="s">
        <v>16</v>
      </c>
      <c r="AR161" s="62" t="str" cm="1">
        <f t="array" aca="1" ref="AR161" ca="1">IF(INDIRECT("AR" &amp; 46 + (ROW(A30)-1)*2) = 0, "", INDIRECT("AR" &amp; 46 + (ROW(A30)-1)*2))</f>
        <v/>
      </c>
      <c r="AS161" s="53"/>
      <c r="AT161" s="54" t="str" cm="1">
        <f t="array" aca="1" ref="AT161" ca="1">IFERROR(ROUNDDOWN((INDIRECT("R"&amp;47+(ROW(AT161)-132)*2)-INDIRECT("AH"&amp;47+(ROW(AT161)-132)*2))/INDIRECT("R"&amp;47+(ROW(AT161)-132)*2),5), "")</f>
        <v/>
      </c>
      <c r="AV161" s="16"/>
    </row>
    <row r="162" spans="1:48" ht="35.1" customHeight="1" x14ac:dyDescent="0.25">
      <c r="A162" s="87"/>
      <c r="B162" s="38" t="str" cm="1">
        <f t="array" aca="1" ref="B162" ca="1">IF(INDIRECT("B"&amp;44+(ROW()-131)*2)="","",INDIRECT("B"&amp;44+(ROW()-131)*2))</f>
        <v/>
      </c>
      <c r="C162" s="38" t="str" cm="1">
        <f t="array" aca="1" ref="C162" ca="1">IF(INDIRECT("c"&amp;44+(ROW()-131)*2)="","",INDIRECT("c"&amp;44+(ROW()-131)*2))</f>
        <v/>
      </c>
      <c r="D162" s="139" t="str" cm="1">
        <f t="array" aca="1" ref="D162" ca="1">IFERROR(TRUNC((INDIRECT("R"&amp;45+(ROW()-131)*2)-SUM(INDIRECT("AD"&amp;45+(ROW()-131)*2),INDIRECT("AH"&amp;45+(ROW()-131)*2)))/INDIRECT("R"&amp;45+(ROW()-131)*2),5),"")</f>
        <v/>
      </c>
      <c r="E162" s="140"/>
      <c r="F162" s="129" t="str">
        <f ca="1">IFERROR(IF(VLOOKUP($AR162,'表２（地域間）（合計）'!$B$132:$AP$171,F$41,FALSE)="","",VLOOKUP($AR162,'表２（地域間）（合計）'!$B$132:$AP$171,F$41,FALSE)),"")</f>
        <v/>
      </c>
      <c r="G162" s="130"/>
      <c r="H162" s="73" t="str">
        <f t="shared" ca="1" si="84"/>
        <v/>
      </c>
      <c r="I162" s="74"/>
      <c r="J162" s="135">
        <f t="shared" ca="1" si="90"/>
        <v>0</v>
      </c>
      <c r="K162" s="137"/>
      <c r="L162" s="136"/>
      <c r="M162" s="135">
        <f t="shared" ca="1" si="82"/>
        <v>0</v>
      </c>
      <c r="N162" s="136"/>
      <c r="O162" s="135">
        <f t="shared" si="83"/>
        <v>0</v>
      </c>
      <c r="P162" s="136"/>
      <c r="Q162" s="135" t="str">
        <f t="shared" ca="1" si="85"/>
        <v/>
      </c>
      <c r="R162" s="136"/>
      <c r="S162" s="135" t="str">
        <f t="shared" ca="1" si="91"/>
        <v/>
      </c>
      <c r="T162" s="137"/>
      <c r="U162" s="136"/>
      <c r="V162" s="73" t="str">
        <f ca="1">IFERROR(IF(VLOOKUP($AR162,'表２（地域間）（合計）'!$B$132:$AP$171,V$41,FALSE)="","",VLOOKUP($AR162,'表２（地域間）（合計）'!$B$132:$AP$171,V$41,FALSE)),"")</f>
        <v/>
      </c>
      <c r="W162" s="74"/>
      <c r="X162" s="129" t="str">
        <f ca="1">IFERROR(IF(VLOOKUP($AR162,'表２（地域間）（合計）'!$B$132:$AP$171,X$41,FALSE)="","",VLOOKUP($AR162,'表２（地域間）（合計）'!$B$132:$AP$171,X$41,FALSE)),"")</f>
        <v/>
      </c>
      <c r="Y162" s="138"/>
      <c r="Z162" s="135" t="str">
        <f t="shared" ca="1" si="86"/>
        <v/>
      </c>
      <c r="AA162" s="136"/>
      <c r="AB162" s="73" t="str">
        <f ca="1">IFERROR(IF(VLOOKUP($AR162,'表２（地域間）（合計）'!$B$132:$AP$171,AB$41,FALSE)="","",VLOOKUP($AR162,'表２（地域間）（合計）'!$B$132:$AP$171,AB$41,FALSE)),"")</f>
        <v/>
      </c>
      <c r="AC162" s="74"/>
      <c r="AD162" s="129" t="str">
        <f ca="1">IFERROR(IF(VLOOKUP($AR162,'表２（地域間）（合計）'!$B$132:$AP$171,AD$41,FALSE)="","",VLOOKUP($AR162,'表２（地域間）（合計）'!$B$132:$AP$171,AD$41,FALSE)),"")</f>
        <v/>
      </c>
      <c r="AE162" s="130"/>
      <c r="AF162" s="135" t="str">
        <f t="shared" ca="1" si="87"/>
        <v/>
      </c>
      <c r="AG162" s="136"/>
      <c r="AH162" s="73" t="str">
        <f ca="1">IFERROR(IF(VLOOKUP($AR162,'表２（地域間）（合計）'!$B$132:$AP$171,AH$41,FALSE)="","",VLOOKUP($AR162,'表２（地域間）（合計）'!$B$132:$AP$171,AH$41,FALSE)),"")</f>
        <v/>
      </c>
      <c r="AI162" s="74"/>
      <c r="AJ162" s="129" t="str">
        <f ca="1">IFERROR(IF(VLOOKUP($AR162,'表２（地域間）（合計）'!$B$132:$AP$171,AJ$41,FALSE)="","",VLOOKUP($AR162,'表２（地域間）（合計）'!$B$132:$AP$171,AJ$41,FALSE)),"")</f>
        <v/>
      </c>
      <c r="AK162" s="130"/>
      <c r="AL162" s="135" t="str">
        <f t="shared" ca="1" si="88"/>
        <v/>
      </c>
      <c r="AM162" s="136"/>
      <c r="AN162" s="98" t="str">
        <f t="shared" ca="1" si="89"/>
        <v/>
      </c>
      <c r="AO162" s="99"/>
      <c r="AP162" s="18" t="s">
        <v>16</v>
      </c>
      <c r="AR162" s="62" t="str" cm="1">
        <f t="array" aca="1" ref="AR162" ca="1">IF(INDIRECT("AR" &amp; 46 + (ROW(A31)-1)*2) = 0, "", INDIRECT("AR" &amp; 46 + (ROW(A31)-1)*2))</f>
        <v/>
      </c>
      <c r="AS162" s="16"/>
      <c r="AT162" s="54" t="str" cm="1">
        <f t="array" aca="1" ref="AT162" ca="1">IFERROR(ROUNDDOWN((INDIRECT("R"&amp;47+(ROW(AT162)-132)*2)-INDIRECT("AH"&amp;47+(ROW(AT162)-132)*2))/INDIRECT("R"&amp;47+(ROW(AT162)-132)*2),5), "")</f>
        <v/>
      </c>
      <c r="AV162" s="16"/>
    </row>
    <row r="163" spans="1:48" ht="35.1" customHeight="1" x14ac:dyDescent="0.25">
      <c r="A163" s="87"/>
      <c r="B163" s="38" t="str" cm="1">
        <f t="array" aca="1" ref="B163" ca="1">IF(INDIRECT("B"&amp;44+(ROW()-131)*2)="","",INDIRECT("B"&amp;44+(ROW()-131)*2))</f>
        <v/>
      </c>
      <c r="C163" s="38" t="str" cm="1">
        <f t="array" aca="1" ref="C163" ca="1">IF(INDIRECT("c"&amp;44+(ROW()-131)*2)="","",INDIRECT("c"&amp;44+(ROW()-131)*2))</f>
        <v/>
      </c>
      <c r="D163" s="139" t="str" cm="1">
        <f t="array" aca="1" ref="D163" ca="1">IFERROR(TRUNC((INDIRECT("R"&amp;45+(ROW()-131)*2)-SUM(INDIRECT("AD"&amp;45+(ROW()-131)*2),INDIRECT("AH"&amp;45+(ROW()-131)*2)))/INDIRECT("R"&amp;45+(ROW()-131)*2),5),"")</f>
        <v/>
      </c>
      <c r="E163" s="140"/>
      <c r="F163" s="129" t="str">
        <f ca="1">IFERROR(IF(VLOOKUP($AR163,'表２（地域間）（合計）'!$B$132:$AP$171,F$41,FALSE)="","",VLOOKUP($AR163,'表２（地域間）（合計）'!$B$132:$AP$171,F$41,FALSE)),"")</f>
        <v/>
      </c>
      <c r="G163" s="130"/>
      <c r="H163" s="73" t="str">
        <f t="shared" ca="1" si="84"/>
        <v/>
      </c>
      <c r="I163" s="74"/>
      <c r="J163" s="135">
        <f t="shared" ca="1" si="90"/>
        <v>0</v>
      </c>
      <c r="K163" s="137"/>
      <c r="L163" s="136"/>
      <c r="M163" s="135">
        <f t="shared" ca="1" si="82"/>
        <v>0</v>
      </c>
      <c r="N163" s="136"/>
      <c r="O163" s="135">
        <f t="shared" si="83"/>
        <v>0</v>
      </c>
      <c r="P163" s="136"/>
      <c r="Q163" s="135" t="str">
        <f t="shared" ca="1" si="85"/>
        <v/>
      </c>
      <c r="R163" s="136"/>
      <c r="S163" s="135" t="str">
        <f t="shared" ca="1" si="91"/>
        <v/>
      </c>
      <c r="T163" s="137"/>
      <c r="U163" s="136"/>
      <c r="V163" s="73" t="str">
        <f ca="1">IFERROR(IF(VLOOKUP($AR163,'表２（地域間）（合計）'!$B$132:$AP$171,V$41,FALSE)="","",VLOOKUP($AR163,'表２（地域間）（合計）'!$B$132:$AP$171,V$41,FALSE)),"")</f>
        <v/>
      </c>
      <c r="W163" s="74"/>
      <c r="X163" s="129" t="str">
        <f ca="1">IFERROR(IF(VLOOKUP($AR163,'表２（地域間）（合計）'!$B$132:$AP$171,X$41,FALSE)="","",VLOOKUP($AR163,'表２（地域間）（合計）'!$B$132:$AP$171,X$41,FALSE)),"")</f>
        <v/>
      </c>
      <c r="Y163" s="138"/>
      <c r="Z163" s="135" t="str">
        <f t="shared" ca="1" si="86"/>
        <v/>
      </c>
      <c r="AA163" s="136"/>
      <c r="AB163" s="73" t="str">
        <f ca="1">IFERROR(IF(VLOOKUP($AR163,'表２（地域間）（合計）'!$B$132:$AP$171,AB$41,FALSE)="","",VLOOKUP($AR163,'表２（地域間）（合計）'!$B$132:$AP$171,AB$41,FALSE)),"")</f>
        <v/>
      </c>
      <c r="AC163" s="74"/>
      <c r="AD163" s="129" t="str">
        <f ca="1">IFERROR(IF(VLOOKUP($AR163,'表２（地域間）（合計）'!$B$132:$AP$171,AD$41,FALSE)="","",VLOOKUP($AR163,'表２（地域間）（合計）'!$B$132:$AP$171,AD$41,FALSE)),"")</f>
        <v/>
      </c>
      <c r="AE163" s="130"/>
      <c r="AF163" s="135" t="str">
        <f t="shared" ca="1" si="87"/>
        <v/>
      </c>
      <c r="AG163" s="136"/>
      <c r="AH163" s="73" t="str">
        <f ca="1">IFERROR(IF(VLOOKUP($AR163,'表２（地域間）（合計）'!$B$132:$AP$171,AH$41,FALSE)="","",VLOOKUP($AR163,'表２（地域間）（合計）'!$B$132:$AP$171,AH$41,FALSE)),"")</f>
        <v/>
      </c>
      <c r="AI163" s="74"/>
      <c r="AJ163" s="129" t="str">
        <f ca="1">IFERROR(IF(VLOOKUP($AR163,'表２（地域間）（合計）'!$B$132:$AP$171,AJ$41,FALSE)="","",VLOOKUP($AR163,'表２（地域間）（合計）'!$B$132:$AP$171,AJ$41,FALSE)),"")</f>
        <v/>
      </c>
      <c r="AK163" s="130"/>
      <c r="AL163" s="135" t="str">
        <f t="shared" ca="1" si="88"/>
        <v/>
      </c>
      <c r="AM163" s="136"/>
      <c r="AN163" s="98" t="str">
        <f t="shared" ca="1" si="89"/>
        <v/>
      </c>
      <c r="AO163" s="99"/>
      <c r="AP163" s="18" t="s">
        <v>16</v>
      </c>
      <c r="AR163" s="62" t="str" cm="1">
        <f t="array" aca="1" ref="AR163" ca="1">IF(INDIRECT("AR" &amp; 46 + (ROW(A32)-1)*2) = 0, "", INDIRECT("AR" &amp; 46 + (ROW(A32)-1)*2))</f>
        <v/>
      </c>
      <c r="AS163" s="16"/>
      <c r="AT163" s="54" t="str" cm="1">
        <f t="array" aca="1" ref="AT163" ca="1">IFERROR(ROUNDDOWN((INDIRECT("R"&amp;47+(ROW(AT163)-132)*2)-INDIRECT("AH"&amp;47+(ROW(AT163)-132)*2))/INDIRECT("R"&amp;47+(ROW(AT163)-132)*2),5), "")</f>
        <v/>
      </c>
      <c r="AV163" s="16"/>
    </row>
    <row r="164" spans="1:48" ht="35.1" customHeight="1" x14ac:dyDescent="0.25">
      <c r="A164" s="87"/>
      <c r="B164" s="38" t="str" cm="1">
        <f t="array" aca="1" ref="B164" ca="1">IF(INDIRECT("B"&amp;44+(ROW()-131)*2)="","",INDIRECT("B"&amp;44+(ROW()-131)*2))</f>
        <v/>
      </c>
      <c r="C164" s="38" t="str" cm="1">
        <f t="array" aca="1" ref="C164" ca="1">IF(INDIRECT("c"&amp;44+(ROW()-131)*2)="","",INDIRECT("c"&amp;44+(ROW()-131)*2))</f>
        <v/>
      </c>
      <c r="D164" s="139" t="str" cm="1">
        <f t="array" aca="1" ref="D164" ca="1">IFERROR(TRUNC((INDIRECT("R"&amp;45+(ROW()-131)*2)-SUM(INDIRECT("AD"&amp;45+(ROW()-131)*2),INDIRECT("AH"&amp;45+(ROW()-131)*2)))/INDIRECT("R"&amp;45+(ROW()-131)*2),5),"")</f>
        <v/>
      </c>
      <c r="E164" s="140"/>
      <c r="F164" s="129" t="str">
        <f ca="1">IFERROR(IF(VLOOKUP($AR164,'表２（地域間）（合計）'!$B$132:$AP$171,F$41,FALSE)="","",VLOOKUP($AR164,'表２（地域間）（合計）'!$B$132:$AP$171,F$41,FALSE)),"")</f>
        <v/>
      </c>
      <c r="G164" s="130"/>
      <c r="H164" s="73" t="str">
        <f t="shared" ca="1" si="84"/>
        <v/>
      </c>
      <c r="I164" s="74"/>
      <c r="J164" s="135">
        <f t="shared" ca="1" si="90"/>
        <v>0</v>
      </c>
      <c r="K164" s="137"/>
      <c r="L164" s="136"/>
      <c r="M164" s="135">
        <f t="shared" ca="1" si="82"/>
        <v>0</v>
      </c>
      <c r="N164" s="136"/>
      <c r="O164" s="135">
        <f t="shared" si="83"/>
        <v>0</v>
      </c>
      <c r="P164" s="136"/>
      <c r="Q164" s="135" t="str">
        <f t="shared" ca="1" si="85"/>
        <v/>
      </c>
      <c r="R164" s="136"/>
      <c r="S164" s="135" t="str">
        <f t="shared" ca="1" si="91"/>
        <v/>
      </c>
      <c r="T164" s="137"/>
      <c r="U164" s="136"/>
      <c r="V164" s="73" t="str">
        <f ca="1">IFERROR(IF(VLOOKUP($AR164,'表２（地域間）（合計）'!$B$132:$AP$171,V$41,FALSE)="","",VLOOKUP($AR164,'表２（地域間）（合計）'!$B$132:$AP$171,V$41,FALSE)),"")</f>
        <v/>
      </c>
      <c r="W164" s="74"/>
      <c r="X164" s="129" t="str">
        <f ca="1">IFERROR(IF(VLOOKUP($AR164,'表２（地域間）（合計）'!$B$132:$AP$171,X$41,FALSE)="","",VLOOKUP($AR164,'表２（地域間）（合計）'!$B$132:$AP$171,X$41,FALSE)),"")</f>
        <v/>
      </c>
      <c r="Y164" s="138"/>
      <c r="Z164" s="135" t="str">
        <f t="shared" ca="1" si="86"/>
        <v/>
      </c>
      <c r="AA164" s="136"/>
      <c r="AB164" s="73" t="str">
        <f ca="1">IFERROR(IF(VLOOKUP($AR164,'表２（地域間）（合計）'!$B$132:$AP$171,AB$41,FALSE)="","",VLOOKUP($AR164,'表２（地域間）（合計）'!$B$132:$AP$171,AB$41,FALSE)),"")</f>
        <v/>
      </c>
      <c r="AC164" s="74"/>
      <c r="AD164" s="129" t="str">
        <f ca="1">IFERROR(IF(VLOOKUP($AR164,'表２（地域間）（合計）'!$B$132:$AP$171,AD$41,FALSE)="","",VLOOKUP($AR164,'表２（地域間）（合計）'!$B$132:$AP$171,AD$41,FALSE)),"")</f>
        <v/>
      </c>
      <c r="AE164" s="130"/>
      <c r="AF164" s="135" t="str">
        <f t="shared" ca="1" si="87"/>
        <v/>
      </c>
      <c r="AG164" s="136"/>
      <c r="AH164" s="73" t="str">
        <f ca="1">IFERROR(IF(VLOOKUP($AR164,'表２（地域間）（合計）'!$B$132:$AP$171,AH$41,FALSE)="","",VLOOKUP($AR164,'表２（地域間）（合計）'!$B$132:$AP$171,AH$41,FALSE)),"")</f>
        <v/>
      </c>
      <c r="AI164" s="74"/>
      <c r="AJ164" s="129" t="str">
        <f ca="1">IFERROR(IF(VLOOKUP($AR164,'表２（地域間）（合計）'!$B$132:$AP$171,AJ$41,FALSE)="","",VLOOKUP($AR164,'表２（地域間）（合計）'!$B$132:$AP$171,AJ$41,FALSE)),"")</f>
        <v/>
      </c>
      <c r="AK164" s="130"/>
      <c r="AL164" s="135" t="str">
        <f t="shared" ca="1" si="88"/>
        <v/>
      </c>
      <c r="AM164" s="136"/>
      <c r="AN164" s="98" t="str">
        <f t="shared" ca="1" si="89"/>
        <v/>
      </c>
      <c r="AO164" s="99"/>
      <c r="AP164" s="18" t="s">
        <v>16</v>
      </c>
      <c r="AR164" s="62" t="str" cm="1">
        <f t="array" aca="1" ref="AR164" ca="1">IF(INDIRECT("AR" &amp; 46 + (ROW(A33)-1)*2) = 0, "", INDIRECT("AR" &amp; 46 + (ROW(A33)-1)*2))</f>
        <v/>
      </c>
      <c r="AS164" s="16"/>
      <c r="AT164" s="54" t="str" cm="1">
        <f t="array" aca="1" ref="AT164" ca="1">IFERROR(ROUNDDOWN((INDIRECT("R"&amp;47+(ROW(AT164)-132)*2)-INDIRECT("AH"&amp;47+(ROW(AT164)-132)*2))/INDIRECT("R"&amp;47+(ROW(AT164)-132)*2),5), "")</f>
        <v/>
      </c>
      <c r="AV164" s="16"/>
    </row>
    <row r="165" spans="1:48" ht="34.15" customHeight="1" x14ac:dyDescent="0.25">
      <c r="A165" s="87"/>
      <c r="B165" s="38" t="str" cm="1">
        <f t="array" aca="1" ref="B165" ca="1">IF(INDIRECT("B"&amp;44+(ROW()-131)*2)="","",INDIRECT("B"&amp;44+(ROW()-131)*2))</f>
        <v/>
      </c>
      <c r="C165" s="38" t="str" cm="1">
        <f t="array" aca="1" ref="C165" ca="1">IF(INDIRECT("c"&amp;44+(ROW()-131)*2)="","",INDIRECT("c"&amp;44+(ROW()-131)*2))</f>
        <v/>
      </c>
      <c r="D165" s="139" t="str" cm="1">
        <f t="array" aca="1" ref="D165" ca="1">IFERROR(TRUNC((INDIRECT("R"&amp;45+(ROW()-131)*2)-SUM(INDIRECT("AD"&amp;45+(ROW()-131)*2),INDIRECT("AH"&amp;45+(ROW()-131)*2)))/INDIRECT("R"&amp;45+(ROW()-131)*2),5),"")</f>
        <v/>
      </c>
      <c r="E165" s="140"/>
      <c r="F165" s="129" t="str">
        <f ca="1">IFERROR(IF(VLOOKUP($AR165,'表２（地域間）（合計）'!$B$132:$AP$171,F$41,FALSE)="","",VLOOKUP($AR165,'表２（地域間）（合計）'!$B$132:$AP$171,F$41,FALSE)),"")</f>
        <v/>
      </c>
      <c r="G165" s="130"/>
      <c r="H165" s="73" t="str">
        <f t="shared" ca="1" si="84"/>
        <v/>
      </c>
      <c r="I165" s="74"/>
      <c r="J165" s="135">
        <f t="shared" ca="1" si="90"/>
        <v>0</v>
      </c>
      <c r="K165" s="137"/>
      <c r="L165" s="136"/>
      <c r="M165" s="135">
        <f t="shared" ca="1" si="82"/>
        <v>0</v>
      </c>
      <c r="N165" s="136"/>
      <c r="O165" s="135">
        <f t="shared" si="83"/>
        <v>0</v>
      </c>
      <c r="P165" s="136"/>
      <c r="Q165" s="135" t="str">
        <f t="shared" ca="1" si="85"/>
        <v/>
      </c>
      <c r="R165" s="136"/>
      <c r="S165" s="135" t="str">
        <f t="shared" ca="1" si="91"/>
        <v/>
      </c>
      <c r="T165" s="137"/>
      <c r="U165" s="136"/>
      <c r="V165" s="73" t="str">
        <f ca="1">IFERROR(IF(VLOOKUP($AR165,'表２（地域間）（合計）'!$B$132:$AP$171,V$41,FALSE)="","",VLOOKUP($AR165,'表２（地域間）（合計）'!$B$132:$AP$171,V$41,FALSE)),"")</f>
        <v/>
      </c>
      <c r="W165" s="74"/>
      <c r="X165" s="129" t="str">
        <f ca="1">IFERROR(IF(VLOOKUP($AR165,'表２（地域間）（合計）'!$B$132:$AP$171,X$41,FALSE)="","",VLOOKUP($AR165,'表２（地域間）（合計）'!$B$132:$AP$171,X$41,FALSE)),"")</f>
        <v/>
      </c>
      <c r="Y165" s="138"/>
      <c r="Z165" s="135" t="str">
        <f t="shared" ca="1" si="86"/>
        <v/>
      </c>
      <c r="AA165" s="136"/>
      <c r="AB165" s="73" t="str">
        <f ca="1">IFERROR(IF(VLOOKUP($AR165,'表２（地域間）（合計）'!$B$132:$AP$171,AB$41,FALSE)="","",VLOOKUP($AR165,'表２（地域間）（合計）'!$B$132:$AP$171,AB$41,FALSE)),"")</f>
        <v/>
      </c>
      <c r="AC165" s="74"/>
      <c r="AD165" s="129" t="str">
        <f ca="1">IFERROR(IF(VLOOKUP($AR165,'表２（地域間）（合計）'!$B$132:$AP$171,AD$41,FALSE)="","",VLOOKUP($AR165,'表２（地域間）（合計）'!$B$132:$AP$171,AD$41,FALSE)),"")</f>
        <v/>
      </c>
      <c r="AE165" s="130"/>
      <c r="AF165" s="135" t="str">
        <f t="shared" ca="1" si="87"/>
        <v/>
      </c>
      <c r="AG165" s="136"/>
      <c r="AH165" s="73" t="str">
        <f ca="1">IFERROR(IF(VLOOKUP($AR165,'表２（地域間）（合計）'!$B$132:$AP$171,AH$41,FALSE)="","",VLOOKUP($AR165,'表２（地域間）（合計）'!$B$132:$AP$171,AH$41,FALSE)),"")</f>
        <v/>
      </c>
      <c r="AI165" s="74"/>
      <c r="AJ165" s="129" t="str">
        <f ca="1">IFERROR(IF(VLOOKUP($AR165,'表２（地域間）（合計）'!$B$132:$AP$171,AJ$41,FALSE)="","",VLOOKUP($AR165,'表２（地域間）（合計）'!$B$132:$AP$171,AJ$41,FALSE)),"")</f>
        <v/>
      </c>
      <c r="AK165" s="130"/>
      <c r="AL165" s="135" t="str">
        <f t="shared" ca="1" si="88"/>
        <v/>
      </c>
      <c r="AM165" s="136"/>
      <c r="AN165" s="98" t="str">
        <f t="shared" ca="1" si="89"/>
        <v/>
      </c>
      <c r="AO165" s="99"/>
      <c r="AP165" s="18" t="s">
        <v>16</v>
      </c>
      <c r="AR165" s="62" t="str" cm="1">
        <f t="array" aca="1" ref="AR165" ca="1">IF(INDIRECT("AR" &amp; 46 + (ROW(A34)-1)*2) = 0, "", INDIRECT("AR" &amp; 46 + (ROW(A34)-1)*2))</f>
        <v/>
      </c>
      <c r="AS165" s="16"/>
      <c r="AT165" s="54" t="str" cm="1">
        <f t="array" aca="1" ref="AT165" ca="1">IFERROR(ROUNDDOWN((INDIRECT("R"&amp;47+(ROW(AT165)-132)*2)-INDIRECT("AH"&amp;47+(ROW(AT165)-132)*2))/INDIRECT("R"&amp;47+(ROW(AT165)-132)*2),5), "")</f>
        <v/>
      </c>
      <c r="AV165" s="16"/>
    </row>
    <row r="166" spans="1:48" ht="35.1" customHeight="1" x14ac:dyDescent="0.25">
      <c r="A166" s="87"/>
      <c r="B166" s="38" t="str" cm="1">
        <f t="array" aca="1" ref="B166" ca="1">IF(INDIRECT("B"&amp;44+(ROW()-131)*2)="","",INDIRECT("B"&amp;44+(ROW()-131)*2))</f>
        <v/>
      </c>
      <c r="C166" s="38" t="str" cm="1">
        <f t="array" aca="1" ref="C166" ca="1">IF(INDIRECT("c"&amp;44+(ROW()-131)*2)="","",INDIRECT("c"&amp;44+(ROW()-131)*2))</f>
        <v/>
      </c>
      <c r="D166" s="139" t="str" cm="1">
        <f t="array" aca="1" ref="D166" ca="1">IFERROR(TRUNC((INDIRECT("R"&amp;45+(ROW()-131)*2)-SUM(INDIRECT("AD"&amp;45+(ROW()-131)*2),INDIRECT("AH"&amp;45+(ROW()-131)*2)))/INDIRECT("R"&amp;45+(ROW()-131)*2),5),"")</f>
        <v/>
      </c>
      <c r="E166" s="140"/>
      <c r="F166" s="129" t="str">
        <f ca="1">IFERROR(IF(VLOOKUP($AR166,'表２（地域間）（合計）'!$B$132:$AP$171,F$41,FALSE)="","",VLOOKUP($AR166,'表２（地域間）（合計）'!$B$132:$AP$171,F$41,FALSE)),"")</f>
        <v/>
      </c>
      <c r="G166" s="130"/>
      <c r="H166" s="73" t="str">
        <f t="shared" ca="1" si="84"/>
        <v/>
      </c>
      <c r="I166" s="74"/>
      <c r="J166" s="135">
        <f t="shared" ca="1" si="90"/>
        <v>0</v>
      </c>
      <c r="K166" s="137"/>
      <c r="L166" s="136"/>
      <c r="M166" s="135">
        <f t="shared" ca="1" si="82"/>
        <v>0</v>
      </c>
      <c r="N166" s="136"/>
      <c r="O166" s="135">
        <f t="shared" si="83"/>
        <v>0</v>
      </c>
      <c r="P166" s="136"/>
      <c r="Q166" s="135" t="str">
        <f t="shared" ca="1" si="85"/>
        <v/>
      </c>
      <c r="R166" s="136"/>
      <c r="S166" s="135" t="str">
        <f t="shared" ca="1" si="91"/>
        <v/>
      </c>
      <c r="T166" s="137"/>
      <c r="U166" s="136"/>
      <c r="V166" s="73" t="str">
        <f ca="1">IFERROR(IF(VLOOKUP($AR166,'表２（地域間）（合計）'!$B$132:$AP$171,V$41,FALSE)="","",VLOOKUP($AR166,'表２（地域間）（合計）'!$B$132:$AP$171,V$41,FALSE)),"")</f>
        <v/>
      </c>
      <c r="W166" s="74"/>
      <c r="X166" s="129" t="str">
        <f ca="1">IFERROR(IF(VLOOKUP($AR166,'表２（地域間）（合計）'!$B$132:$AP$171,X$41,FALSE)="","",VLOOKUP($AR166,'表２（地域間）（合計）'!$B$132:$AP$171,X$41,FALSE)),"")</f>
        <v/>
      </c>
      <c r="Y166" s="138"/>
      <c r="Z166" s="135" t="str">
        <f t="shared" ca="1" si="86"/>
        <v/>
      </c>
      <c r="AA166" s="136"/>
      <c r="AB166" s="73" t="str">
        <f ca="1">IFERROR(IF(VLOOKUP($AR166,'表２（地域間）（合計）'!$B$132:$AP$171,AB$41,FALSE)="","",VLOOKUP($AR166,'表２（地域間）（合計）'!$B$132:$AP$171,AB$41,FALSE)),"")</f>
        <v/>
      </c>
      <c r="AC166" s="74"/>
      <c r="AD166" s="129" t="str">
        <f ca="1">IFERROR(IF(VLOOKUP($AR166,'表２（地域間）（合計）'!$B$132:$AP$171,AD$41,FALSE)="","",VLOOKUP($AR166,'表２（地域間）（合計）'!$B$132:$AP$171,AD$41,FALSE)),"")</f>
        <v/>
      </c>
      <c r="AE166" s="130"/>
      <c r="AF166" s="135" t="str">
        <f t="shared" ca="1" si="87"/>
        <v/>
      </c>
      <c r="AG166" s="136"/>
      <c r="AH166" s="73" t="str">
        <f ca="1">IFERROR(IF(VLOOKUP($AR166,'表２（地域間）（合計）'!$B$132:$AP$171,AH$41,FALSE)="","",VLOOKUP($AR166,'表２（地域間）（合計）'!$B$132:$AP$171,AH$41,FALSE)),"")</f>
        <v/>
      </c>
      <c r="AI166" s="74"/>
      <c r="AJ166" s="129" t="str">
        <f ca="1">IFERROR(IF(VLOOKUP($AR166,'表２（地域間）（合計）'!$B$132:$AP$171,AJ$41,FALSE)="","",VLOOKUP($AR166,'表２（地域間）（合計）'!$B$132:$AP$171,AJ$41,FALSE)),"")</f>
        <v/>
      </c>
      <c r="AK166" s="130"/>
      <c r="AL166" s="135" t="str">
        <f t="shared" ca="1" si="88"/>
        <v/>
      </c>
      <c r="AM166" s="136"/>
      <c r="AN166" s="98" t="str">
        <f t="shared" ca="1" si="89"/>
        <v/>
      </c>
      <c r="AO166" s="99"/>
      <c r="AP166" s="18" t="s">
        <v>16</v>
      </c>
      <c r="AR166" s="62" t="str" cm="1">
        <f t="array" aca="1" ref="AR166" ca="1">IF(INDIRECT("AR" &amp; 46 + (ROW(A35)-1)*2) = 0, "", INDIRECT("AR" &amp; 46 + (ROW(A35)-1)*2))</f>
        <v/>
      </c>
      <c r="AS166" s="16"/>
      <c r="AT166" s="54" t="str" cm="1">
        <f t="array" aca="1" ref="AT166" ca="1">IFERROR(ROUNDDOWN((INDIRECT("R"&amp;47+(ROW(AT166)-132)*2)-INDIRECT("AH"&amp;47+(ROW(AT166)-132)*2))/INDIRECT("R"&amp;47+(ROW(AT166)-132)*2),5), "")</f>
        <v/>
      </c>
      <c r="AV166" s="16"/>
    </row>
    <row r="167" spans="1:48" ht="35.1" customHeight="1" x14ac:dyDescent="0.25">
      <c r="A167" s="87"/>
      <c r="B167" s="38" t="str" cm="1">
        <f t="array" aca="1" ref="B167" ca="1">IF(INDIRECT("B"&amp;44+(ROW()-131)*2)="","",INDIRECT("B"&amp;44+(ROW()-131)*2))</f>
        <v/>
      </c>
      <c r="C167" s="38" t="str" cm="1">
        <f t="array" aca="1" ref="C167" ca="1">IF(INDIRECT("c"&amp;44+(ROW()-131)*2)="","",INDIRECT("c"&amp;44+(ROW()-131)*2))</f>
        <v/>
      </c>
      <c r="D167" s="139" t="str" cm="1">
        <f t="array" aca="1" ref="D167" ca="1">IFERROR(TRUNC((INDIRECT("R"&amp;45+(ROW()-131)*2)-SUM(INDIRECT("AD"&amp;45+(ROW()-131)*2),INDIRECT("AH"&amp;45+(ROW()-131)*2)))/INDIRECT("R"&amp;45+(ROW()-131)*2),5),"")</f>
        <v/>
      </c>
      <c r="E167" s="140"/>
      <c r="F167" s="129" t="str">
        <f ca="1">IFERROR(IF(VLOOKUP($AR167,'表２（地域間）（合計）'!$B$132:$AP$171,F$41,FALSE)="","",VLOOKUP($AR167,'表２（地域間）（合計）'!$B$132:$AP$171,F$41,FALSE)),"")</f>
        <v/>
      </c>
      <c r="G167" s="130"/>
      <c r="H167" s="73" t="str">
        <f t="shared" ca="1" si="84"/>
        <v/>
      </c>
      <c r="I167" s="74"/>
      <c r="J167" s="135">
        <f t="shared" ca="1" si="90"/>
        <v>0</v>
      </c>
      <c r="K167" s="137"/>
      <c r="L167" s="136"/>
      <c r="M167" s="135">
        <f t="shared" ca="1" si="82"/>
        <v>0</v>
      </c>
      <c r="N167" s="136"/>
      <c r="O167" s="135">
        <f t="shared" si="83"/>
        <v>0</v>
      </c>
      <c r="P167" s="136"/>
      <c r="Q167" s="135" t="str">
        <f t="shared" ca="1" si="85"/>
        <v/>
      </c>
      <c r="R167" s="136"/>
      <c r="S167" s="135" t="str">
        <f t="shared" ca="1" si="91"/>
        <v/>
      </c>
      <c r="T167" s="137"/>
      <c r="U167" s="136"/>
      <c r="V167" s="73" t="str">
        <f ca="1">IFERROR(IF(VLOOKUP($AR167,'表２（地域間）（合計）'!$B$132:$AP$171,V$41,FALSE)="","",VLOOKUP($AR167,'表２（地域間）（合計）'!$B$132:$AP$171,V$41,FALSE)),"")</f>
        <v/>
      </c>
      <c r="W167" s="74"/>
      <c r="X167" s="129" t="str">
        <f ca="1">IFERROR(IF(VLOOKUP($AR167,'表２（地域間）（合計）'!$B$132:$AP$171,X$41,FALSE)="","",VLOOKUP($AR167,'表２（地域間）（合計）'!$B$132:$AP$171,X$41,FALSE)),"")</f>
        <v/>
      </c>
      <c r="Y167" s="138"/>
      <c r="Z167" s="135" t="str">
        <f t="shared" ca="1" si="86"/>
        <v/>
      </c>
      <c r="AA167" s="136"/>
      <c r="AB167" s="73" t="str">
        <f ca="1">IFERROR(IF(VLOOKUP($AR167,'表２（地域間）（合計）'!$B$132:$AP$171,AB$41,FALSE)="","",VLOOKUP($AR167,'表２（地域間）（合計）'!$B$132:$AP$171,AB$41,FALSE)),"")</f>
        <v/>
      </c>
      <c r="AC167" s="74"/>
      <c r="AD167" s="129" t="str">
        <f ca="1">IFERROR(IF(VLOOKUP($AR167,'表２（地域間）（合計）'!$B$132:$AP$171,AD$41,FALSE)="","",VLOOKUP($AR167,'表２（地域間）（合計）'!$B$132:$AP$171,AD$41,FALSE)),"")</f>
        <v/>
      </c>
      <c r="AE167" s="130"/>
      <c r="AF167" s="135" t="str">
        <f t="shared" ca="1" si="87"/>
        <v/>
      </c>
      <c r="AG167" s="136"/>
      <c r="AH167" s="73" t="str">
        <f ca="1">IFERROR(IF(VLOOKUP($AR167,'表２（地域間）（合計）'!$B$132:$AP$171,AH$41,FALSE)="","",VLOOKUP($AR167,'表２（地域間）（合計）'!$B$132:$AP$171,AH$41,FALSE)),"")</f>
        <v/>
      </c>
      <c r="AI167" s="74"/>
      <c r="AJ167" s="129" t="str">
        <f ca="1">IFERROR(IF(VLOOKUP($AR167,'表２（地域間）（合計）'!$B$132:$AP$171,AJ$41,FALSE)="","",VLOOKUP($AR167,'表２（地域間）（合計）'!$B$132:$AP$171,AJ$41,FALSE)),"")</f>
        <v/>
      </c>
      <c r="AK167" s="130"/>
      <c r="AL167" s="135" t="str">
        <f t="shared" ca="1" si="88"/>
        <v/>
      </c>
      <c r="AM167" s="136"/>
      <c r="AN167" s="98" t="str">
        <f t="shared" ca="1" si="89"/>
        <v/>
      </c>
      <c r="AO167" s="99"/>
      <c r="AP167" s="18" t="s">
        <v>16</v>
      </c>
      <c r="AR167" s="62" t="str" cm="1">
        <f t="array" aca="1" ref="AR167" ca="1">IF(INDIRECT("AR" &amp; 46 + (ROW(A36)-1)*2) = 0, "", INDIRECT("AR" &amp; 46 + (ROW(A36)-1)*2))</f>
        <v/>
      </c>
      <c r="AS167" s="16"/>
      <c r="AT167" s="54" t="str" cm="1">
        <f t="array" aca="1" ref="AT167" ca="1">IFERROR(ROUNDDOWN((INDIRECT("R"&amp;47+(ROW(AT167)-132)*2)-INDIRECT("AH"&amp;47+(ROW(AT167)-132)*2))/INDIRECT("R"&amp;47+(ROW(AT167)-132)*2),5), "")</f>
        <v/>
      </c>
      <c r="AV167" s="16"/>
    </row>
    <row r="168" spans="1:48" ht="34.15" customHeight="1" x14ac:dyDescent="0.25">
      <c r="A168" s="87"/>
      <c r="B168" s="38" t="str" cm="1">
        <f t="array" aca="1" ref="B168" ca="1">IF(INDIRECT("B"&amp;44+(ROW()-131)*2)="","",INDIRECT("B"&amp;44+(ROW()-131)*2))</f>
        <v/>
      </c>
      <c r="C168" s="38" t="str" cm="1">
        <f t="array" aca="1" ref="C168" ca="1">IF(INDIRECT("c"&amp;44+(ROW()-131)*2)="","",INDIRECT("c"&amp;44+(ROW()-131)*2))</f>
        <v/>
      </c>
      <c r="D168" s="139" t="str" cm="1">
        <f t="array" aca="1" ref="D168" ca="1">IFERROR(TRUNC((INDIRECT("R"&amp;45+(ROW()-131)*2)-SUM(INDIRECT("AD"&amp;45+(ROW()-131)*2),INDIRECT("AH"&amp;45+(ROW()-131)*2)))/INDIRECT("R"&amp;45+(ROW()-131)*2),5),"")</f>
        <v/>
      </c>
      <c r="E168" s="140"/>
      <c r="F168" s="129" t="str">
        <f ca="1">IFERROR(IF(VLOOKUP($AR168,'表２（地域間）（合計）'!$B$132:$AP$171,F$41,FALSE)="","",VLOOKUP($AR168,'表２（地域間）（合計）'!$B$132:$AP$171,F$41,FALSE)),"")</f>
        <v/>
      </c>
      <c r="G168" s="130"/>
      <c r="H168" s="73" t="str">
        <f t="shared" ca="1" si="84"/>
        <v/>
      </c>
      <c r="I168" s="74"/>
      <c r="J168" s="135">
        <f t="shared" ca="1" si="90"/>
        <v>0</v>
      </c>
      <c r="K168" s="137"/>
      <c r="L168" s="136"/>
      <c r="M168" s="135">
        <f t="shared" ca="1" si="82"/>
        <v>0</v>
      </c>
      <c r="N168" s="136"/>
      <c r="O168" s="135">
        <f t="shared" si="83"/>
        <v>0</v>
      </c>
      <c r="P168" s="136"/>
      <c r="Q168" s="135" t="str">
        <f t="shared" ca="1" si="85"/>
        <v/>
      </c>
      <c r="R168" s="136"/>
      <c r="S168" s="135" t="str">
        <f t="shared" ca="1" si="91"/>
        <v/>
      </c>
      <c r="T168" s="137"/>
      <c r="U168" s="136"/>
      <c r="V168" s="73" t="str">
        <f ca="1">IFERROR(IF(VLOOKUP($AR168,'表２（地域間）（合計）'!$B$132:$AP$171,V$41,FALSE)="","",VLOOKUP($AR168,'表２（地域間）（合計）'!$B$132:$AP$171,V$41,FALSE)),"")</f>
        <v/>
      </c>
      <c r="W168" s="74"/>
      <c r="X168" s="129" t="str">
        <f ca="1">IFERROR(IF(VLOOKUP($AR168,'表２（地域間）（合計）'!$B$132:$AP$171,X$41,FALSE)="","",VLOOKUP($AR168,'表２（地域間）（合計）'!$B$132:$AP$171,X$41,FALSE)),"")</f>
        <v/>
      </c>
      <c r="Y168" s="138"/>
      <c r="Z168" s="135" t="str">
        <f t="shared" ca="1" si="86"/>
        <v/>
      </c>
      <c r="AA168" s="136"/>
      <c r="AB168" s="73" t="str">
        <f ca="1">IFERROR(IF(VLOOKUP($AR168,'表２（地域間）（合計）'!$B$132:$AP$171,AB$41,FALSE)="","",VLOOKUP($AR168,'表２（地域間）（合計）'!$B$132:$AP$171,AB$41,FALSE)),"")</f>
        <v/>
      </c>
      <c r="AC168" s="74"/>
      <c r="AD168" s="129" t="str">
        <f ca="1">IFERROR(IF(VLOOKUP($AR168,'表２（地域間）（合計）'!$B$132:$AP$171,AD$41,FALSE)="","",VLOOKUP($AR168,'表２（地域間）（合計）'!$B$132:$AP$171,AD$41,FALSE)),"")</f>
        <v/>
      </c>
      <c r="AE168" s="130"/>
      <c r="AF168" s="135" t="str">
        <f t="shared" ca="1" si="87"/>
        <v/>
      </c>
      <c r="AG168" s="136"/>
      <c r="AH168" s="73" t="str">
        <f ca="1">IFERROR(IF(VLOOKUP($AR168,'表２（地域間）（合計）'!$B$132:$AP$171,AH$41,FALSE)="","",VLOOKUP($AR168,'表２（地域間）（合計）'!$B$132:$AP$171,AH$41,FALSE)),"")</f>
        <v/>
      </c>
      <c r="AI168" s="74"/>
      <c r="AJ168" s="129" t="str">
        <f ca="1">IFERROR(IF(VLOOKUP($AR168,'表２（地域間）（合計）'!$B$132:$AP$171,AJ$41,FALSE)="","",VLOOKUP($AR168,'表２（地域間）（合計）'!$B$132:$AP$171,AJ$41,FALSE)),"")</f>
        <v/>
      </c>
      <c r="AK168" s="130"/>
      <c r="AL168" s="135" t="str">
        <f t="shared" ca="1" si="88"/>
        <v/>
      </c>
      <c r="AM168" s="136"/>
      <c r="AN168" s="98" t="str">
        <f t="shared" ca="1" si="89"/>
        <v/>
      </c>
      <c r="AO168" s="99"/>
      <c r="AP168" s="18" t="s">
        <v>16</v>
      </c>
      <c r="AR168" s="62" t="str" cm="1">
        <f t="array" aca="1" ref="AR168" ca="1">IF(INDIRECT("AR" &amp; 46 + (ROW(A37)-1)*2) = 0, "", INDIRECT("AR" &amp; 46 + (ROW(A37)-1)*2))</f>
        <v/>
      </c>
      <c r="AS168" s="16"/>
      <c r="AT168" s="54" t="str" cm="1">
        <f t="array" aca="1" ref="AT168" ca="1">IFERROR(ROUNDDOWN((INDIRECT("R"&amp;47+(ROW(AT168)-132)*2)-INDIRECT("AH"&amp;47+(ROW(AT168)-132)*2))/INDIRECT("R"&amp;47+(ROW(AT168)-132)*2),5), "")</f>
        <v/>
      </c>
      <c r="AV168" s="16"/>
    </row>
    <row r="169" spans="1:48" ht="35.1" customHeight="1" x14ac:dyDescent="0.25">
      <c r="A169" s="87"/>
      <c r="B169" s="38" t="str" cm="1">
        <f t="array" aca="1" ref="B169" ca="1">IF(INDIRECT("B"&amp;44+(ROW()-131)*2)="","",INDIRECT("B"&amp;44+(ROW()-131)*2))</f>
        <v/>
      </c>
      <c r="C169" s="38" t="str" cm="1">
        <f t="array" aca="1" ref="C169" ca="1">IF(INDIRECT("c"&amp;44+(ROW()-131)*2)="","",INDIRECT("c"&amp;44+(ROW()-131)*2))</f>
        <v/>
      </c>
      <c r="D169" s="139" t="str" cm="1">
        <f t="array" aca="1" ref="D169" ca="1">IFERROR(TRUNC((INDIRECT("R"&amp;45+(ROW()-131)*2)-SUM(INDIRECT("AD"&amp;45+(ROW()-131)*2),INDIRECT("AH"&amp;45+(ROW()-131)*2)))/INDIRECT("R"&amp;45+(ROW()-131)*2),5),"")</f>
        <v/>
      </c>
      <c r="E169" s="140"/>
      <c r="F169" s="129" t="str">
        <f ca="1">IFERROR(IF(VLOOKUP($AR169,'表２（地域間）（合計）'!$B$132:$AP$171,F$41,FALSE)="","",VLOOKUP($AR169,'表２（地域間）（合計）'!$B$132:$AP$171,F$41,FALSE)),"")</f>
        <v/>
      </c>
      <c r="G169" s="130"/>
      <c r="H169" s="73" t="str">
        <f t="shared" ca="1" si="84"/>
        <v/>
      </c>
      <c r="I169" s="74"/>
      <c r="J169" s="135">
        <f t="shared" ca="1" si="90"/>
        <v>0</v>
      </c>
      <c r="K169" s="137"/>
      <c r="L169" s="136"/>
      <c r="M169" s="135">
        <f t="shared" ca="1" si="82"/>
        <v>0</v>
      </c>
      <c r="N169" s="136"/>
      <c r="O169" s="135">
        <f t="shared" si="83"/>
        <v>0</v>
      </c>
      <c r="P169" s="136"/>
      <c r="Q169" s="135" t="str">
        <f t="shared" ca="1" si="85"/>
        <v/>
      </c>
      <c r="R169" s="136"/>
      <c r="S169" s="135" t="str">
        <f t="shared" ca="1" si="91"/>
        <v/>
      </c>
      <c r="T169" s="137"/>
      <c r="U169" s="136"/>
      <c r="V169" s="73" t="str">
        <f ca="1">IFERROR(IF(VLOOKUP($AR169,'表２（地域間）（合計）'!$B$132:$AP$171,V$41,FALSE)="","",VLOOKUP($AR169,'表２（地域間）（合計）'!$B$132:$AP$171,V$41,FALSE)),"")</f>
        <v/>
      </c>
      <c r="W169" s="74"/>
      <c r="X169" s="129" t="str">
        <f ca="1">IFERROR(IF(VLOOKUP($AR169,'表２（地域間）（合計）'!$B$132:$AP$171,X$41,FALSE)="","",VLOOKUP($AR169,'表２（地域間）（合計）'!$B$132:$AP$171,X$41,FALSE)),"")</f>
        <v/>
      </c>
      <c r="Y169" s="138"/>
      <c r="Z169" s="135" t="str">
        <f t="shared" ca="1" si="86"/>
        <v/>
      </c>
      <c r="AA169" s="136"/>
      <c r="AB169" s="73" t="str">
        <f ca="1">IFERROR(IF(VLOOKUP($AR169,'表２（地域間）（合計）'!$B$132:$AP$171,AB$41,FALSE)="","",VLOOKUP($AR169,'表２（地域間）（合計）'!$B$132:$AP$171,AB$41,FALSE)),"")</f>
        <v/>
      </c>
      <c r="AC169" s="74"/>
      <c r="AD169" s="129" t="str">
        <f ca="1">IFERROR(IF(VLOOKUP($AR169,'表２（地域間）（合計）'!$B$132:$AP$171,AD$41,FALSE)="","",VLOOKUP($AR169,'表２（地域間）（合計）'!$B$132:$AP$171,AD$41,FALSE)),"")</f>
        <v/>
      </c>
      <c r="AE169" s="130"/>
      <c r="AF169" s="135" t="str">
        <f t="shared" ca="1" si="87"/>
        <v/>
      </c>
      <c r="AG169" s="136"/>
      <c r="AH169" s="73" t="str">
        <f ca="1">IFERROR(IF(VLOOKUP($AR169,'表２（地域間）（合計）'!$B$132:$AP$171,AH$41,FALSE)="","",VLOOKUP($AR169,'表２（地域間）（合計）'!$B$132:$AP$171,AH$41,FALSE)),"")</f>
        <v/>
      </c>
      <c r="AI169" s="74"/>
      <c r="AJ169" s="129" t="str">
        <f ca="1">IFERROR(IF(VLOOKUP($AR169,'表２（地域間）（合計）'!$B$132:$AP$171,AJ$41,FALSE)="","",VLOOKUP($AR169,'表２（地域間）（合計）'!$B$132:$AP$171,AJ$41,FALSE)),"")</f>
        <v/>
      </c>
      <c r="AK169" s="130"/>
      <c r="AL169" s="135" t="str">
        <f t="shared" ca="1" si="88"/>
        <v/>
      </c>
      <c r="AM169" s="136"/>
      <c r="AN169" s="98" t="str">
        <f t="shared" ca="1" si="89"/>
        <v/>
      </c>
      <c r="AO169" s="99"/>
      <c r="AP169" s="18" t="s">
        <v>16</v>
      </c>
      <c r="AR169" s="62" t="str" cm="1">
        <f t="array" aca="1" ref="AR169" ca="1">IF(INDIRECT("AR" &amp; 46 + (ROW(A38)-1)*2) = 0, "", INDIRECT("AR" &amp; 46 + (ROW(A38)-1)*2))</f>
        <v/>
      </c>
      <c r="AS169" s="16"/>
      <c r="AT169" s="54" t="str" cm="1">
        <f t="array" aca="1" ref="AT169" ca="1">IFERROR(ROUNDDOWN((INDIRECT("R"&amp;47+(ROW(AT169)-132)*2)-INDIRECT("AH"&amp;47+(ROW(AT169)-132)*2))/INDIRECT("R"&amp;47+(ROW(AT169)-132)*2),5), "")</f>
        <v/>
      </c>
      <c r="AV169" s="16"/>
    </row>
    <row r="170" spans="1:48" ht="35.1" customHeight="1" x14ac:dyDescent="0.25">
      <c r="A170" s="87"/>
      <c r="B170" s="38" t="str" cm="1">
        <f t="array" aca="1" ref="B170" ca="1">IF(INDIRECT("B"&amp;44+(ROW()-131)*2)="","",INDIRECT("B"&amp;44+(ROW()-131)*2))</f>
        <v/>
      </c>
      <c r="C170" s="38" t="str" cm="1">
        <f t="array" aca="1" ref="C170" ca="1">IF(INDIRECT("c"&amp;44+(ROW()-131)*2)="","",INDIRECT("c"&amp;44+(ROW()-131)*2))</f>
        <v/>
      </c>
      <c r="D170" s="139" t="str" cm="1">
        <f t="array" aca="1" ref="D170" ca="1">IFERROR(TRUNC((INDIRECT("R"&amp;45+(ROW()-131)*2)-SUM(INDIRECT("AD"&amp;45+(ROW()-131)*2),INDIRECT("AH"&amp;45+(ROW()-131)*2)))/INDIRECT("R"&amp;45+(ROW()-131)*2),5),"")</f>
        <v/>
      </c>
      <c r="E170" s="140"/>
      <c r="F170" s="129" t="str">
        <f ca="1">IFERROR(IF(VLOOKUP($AR170,'表２（地域間）（合計）'!$B$132:$AP$171,F$41,FALSE)="","",VLOOKUP($AR170,'表２（地域間）（合計）'!$B$132:$AP$171,F$41,FALSE)),"")</f>
        <v/>
      </c>
      <c r="G170" s="130"/>
      <c r="H170" s="73" t="str">
        <f t="shared" ca="1" si="84"/>
        <v/>
      </c>
      <c r="I170" s="74"/>
      <c r="J170" s="135">
        <f t="shared" ca="1" si="90"/>
        <v>0</v>
      </c>
      <c r="K170" s="137"/>
      <c r="L170" s="136"/>
      <c r="M170" s="135">
        <f t="shared" ca="1" si="82"/>
        <v>0</v>
      </c>
      <c r="N170" s="136"/>
      <c r="O170" s="135">
        <f t="shared" si="83"/>
        <v>0</v>
      </c>
      <c r="P170" s="136"/>
      <c r="Q170" s="135" t="str">
        <f t="shared" ca="1" si="85"/>
        <v/>
      </c>
      <c r="R170" s="136"/>
      <c r="S170" s="135" t="str">
        <f t="shared" ca="1" si="91"/>
        <v/>
      </c>
      <c r="T170" s="137"/>
      <c r="U170" s="136"/>
      <c r="V170" s="73" t="str">
        <f ca="1">IFERROR(IF(VLOOKUP($AR170,'表２（地域間）（合計）'!$B$132:$AP$171,V$41,FALSE)="","",VLOOKUP($AR170,'表２（地域間）（合計）'!$B$132:$AP$171,V$41,FALSE)),"")</f>
        <v/>
      </c>
      <c r="W170" s="74"/>
      <c r="X170" s="129" t="str">
        <f ca="1">IFERROR(IF(VLOOKUP($AR170,'表２（地域間）（合計）'!$B$132:$AP$171,X$41,FALSE)="","",VLOOKUP($AR170,'表２（地域間）（合計）'!$B$132:$AP$171,X$41,FALSE)),"")</f>
        <v/>
      </c>
      <c r="Y170" s="138"/>
      <c r="Z170" s="135" t="str">
        <f t="shared" ca="1" si="86"/>
        <v/>
      </c>
      <c r="AA170" s="136"/>
      <c r="AB170" s="73" t="str">
        <f ca="1">IFERROR(IF(VLOOKUP($AR170,'表２（地域間）（合計）'!$B$132:$AP$171,AB$41,FALSE)="","",VLOOKUP($AR170,'表２（地域間）（合計）'!$B$132:$AP$171,AB$41,FALSE)),"")</f>
        <v/>
      </c>
      <c r="AC170" s="74"/>
      <c r="AD170" s="129" t="str">
        <f ca="1">IFERROR(IF(VLOOKUP($AR170,'表２（地域間）（合計）'!$B$132:$AP$171,AD$41,FALSE)="","",VLOOKUP($AR170,'表２（地域間）（合計）'!$B$132:$AP$171,AD$41,FALSE)),"")</f>
        <v/>
      </c>
      <c r="AE170" s="130"/>
      <c r="AF170" s="135" t="str">
        <f t="shared" ca="1" si="87"/>
        <v/>
      </c>
      <c r="AG170" s="136"/>
      <c r="AH170" s="73" t="str">
        <f ca="1">IFERROR(IF(VLOOKUP($AR170,'表２（地域間）（合計）'!$B$132:$AP$171,AH$41,FALSE)="","",VLOOKUP($AR170,'表２（地域間）（合計）'!$B$132:$AP$171,AH$41,FALSE)),"")</f>
        <v/>
      </c>
      <c r="AI170" s="74"/>
      <c r="AJ170" s="129" t="str">
        <f ca="1">IFERROR(IF(VLOOKUP($AR170,'表２（地域間）（合計）'!$B$132:$AP$171,AJ$41,FALSE)="","",VLOOKUP($AR170,'表２（地域間）（合計）'!$B$132:$AP$171,AJ$41,FALSE)),"")</f>
        <v/>
      </c>
      <c r="AK170" s="130"/>
      <c r="AL170" s="135" t="str">
        <f t="shared" ca="1" si="88"/>
        <v/>
      </c>
      <c r="AM170" s="136"/>
      <c r="AN170" s="98" t="str">
        <f t="shared" ca="1" si="89"/>
        <v/>
      </c>
      <c r="AO170" s="99"/>
      <c r="AP170" s="18" t="s">
        <v>16</v>
      </c>
      <c r="AR170" s="62" t="str" cm="1">
        <f t="array" aca="1" ref="AR170" ca="1">IF(INDIRECT("AR" &amp; 46 + (ROW(A39)-1)*2) = 0, "", INDIRECT("AR" &amp; 46 + (ROW(A39)-1)*2))</f>
        <v/>
      </c>
      <c r="AS170" s="16"/>
      <c r="AT170" s="54" t="str" cm="1">
        <f t="array" aca="1" ref="AT170" ca="1">IFERROR(ROUNDDOWN((INDIRECT("R"&amp;47+(ROW(AT170)-132)*2)-INDIRECT("AH"&amp;47+(ROW(AT170)-132)*2))/INDIRECT("R"&amp;47+(ROW(AT170)-132)*2),5), "")</f>
        <v/>
      </c>
      <c r="AV170" s="16"/>
    </row>
    <row r="171" spans="1:48" ht="35.1" customHeight="1" thickBot="1" x14ac:dyDescent="0.3">
      <c r="A171" s="87"/>
      <c r="B171" s="38" t="str" cm="1">
        <f t="array" aca="1" ref="B171" ca="1">IF(INDIRECT("B"&amp;44+(ROW()-131)*2)="","",INDIRECT("B"&amp;44+(ROW()-131)*2))</f>
        <v/>
      </c>
      <c r="C171" s="38" t="str" cm="1">
        <f t="array" aca="1" ref="C171" ca="1">IF(INDIRECT("c"&amp;44+(ROW()-131)*2)="","",INDIRECT("c"&amp;44+(ROW()-131)*2))</f>
        <v/>
      </c>
      <c r="D171" s="139" t="str" cm="1">
        <f t="array" aca="1" ref="D171" ca="1">IFERROR(TRUNC((INDIRECT("R"&amp;45+(ROW()-131)*2)-SUM(INDIRECT("AD"&amp;45+(ROW()-131)*2),INDIRECT("AH"&amp;45+(ROW()-131)*2)))/INDIRECT("R"&amp;45+(ROW()-131)*2),5),"")</f>
        <v/>
      </c>
      <c r="E171" s="140"/>
      <c r="F171" s="129" t="str">
        <f ca="1">IFERROR(IF(VLOOKUP($AR171,'表２（地域間）（合計）'!$B$132:$AP$171,F$41,FALSE)="","",VLOOKUP($AR171,'表２（地域間）（合計）'!$B$132:$AP$171,F$41,FALSE)),"")</f>
        <v/>
      </c>
      <c r="G171" s="130"/>
      <c r="H171" s="73" t="str">
        <f t="shared" ca="1" si="84"/>
        <v/>
      </c>
      <c r="I171" s="74"/>
      <c r="J171" s="135">
        <f t="shared" ca="1" si="90"/>
        <v>0</v>
      </c>
      <c r="K171" s="137"/>
      <c r="L171" s="136"/>
      <c r="M171" s="135">
        <f t="shared" ca="1" si="82"/>
        <v>0</v>
      </c>
      <c r="N171" s="136"/>
      <c r="O171" s="135">
        <f t="shared" si="83"/>
        <v>0</v>
      </c>
      <c r="P171" s="136"/>
      <c r="Q171" s="135" t="str">
        <f t="shared" ca="1" si="85"/>
        <v/>
      </c>
      <c r="R171" s="136"/>
      <c r="S171" s="135" t="str">
        <f t="shared" ca="1" si="91"/>
        <v/>
      </c>
      <c r="T171" s="137"/>
      <c r="U171" s="136"/>
      <c r="V171" s="73" t="str">
        <f ca="1">IFERROR(IF(VLOOKUP($AR171,'表２（地域間）（合計）'!$B$132:$AP$171,V$41,FALSE)="","",VLOOKUP($AR171,'表２（地域間）（合計）'!$B$132:$AP$171,V$41,FALSE)),"")</f>
        <v/>
      </c>
      <c r="W171" s="74"/>
      <c r="X171" s="129" t="str">
        <f ca="1">IFERROR(IF(VLOOKUP($AR171,'表２（地域間）（合計）'!$B$132:$AP$171,X$41,FALSE)="","",VLOOKUP($AR171,'表２（地域間）（合計）'!$B$132:$AP$171,X$41,FALSE)),"")</f>
        <v/>
      </c>
      <c r="Y171" s="138"/>
      <c r="Z171" s="135" t="str">
        <f t="shared" ca="1" si="86"/>
        <v/>
      </c>
      <c r="AA171" s="136"/>
      <c r="AB171" s="73" t="str">
        <f ca="1">IFERROR(IF(VLOOKUP($AR171,'表２（地域間）（合計）'!$B$132:$AP$171,AB$41,FALSE)="","",VLOOKUP($AR171,'表２（地域間）（合計）'!$B$132:$AP$171,AB$41,FALSE)),"")</f>
        <v/>
      </c>
      <c r="AC171" s="74"/>
      <c r="AD171" s="129" t="str">
        <f ca="1">IFERROR(IF(VLOOKUP($AR171,'表２（地域間）（合計）'!$B$132:$AP$171,AD$41,FALSE)="","",VLOOKUP($AR171,'表２（地域間）（合計）'!$B$132:$AP$171,AD$41,FALSE)),"")</f>
        <v/>
      </c>
      <c r="AE171" s="130"/>
      <c r="AF171" s="135" t="str">
        <f t="shared" ca="1" si="87"/>
        <v/>
      </c>
      <c r="AG171" s="136"/>
      <c r="AH171" s="73" t="str">
        <f ca="1">IFERROR(IF(VLOOKUP($AR171,'表２（地域間）（合計）'!$B$132:$AP$171,AH$41,FALSE)="","",VLOOKUP($AR171,'表２（地域間）（合計）'!$B$132:$AP$171,AH$41,FALSE)),"")</f>
        <v/>
      </c>
      <c r="AI171" s="74"/>
      <c r="AJ171" s="129" t="str">
        <f ca="1">IFERROR(IF(VLOOKUP($AR171,'表２（地域間）（合計）'!$B$132:$AP$171,AJ$41,FALSE)="","",VLOOKUP($AR171,'表２（地域間）（合計）'!$B$132:$AP$171,AJ$41,FALSE)),"")</f>
        <v/>
      </c>
      <c r="AK171" s="130"/>
      <c r="AL171" s="135" t="str">
        <f t="shared" ca="1" si="88"/>
        <v/>
      </c>
      <c r="AM171" s="136"/>
      <c r="AN171" s="98" t="str">
        <f t="shared" ca="1" si="89"/>
        <v/>
      </c>
      <c r="AO171" s="99"/>
      <c r="AP171" s="18" t="s">
        <v>16</v>
      </c>
      <c r="AR171" s="63" t="str" cm="1">
        <f t="array" aca="1" ref="AR171" ca="1">IF(INDIRECT("AR" &amp; 46 + (ROW(A40)-1)*2) = 0, "", INDIRECT("AR" &amp; 46 + (ROW(A40)-1)*2))</f>
        <v/>
      </c>
      <c r="AS171" s="16"/>
      <c r="AT171" s="65" t="str" cm="1">
        <f t="array" aca="1" ref="AT171" ca="1">IFERROR(ROUNDDOWN((INDIRECT("R"&amp;47+(ROW(AT171)-132)*2)-INDIRECT("AH"&amp;47+(ROW(AT171)-132)*2))/INDIRECT("R"&amp;47+(ROW(AT171)-132)*2),5), "")</f>
        <v/>
      </c>
      <c r="AV171" s="16"/>
    </row>
    <row r="172" spans="1:48" ht="35.1" customHeight="1" x14ac:dyDescent="0.25">
      <c r="A172" s="82" t="s">
        <v>6</v>
      </c>
      <c r="B172" s="83"/>
      <c r="C172" s="84"/>
      <c r="D172" s="131"/>
      <c r="E172" s="132"/>
      <c r="F172" s="129">
        <f ca="1">SUM(F132:G171)</f>
        <v>0</v>
      </c>
      <c r="G172" s="130"/>
      <c r="H172" s="73">
        <f ca="1">SUM(H132:I171)</f>
        <v>0</v>
      </c>
      <c r="I172" s="74"/>
      <c r="J172" s="77"/>
      <c r="K172" s="133"/>
      <c r="L172" s="78"/>
      <c r="M172" s="131"/>
      <c r="N172" s="132"/>
      <c r="O172" s="131"/>
      <c r="P172" s="132"/>
      <c r="Q172" s="131"/>
      <c r="R172" s="132"/>
      <c r="S172" s="77"/>
      <c r="T172" s="133"/>
      <c r="U172" s="78"/>
      <c r="V172" s="73">
        <f ca="1">SUM(V132:W171)</f>
        <v>0</v>
      </c>
      <c r="W172" s="74"/>
      <c r="X172" s="129">
        <f ca="1">SUM(X132:Y171)</f>
        <v>0</v>
      </c>
      <c r="Y172" s="130"/>
      <c r="Z172" s="131"/>
      <c r="AA172" s="132"/>
      <c r="AB172" s="73">
        <f ca="1">SUM(AB132:AC171)</f>
        <v>0</v>
      </c>
      <c r="AC172" s="74"/>
      <c r="AD172" s="129">
        <f ca="1">SUM(AD132:AE171)</f>
        <v>0</v>
      </c>
      <c r="AE172" s="130"/>
      <c r="AF172" s="131"/>
      <c r="AG172" s="132"/>
      <c r="AH172" s="73">
        <f ca="1">SUM(AH132:AI171)</f>
        <v>0</v>
      </c>
      <c r="AI172" s="74"/>
      <c r="AJ172" s="129">
        <f ca="1">SUM(AJ132:AK171)</f>
        <v>0</v>
      </c>
      <c r="AK172" s="130"/>
      <c r="AL172" s="131"/>
      <c r="AM172" s="132"/>
      <c r="AN172" s="95">
        <f ca="1">SUM(AN132:AO171)</f>
        <v>0</v>
      </c>
      <c r="AO172" s="96"/>
      <c r="AP172" s="18" t="s">
        <v>16</v>
      </c>
    </row>
    <row r="173" spans="1:48" ht="15" customHeight="1" x14ac:dyDescent="0.25"/>
    <row r="174" spans="1:48" s="13" customFormat="1" ht="30" customHeight="1" x14ac:dyDescent="0.25">
      <c r="A174" s="88" t="s">
        <v>0</v>
      </c>
      <c r="B174" s="88" t="s">
        <v>8</v>
      </c>
      <c r="C174" s="89" t="s">
        <v>97</v>
      </c>
      <c r="D174" s="108" t="s">
        <v>14</v>
      </c>
      <c r="E174" s="109"/>
      <c r="F174" s="110"/>
      <c r="G174" s="108" t="s">
        <v>15</v>
      </c>
      <c r="H174" s="109"/>
      <c r="I174" s="110"/>
      <c r="J174" s="108" t="s">
        <v>38</v>
      </c>
      <c r="K174" s="109"/>
      <c r="L174" s="110"/>
      <c r="M174" s="108" t="s">
        <v>39</v>
      </c>
      <c r="N174" s="109"/>
      <c r="O174" s="110"/>
      <c r="P174" s="123" t="s">
        <v>117</v>
      </c>
      <c r="Q174" s="124"/>
      <c r="R174" s="125"/>
      <c r="S174" s="108" t="s">
        <v>84</v>
      </c>
      <c r="T174" s="109"/>
      <c r="U174" s="110"/>
      <c r="V174" s="102" t="s">
        <v>13</v>
      </c>
      <c r="W174" s="103"/>
      <c r="X174" s="104"/>
      <c r="Y174" s="108" t="s">
        <v>85</v>
      </c>
      <c r="Z174" s="109"/>
      <c r="AA174" s="110"/>
      <c r="AB174" s="108" t="s">
        <v>83</v>
      </c>
      <c r="AC174" s="109"/>
      <c r="AD174" s="110"/>
      <c r="AE174" s="108" t="s">
        <v>42</v>
      </c>
      <c r="AF174" s="109"/>
      <c r="AG174" s="110"/>
      <c r="AR174" s="1"/>
      <c r="AS174" s="1"/>
      <c r="AT174" s="1"/>
      <c r="AV174" s="1"/>
    </row>
    <row r="175" spans="1:48" s="13" customFormat="1" ht="36.75" customHeight="1" x14ac:dyDescent="0.25">
      <c r="A175" s="88"/>
      <c r="B175" s="88"/>
      <c r="C175" s="90"/>
      <c r="D175" s="111"/>
      <c r="E175" s="112"/>
      <c r="F175" s="113"/>
      <c r="G175" s="111"/>
      <c r="H175" s="112"/>
      <c r="I175" s="113"/>
      <c r="J175" s="111"/>
      <c r="K175" s="112"/>
      <c r="L175" s="113"/>
      <c r="M175" s="111"/>
      <c r="N175" s="112"/>
      <c r="O175" s="113"/>
      <c r="P175" s="126"/>
      <c r="Q175" s="127"/>
      <c r="R175" s="128"/>
      <c r="S175" s="111"/>
      <c r="T175" s="112"/>
      <c r="U175" s="113"/>
      <c r="V175" s="105"/>
      <c r="W175" s="106"/>
      <c r="X175" s="107"/>
      <c r="Y175" s="111"/>
      <c r="Z175" s="112"/>
      <c r="AA175" s="113"/>
      <c r="AB175" s="111"/>
      <c r="AC175" s="112"/>
      <c r="AD175" s="113"/>
      <c r="AE175" s="111"/>
      <c r="AF175" s="112"/>
      <c r="AG175" s="113"/>
    </row>
    <row r="176" spans="1:48" ht="35.1" customHeight="1" x14ac:dyDescent="0.25">
      <c r="A176" s="88"/>
      <c r="B176" s="88"/>
      <c r="C176" s="91"/>
      <c r="D176" s="114" t="s">
        <v>36</v>
      </c>
      <c r="E176" s="115"/>
      <c r="F176" s="116"/>
      <c r="G176" s="114" t="s">
        <v>95</v>
      </c>
      <c r="H176" s="115"/>
      <c r="I176" s="116"/>
      <c r="J176" s="117" t="s">
        <v>37</v>
      </c>
      <c r="K176" s="118"/>
      <c r="L176" s="119"/>
      <c r="M176" s="117" t="s">
        <v>40</v>
      </c>
      <c r="N176" s="118"/>
      <c r="O176" s="119"/>
      <c r="P176" s="117" t="s">
        <v>116</v>
      </c>
      <c r="Q176" s="118"/>
      <c r="R176" s="119"/>
      <c r="S176" s="120" t="s">
        <v>103</v>
      </c>
      <c r="T176" s="121"/>
      <c r="U176" s="122"/>
      <c r="V176" s="134" t="s">
        <v>105</v>
      </c>
      <c r="W176" s="118"/>
      <c r="X176" s="119"/>
      <c r="Y176" s="115" t="s">
        <v>61</v>
      </c>
      <c r="Z176" s="115"/>
      <c r="AA176" s="116"/>
      <c r="AB176" s="114" t="s">
        <v>62</v>
      </c>
      <c r="AC176" s="115"/>
      <c r="AD176" s="116"/>
      <c r="AE176" s="114" t="s">
        <v>43</v>
      </c>
      <c r="AF176" s="115"/>
      <c r="AG176" s="116"/>
      <c r="AR176" s="13"/>
      <c r="AS176" s="13"/>
      <c r="AT176" s="13"/>
      <c r="AV176" s="13"/>
    </row>
    <row r="177" spans="1:48" s="16" customFormat="1" ht="35.1" customHeight="1" x14ac:dyDescent="0.25">
      <c r="A177" s="87" t="str">
        <f>A132</f>
        <v>羽越</v>
      </c>
      <c r="B177" s="38" t="str">
        <f ca="1">B132</f>
        <v/>
      </c>
      <c r="C177" s="38" t="str">
        <f ca="1">C132</f>
        <v/>
      </c>
      <c r="D177" s="98" t="str">
        <f ca="1">IFERROR(H132 - AN132, "")</f>
        <v/>
      </c>
      <c r="E177" s="99"/>
      <c r="F177" s="18" t="s">
        <v>16</v>
      </c>
      <c r="G177" s="98" t="str">
        <f ca="1">IFERROR(TRUNC(H132*9/20,0), "")</f>
        <v/>
      </c>
      <c r="H177" s="99"/>
      <c r="I177" s="18" t="s">
        <v>16</v>
      </c>
      <c r="J177" s="95">
        <f ca="1">MIN(D177,G177)</f>
        <v>0</v>
      </c>
      <c r="K177" s="96"/>
      <c r="L177" s="18" t="s">
        <v>16</v>
      </c>
      <c r="M177" s="98" cm="1">
        <f t="array" aca="1" ref="M177" ca="1">IFERROR(TRUNC(J177*INDIRECT("AO"&amp;44+(ROW()-176)*2)),0)</f>
        <v>0</v>
      </c>
      <c r="N177" s="99"/>
      <c r="O177" s="18" t="s">
        <v>16</v>
      </c>
      <c r="P177" s="98">
        <f ca="1">IFERROR(TRUNC(J177*D132),0)</f>
        <v>0</v>
      </c>
      <c r="Q177" s="99"/>
      <c r="R177" s="18" t="s">
        <v>16</v>
      </c>
      <c r="S177" s="98" t="str" cm="1">
        <f t="array" aca="1" ref="S177" ca="1">IFERROR(IF(INDIRECT("L"&amp;44+(ROW()-176)*2)&lt;5,TRUNC(M177*ROUNDDOWN(INDIRECT("N"&amp;44+(ROW()-176)*2)/5,0)/INDIRECT("J"&amp;45+(ROW()-176)*2)),""),"")</f>
        <v/>
      </c>
      <c r="T177" s="99"/>
      <c r="U177" s="18" t="s">
        <v>16</v>
      </c>
      <c r="V177" s="98" cm="1">
        <f t="array" aca="1" ref="V177" ca="1">IFERROR(IF(OR(C177=1,C177=3),TRUNC(P177/1000),IF(INDIRECT("L"&amp;44+(ROW()-176)*2)&lt;5,TRUNC(S177/1000),TRUNC(P177/1000))),"")</f>
        <v>0</v>
      </c>
      <c r="W177" s="99"/>
      <c r="X177" s="18" t="s">
        <v>17</v>
      </c>
      <c r="Y177" s="100">
        <f ca="1">IFERROR(V177/2,"")</f>
        <v>0</v>
      </c>
      <c r="Z177" s="101"/>
      <c r="AA177" s="18" t="s">
        <v>17</v>
      </c>
      <c r="AB177" s="95" t="str">
        <f ca="1">IFERROR(TRUNC((E$34+G$34/100)*F132)-AN132, "")</f>
        <v/>
      </c>
      <c r="AC177" s="96"/>
      <c r="AD177" s="18" t="s">
        <v>16</v>
      </c>
      <c r="AE177" s="98" t="str">
        <f ca="1">IF(OR(ISBLANK(B177), NOT(ISNUMBER(AB177)), NOT(ISNUMBER(Y177))), "", AB177 - Y177 * 1000)</f>
        <v/>
      </c>
      <c r="AF177" s="99"/>
      <c r="AG177" s="18" t="s">
        <v>16</v>
      </c>
      <c r="AR177" s="1"/>
      <c r="AS177" s="1"/>
      <c r="AT177" s="1"/>
      <c r="AV177" s="1"/>
    </row>
    <row r="178" spans="1:48" ht="35.1" customHeight="1" x14ac:dyDescent="0.25">
      <c r="A178" s="87"/>
      <c r="B178" s="38" t="str">
        <f t="shared" ref="B178:C193" ca="1" si="92">B133</f>
        <v/>
      </c>
      <c r="C178" s="38" t="str">
        <f t="shared" ca="1" si="92"/>
        <v/>
      </c>
      <c r="D178" s="98" t="str">
        <f t="shared" ref="D178:D216" ca="1" si="93">IFERROR(H133 - AN133, "")</f>
        <v/>
      </c>
      <c r="E178" s="99"/>
      <c r="F178" s="18" t="s">
        <v>16</v>
      </c>
      <c r="G178" s="98" t="str">
        <f t="shared" ref="G178:G216" ca="1" si="94">IFERROR(TRUNC(H133*9/20,0), "")</f>
        <v/>
      </c>
      <c r="H178" s="99"/>
      <c r="I178" s="18" t="s">
        <v>16</v>
      </c>
      <c r="J178" s="95">
        <f ca="1">MIN(D178,G178)</f>
        <v>0</v>
      </c>
      <c r="K178" s="96"/>
      <c r="L178" s="18" t="s">
        <v>16</v>
      </c>
      <c r="M178" s="98" cm="1">
        <f t="array" aca="1" ref="M178" ca="1">IFERROR(TRUNC(J178*INDIRECT("AO"&amp;44+(ROW()-176)*2)),0)</f>
        <v>0</v>
      </c>
      <c r="N178" s="99"/>
      <c r="O178" s="18" t="s">
        <v>16</v>
      </c>
      <c r="P178" s="98">
        <f t="shared" ref="P178:P216" ca="1" si="95">IFERROR(TRUNC(J178*D133),0)</f>
        <v>0</v>
      </c>
      <c r="Q178" s="99"/>
      <c r="R178" s="18" t="s">
        <v>16</v>
      </c>
      <c r="S178" s="98" t="str" cm="1">
        <f t="array" aca="1" ref="S178" ca="1">IFERROR(IF(INDIRECT("L"&amp;44+(ROW()-176)*2)&lt;5,TRUNC(M178*ROUNDDOWN(INDIRECT("N"&amp;44+(ROW()-176)*2)/5,0)/INDIRECT("J"&amp;45+(ROW()-176)*2)),""),"")</f>
        <v/>
      </c>
      <c r="T178" s="99"/>
      <c r="U178" s="18" t="s">
        <v>16</v>
      </c>
      <c r="V178" s="98" cm="1">
        <f t="array" aca="1" ref="V178" ca="1">IFERROR(IF(OR(C178=1,C178=3),TRUNC(P178/1000),IF(INDIRECT("L"&amp;44+(ROW()-176)*2)&lt;5,TRUNC(S178/1000),TRUNC(P178/1000))),"")</f>
        <v>0</v>
      </c>
      <c r="W178" s="99"/>
      <c r="X178" s="18" t="s">
        <v>17</v>
      </c>
      <c r="Y178" s="100">
        <f t="shared" ref="Y178:Y216" ca="1" si="96">IFERROR(V178/2,"")</f>
        <v>0</v>
      </c>
      <c r="Z178" s="101"/>
      <c r="AA178" s="18" t="s">
        <v>17</v>
      </c>
      <c r="AB178" s="95" t="str">
        <f t="shared" ref="AB178:AB216" ca="1" si="97">IFERROR(TRUNC((E$34+G$34/100)*F133)-AN133, "")</f>
        <v/>
      </c>
      <c r="AC178" s="96"/>
      <c r="AD178" s="18" t="s">
        <v>16</v>
      </c>
      <c r="AE178" s="98" t="str">
        <f t="shared" ref="AE178:AE216" ca="1" si="98">IF(OR(ISBLANK(B178), NOT(ISNUMBER(AB178)), NOT(ISNUMBER(Y178))), "", AB178 - Y178 * 1000)</f>
        <v/>
      </c>
      <c r="AF178" s="99"/>
      <c r="AG178" s="18" t="s">
        <v>16</v>
      </c>
      <c r="AR178" s="16"/>
      <c r="AS178" s="16"/>
      <c r="AT178" s="16"/>
      <c r="AV178" s="16"/>
    </row>
    <row r="179" spans="1:48" ht="35.1" customHeight="1" x14ac:dyDescent="0.25">
      <c r="A179" s="87"/>
      <c r="B179" s="38" t="str">
        <f t="shared" ca="1" si="92"/>
        <v/>
      </c>
      <c r="C179" s="38" t="str">
        <f t="shared" ca="1" si="92"/>
        <v/>
      </c>
      <c r="D179" s="98" t="str">
        <f t="shared" ca="1" si="93"/>
        <v/>
      </c>
      <c r="E179" s="99"/>
      <c r="F179" s="18" t="s">
        <v>16</v>
      </c>
      <c r="G179" s="98" t="str">
        <f t="shared" ca="1" si="94"/>
        <v/>
      </c>
      <c r="H179" s="99"/>
      <c r="I179" s="18" t="s">
        <v>16</v>
      </c>
      <c r="J179" s="95">
        <f t="shared" ref="J179:J216" ca="1" si="99">MIN(D179,G179)</f>
        <v>0</v>
      </c>
      <c r="K179" s="96"/>
      <c r="L179" s="18" t="s">
        <v>16</v>
      </c>
      <c r="M179" s="98" cm="1">
        <f t="array" aca="1" ref="M179" ca="1">IFERROR(TRUNC(J179*INDIRECT("AO"&amp;44+(ROW()-176)*2)),0)</f>
        <v>0</v>
      </c>
      <c r="N179" s="99"/>
      <c r="O179" s="18" t="s">
        <v>16</v>
      </c>
      <c r="P179" s="98">
        <f t="shared" ca="1" si="95"/>
        <v>0</v>
      </c>
      <c r="Q179" s="99"/>
      <c r="R179" s="18" t="s">
        <v>16</v>
      </c>
      <c r="S179" s="98" t="str" cm="1">
        <f t="array" aca="1" ref="S179" ca="1">IFERROR(IF(INDIRECT("L"&amp;44+(ROW()-176)*2)&lt;5,TRUNC(M179*ROUNDDOWN(INDIRECT("N"&amp;44+(ROW()-176)*2)/5,0)/INDIRECT("J"&amp;45+(ROW()-176)*2)),""),"")</f>
        <v/>
      </c>
      <c r="T179" s="99"/>
      <c r="U179" s="18" t="s">
        <v>16</v>
      </c>
      <c r="V179" s="98" cm="1">
        <f t="array" aca="1" ref="V179" ca="1">IFERROR(IF(OR(C179=1,C179=3),TRUNC(P179/1000),IF(INDIRECT("L"&amp;44+(ROW()-176)*2)&lt;5,TRUNC(S179/1000),TRUNC(P179/1000))),"")</f>
        <v>0</v>
      </c>
      <c r="W179" s="99"/>
      <c r="X179" s="18" t="s">
        <v>17</v>
      </c>
      <c r="Y179" s="100">
        <f t="shared" ca="1" si="96"/>
        <v>0</v>
      </c>
      <c r="Z179" s="101"/>
      <c r="AA179" s="18" t="s">
        <v>17</v>
      </c>
      <c r="AB179" s="95" t="str">
        <f t="shared" ca="1" si="97"/>
        <v/>
      </c>
      <c r="AC179" s="96"/>
      <c r="AD179" s="18" t="s">
        <v>16</v>
      </c>
      <c r="AE179" s="98" t="str">
        <f t="shared" ca="1" si="98"/>
        <v/>
      </c>
      <c r="AF179" s="99"/>
      <c r="AG179" s="18" t="s">
        <v>16</v>
      </c>
      <c r="AR179" s="16"/>
      <c r="AS179" s="16"/>
      <c r="AT179" s="16"/>
      <c r="AV179" s="16"/>
    </row>
    <row r="180" spans="1:48" ht="35.1" customHeight="1" x14ac:dyDescent="0.25">
      <c r="A180" s="87"/>
      <c r="B180" s="38" t="str">
        <f t="shared" ca="1" si="92"/>
        <v/>
      </c>
      <c r="C180" s="38" t="str">
        <f t="shared" ca="1" si="92"/>
        <v/>
      </c>
      <c r="D180" s="98" t="str">
        <f t="shared" ca="1" si="93"/>
        <v/>
      </c>
      <c r="E180" s="99"/>
      <c r="F180" s="18" t="s">
        <v>16</v>
      </c>
      <c r="G180" s="98" t="str">
        <f t="shared" ca="1" si="94"/>
        <v/>
      </c>
      <c r="H180" s="99"/>
      <c r="I180" s="18" t="s">
        <v>16</v>
      </c>
      <c r="J180" s="95">
        <f t="shared" ca="1" si="99"/>
        <v>0</v>
      </c>
      <c r="K180" s="96"/>
      <c r="L180" s="18" t="s">
        <v>16</v>
      </c>
      <c r="M180" s="98" cm="1">
        <f t="array" aca="1" ref="M180" ca="1">IFERROR(TRUNC(J180*INDIRECT("AO"&amp;44+(ROW()-176)*2)),0)</f>
        <v>0</v>
      </c>
      <c r="N180" s="99"/>
      <c r="O180" s="18" t="s">
        <v>16</v>
      </c>
      <c r="P180" s="98">
        <f t="shared" ca="1" si="95"/>
        <v>0</v>
      </c>
      <c r="Q180" s="99"/>
      <c r="R180" s="18" t="s">
        <v>16</v>
      </c>
      <c r="S180" s="98" t="str" cm="1">
        <f t="array" aca="1" ref="S180" ca="1">IFERROR(IF(INDIRECT("L"&amp;44+(ROW()-176)*2)&lt;5,TRUNC(M180*ROUNDDOWN(INDIRECT("N"&amp;44+(ROW()-176)*2)/5,0)/INDIRECT("J"&amp;45+(ROW()-176)*2)),""),"")</f>
        <v/>
      </c>
      <c r="T180" s="99"/>
      <c r="U180" s="18" t="s">
        <v>16</v>
      </c>
      <c r="V180" s="98" cm="1">
        <f t="array" aca="1" ref="V180" ca="1">IFERROR(IF(OR(C180=1,C180=3),TRUNC(P180/1000),IF(INDIRECT("L"&amp;44+(ROW()-176)*2)&lt;5,TRUNC(S180/1000),TRUNC(P180/1000))),"")</f>
        <v>0</v>
      </c>
      <c r="W180" s="99"/>
      <c r="X180" s="18" t="s">
        <v>17</v>
      </c>
      <c r="Y180" s="100">
        <f t="shared" ca="1" si="96"/>
        <v>0</v>
      </c>
      <c r="Z180" s="101"/>
      <c r="AA180" s="18" t="s">
        <v>17</v>
      </c>
      <c r="AB180" s="95" t="str">
        <f t="shared" ca="1" si="97"/>
        <v/>
      </c>
      <c r="AC180" s="96"/>
      <c r="AD180" s="18" t="s">
        <v>16</v>
      </c>
      <c r="AE180" s="98" t="str">
        <f t="shared" ca="1" si="98"/>
        <v/>
      </c>
      <c r="AF180" s="99"/>
      <c r="AG180" s="18" t="s">
        <v>16</v>
      </c>
      <c r="AR180" s="16"/>
      <c r="AS180" s="16"/>
      <c r="AT180" s="16"/>
      <c r="AV180" s="16"/>
    </row>
    <row r="181" spans="1:48" ht="35.1" customHeight="1" x14ac:dyDescent="0.25">
      <c r="A181" s="87"/>
      <c r="B181" s="38" t="str">
        <f t="shared" ca="1" si="92"/>
        <v/>
      </c>
      <c r="C181" s="38" t="str">
        <f t="shared" ca="1" si="92"/>
        <v/>
      </c>
      <c r="D181" s="98" t="str">
        <f t="shared" ca="1" si="93"/>
        <v/>
      </c>
      <c r="E181" s="99"/>
      <c r="F181" s="18" t="s">
        <v>16</v>
      </c>
      <c r="G181" s="98" t="str">
        <f t="shared" ca="1" si="94"/>
        <v/>
      </c>
      <c r="H181" s="99"/>
      <c r="I181" s="18" t="s">
        <v>16</v>
      </c>
      <c r="J181" s="95">
        <f t="shared" ca="1" si="99"/>
        <v>0</v>
      </c>
      <c r="K181" s="96"/>
      <c r="L181" s="18" t="s">
        <v>16</v>
      </c>
      <c r="M181" s="98" cm="1">
        <f t="array" aca="1" ref="M181" ca="1">IFERROR(TRUNC(J181*INDIRECT("AO"&amp;44+(ROW()-176)*2)),0)</f>
        <v>0</v>
      </c>
      <c r="N181" s="99"/>
      <c r="O181" s="18" t="s">
        <v>16</v>
      </c>
      <c r="P181" s="98">
        <f t="shared" ca="1" si="95"/>
        <v>0</v>
      </c>
      <c r="Q181" s="99"/>
      <c r="R181" s="18" t="s">
        <v>16</v>
      </c>
      <c r="S181" s="98" t="str" cm="1">
        <f t="array" aca="1" ref="S181" ca="1">IFERROR(IF(INDIRECT("L"&amp;44+(ROW()-176)*2)&lt;5,TRUNC(M181*ROUNDDOWN(INDIRECT("N"&amp;44+(ROW()-176)*2)/5,0)/INDIRECT("J"&amp;45+(ROW()-176)*2)),""),"")</f>
        <v/>
      </c>
      <c r="T181" s="99"/>
      <c r="U181" s="18" t="s">
        <v>16</v>
      </c>
      <c r="V181" s="98" cm="1">
        <f t="array" aca="1" ref="V181" ca="1">IFERROR(IF(OR(C181=1,C181=3),TRUNC(P181/1000),IF(INDIRECT("L"&amp;44+(ROW()-176)*2)&lt;5,TRUNC(S181/1000),TRUNC(P181/1000))),"")</f>
        <v>0</v>
      </c>
      <c r="W181" s="99"/>
      <c r="X181" s="18" t="s">
        <v>17</v>
      </c>
      <c r="Y181" s="100">
        <f t="shared" ca="1" si="96"/>
        <v>0</v>
      </c>
      <c r="Z181" s="101"/>
      <c r="AA181" s="18" t="s">
        <v>17</v>
      </c>
      <c r="AB181" s="95" t="str">
        <f t="shared" ca="1" si="97"/>
        <v/>
      </c>
      <c r="AC181" s="96"/>
      <c r="AD181" s="18" t="s">
        <v>16</v>
      </c>
      <c r="AE181" s="98" t="str">
        <f t="shared" ca="1" si="98"/>
        <v/>
      </c>
      <c r="AF181" s="99"/>
      <c r="AG181" s="18" t="s">
        <v>16</v>
      </c>
      <c r="AR181" s="16"/>
      <c r="AS181" s="16"/>
      <c r="AT181" s="16"/>
      <c r="AV181" s="16"/>
    </row>
    <row r="182" spans="1:48" ht="35.1" customHeight="1" x14ac:dyDescent="0.25">
      <c r="A182" s="87"/>
      <c r="B182" s="38" t="str">
        <f t="shared" ca="1" si="92"/>
        <v/>
      </c>
      <c r="C182" s="38" t="str">
        <f t="shared" ca="1" si="92"/>
        <v/>
      </c>
      <c r="D182" s="98" t="str">
        <f t="shared" ca="1" si="93"/>
        <v/>
      </c>
      <c r="E182" s="99"/>
      <c r="F182" s="18" t="s">
        <v>16</v>
      </c>
      <c r="G182" s="98" t="str">
        <f t="shared" ca="1" si="94"/>
        <v/>
      </c>
      <c r="H182" s="99"/>
      <c r="I182" s="18" t="s">
        <v>16</v>
      </c>
      <c r="J182" s="95">
        <f t="shared" ca="1" si="99"/>
        <v>0</v>
      </c>
      <c r="K182" s="96"/>
      <c r="L182" s="18" t="s">
        <v>16</v>
      </c>
      <c r="M182" s="98" cm="1">
        <f t="array" aca="1" ref="M182" ca="1">IFERROR(TRUNC(J182*INDIRECT("AO"&amp;44+(ROW()-176)*2)),0)</f>
        <v>0</v>
      </c>
      <c r="N182" s="99"/>
      <c r="O182" s="18" t="s">
        <v>16</v>
      </c>
      <c r="P182" s="98">
        <f t="shared" ca="1" si="95"/>
        <v>0</v>
      </c>
      <c r="Q182" s="99"/>
      <c r="R182" s="18" t="s">
        <v>16</v>
      </c>
      <c r="S182" s="98" t="str" cm="1">
        <f t="array" aca="1" ref="S182" ca="1">IFERROR(IF(INDIRECT("L"&amp;44+(ROW()-176)*2)&lt;5,TRUNC(M182*ROUNDDOWN(INDIRECT("N"&amp;44+(ROW()-176)*2)/5,0)/INDIRECT("J"&amp;45+(ROW()-176)*2)),""),"")</f>
        <v/>
      </c>
      <c r="T182" s="99"/>
      <c r="U182" s="18" t="s">
        <v>16</v>
      </c>
      <c r="V182" s="98" cm="1">
        <f t="array" aca="1" ref="V182" ca="1">IFERROR(IF(OR(C182=1,C182=3),TRUNC(P182/1000),IF(INDIRECT("L"&amp;44+(ROW()-176)*2)&lt;5,TRUNC(S182/1000),TRUNC(P182/1000))),"")</f>
        <v>0</v>
      </c>
      <c r="W182" s="99"/>
      <c r="X182" s="18" t="s">
        <v>17</v>
      </c>
      <c r="Y182" s="100">
        <f t="shared" ca="1" si="96"/>
        <v>0</v>
      </c>
      <c r="Z182" s="101"/>
      <c r="AA182" s="18" t="s">
        <v>17</v>
      </c>
      <c r="AB182" s="95" t="str">
        <f t="shared" ca="1" si="97"/>
        <v/>
      </c>
      <c r="AC182" s="96"/>
      <c r="AD182" s="18" t="s">
        <v>16</v>
      </c>
      <c r="AE182" s="98" t="str">
        <f t="shared" ca="1" si="98"/>
        <v/>
      </c>
      <c r="AF182" s="99"/>
      <c r="AG182" s="18" t="s">
        <v>16</v>
      </c>
      <c r="AR182" s="16"/>
      <c r="AS182" s="16"/>
      <c r="AT182" s="16"/>
      <c r="AV182" s="16"/>
    </row>
    <row r="183" spans="1:48" ht="35.1" customHeight="1" x14ac:dyDescent="0.25">
      <c r="A183" s="87"/>
      <c r="B183" s="38" t="str">
        <f t="shared" ca="1" si="92"/>
        <v/>
      </c>
      <c r="C183" s="38" t="str">
        <f t="shared" ca="1" si="92"/>
        <v/>
      </c>
      <c r="D183" s="98" t="str">
        <f t="shared" ca="1" si="93"/>
        <v/>
      </c>
      <c r="E183" s="99"/>
      <c r="F183" s="18" t="s">
        <v>16</v>
      </c>
      <c r="G183" s="98" t="str">
        <f t="shared" ca="1" si="94"/>
        <v/>
      </c>
      <c r="H183" s="99"/>
      <c r="I183" s="18" t="s">
        <v>16</v>
      </c>
      <c r="J183" s="95">
        <f t="shared" ca="1" si="99"/>
        <v>0</v>
      </c>
      <c r="K183" s="96"/>
      <c r="L183" s="18" t="s">
        <v>16</v>
      </c>
      <c r="M183" s="98" cm="1">
        <f t="array" aca="1" ref="M183" ca="1">IFERROR(TRUNC(J183*INDIRECT("AO"&amp;44+(ROW()-176)*2)),0)</f>
        <v>0</v>
      </c>
      <c r="N183" s="99"/>
      <c r="O183" s="18" t="s">
        <v>16</v>
      </c>
      <c r="P183" s="98">
        <f t="shared" ca="1" si="95"/>
        <v>0</v>
      </c>
      <c r="Q183" s="99"/>
      <c r="R183" s="18" t="s">
        <v>16</v>
      </c>
      <c r="S183" s="98" t="str" cm="1">
        <f t="array" aca="1" ref="S183" ca="1">IFERROR(IF(INDIRECT("L"&amp;44+(ROW()-176)*2)&lt;5,TRUNC(M183*ROUNDDOWN(INDIRECT("N"&amp;44+(ROW()-176)*2)/5,0)/INDIRECT("J"&amp;45+(ROW()-176)*2)),""),"")</f>
        <v/>
      </c>
      <c r="T183" s="99"/>
      <c r="U183" s="18" t="s">
        <v>16</v>
      </c>
      <c r="V183" s="98" cm="1">
        <f t="array" aca="1" ref="V183" ca="1">IFERROR(IF(OR(C183=1,C183=3),TRUNC(P183/1000),IF(INDIRECT("L"&amp;44+(ROW()-176)*2)&lt;5,TRUNC(S183/1000),TRUNC(P183/1000))),"")</f>
        <v>0</v>
      </c>
      <c r="W183" s="99"/>
      <c r="X183" s="18" t="s">
        <v>17</v>
      </c>
      <c r="Y183" s="100">
        <f t="shared" ca="1" si="96"/>
        <v>0</v>
      </c>
      <c r="Z183" s="101"/>
      <c r="AA183" s="18" t="s">
        <v>17</v>
      </c>
      <c r="AB183" s="95" t="str">
        <f t="shared" ca="1" si="97"/>
        <v/>
      </c>
      <c r="AC183" s="96"/>
      <c r="AD183" s="18" t="s">
        <v>16</v>
      </c>
      <c r="AE183" s="98" t="str">
        <f t="shared" ca="1" si="98"/>
        <v/>
      </c>
      <c r="AF183" s="99"/>
      <c r="AG183" s="18" t="s">
        <v>16</v>
      </c>
      <c r="AR183" s="16"/>
      <c r="AS183" s="16"/>
      <c r="AT183" s="16"/>
      <c r="AV183" s="16"/>
    </row>
    <row r="184" spans="1:48" ht="35.1" customHeight="1" x14ac:dyDescent="0.25">
      <c r="A184" s="87"/>
      <c r="B184" s="38" t="str">
        <f t="shared" ca="1" si="92"/>
        <v/>
      </c>
      <c r="C184" s="38" t="str">
        <f t="shared" ca="1" si="92"/>
        <v/>
      </c>
      <c r="D184" s="98" t="str">
        <f t="shared" ca="1" si="93"/>
        <v/>
      </c>
      <c r="E184" s="99"/>
      <c r="F184" s="18" t="s">
        <v>16</v>
      </c>
      <c r="G184" s="98" t="str">
        <f t="shared" ca="1" si="94"/>
        <v/>
      </c>
      <c r="H184" s="99"/>
      <c r="I184" s="18" t="s">
        <v>16</v>
      </c>
      <c r="J184" s="95">
        <f t="shared" ca="1" si="99"/>
        <v>0</v>
      </c>
      <c r="K184" s="96"/>
      <c r="L184" s="18" t="s">
        <v>16</v>
      </c>
      <c r="M184" s="98" cm="1">
        <f t="array" aca="1" ref="M184" ca="1">IFERROR(TRUNC(J184*INDIRECT("AO"&amp;44+(ROW()-176)*2)),0)</f>
        <v>0</v>
      </c>
      <c r="N184" s="99"/>
      <c r="O184" s="18" t="s">
        <v>16</v>
      </c>
      <c r="P184" s="98">
        <f t="shared" ca="1" si="95"/>
        <v>0</v>
      </c>
      <c r="Q184" s="99"/>
      <c r="R184" s="18" t="s">
        <v>16</v>
      </c>
      <c r="S184" s="98" t="str" cm="1">
        <f t="array" aca="1" ref="S184" ca="1">IFERROR(IF(INDIRECT("L"&amp;44+(ROW()-176)*2)&lt;5,TRUNC(M184*ROUNDDOWN(INDIRECT("N"&amp;44+(ROW()-176)*2)/5,0)/INDIRECT("J"&amp;45+(ROW()-176)*2)),""),"")</f>
        <v/>
      </c>
      <c r="T184" s="99"/>
      <c r="U184" s="18" t="s">
        <v>16</v>
      </c>
      <c r="V184" s="98" cm="1">
        <f t="array" aca="1" ref="V184" ca="1">IFERROR(IF(OR(C184=1,C184=3),TRUNC(P184/1000),IF(INDIRECT("L"&amp;44+(ROW()-176)*2)&lt;5,TRUNC(S184/1000),TRUNC(P184/1000))),"")</f>
        <v>0</v>
      </c>
      <c r="W184" s="99"/>
      <c r="X184" s="18" t="s">
        <v>17</v>
      </c>
      <c r="Y184" s="100">
        <f t="shared" ca="1" si="96"/>
        <v>0</v>
      </c>
      <c r="Z184" s="101"/>
      <c r="AA184" s="18" t="s">
        <v>17</v>
      </c>
      <c r="AB184" s="95" t="str">
        <f t="shared" ca="1" si="97"/>
        <v/>
      </c>
      <c r="AC184" s="96"/>
      <c r="AD184" s="18" t="s">
        <v>16</v>
      </c>
      <c r="AE184" s="98" t="str">
        <f t="shared" ca="1" si="98"/>
        <v/>
      </c>
      <c r="AF184" s="99"/>
      <c r="AG184" s="18" t="s">
        <v>16</v>
      </c>
      <c r="AR184" s="16"/>
      <c r="AS184" s="16"/>
      <c r="AT184" s="16"/>
      <c r="AV184" s="16"/>
    </row>
    <row r="185" spans="1:48" ht="35.1" customHeight="1" x14ac:dyDescent="0.25">
      <c r="A185" s="87"/>
      <c r="B185" s="38" t="str">
        <f t="shared" ca="1" si="92"/>
        <v/>
      </c>
      <c r="C185" s="38" t="str">
        <f t="shared" ca="1" si="92"/>
        <v/>
      </c>
      <c r="D185" s="98" t="str">
        <f t="shared" ca="1" si="93"/>
        <v/>
      </c>
      <c r="E185" s="99"/>
      <c r="F185" s="18" t="s">
        <v>16</v>
      </c>
      <c r="G185" s="98" t="str">
        <f t="shared" ca="1" si="94"/>
        <v/>
      </c>
      <c r="H185" s="99"/>
      <c r="I185" s="18" t="s">
        <v>16</v>
      </c>
      <c r="J185" s="95">
        <f t="shared" ca="1" si="99"/>
        <v>0</v>
      </c>
      <c r="K185" s="96"/>
      <c r="L185" s="18" t="s">
        <v>16</v>
      </c>
      <c r="M185" s="98" cm="1">
        <f t="array" aca="1" ref="M185" ca="1">IFERROR(TRUNC(J185*INDIRECT("AO"&amp;44+(ROW()-176)*2)),0)</f>
        <v>0</v>
      </c>
      <c r="N185" s="99"/>
      <c r="O185" s="18" t="s">
        <v>16</v>
      </c>
      <c r="P185" s="98">
        <f t="shared" ca="1" si="95"/>
        <v>0</v>
      </c>
      <c r="Q185" s="99"/>
      <c r="R185" s="18" t="s">
        <v>16</v>
      </c>
      <c r="S185" s="98" t="str" cm="1">
        <f t="array" aca="1" ref="S185" ca="1">IFERROR(IF(INDIRECT("L"&amp;44+(ROW()-176)*2)&lt;5,TRUNC(M185*ROUNDDOWN(INDIRECT("N"&amp;44+(ROW()-176)*2)/5,0)/INDIRECT("J"&amp;45+(ROW()-176)*2)),""),"")</f>
        <v/>
      </c>
      <c r="T185" s="99"/>
      <c r="U185" s="18" t="s">
        <v>16</v>
      </c>
      <c r="V185" s="98" cm="1">
        <f t="array" aca="1" ref="V185" ca="1">IFERROR(IF(OR(C185=1,C185=3),TRUNC(P185/1000),IF(INDIRECT("L"&amp;44+(ROW()-176)*2)&lt;5,TRUNC(S185/1000),TRUNC(P185/1000))),"")</f>
        <v>0</v>
      </c>
      <c r="W185" s="99"/>
      <c r="X185" s="18" t="s">
        <v>17</v>
      </c>
      <c r="Y185" s="100">
        <f t="shared" ca="1" si="96"/>
        <v>0</v>
      </c>
      <c r="Z185" s="101"/>
      <c r="AA185" s="18" t="s">
        <v>17</v>
      </c>
      <c r="AB185" s="95" t="str">
        <f t="shared" ca="1" si="97"/>
        <v/>
      </c>
      <c r="AC185" s="96"/>
      <c r="AD185" s="18" t="s">
        <v>16</v>
      </c>
      <c r="AE185" s="98" t="str">
        <f t="shared" ca="1" si="98"/>
        <v/>
      </c>
      <c r="AF185" s="99"/>
      <c r="AG185" s="18" t="s">
        <v>16</v>
      </c>
      <c r="AR185" s="16"/>
      <c r="AS185" s="16"/>
      <c r="AT185" s="16"/>
      <c r="AV185" s="16"/>
    </row>
    <row r="186" spans="1:48" ht="35.1" customHeight="1" x14ac:dyDescent="0.25">
      <c r="A186" s="87"/>
      <c r="B186" s="38" t="str">
        <f t="shared" ca="1" si="92"/>
        <v/>
      </c>
      <c r="C186" s="38" t="str">
        <f t="shared" ca="1" si="92"/>
        <v/>
      </c>
      <c r="D186" s="98" t="str">
        <f t="shared" ca="1" si="93"/>
        <v/>
      </c>
      <c r="E186" s="99"/>
      <c r="F186" s="18" t="s">
        <v>16</v>
      </c>
      <c r="G186" s="98" t="str">
        <f t="shared" ca="1" si="94"/>
        <v/>
      </c>
      <c r="H186" s="99"/>
      <c r="I186" s="18" t="s">
        <v>16</v>
      </c>
      <c r="J186" s="95">
        <f t="shared" ca="1" si="99"/>
        <v>0</v>
      </c>
      <c r="K186" s="96"/>
      <c r="L186" s="18" t="s">
        <v>16</v>
      </c>
      <c r="M186" s="98" cm="1">
        <f t="array" aca="1" ref="M186" ca="1">IFERROR(TRUNC(J186*INDIRECT("AO"&amp;44+(ROW()-176)*2)),0)</f>
        <v>0</v>
      </c>
      <c r="N186" s="99"/>
      <c r="O186" s="18" t="s">
        <v>16</v>
      </c>
      <c r="P186" s="98">
        <f t="shared" ca="1" si="95"/>
        <v>0</v>
      </c>
      <c r="Q186" s="99"/>
      <c r="R186" s="18" t="s">
        <v>16</v>
      </c>
      <c r="S186" s="98" t="str" cm="1">
        <f t="array" aca="1" ref="S186" ca="1">IFERROR(IF(INDIRECT("L"&amp;44+(ROW()-176)*2)&lt;5,TRUNC(M186*ROUNDDOWN(INDIRECT("N"&amp;44+(ROW()-176)*2)/5,0)/INDIRECT("J"&amp;45+(ROW()-176)*2)),""),"")</f>
        <v/>
      </c>
      <c r="T186" s="99"/>
      <c r="U186" s="18" t="s">
        <v>16</v>
      </c>
      <c r="V186" s="98" cm="1">
        <f t="array" aca="1" ref="V186" ca="1">IFERROR(IF(OR(C186=1,C186=3),TRUNC(P186/1000),IF(INDIRECT("L"&amp;44+(ROW()-176)*2)&lt;5,TRUNC(S186/1000),TRUNC(P186/1000))),"")</f>
        <v>0</v>
      </c>
      <c r="W186" s="99"/>
      <c r="X186" s="18" t="s">
        <v>17</v>
      </c>
      <c r="Y186" s="100">
        <f t="shared" ca="1" si="96"/>
        <v>0</v>
      </c>
      <c r="Z186" s="101"/>
      <c r="AA186" s="18" t="s">
        <v>17</v>
      </c>
      <c r="AB186" s="95" t="str">
        <f t="shared" ca="1" si="97"/>
        <v/>
      </c>
      <c r="AC186" s="96"/>
      <c r="AD186" s="18" t="s">
        <v>16</v>
      </c>
      <c r="AE186" s="98" t="str">
        <f t="shared" ca="1" si="98"/>
        <v/>
      </c>
      <c r="AF186" s="99"/>
      <c r="AG186" s="18" t="s">
        <v>16</v>
      </c>
      <c r="AR186" s="16"/>
      <c r="AS186" s="16"/>
      <c r="AT186" s="16"/>
      <c r="AV186" s="16"/>
    </row>
    <row r="187" spans="1:48" ht="34.9" customHeight="1" x14ac:dyDescent="0.25">
      <c r="A187" s="87"/>
      <c r="B187" s="38" t="str">
        <f t="shared" ca="1" si="92"/>
        <v/>
      </c>
      <c r="C187" s="38" t="str">
        <f t="shared" ca="1" si="92"/>
        <v/>
      </c>
      <c r="D187" s="98" t="str">
        <f t="shared" ca="1" si="93"/>
        <v/>
      </c>
      <c r="E187" s="99"/>
      <c r="F187" s="18" t="s">
        <v>16</v>
      </c>
      <c r="G187" s="98" t="str">
        <f t="shared" ca="1" si="94"/>
        <v/>
      </c>
      <c r="H187" s="99"/>
      <c r="I187" s="18" t="s">
        <v>16</v>
      </c>
      <c r="J187" s="95">
        <f t="shared" ca="1" si="99"/>
        <v>0</v>
      </c>
      <c r="K187" s="96"/>
      <c r="L187" s="18" t="s">
        <v>16</v>
      </c>
      <c r="M187" s="98" cm="1">
        <f t="array" aca="1" ref="M187" ca="1">IFERROR(TRUNC(J187*INDIRECT("AO"&amp;44+(ROW()-176)*2)),0)</f>
        <v>0</v>
      </c>
      <c r="N187" s="99"/>
      <c r="O187" s="18" t="s">
        <v>16</v>
      </c>
      <c r="P187" s="98">
        <f t="shared" ca="1" si="95"/>
        <v>0</v>
      </c>
      <c r="Q187" s="99"/>
      <c r="R187" s="18" t="s">
        <v>16</v>
      </c>
      <c r="S187" s="98" t="str" cm="1">
        <f t="array" aca="1" ref="S187" ca="1">IFERROR(IF(INDIRECT("L"&amp;44+(ROW()-176)*2)&lt;5,TRUNC(M187*ROUNDDOWN(INDIRECT("N"&amp;44+(ROW()-176)*2)/5,0)/INDIRECT("J"&amp;45+(ROW()-176)*2)),""),"")</f>
        <v/>
      </c>
      <c r="T187" s="99"/>
      <c r="U187" s="18" t="s">
        <v>16</v>
      </c>
      <c r="V187" s="98" cm="1">
        <f t="array" aca="1" ref="V187" ca="1">IFERROR(IF(OR(C187=1,C187=3),TRUNC(P187/1000),IF(INDIRECT("L"&amp;44+(ROW()-176)*2)&lt;5,TRUNC(S187/1000),TRUNC(P187/1000))),"")</f>
        <v>0</v>
      </c>
      <c r="W187" s="99"/>
      <c r="X187" s="18" t="s">
        <v>17</v>
      </c>
      <c r="Y187" s="100">
        <f t="shared" ca="1" si="96"/>
        <v>0</v>
      </c>
      <c r="Z187" s="101"/>
      <c r="AA187" s="18" t="s">
        <v>17</v>
      </c>
      <c r="AB187" s="95" t="str">
        <f t="shared" ca="1" si="97"/>
        <v/>
      </c>
      <c r="AC187" s="96"/>
      <c r="AD187" s="18" t="s">
        <v>16</v>
      </c>
      <c r="AE187" s="98" t="str">
        <f t="shared" ca="1" si="98"/>
        <v/>
      </c>
      <c r="AF187" s="99"/>
      <c r="AG187" s="18" t="s">
        <v>16</v>
      </c>
      <c r="AR187" s="16"/>
      <c r="AS187" s="16"/>
      <c r="AT187" s="16"/>
      <c r="AV187" s="16"/>
    </row>
    <row r="188" spans="1:48" ht="35.1" customHeight="1" x14ac:dyDescent="0.25">
      <c r="A188" s="87"/>
      <c r="B188" s="38" t="str">
        <f t="shared" ca="1" si="92"/>
        <v/>
      </c>
      <c r="C188" s="38" t="str">
        <f t="shared" ca="1" si="92"/>
        <v/>
      </c>
      <c r="D188" s="98" t="str">
        <f t="shared" ca="1" si="93"/>
        <v/>
      </c>
      <c r="E188" s="99"/>
      <c r="F188" s="18" t="s">
        <v>16</v>
      </c>
      <c r="G188" s="98" t="str">
        <f t="shared" ca="1" si="94"/>
        <v/>
      </c>
      <c r="H188" s="99"/>
      <c r="I188" s="18" t="s">
        <v>16</v>
      </c>
      <c r="J188" s="95">
        <f t="shared" ca="1" si="99"/>
        <v>0</v>
      </c>
      <c r="K188" s="96"/>
      <c r="L188" s="18" t="s">
        <v>16</v>
      </c>
      <c r="M188" s="98" cm="1">
        <f t="array" aca="1" ref="M188" ca="1">IFERROR(TRUNC(J188*INDIRECT("AO"&amp;44+(ROW()-176)*2)),0)</f>
        <v>0</v>
      </c>
      <c r="N188" s="99"/>
      <c r="O188" s="18" t="s">
        <v>16</v>
      </c>
      <c r="P188" s="98">
        <f t="shared" ca="1" si="95"/>
        <v>0</v>
      </c>
      <c r="Q188" s="99"/>
      <c r="R188" s="18" t="s">
        <v>16</v>
      </c>
      <c r="S188" s="98" t="str" cm="1">
        <f t="array" aca="1" ref="S188" ca="1">IFERROR(IF(INDIRECT("L"&amp;44+(ROW()-176)*2)&lt;5,TRUNC(M188*ROUNDDOWN(INDIRECT("N"&amp;44+(ROW()-176)*2)/5,0)/INDIRECT("J"&amp;45+(ROW()-176)*2)),""),"")</f>
        <v/>
      </c>
      <c r="T188" s="99"/>
      <c r="U188" s="18" t="s">
        <v>16</v>
      </c>
      <c r="V188" s="98" cm="1">
        <f t="array" aca="1" ref="V188" ca="1">IFERROR(IF(OR(C188=1,C188=3),TRUNC(P188/1000),IF(INDIRECT("L"&amp;44+(ROW()-176)*2)&lt;5,TRUNC(S188/1000),TRUNC(P188/1000))),"")</f>
        <v>0</v>
      </c>
      <c r="W188" s="99"/>
      <c r="X188" s="18" t="s">
        <v>17</v>
      </c>
      <c r="Y188" s="100">
        <f t="shared" ca="1" si="96"/>
        <v>0</v>
      </c>
      <c r="Z188" s="101"/>
      <c r="AA188" s="18" t="s">
        <v>17</v>
      </c>
      <c r="AB188" s="95" t="str">
        <f t="shared" ca="1" si="97"/>
        <v/>
      </c>
      <c r="AC188" s="96"/>
      <c r="AD188" s="18" t="s">
        <v>16</v>
      </c>
      <c r="AE188" s="98" t="str">
        <f t="shared" ca="1" si="98"/>
        <v/>
      </c>
      <c r="AF188" s="99"/>
      <c r="AG188" s="18" t="s">
        <v>16</v>
      </c>
      <c r="AR188" s="16"/>
      <c r="AS188" s="16"/>
      <c r="AT188" s="16"/>
      <c r="AV188" s="16"/>
    </row>
    <row r="189" spans="1:48" ht="35.1" customHeight="1" x14ac:dyDescent="0.25">
      <c r="A189" s="87"/>
      <c r="B189" s="38" t="str">
        <f t="shared" ca="1" si="92"/>
        <v/>
      </c>
      <c r="C189" s="38" t="str">
        <f t="shared" ca="1" si="92"/>
        <v/>
      </c>
      <c r="D189" s="98" t="str">
        <f t="shared" ca="1" si="93"/>
        <v/>
      </c>
      <c r="E189" s="99"/>
      <c r="F189" s="18" t="s">
        <v>16</v>
      </c>
      <c r="G189" s="98" t="str">
        <f t="shared" ca="1" si="94"/>
        <v/>
      </c>
      <c r="H189" s="99"/>
      <c r="I189" s="18" t="s">
        <v>16</v>
      </c>
      <c r="J189" s="95">
        <f t="shared" ca="1" si="99"/>
        <v>0</v>
      </c>
      <c r="K189" s="96"/>
      <c r="L189" s="18" t="s">
        <v>16</v>
      </c>
      <c r="M189" s="98" cm="1">
        <f t="array" aca="1" ref="M189" ca="1">IFERROR(TRUNC(J189*INDIRECT("AO"&amp;44+(ROW()-176)*2)),0)</f>
        <v>0</v>
      </c>
      <c r="N189" s="99"/>
      <c r="O189" s="18" t="s">
        <v>16</v>
      </c>
      <c r="P189" s="98">
        <f t="shared" ca="1" si="95"/>
        <v>0</v>
      </c>
      <c r="Q189" s="99"/>
      <c r="R189" s="18" t="s">
        <v>16</v>
      </c>
      <c r="S189" s="98" t="str" cm="1">
        <f t="array" aca="1" ref="S189" ca="1">IFERROR(IF(INDIRECT("L"&amp;44+(ROW()-176)*2)&lt;5,TRUNC(M189*ROUNDDOWN(INDIRECT("N"&amp;44+(ROW()-176)*2)/5,0)/INDIRECT("J"&amp;45+(ROW()-176)*2)),""),"")</f>
        <v/>
      </c>
      <c r="T189" s="99"/>
      <c r="U189" s="18" t="s">
        <v>16</v>
      </c>
      <c r="V189" s="98" cm="1">
        <f t="array" aca="1" ref="V189" ca="1">IFERROR(IF(OR(C189=1,C189=3),TRUNC(P189/1000),IF(INDIRECT("L"&amp;44+(ROW()-176)*2)&lt;5,TRUNC(S189/1000),TRUNC(P189/1000))),"")</f>
        <v>0</v>
      </c>
      <c r="W189" s="99"/>
      <c r="X189" s="18" t="s">
        <v>17</v>
      </c>
      <c r="Y189" s="100">
        <f t="shared" ca="1" si="96"/>
        <v>0</v>
      </c>
      <c r="Z189" s="101"/>
      <c r="AA189" s="18" t="s">
        <v>17</v>
      </c>
      <c r="AB189" s="95" t="str">
        <f t="shared" ca="1" si="97"/>
        <v/>
      </c>
      <c r="AC189" s="96"/>
      <c r="AD189" s="18" t="s">
        <v>16</v>
      </c>
      <c r="AE189" s="98" t="str">
        <f t="shared" ca="1" si="98"/>
        <v/>
      </c>
      <c r="AF189" s="99"/>
      <c r="AG189" s="18" t="s">
        <v>16</v>
      </c>
      <c r="AR189" s="16"/>
      <c r="AS189" s="16"/>
      <c r="AT189" s="16"/>
      <c r="AV189" s="16"/>
    </row>
    <row r="190" spans="1:48" ht="35.1" customHeight="1" x14ac:dyDescent="0.25">
      <c r="A190" s="87"/>
      <c r="B190" s="38" t="str">
        <f t="shared" ca="1" si="92"/>
        <v/>
      </c>
      <c r="C190" s="38" t="str">
        <f t="shared" ca="1" si="92"/>
        <v/>
      </c>
      <c r="D190" s="98" t="str">
        <f t="shared" ca="1" si="93"/>
        <v/>
      </c>
      <c r="E190" s="99"/>
      <c r="F190" s="18" t="s">
        <v>16</v>
      </c>
      <c r="G190" s="98" t="str">
        <f t="shared" ca="1" si="94"/>
        <v/>
      </c>
      <c r="H190" s="99"/>
      <c r="I190" s="18" t="s">
        <v>16</v>
      </c>
      <c r="J190" s="95">
        <f t="shared" ca="1" si="99"/>
        <v>0</v>
      </c>
      <c r="K190" s="96"/>
      <c r="L190" s="18" t="s">
        <v>16</v>
      </c>
      <c r="M190" s="98" cm="1">
        <f t="array" aca="1" ref="M190" ca="1">IFERROR(TRUNC(J190*INDIRECT("AO"&amp;44+(ROW()-176)*2)),0)</f>
        <v>0</v>
      </c>
      <c r="N190" s="99"/>
      <c r="O190" s="18" t="s">
        <v>16</v>
      </c>
      <c r="P190" s="98">
        <f t="shared" ca="1" si="95"/>
        <v>0</v>
      </c>
      <c r="Q190" s="99"/>
      <c r="R190" s="18" t="s">
        <v>16</v>
      </c>
      <c r="S190" s="98" t="str" cm="1">
        <f t="array" aca="1" ref="S190" ca="1">IFERROR(IF(INDIRECT("L"&amp;44+(ROW()-176)*2)&lt;5,TRUNC(M190*ROUNDDOWN(INDIRECT("N"&amp;44+(ROW()-176)*2)/5,0)/INDIRECT("J"&amp;45+(ROW()-176)*2)),""),"")</f>
        <v/>
      </c>
      <c r="T190" s="99"/>
      <c r="U190" s="18" t="s">
        <v>16</v>
      </c>
      <c r="V190" s="98" cm="1">
        <f t="array" aca="1" ref="V190" ca="1">IFERROR(IF(OR(C190=1,C190=3),TRUNC(P190/1000),IF(INDIRECT("L"&amp;44+(ROW()-176)*2)&lt;5,TRUNC(S190/1000),TRUNC(P190/1000))),"")</f>
        <v>0</v>
      </c>
      <c r="W190" s="99"/>
      <c r="X190" s="18" t="s">
        <v>17</v>
      </c>
      <c r="Y190" s="100">
        <f t="shared" ca="1" si="96"/>
        <v>0</v>
      </c>
      <c r="Z190" s="101"/>
      <c r="AA190" s="18" t="s">
        <v>17</v>
      </c>
      <c r="AB190" s="95" t="str">
        <f t="shared" ca="1" si="97"/>
        <v/>
      </c>
      <c r="AC190" s="96"/>
      <c r="AD190" s="18" t="s">
        <v>16</v>
      </c>
      <c r="AE190" s="98" t="str">
        <f t="shared" ca="1" si="98"/>
        <v/>
      </c>
      <c r="AF190" s="99"/>
      <c r="AG190" s="18" t="s">
        <v>16</v>
      </c>
      <c r="AR190" s="16"/>
      <c r="AS190" s="16"/>
      <c r="AT190" s="16"/>
      <c r="AV190" s="16"/>
    </row>
    <row r="191" spans="1:48" ht="35.1" customHeight="1" x14ac:dyDescent="0.25">
      <c r="A191" s="87"/>
      <c r="B191" s="38" t="str">
        <f t="shared" ca="1" si="92"/>
        <v/>
      </c>
      <c r="C191" s="38" t="str">
        <f t="shared" ca="1" si="92"/>
        <v/>
      </c>
      <c r="D191" s="98" t="str">
        <f t="shared" ca="1" si="93"/>
        <v/>
      </c>
      <c r="E191" s="99"/>
      <c r="F191" s="18" t="s">
        <v>16</v>
      </c>
      <c r="G191" s="98" t="str">
        <f t="shared" ca="1" si="94"/>
        <v/>
      </c>
      <c r="H191" s="99"/>
      <c r="I191" s="18" t="s">
        <v>16</v>
      </c>
      <c r="J191" s="95">
        <f t="shared" ca="1" si="99"/>
        <v>0</v>
      </c>
      <c r="K191" s="96"/>
      <c r="L191" s="18" t="s">
        <v>16</v>
      </c>
      <c r="M191" s="98" cm="1">
        <f t="array" aca="1" ref="M191" ca="1">IFERROR(TRUNC(J191*INDIRECT("AO"&amp;44+(ROW()-176)*2)),0)</f>
        <v>0</v>
      </c>
      <c r="N191" s="99"/>
      <c r="O191" s="18" t="s">
        <v>16</v>
      </c>
      <c r="P191" s="98">
        <f t="shared" ca="1" si="95"/>
        <v>0</v>
      </c>
      <c r="Q191" s="99"/>
      <c r="R191" s="18" t="s">
        <v>16</v>
      </c>
      <c r="S191" s="98" t="str" cm="1">
        <f t="array" aca="1" ref="S191" ca="1">IFERROR(IF(INDIRECT("L"&amp;44+(ROW()-176)*2)&lt;5,TRUNC(M191*ROUNDDOWN(INDIRECT("N"&amp;44+(ROW()-176)*2)/5,0)/INDIRECT("J"&amp;45+(ROW()-176)*2)),""),"")</f>
        <v/>
      </c>
      <c r="T191" s="99"/>
      <c r="U191" s="18" t="s">
        <v>16</v>
      </c>
      <c r="V191" s="98" cm="1">
        <f t="array" aca="1" ref="V191" ca="1">IFERROR(IF(OR(C191=1,C191=3),TRUNC(P191/1000),IF(INDIRECT("L"&amp;44+(ROW()-176)*2)&lt;5,TRUNC(S191/1000),TRUNC(P191/1000))),"")</f>
        <v>0</v>
      </c>
      <c r="W191" s="99"/>
      <c r="X191" s="18" t="s">
        <v>17</v>
      </c>
      <c r="Y191" s="100">
        <f t="shared" ca="1" si="96"/>
        <v>0</v>
      </c>
      <c r="Z191" s="101"/>
      <c r="AA191" s="18" t="s">
        <v>17</v>
      </c>
      <c r="AB191" s="95" t="str">
        <f t="shared" ca="1" si="97"/>
        <v/>
      </c>
      <c r="AC191" s="96"/>
      <c r="AD191" s="18" t="s">
        <v>16</v>
      </c>
      <c r="AE191" s="98" t="str">
        <f t="shared" ca="1" si="98"/>
        <v/>
      </c>
      <c r="AF191" s="99"/>
      <c r="AG191" s="18" t="s">
        <v>16</v>
      </c>
      <c r="AR191" s="16"/>
      <c r="AS191" s="16"/>
      <c r="AT191" s="16"/>
      <c r="AV191" s="16"/>
    </row>
    <row r="192" spans="1:48" ht="35.1" customHeight="1" x14ac:dyDescent="0.25">
      <c r="A192" s="87"/>
      <c r="B192" s="38" t="str">
        <f t="shared" ca="1" si="92"/>
        <v/>
      </c>
      <c r="C192" s="38" t="str">
        <f t="shared" ca="1" si="92"/>
        <v/>
      </c>
      <c r="D192" s="98" t="str">
        <f t="shared" ca="1" si="93"/>
        <v/>
      </c>
      <c r="E192" s="99"/>
      <c r="F192" s="18" t="s">
        <v>16</v>
      </c>
      <c r="G192" s="98" t="str">
        <f t="shared" ca="1" si="94"/>
        <v/>
      </c>
      <c r="H192" s="99"/>
      <c r="I192" s="18" t="s">
        <v>16</v>
      </c>
      <c r="J192" s="95">
        <f t="shared" ca="1" si="99"/>
        <v>0</v>
      </c>
      <c r="K192" s="96"/>
      <c r="L192" s="18" t="s">
        <v>16</v>
      </c>
      <c r="M192" s="98" cm="1">
        <f t="array" aca="1" ref="M192" ca="1">IFERROR(TRUNC(J192*INDIRECT("AO"&amp;44+(ROW()-176)*2)),0)</f>
        <v>0</v>
      </c>
      <c r="N192" s="99"/>
      <c r="O192" s="18" t="s">
        <v>16</v>
      </c>
      <c r="P192" s="98">
        <f t="shared" ca="1" si="95"/>
        <v>0</v>
      </c>
      <c r="Q192" s="99"/>
      <c r="R192" s="18" t="s">
        <v>16</v>
      </c>
      <c r="S192" s="98" t="str" cm="1">
        <f t="array" aca="1" ref="S192" ca="1">IFERROR(IF(INDIRECT("L"&amp;44+(ROW()-176)*2)&lt;5,TRUNC(M192*ROUNDDOWN(INDIRECT("N"&amp;44+(ROW()-176)*2)/5,0)/INDIRECT("J"&amp;45+(ROW()-176)*2)),""),"")</f>
        <v/>
      </c>
      <c r="T192" s="99"/>
      <c r="U192" s="18" t="s">
        <v>16</v>
      </c>
      <c r="V192" s="98" cm="1">
        <f t="array" aca="1" ref="V192" ca="1">IFERROR(IF(OR(C192=1,C192=3),TRUNC(P192/1000),IF(INDIRECT("L"&amp;44+(ROW()-176)*2)&lt;5,TRUNC(S192/1000),TRUNC(P192/1000))),"")</f>
        <v>0</v>
      </c>
      <c r="W192" s="99"/>
      <c r="X192" s="18" t="s">
        <v>17</v>
      </c>
      <c r="Y192" s="100">
        <f t="shared" ca="1" si="96"/>
        <v>0</v>
      </c>
      <c r="Z192" s="101"/>
      <c r="AA192" s="18" t="s">
        <v>17</v>
      </c>
      <c r="AB192" s="95" t="str">
        <f t="shared" ca="1" si="97"/>
        <v/>
      </c>
      <c r="AC192" s="96"/>
      <c r="AD192" s="18" t="s">
        <v>16</v>
      </c>
      <c r="AE192" s="98" t="str">
        <f t="shared" ca="1" si="98"/>
        <v/>
      </c>
      <c r="AF192" s="99"/>
      <c r="AG192" s="18" t="s">
        <v>16</v>
      </c>
      <c r="AR192" s="16"/>
      <c r="AS192" s="16"/>
      <c r="AT192" s="16"/>
      <c r="AV192" s="16"/>
    </row>
    <row r="193" spans="1:48" ht="35.1" customHeight="1" x14ac:dyDescent="0.25">
      <c r="A193" s="87"/>
      <c r="B193" s="38" t="str">
        <f t="shared" ca="1" si="92"/>
        <v/>
      </c>
      <c r="C193" s="38" t="str">
        <f t="shared" ca="1" si="92"/>
        <v/>
      </c>
      <c r="D193" s="98" t="str">
        <f t="shared" ca="1" si="93"/>
        <v/>
      </c>
      <c r="E193" s="99"/>
      <c r="F193" s="18" t="s">
        <v>16</v>
      </c>
      <c r="G193" s="98" t="str">
        <f t="shared" ca="1" si="94"/>
        <v/>
      </c>
      <c r="H193" s="99"/>
      <c r="I193" s="18" t="s">
        <v>16</v>
      </c>
      <c r="J193" s="95">
        <f t="shared" ca="1" si="99"/>
        <v>0</v>
      </c>
      <c r="K193" s="96"/>
      <c r="L193" s="18" t="s">
        <v>16</v>
      </c>
      <c r="M193" s="98" cm="1">
        <f t="array" aca="1" ref="M193" ca="1">IFERROR(TRUNC(J193*INDIRECT("AO"&amp;44+(ROW()-176)*2)),0)</f>
        <v>0</v>
      </c>
      <c r="N193" s="99"/>
      <c r="O193" s="18" t="s">
        <v>16</v>
      </c>
      <c r="P193" s="98">
        <f t="shared" ca="1" si="95"/>
        <v>0</v>
      </c>
      <c r="Q193" s="99"/>
      <c r="R193" s="18" t="s">
        <v>16</v>
      </c>
      <c r="S193" s="98" t="str" cm="1">
        <f t="array" aca="1" ref="S193" ca="1">IFERROR(IF(INDIRECT("L"&amp;44+(ROW()-176)*2)&lt;5,TRUNC(M193*ROUNDDOWN(INDIRECT("N"&amp;44+(ROW()-176)*2)/5,0)/INDIRECT("J"&amp;45+(ROW()-176)*2)),""),"")</f>
        <v/>
      </c>
      <c r="T193" s="99"/>
      <c r="U193" s="18" t="s">
        <v>16</v>
      </c>
      <c r="V193" s="98" cm="1">
        <f t="array" aca="1" ref="V193" ca="1">IFERROR(IF(OR(C193=1,C193=3),TRUNC(P193/1000),IF(INDIRECT("L"&amp;44+(ROW()-176)*2)&lt;5,TRUNC(S193/1000),TRUNC(P193/1000))),"")</f>
        <v>0</v>
      </c>
      <c r="W193" s="99"/>
      <c r="X193" s="18" t="s">
        <v>17</v>
      </c>
      <c r="Y193" s="100">
        <f t="shared" ca="1" si="96"/>
        <v>0</v>
      </c>
      <c r="Z193" s="101"/>
      <c r="AA193" s="18" t="s">
        <v>17</v>
      </c>
      <c r="AB193" s="95" t="str">
        <f t="shared" ca="1" si="97"/>
        <v/>
      </c>
      <c r="AC193" s="96"/>
      <c r="AD193" s="18" t="s">
        <v>16</v>
      </c>
      <c r="AE193" s="98" t="str">
        <f t="shared" ca="1" si="98"/>
        <v/>
      </c>
      <c r="AF193" s="99"/>
      <c r="AG193" s="18" t="s">
        <v>16</v>
      </c>
      <c r="AR193" s="16"/>
      <c r="AS193" s="16"/>
      <c r="AT193" s="16"/>
      <c r="AV193" s="16"/>
    </row>
    <row r="194" spans="1:48" ht="35.1" customHeight="1" x14ac:dyDescent="0.25">
      <c r="A194" s="87"/>
      <c r="B194" s="38" t="str">
        <f t="shared" ref="B194:C209" ca="1" si="100">B149</f>
        <v/>
      </c>
      <c r="C194" s="38" t="str">
        <f t="shared" ca="1" si="100"/>
        <v/>
      </c>
      <c r="D194" s="98" t="str">
        <f t="shared" ca="1" si="93"/>
        <v/>
      </c>
      <c r="E194" s="99"/>
      <c r="F194" s="18" t="s">
        <v>16</v>
      </c>
      <c r="G194" s="98" t="str">
        <f t="shared" ca="1" si="94"/>
        <v/>
      </c>
      <c r="H194" s="99"/>
      <c r="I194" s="18" t="s">
        <v>16</v>
      </c>
      <c r="J194" s="95">
        <f t="shared" ca="1" si="99"/>
        <v>0</v>
      </c>
      <c r="K194" s="96"/>
      <c r="L194" s="18" t="s">
        <v>16</v>
      </c>
      <c r="M194" s="98" cm="1">
        <f t="array" aca="1" ref="M194" ca="1">IFERROR(TRUNC(J194*INDIRECT("AO"&amp;44+(ROW()-176)*2)),0)</f>
        <v>0</v>
      </c>
      <c r="N194" s="99"/>
      <c r="O194" s="18" t="s">
        <v>16</v>
      </c>
      <c r="P194" s="98">
        <f t="shared" ca="1" si="95"/>
        <v>0</v>
      </c>
      <c r="Q194" s="99"/>
      <c r="R194" s="18" t="s">
        <v>16</v>
      </c>
      <c r="S194" s="98" t="str" cm="1">
        <f t="array" aca="1" ref="S194" ca="1">IFERROR(IF(INDIRECT("L"&amp;44+(ROW()-176)*2)&lt;5,TRUNC(M194*ROUNDDOWN(INDIRECT("N"&amp;44+(ROW()-176)*2)/5,0)/INDIRECT("J"&amp;45+(ROW()-176)*2)),""),"")</f>
        <v/>
      </c>
      <c r="T194" s="99"/>
      <c r="U194" s="18" t="s">
        <v>16</v>
      </c>
      <c r="V194" s="98" cm="1">
        <f t="array" aca="1" ref="V194" ca="1">IFERROR(IF(OR(C194=1,C194=3),TRUNC(P194/1000),IF(INDIRECT("L"&amp;44+(ROW()-176)*2)&lt;5,TRUNC(S194/1000),TRUNC(P194/1000))),"")</f>
        <v>0</v>
      </c>
      <c r="W194" s="99"/>
      <c r="X194" s="18" t="s">
        <v>17</v>
      </c>
      <c r="Y194" s="100">
        <f t="shared" ca="1" si="96"/>
        <v>0</v>
      </c>
      <c r="Z194" s="101"/>
      <c r="AA194" s="18" t="s">
        <v>17</v>
      </c>
      <c r="AB194" s="95" t="str">
        <f t="shared" ca="1" si="97"/>
        <v/>
      </c>
      <c r="AC194" s="96"/>
      <c r="AD194" s="18" t="s">
        <v>16</v>
      </c>
      <c r="AE194" s="98" t="str">
        <f t="shared" ca="1" si="98"/>
        <v/>
      </c>
      <c r="AF194" s="99"/>
      <c r="AG194" s="18" t="s">
        <v>16</v>
      </c>
      <c r="AR194" s="16"/>
      <c r="AS194" s="16"/>
      <c r="AT194" s="16"/>
      <c r="AV194" s="16"/>
    </row>
    <row r="195" spans="1:48" ht="35.1" customHeight="1" x14ac:dyDescent="0.25">
      <c r="A195" s="87"/>
      <c r="B195" s="38" t="str">
        <f t="shared" ca="1" si="100"/>
        <v/>
      </c>
      <c r="C195" s="38" t="str">
        <f t="shared" ca="1" si="100"/>
        <v/>
      </c>
      <c r="D195" s="98" t="str">
        <f t="shared" ca="1" si="93"/>
        <v/>
      </c>
      <c r="E195" s="99"/>
      <c r="F195" s="18" t="s">
        <v>16</v>
      </c>
      <c r="G195" s="98" t="str">
        <f t="shared" ca="1" si="94"/>
        <v/>
      </c>
      <c r="H195" s="99"/>
      <c r="I195" s="18" t="s">
        <v>16</v>
      </c>
      <c r="J195" s="95">
        <f t="shared" ca="1" si="99"/>
        <v>0</v>
      </c>
      <c r="K195" s="96"/>
      <c r="L195" s="18" t="s">
        <v>16</v>
      </c>
      <c r="M195" s="98" cm="1">
        <f t="array" aca="1" ref="M195" ca="1">IFERROR(TRUNC(J195*INDIRECT("AO"&amp;44+(ROW()-176)*2)),0)</f>
        <v>0</v>
      </c>
      <c r="N195" s="99"/>
      <c r="O195" s="18" t="s">
        <v>16</v>
      </c>
      <c r="P195" s="98">
        <f t="shared" ca="1" si="95"/>
        <v>0</v>
      </c>
      <c r="Q195" s="99"/>
      <c r="R195" s="18" t="s">
        <v>16</v>
      </c>
      <c r="S195" s="98" t="str" cm="1">
        <f t="array" aca="1" ref="S195" ca="1">IFERROR(IF(INDIRECT("L"&amp;44+(ROW()-176)*2)&lt;5,TRUNC(M195*ROUNDDOWN(INDIRECT("N"&amp;44+(ROW()-176)*2)/5,0)/INDIRECT("J"&amp;45+(ROW()-176)*2)),""),"")</f>
        <v/>
      </c>
      <c r="T195" s="99"/>
      <c r="U195" s="18" t="s">
        <v>16</v>
      </c>
      <c r="V195" s="98" cm="1">
        <f t="array" aca="1" ref="V195" ca="1">IFERROR(IF(OR(C195=1,C195=3),TRUNC(P195/1000),IF(INDIRECT("L"&amp;44+(ROW()-176)*2)&lt;5,TRUNC(S195/1000),TRUNC(P195/1000))),"")</f>
        <v>0</v>
      </c>
      <c r="W195" s="99"/>
      <c r="X195" s="18" t="s">
        <v>17</v>
      </c>
      <c r="Y195" s="100">
        <f t="shared" ca="1" si="96"/>
        <v>0</v>
      </c>
      <c r="Z195" s="101"/>
      <c r="AA195" s="18" t="s">
        <v>17</v>
      </c>
      <c r="AB195" s="95" t="str">
        <f t="shared" ca="1" si="97"/>
        <v/>
      </c>
      <c r="AC195" s="96"/>
      <c r="AD195" s="18" t="s">
        <v>16</v>
      </c>
      <c r="AE195" s="98" t="str">
        <f t="shared" ca="1" si="98"/>
        <v/>
      </c>
      <c r="AF195" s="99"/>
      <c r="AG195" s="18" t="s">
        <v>16</v>
      </c>
      <c r="AR195" s="16"/>
      <c r="AS195" s="16"/>
      <c r="AT195" s="16"/>
      <c r="AV195" s="16"/>
    </row>
    <row r="196" spans="1:48" ht="35.1" customHeight="1" x14ac:dyDescent="0.25">
      <c r="A196" s="87"/>
      <c r="B196" s="38" t="str">
        <f t="shared" ca="1" si="100"/>
        <v/>
      </c>
      <c r="C196" s="38" t="str">
        <f t="shared" ca="1" si="100"/>
        <v/>
      </c>
      <c r="D196" s="98" t="str">
        <f t="shared" ca="1" si="93"/>
        <v/>
      </c>
      <c r="E196" s="99"/>
      <c r="F196" s="18" t="s">
        <v>16</v>
      </c>
      <c r="G196" s="98" t="str">
        <f t="shared" ca="1" si="94"/>
        <v/>
      </c>
      <c r="H196" s="99"/>
      <c r="I196" s="18" t="s">
        <v>16</v>
      </c>
      <c r="J196" s="95">
        <f t="shared" ca="1" si="99"/>
        <v>0</v>
      </c>
      <c r="K196" s="96"/>
      <c r="L196" s="18" t="s">
        <v>16</v>
      </c>
      <c r="M196" s="98" cm="1">
        <f t="array" aca="1" ref="M196" ca="1">IFERROR(TRUNC(J196*INDIRECT("AO"&amp;44+(ROW()-176)*2)),0)</f>
        <v>0</v>
      </c>
      <c r="N196" s="99"/>
      <c r="O196" s="18" t="s">
        <v>16</v>
      </c>
      <c r="P196" s="98">
        <f t="shared" ca="1" si="95"/>
        <v>0</v>
      </c>
      <c r="Q196" s="99"/>
      <c r="R196" s="18" t="s">
        <v>16</v>
      </c>
      <c r="S196" s="98" t="str" cm="1">
        <f t="array" aca="1" ref="S196" ca="1">IFERROR(IF(INDIRECT("L"&amp;44+(ROW()-176)*2)&lt;5,TRUNC(M196*ROUNDDOWN(INDIRECT("N"&amp;44+(ROW()-176)*2)/5,0)/INDIRECT("J"&amp;45+(ROW()-176)*2)),""),"")</f>
        <v/>
      </c>
      <c r="T196" s="99"/>
      <c r="U196" s="18" t="s">
        <v>16</v>
      </c>
      <c r="V196" s="98" cm="1">
        <f t="array" aca="1" ref="V196" ca="1">IFERROR(IF(OR(C196=1,C196=3),TRUNC(P196/1000),IF(INDIRECT("L"&amp;44+(ROW()-176)*2)&lt;5,TRUNC(S196/1000),TRUNC(P196/1000))),"")</f>
        <v>0</v>
      </c>
      <c r="W196" s="99"/>
      <c r="X196" s="18" t="s">
        <v>17</v>
      </c>
      <c r="Y196" s="100">
        <f t="shared" ca="1" si="96"/>
        <v>0</v>
      </c>
      <c r="Z196" s="101"/>
      <c r="AA196" s="18" t="s">
        <v>17</v>
      </c>
      <c r="AB196" s="95" t="str">
        <f t="shared" ca="1" si="97"/>
        <v/>
      </c>
      <c r="AC196" s="96"/>
      <c r="AD196" s="18" t="s">
        <v>16</v>
      </c>
      <c r="AE196" s="98" t="str">
        <f t="shared" ca="1" si="98"/>
        <v/>
      </c>
      <c r="AF196" s="99"/>
      <c r="AG196" s="18" t="s">
        <v>16</v>
      </c>
      <c r="AR196" s="16"/>
      <c r="AS196" s="16"/>
      <c r="AT196" s="16"/>
      <c r="AV196" s="16"/>
    </row>
    <row r="197" spans="1:48" ht="35.1" customHeight="1" x14ac:dyDescent="0.25">
      <c r="A197" s="87"/>
      <c r="B197" s="38" t="str">
        <f t="shared" ca="1" si="100"/>
        <v/>
      </c>
      <c r="C197" s="38" t="str">
        <f t="shared" ca="1" si="100"/>
        <v/>
      </c>
      <c r="D197" s="98" t="str">
        <f t="shared" ca="1" si="93"/>
        <v/>
      </c>
      <c r="E197" s="99"/>
      <c r="F197" s="18" t="s">
        <v>16</v>
      </c>
      <c r="G197" s="98" t="str">
        <f t="shared" ca="1" si="94"/>
        <v/>
      </c>
      <c r="H197" s="99"/>
      <c r="I197" s="18" t="s">
        <v>16</v>
      </c>
      <c r="J197" s="95">
        <f t="shared" ca="1" si="99"/>
        <v>0</v>
      </c>
      <c r="K197" s="96"/>
      <c r="L197" s="18" t="s">
        <v>16</v>
      </c>
      <c r="M197" s="98" cm="1">
        <f t="array" aca="1" ref="M197" ca="1">IFERROR(TRUNC(J197*INDIRECT("AO"&amp;44+(ROW()-176)*2)),0)</f>
        <v>0</v>
      </c>
      <c r="N197" s="99"/>
      <c r="O197" s="18" t="s">
        <v>16</v>
      </c>
      <c r="P197" s="98">
        <f t="shared" ca="1" si="95"/>
        <v>0</v>
      </c>
      <c r="Q197" s="99"/>
      <c r="R197" s="18" t="s">
        <v>16</v>
      </c>
      <c r="S197" s="98" t="str" cm="1">
        <f t="array" aca="1" ref="S197" ca="1">IFERROR(IF(INDIRECT("L"&amp;44+(ROW()-176)*2)&lt;5,TRUNC(M197*ROUNDDOWN(INDIRECT("N"&amp;44+(ROW()-176)*2)/5,0)/INDIRECT("J"&amp;45+(ROW()-176)*2)),""),"")</f>
        <v/>
      </c>
      <c r="T197" s="99"/>
      <c r="U197" s="18" t="s">
        <v>16</v>
      </c>
      <c r="V197" s="98" cm="1">
        <f t="array" aca="1" ref="V197" ca="1">IFERROR(IF(OR(C197=1,C197=3),TRUNC(P197/1000),IF(INDIRECT("L"&amp;44+(ROW()-176)*2)&lt;5,TRUNC(S197/1000),TRUNC(P197/1000))),"")</f>
        <v>0</v>
      </c>
      <c r="W197" s="99"/>
      <c r="X197" s="18" t="s">
        <v>17</v>
      </c>
      <c r="Y197" s="100">
        <f t="shared" ca="1" si="96"/>
        <v>0</v>
      </c>
      <c r="Z197" s="101"/>
      <c r="AA197" s="18" t="s">
        <v>17</v>
      </c>
      <c r="AB197" s="95" t="str">
        <f t="shared" ca="1" si="97"/>
        <v/>
      </c>
      <c r="AC197" s="96"/>
      <c r="AD197" s="18" t="s">
        <v>16</v>
      </c>
      <c r="AE197" s="98" t="str">
        <f t="shared" ca="1" si="98"/>
        <v/>
      </c>
      <c r="AF197" s="99"/>
      <c r="AG197" s="18" t="s">
        <v>16</v>
      </c>
      <c r="AR197" s="16"/>
      <c r="AS197" s="16"/>
      <c r="AT197" s="16"/>
      <c r="AV197" s="16"/>
    </row>
    <row r="198" spans="1:48" ht="35.1" customHeight="1" x14ac:dyDescent="0.25">
      <c r="A198" s="87"/>
      <c r="B198" s="38" t="str">
        <f t="shared" ca="1" si="100"/>
        <v/>
      </c>
      <c r="C198" s="38" t="str">
        <f t="shared" ca="1" si="100"/>
        <v/>
      </c>
      <c r="D198" s="98" t="str">
        <f t="shared" ca="1" si="93"/>
        <v/>
      </c>
      <c r="E198" s="99"/>
      <c r="F198" s="18" t="s">
        <v>16</v>
      </c>
      <c r="G198" s="98" t="str">
        <f t="shared" ca="1" si="94"/>
        <v/>
      </c>
      <c r="H198" s="99"/>
      <c r="I198" s="18" t="s">
        <v>16</v>
      </c>
      <c r="J198" s="95">
        <f t="shared" ca="1" si="99"/>
        <v>0</v>
      </c>
      <c r="K198" s="96"/>
      <c r="L198" s="18" t="s">
        <v>16</v>
      </c>
      <c r="M198" s="98" cm="1">
        <f t="array" aca="1" ref="M198" ca="1">IFERROR(TRUNC(J198*INDIRECT("AO"&amp;44+(ROW()-176)*2)),0)</f>
        <v>0</v>
      </c>
      <c r="N198" s="99"/>
      <c r="O198" s="18" t="s">
        <v>16</v>
      </c>
      <c r="P198" s="98">
        <f t="shared" ca="1" si="95"/>
        <v>0</v>
      </c>
      <c r="Q198" s="99"/>
      <c r="R198" s="18" t="s">
        <v>16</v>
      </c>
      <c r="S198" s="98" t="str" cm="1">
        <f t="array" aca="1" ref="S198" ca="1">IFERROR(IF(INDIRECT("L"&amp;44+(ROW()-176)*2)&lt;5,TRUNC(M198*ROUNDDOWN(INDIRECT("N"&amp;44+(ROW()-176)*2)/5,0)/INDIRECT("J"&amp;45+(ROW()-176)*2)),""),"")</f>
        <v/>
      </c>
      <c r="T198" s="99"/>
      <c r="U198" s="18" t="s">
        <v>16</v>
      </c>
      <c r="V198" s="98" cm="1">
        <f t="array" aca="1" ref="V198" ca="1">IFERROR(IF(OR(C198=1,C198=3),TRUNC(P198/1000),IF(INDIRECT("L"&amp;44+(ROW()-176)*2)&lt;5,TRUNC(S198/1000),TRUNC(P198/1000))),"")</f>
        <v>0</v>
      </c>
      <c r="W198" s="99"/>
      <c r="X198" s="18" t="s">
        <v>17</v>
      </c>
      <c r="Y198" s="100">
        <f t="shared" ca="1" si="96"/>
        <v>0</v>
      </c>
      <c r="Z198" s="101"/>
      <c r="AA198" s="18" t="s">
        <v>17</v>
      </c>
      <c r="AB198" s="95" t="str">
        <f t="shared" ca="1" si="97"/>
        <v/>
      </c>
      <c r="AC198" s="96"/>
      <c r="AD198" s="18" t="s">
        <v>16</v>
      </c>
      <c r="AE198" s="98" t="str">
        <f t="shared" ca="1" si="98"/>
        <v/>
      </c>
      <c r="AF198" s="99"/>
      <c r="AG198" s="18" t="s">
        <v>16</v>
      </c>
      <c r="AR198" s="16"/>
      <c r="AS198" s="16"/>
      <c r="AT198" s="16"/>
      <c r="AV198" s="16"/>
    </row>
    <row r="199" spans="1:48" ht="35.1" customHeight="1" x14ac:dyDescent="0.25">
      <c r="A199" s="87"/>
      <c r="B199" s="38" t="str">
        <f t="shared" ca="1" si="100"/>
        <v/>
      </c>
      <c r="C199" s="38" t="str">
        <f t="shared" ca="1" si="100"/>
        <v/>
      </c>
      <c r="D199" s="98" t="str">
        <f t="shared" ca="1" si="93"/>
        <v/>
      </c>
      <c r="E199" s="99"/>
      <c r="F199" s="18" t="s">
        <v>16</v>
      </c>
      <c r="G199" s="98" t="str">
        <f t="shared" ca="1" si="94"/>
        <v/>
      </c>
      <c r="H199" s="99"/>
      <c r="I199" s="18" t="s">
        <v>16</v>
      </c>
      <c r="J199" s="95">
        <f t="shared" ca="1" si="99"/>
        <v>0</v>
      </c>
      <c r="K199" s="96"/>
      <c r="L199" s="18" t="s">
        <v>16</v>
      </c>
      <c r="M199" s="98" cm="1">
        <f t="array" aca="1" ref="M199" ca="1">IFERROR(TRUNC(J199*INDIRECT("AO"&amp;44+(ROW()-176)*2)),0)</f>
        <v>0</v>
      </c>
      <c r="N199" s="99"/>
      <c r="O199" s="18" t="s">
        <v>16</v>
      </c>
      <c r="P199" s="98">
        <f t="shared" ca="1" si="95"/>
        <v>0</v>
      </c>
      <c r="Q199" s="99"/>
      <c r="R199" s="18" t="s">
        <v>16</v>
      </c>
      <c r="S199" s="98" t="str" cm="1">
        <f t="array" aca="1" ref="S199" ca="1">IFERROR(IF(INDIRECT("L"&amp;44+(ROW()-176)*2)&lt;5,TRUNC(M199*ROUNDDOWN(INDIRECT("N"&amp;44+(ROW()-176)*2)/5,0)/INDIRECT("J"&amp;45+(ROW()-176)*2)),""),"")</f>
        <v/>
      </c>
      <c r="T199" s="99"/>
      <c r="U199" s="18" t="s">
        <v>16</v>
      </c>
      <c r="V199" s="98" cm="1">
        <f t="array" aca="1" ref="V199" ca="1">IFERROR(IF(OR(C199=1,C199=3),TRUNC(P199/1000),IF(INDIRECT("L"&amp;44+(ROW()-176)*2)&lt;5,TRUNC(S199/1000),TRUNC(P199/1000))),"")</f>
        <v>0</v>
      </c>
      <c r="W199" s="99"/>
      <c r="X199" s="18" t="s">
        <v>17</v>
      </c>
      <c r="Y199" s="100">
        <f t="shared" ca="1" si="96"/>
        <v>0</v>
      </c>
      <c r="Z199" s="101"/>
      <c r="AA199" s="18" t="s">
        <v>17</v>
      </c>
      <c r="AB199" s="95" t="str">
        <f t="shared" ca="1" si="97"/>
        <v/>
      </c>
      <c r="AC199" s="96"/>
      <c r="AD199" s="18" t="s">
        <v>16</v>
      </c>
      <c r="AE199" s="98" t="str">
        <f t="shared" ca="1" si="98"/>
        <v/>
      </c>
      <c r="AF199" s="99"/>
      <c r="AG199" s="18" t="s">
        <v>16</v>
      </c>
      <c r="AR199" s="16"/>
      <c r="AS199" s="16"/>
      <c r="AT199" s="16"/>
      <c r="AV199" s="16"/>
    </row>
    <row r="200" spans="1:48" ht="35.1" customHeight="1" x14ac:dyDescent="0.25">
      <c r="A200" s="87"/>
      <c r="B200" s="38" t="str">
        <f t="shared" ca="1" si="100"/>
        <v/>
      </c>
      <c r="C200" s="38" t="str">
        <f t="shared" ca="1" si="100"/>
        <v/>
      </c>
      <c r="D200" s="98" t="str">
        <f t="shared" ca="1" si="93"/>
        <v/>
      </c>
      <c r="E200" s="99"/>
      <c r="F200" s="18" t="s">
        <v>16</v>
      </c>
      <c r="G200" s="98" t="str">
        <f t="shared" ca="1" si="94"/>
        <v/>
      </c>
      <c r="H200" s="99"/>
      <c r="I200" s="18" t="s">
        <v>16</v>
      </c>
      <c r="J200" s="95">
        <f t="shared" ca="1" si="99"/>
        <v>0</v>
      </c>
      <c r="K200" s="96"/>
      <c r="L200" s="18" t="s">
        <v>16</v>
      </c>
      <c r="M200" s="98" cm="1">
        <f t="array" aca="1" ref="M200" ca="1">IFERROR(TRUNC(J200*INDIRECT("AO"&amp;44+(ROW()-176)*2)),0)</f>
        <v>0</v>
      </c>
      <c r="N200" s="99"/>
      <c r="O200" s="18" t="s">
        <v>16</v>
      </c>
      <c r="P200" s="98">
        <f t="shared" ca="1" si="95"/>
        <v>0</v>
      </c>
      <c r="Q200" s="99"/>
      <c r="R200" s="18" t="s">
        <v>16</v>
      </c>
      <c r="S200" s="98" t="str" cm="1">
        <f t="array" aca="1" ref="S200" ca="1">IFERROR(IF(INDIRECT("L"&amp;44+(ROW()-176)*2)&lt;5,TRUNC(M200*ROUNDDOWN(INDIRECT("N"&amp;44+(ROW()-176)*2)/5,0)/INDIRECT("J"&amp;45+(ROW()-176)*2)),""),"")</f>
        <v/>
      </c>
      <c r="T200" s="99"/>
      <c r="U200" s="18" t="s">
        <v>16</v>
      </c>
      <c r="V200" s="98" cm="1">
        <f t="array" aca="1" ref="V200" ca="1">IFERROR(IF(OR(C200=1,C200=3),TRUNC(P200/1000),IF(INDIRECT("L"&amp;44+(ROW()-176)*2)&lt;5,TRUNC(S200/1000),TRUNC(P200/1000))),"")</f>
        <v>0</v>
      </c>
      <c r="W200" s="99"/>
      <c r="X200" s="18" t="s">
        <v>17</v>
      </c>
      <c r="Y200" s="100">
        <f t="shared" ca="1" si="96"/>
        <v>0</v>
      </c>
      <c r="Z200" s="101"/>
      <c r="AA200" s="18" t="s">
        <v>17</v>
      </c>
      <c r="AB200" s="95" t="str">
        <f t="shared" ca="1" si="97"/>
        <v/>
      </c>
      <c r="AC200" s="96"/>
      <c r="AD200" s="18" t="s">
        <v>16</v>
      </c>
      <c r="AE200" s="98" t="str">
        <f t="shared" ca="1" si="98"/>
        <v/>
      </c>
      <c r="AF200" s="99"/>
      <c r="AG200" s="18" t="s">
        <v>16</v>
      </c>
      <c r="AR200" s="16"/>
      <c r="AS200" s="16"/>
      <c r="AT200" s="16"/>
      <c r="AV200" s="16"/>
    </row>
    <row r="201" spans="1:48" ht="35.1" customHeight="1" x14ac:dyDescent="0.25">
      <c r="A201" s="87"/>
      <c r="B201" s="38" t="str">
        <f t="shared" ca="1" si="100"/>
        <v/>
      </c>
      <c r="C201" s="38" t="str">
        <f t="shared" ca="1" si="100"/>
        <v/>
      </c>
      <c r="D201" s="98" t="str">
        <f t="shared" ca="1" si="93"/>
        <v/>
      </c>
      <c r="E201" s="99"/>
      <c r="F201" s="18" t="s">
        <v>16</v>
      </c>
      <c r="G201" s="98" t="str">
        <f t="shared" ca="1" si="94"/>
        <v/>
      </c>
      <c r="H201" s="99"/>
      <c r="I201" s="18" t="s">
        <v>16</v>
      </c>
      <c r="J201" s="95">
        <f t="shared" ca="1" si="99"/>
        <v>0</v>
      </c>
      <c r="K201" s="96"/>
      <c r="L201" s="18" t="s">
        <v>16</v>
      </c>
      <c r="M201" s="98" cm="1">
        <f t="array" aca="1" ref="M201" ca="1">IFERROR(TRUNC(J201*INDIRECT("AO"&amp;44+(ROW()-176)*2)),0)</f>
        <v>0</v>
      </c>
      <c r="N201" s="99"/>
      <c r="O201" s="18" t="s">
        <v>16</v>
      </c>
      <c r="P201" s="98">
        <f t="shared" ca="1" si="95"/>
        <v>0</v>
      </c>
      <c r="Q201" s="99"/>
      <c r="R201" s="18" t="s">
        <v>16</v>
      </c>
      <c r="S201" s="98" t="str" cm="1">
        <f t="array" aca="1" ref="S201" ca="1">IFERROR(IF(INDIRECT("L"&amp;44+(ROW()-176)*2)&lt;5,TRUNC(M201*ROUNDDOWN(INDIRECT("N"&amp;44+(ROW()-176)*2)/5,0)/INDIRECT("J"&amp;45+(ROW()-176)*2)),""),"")</f>
        <v/>
      </c>
      <c r="T201" s="99"/>
      <c r="U201" s="18" t="s">
        <v>16</v>
      </c>
      <c r="V201" s="98" cm="1">
        <f t="array" aca="1" ref="V201" ca="1">IFERROR(IF(OR(C201=1,C201=3),TRUNC(P201/1000),IF(INDIRECT("L"&amp;44+(ROW()-176)*2)&lt;5,TRUNC(S201/1000),TRUNC(P201/1000))),"")</f>
        <v>0</v>
      </c>
      <c r="W201" s="99"/>
      <c r="X201" s="18" t="s">
        <v>17</v>
      </c>
      <c r="Y201" s="100">
        <f t="shared" ca="1" si="96"/>
        <v>0</v>
      </c>
      <c r="Z201" s="101"/>
      <c r="AA201" s="18" t="s">
        <v>17</v>
      </c>
      <c r="AB201" s="95" t="str">
        <f t="shared" ca="1" si="97"/>
        <v/>
      </c>
      <c r="AC201" s="96"/>
      <c r="AD201" s="18" t="s">
        <v>16</v>
      </c>
      <c r="AE201" s="98" t="str">
        <f t="shared" ca="1" si="98"/>
        <v/>
      </c>
      <c r="AF201" s="99"/>
      <c r="AG201" s="18" t="s">
        <v>16</v>
      </c>
      <c r="AR201" s="16"/>
      <c r="AS201" s="16"/>
      <c r="AT201" s="16"/>
      <c r="AV201" s="16"/>
    </row>
    <row r="202" spans="1:48" ht="35.1" customHeight="1" x14ac:dyDescent="0.25">
      <c r="A202" s="87"/>
      <c r="B202" s="38" t="str">
        <f t="shared" ca="1" si="100"/>
        <v/>
      </c>
      <c r="C202" s="38" t="str">
        <f t="shared" ca="1" si="100"/>
        <v/>
      </c>
      <c r="D202" s="98" t="str">
        <f t="shared" ca="1" si="93"/>
        <v/>
      </c>
      <c r="E202" s="99"/>
      <c r="F202" s="18" t="s">
        <v>16</v>
      </c>
      <c r="G202" s="98" t="str">
        <f t="shared" ca="1" si="94"/>
        <v/>
      </c>
      <c r="H202" s="99"/>
      <c r="I202" s="18" t="s">
        <v>16</v>
      </c>
      <c r="J202" s="95">
        <f t="shared" ca="1" si="99"/>
        <v>0</v>
      </c>
      <c r="K202" s="96"/>
      <c r="L202" s="18" t="s">
        <v>16</v>
      </c>
      <c r="M202" s="98" cm="1">
        <f t="array" aca="1" ref="M202" ca="1">IFERROR(TRUNC(J202*INDIRECT("AO"&amp;44+(ROW()-176)*2)),0)</f>
        <v>0</v>
      </c>
      <c r="N202" s="99"/>
      <c r="O202" s="18" t="s">
        <v>16</v>
      </c>
      <c r="P202" s="98">
        <f t="shared" ca="1" si="95"/>
        <v>0</v>
      </c>
      <c r="Q202" s="99"/>
      <c r="R202" s="18" t="s">
        <v>16</v>
      </c>
      <c r="S202" s="98" t="str" cm="1">
        <f t="array" aca="1" ref="S202" ca="1">IFERROR(IF(INDIRECT("L"&amp;44+(ROW()-176)*2)&lt;5,TRUNC(M202*ROUNDDOWN(INDIRECT("N"&amp;44+(ROW()-176)*2)/5,0)/INDIRECT("J"&amp;45+(ROW()-176)*2)),""),"")</f>
        <v/>
      </c>
      <c r="T202" s="99"/>
      <c r="U202" s="18" t="s">
        <v>16</v>
      </c>
      <c r="V202" s="98" cm="1">
        <f t="array" aca="1" ref="V202" ca="1">IFERROR(IF(OR(C202=1,C202=3),TRUNC(P202/1000),IF(INDIRECT("L"&amp;44+(ROW()-176)*2)&lt;5,TRUNC(S202/1000),TRUNC(P202/1000))),"")</f>
        <v>0</v>
      </c>
      <c r="W202" s="99"/>
      <c r="X202" s="18" t="s">
        <v>17</v>
      </c>
      <c r="Y202" s="100">
        <f t="shared" ca="1" si="96"/>
        <v>0</v>
      </c>
      <c r="Z202" s="101"/>
      <c r="AA202" s="18" t="s">
        <v>17</v>
      </c>
      <c r="AB202" s="95" t="str">
        <f t="shared" ca="1" si="97"/>
        <v/>
      </c>
      <c r="AC202" s="96"/>
      <c r="AD202" s="18" t="s">
        <v>16</v>
      </c>
      <c r="AE202" s="98" t="str">
        <f t="shared" ca="1" si="98"/>
        <v/>
      </c>
      <c r="AF202" s="99"/>
      <c r="AG202" s="18" t="s">
        <v>16</v>
      </c>
      <c r="AR202" s="16"/>
      <c r="AS202" s="16"/>
      <c r="AT202" s="16"/>
      <c r="AV202" s="16"/>
    </row>
    <row r="203" spans="1:48" ht="35.1" customHeight="1" x14ac:dyDescent="0.25">
      <c r="A203" s="87"/>
      <c r="B203" s="38" t="str">
        <f t="shared" ca="1" si="100"/>
        <v/>
      </c>
      <c r="C203" s="38" t="str">
        <f t="shared" ca="1" si="100"/>
        <v/>
      </c>
      <c r="D203" s="98" t="str">
        <f t="shared" ca="1" si="93"/>
        <v/>
      </c>
      <c r="E203" s="99"/>
      <c r="F203" s="18" t="s">
        <v>16</v>
      </c>
      <c r="G203" s="98" t="str">
        <f t="shared" ca="1" si="94"/>
        <v/>
      </c>
      <c r="H203" s="99"/>
      <c r="I203" s="18" t="s">
        <v>16</v>
      </c>
      <c r="J203" s="95">
        <f t="shared" ca="1" si="99"/>
        <v>0</v>
      </c>
      <c r="K203" s="96"/>
      <c r="L203" s="18" t="s">
        <v>16</v>
      </c>
      <c r="M203" s="98" cm="1">
        <f t="array" aca="1" ref="M203" ca="1">IFERROR(TRUNC(J203*INDIRECT("AO"&amp;44+(ROW()-176)*2)),0)</f>
        <v>0</v>
      </c>
      <c r="N203" s="99"/>
      <c r="O203" s="18" t="s">
        <v>16</v>
      </c>
      <c r="P203" s="98">
        <f t="shared" ca="1" si="95"/>
        <v>0</v>
      </c>
      <c r="Q203" s="99"/>
      <c r="R203" s="18" t="s">
        <v>16</v>
      </c>
      <c r="S203" s="98" t="str" cm="1">
        <f t="array" aca="1" ref="S203" ca="1">IFERROR(IF(INDIRECT("L"&amp;44+(ROW()-176)*2)&lt;5,TRUNC(M203*ROUNDDOWN(INDIRECT("N"&amp;44+(ROW()-176)*2)/5,0)/INDIRECT("J"&amp;45+(ROW()-176)*2)),""),"")</f>
        <v/>
      </c>
      <c r="T203" s="99"/>
      <c r="U203" s="18" t="s">
        <v>16</v>
      </c>
      <c r="V203" s="98" cm="1">
        <f t="array" aca="1" ref="V203" ca="1">IFERROR(IF(OR(C203=1,C203=3),TRUNC(P203/1000),IF(INDIRECT("L"&amp;44+(ROW()-176)*2)&lt;5,TRUNC(S203/1000),TRUNC(P203/1000))),"")</f>
        <v>0</v>
      </c>
      <c r="W203" s="99"/>
      <c r="X203" s="18" t="s">
        <v>17</v>
      </c>
      <c r="Y203" s="100">
        <f t="shared" ca="1" si="96"/>
        <v>0</v>
      </c>
      <c r="Z203" s="101"/>
      <c r="AA203" s="18" t="s">
        <v>17</v>
      </c>
      <c r="AB203" s="95" t="str">
        <f t="shared" ca="1" si="97"/>
        <v/>
      </c>
      <c r="AC203" s="96"/>
      <c r="AD203" s="18" t="s">
        <v>16</v>
      </c>
      <c r="AE203" s="98" t="str">
        <f t="shared" ca="1" si="98"/>
        <v/>
      </c>
      <c r="AF203" s="99"/>
      <c r="AG203" s="18" t="s">
        <v>16</v>
      </c>
      <c r="AR203" s="16"/>
      <c r="AS203" s="16"/>
      <c r="AT203" s="16"/>
      <c r="AV203" s="16"/>
    </row>
    <row r="204" spans="1:48" ht="35.1" customHeight="1" x14ac:dyDescent="0.25">
      <c r="A204" s="87"/>
      <c r="B204" s="38" t="str">
        <f t="shared" ca="1" si="100"/>
        <v/>
      </c>
      <c r="C204" s="38" t="str">
        <f t="shared" ca="1" si="100"/>
        <v/>
      </c>
      <c r="D204" s="98" t="str">
        <f t="shared" ca="1" si="93"/>
        <v/>
      </c>
      <c r="E204" s="99"/>
      <c r="F204" s="18" t="s">
        <v>16</v>
      </c>
      <c r="G204" s="98" t="str">
        <f t="shared" ca="1" si="94"/>
        <v/>
      </c>
      <c r="H204" s="99"/>
      <c r="I204" s="18" t="s">
        <v>16</v>
      </c>
      <c r="J204" s="95">
        <f t="shared" ca="1" si="99"/>
        <v>0</v>
      </c>
      <c r="K204" s="96"/>
      <c r="L204" s="18" t="s">
        <v>16</v>
      </c>
      <c r="M204" s="98" cm="1">
        <f t="array" aca="1" ref="M204" ca="1">IFERROR(TRUNC(J204*INDIRECT("AO"&amp;44+(ROW()-176)*2)),0)</f>
        <v>0</v>
      </c>
      <c r="N204" s="99"/>
      <c r="O204" s="18" t="s">
        <v>16</v>
      </c>
      <c r="P204" s="98">
        <f t="shared" ca="1" si="95"/>
        <v>0</v>
      </c>
      <c r="Q204" s="99"/>
      <c r="R204" s="18" t="s">
        <v>16</v>
      </c>
      <c r="S204" s="98" t="str" cm="1">
        <f t="array" aca="1" ref="S204" ca="1">IFERROR(IF(INDIRECT("L"&amp;44+(ROW()-176)*2)&lt;5,TRUNC(M204*ROUNDDOWN(INDIRECT("N"&amp;44+(ROW()-176)*2)/5,0)/INDIRECT("J"&amp;45+(ROW()-176)*2)),""),"")</f>
        <v/>
      </c>
      <c r="T204" s="99"/>
      <c r="U204" s="18" t="s">
        <v>16</v>
      </c>
      <c r="V204" s="98" cm="1">
        <f t="array" aca="1" ref="V204" ca="1">IFERROR(IF(OR(C204=1,C204=3),TRUNC(P204/1000),IF(INDIRECT("L"&amp;44+(ROW()-176)*2)&lt;5,TRUNC(S204/1000),TRUNC(P204/1000))),"")</f>
        <v>0</v>
      </c>
      <c r="W204" s="99"/>
      <c r="X204" s="18" t="s">
        <v>17</v>
      </c>
      <c r="Y204" s="100">
        <f t="shared" ca="1" si="96"/>
        <v>0</v>
      </c>
      <c r="Z204" s="101"/>
      <c r="AA204" s="18" t="s">
        <v>17</v>
      </c>
      <c r="AB204" s="95" t="str">
        <f t="shared" ca="1" si="97"/>
        <v/>
      </c>
      <c r="AC204" s="96"/>
      <c r="AD204" s="18" t="s">
        <v>16</v>
      </c>
      <c r="AE204" s="98" t="str">
        <f t="shared" ca="1" si="98"/>
        <v/>
      </c>
      <c r="AF204" s="99"/>
      <c r="AG204" s="18" t="s">
        <v>16</v>
      </c>
      <c r="AR204" s="16"/>
      <c r="AS204" s="16"/>
      <c r="AT204" s="16"/>
      <c r="AV204" s="16"/>
    </row>
    <row r="205" spans="1:48" ht="35.1" customHeight="1" x14ac:dyDescent="0.25">
      <c r="A205" s="87"/>
      <c r="B205" s="38" t="str">
        <f t="shared" ca="1" si="100"/>
        <v/>
      </c>
      <c r="C205" s="38" t="str">
        <f t="shared" ca="1" si="100"/>
        <v/>
      </c>
      <c r="D205" s="98" t="str">
        <f t="shared" ca="1" si="93"/>
        <v/>
      </c>
      <c r="E205" s="99"/>
      <c r="F205" s="18" t="s">
        <v>16</v>
      </c>
      <c r="G205" s="98" t="str">
        <f t="shared" ca="1" si="94"/>
        <v/>
      </c>
      <c r="H205" s="99"/>
      <c r="I205" s="18" t="s">
        <v>16</v>
      </c>
      <c r="J205" s="95">
        <f t="shared" ca="1" si="99"/>
        <v>0</v>
      </c>
      <c r="K205" s="96"/>
      <c r="L205" s="18" t="s">
        <v>16</v>
      </c>
      <c r="M205" s="98" cm="1">
        <f t="array" aca="1" ref="M205" ca="1">IFERROR(TRUNC(J205*INDIRECT("AO"&amp;44+(ROW()-176)*2)),0)</f>
        <v>0</v>
      </c>
      <c r="N205" s="99"/>
      <c r="O205" s="18" t="s">
        <v>16</v>
      </c>
      <c r="P205" s="98">
        <f t="shared" ca="1" si="95"/>
        <v>0</v>
      </c>
      <c r="Q205" s="99"/>
      <c r="R205" s="18" t="s">
        <v>16</v>
      </c>
      <c r="S205" s="98" t="str" cm="1">
        <f t="array" aca="1" ref="S205" ca="1">IFERROR(IF(INDIRECT("L"&amp;44+(ROW()-176)*2)&lt;5,TRUNC(M205*ROUNDDOWN(INDIRECT("N"&amp;44+(ROW()-176)*2)/5,0)/INDIRECT("J"&amp;45+(ROW()-176)*2)),""),"")</f>
        <v/>
      </c>
      <c r="T205" s="99"/>
      <c r="U205" s="18" t="s">
        <v>16</v>
      </c>
      <c r="V205" s="98" cm="1">
        <f t="array" aca="1" ref="V205" ca="1">IFERROR(IF(OR(C205=1,C205=3),TRUNC(P205/1000),IF(INDIRECT("L"&amp;44+(ROW()-176)*2)&lt;5,TRUNC(S205/1000),TRUNC(P205/1000))),"")</f>
        <v>0</v>
      </c>
      <c r="W205" s="99"/>
      <c r="X205" s="18" t="s">
        <v>17</v>
      </c>
      <c r="Y205" s="100">
        <f t="shared" ca="1" si="96"/>
        <v>0</v>
      </c>
      <c r="Z205" s="101"/>
      <c r="AA205" s="18" t="s">
        <v>17</v>
      </c>
      <c r="AB205" s="95" t="str">
        <f t="shared" ca="1" si="97"/>
        <v/>
      </c>
      <c r="AC205" s="96"/>
      <c r="AD205" s="18" t="s">
        <v>16</v>
      </c>
      <c r="AE205" s="98" t="str">
        <f t="shared" ca="1" si="98"/>
        <v/>
      </c>
      <c r="AF205" s="99"/>
      <c r="AG205" s="18" t="s">
        <v>16</v>
      </c>
      <c r="AR205" s="16"/>
      <c r="AS205" s="16"/>
      <c r="AT205" s="16"/>
      <c r="AV205" s="16"/>
    </row>
    <row r="206" spans="1:48" ht="35.1" customHeight="1" x14ac:dyDescent="0.25">
      <c r="A206" s="87"/>
      <c r="B206" s="38" t="str">
        <f t="shared" ca="1" si="100"/>
        <v/>
      </c>
      <c r="C206" s="38" t="str">
        <f t="shared" ca="1" si="100"/>
        <v/>
      </c>
      <c r="D206" s="98" t="str">
        <f t="shared" ca="1" si="93"/>
        <v/>
      </c>
      <c r="E206" s="99"/>
      <c r="F206" s="18" t="s">
        <v>16</v>
      </c>
      <c r="G206" s="98" t="str">
        <f t="shared" ca="1" si="94"/>
        <v/>
      </c>
      <c r="H206" s="99"/>
      <c r="I206" s="18" t="s">
        <v>16</v>
      </c>
      <c r="J206" s="95">
        <f t="shared" ca="1" si="99"/>
        <v>0</v>
      </c>
      <c r="K206" s="96"/>
      <c r="L206" s="18" t="s">
        <v>16</v>
      </c>
      <c r="M206" s="98" cm="1">
        <f t="array" aca="1" ref="M206" ca="1">IFERROR(TRUNC(J206*INDIRECT("AO"&amp;44+(ROW()-176)*2)),0)</f>
        <v>0</v>
      </c>
      <c r="N206" s="99"/>
      <c r="O206" s="18" t="s">
        <v>16</v>
      </c>
      <c r="P206" s="98">
        <f t="shared" ca="1" si="95"/>
        <v>0</v>
      </c>
      <c r="Q206" s="99"/>
      <c r="R206" s="18" t="s">
        <v>16</v>
      </c>
      <c r="S206" s="98" t="str" cm="1">
        <f t="array" aca="1" ref="S206" ca="1">IFERROR(IF(INDIRECT("L"&amp;44+(ROW()-176)*2)&lt;5,TRUNC(M206*ROUNDDOWN(INDIRECT("N"&amp;44+(ROW()-176)*2)/5,0)/INDIRECT("J"&amp;45+(ROW()-176)*2)),""),"")</f>
        <v/>
      </c>
      <c r="T206" s="99"/>
      <c r="U206" s="18" t="s">
        <v>16</v>
      </c>
      <c r="V206" s="98" cm="1">
        <f t="array" aca="1" ref="V206" ca="1">IFERROR(IF(OR(C206=1,C206=3),TRUNC(P206/1000),IF(INDIRECT("L"&amp;44+(ROW()-176)*2)&lt;5,TRUNC(S206/1000),TRUNC(P206/1000))),"")</f>
        <v>0</v>
      </c>
      <c r="W206" s="99"/>
      <c r="X206" s="18" t="s">
        <v>17</v>
      </c>
      <c r="Y206" s="100">
        <f t="shared" ca="1" si="96"/>
        <v>0</v>
      </c>
      <c r="Z206" s="101"/>
      <c r="AA206" s="18" t="s">
        <v>17</v>
      </c>
      <c r="AB206" s="95" t="str">
        <f t="shared" ca="1" si="97"/>
        <v/>
      </c>
      <c r="AC206" s="96"/>
      <c r="AD206" s="18" t="s">
        <v>16</v>
      </c>
      <c r="AE206" s="98" t="str">
        <f t="shared" ca="1" si="98"/>
        <v/>
      </c>
      <c r="AF206" s="99"/>
      <c r="AG206" s="18" t="s">
        <v>16</v>
      </c>
      <c r="AR206" s="16"/>
      <c r="AS206" s="16"/>
      <c r="AT206" s="16"/>
      <c r="AV206" s="16"/>
    </row>
    <row r="207" spans="1:48" ht="35.1" customHeight="1" x14ac:dyDescent="0.25">
      <c r="A207" s="87"/>
      <c r="B207" s="38" t="str">
        <f t="shared" ca="1" si="100"/>
        <v/>
      </c>
      <c r="C207" s="38" t="str">
        <f t="shared" ca="1" si="100"/>
        <v/>
      </c>
      <c r="D207" s="98" t="str">
        <f t="shared" ca="1" si="93"/>
        <v/>
      </c>
      <c r="E207" s="99"/>
      <c r="F207" s="18" t="s">
        <v>16</v>
      </c>
      <c r="G207" s="98" t="str">
        <f t="shared" ca="1" si="94"/>
        <v/>
      </c>
      <c r="H207" s="99"/>
      <c r="I207" s="18" t="s">
        <v>16</v>
      </c>
      <c r="J207" s="95">
        <f t="shared" ca="1" si="99"/>
        <v>0</v>
      </c>
      <c r="K207" s="96"/>
      <c r="L207" s="18" t="s">
        <v>16</v>
      </c>
      <c r="M207" s="98" cm="1">
        <f t="array" aca="1" ref="M207" ca="1">IFERROR(TRUNC(J207*INDIRECT("AO"&amp;44+(ROW()-176)*2)),0)</f>
        <v>0</v>
      </c>
      <c r="N207" s="99"/>
      <c r="O207" s="18" t="s">
        <v>16</v>
      </c>
      <c r="P207" s="98">
        <f t="shared" ca="1" si="95"/>
        <v>0</v>
      </c>
      <c r="Q207" s="99"/>
      <c r="R207" s="18" t="s">
        <v>16</v>
      </c>
      <c r="S207" s="98" t="str" cm="1">
        <f t="array" aca="1" ref="S207" ca="1">IFERROR(IF(INDIRECT("L"&amp;44+(ROW()-176)*2)&lt;5,TRUNC(M207*ROUNDDOWN(INDIRECT("N"&amp;44+(ROW()-176)*2)/5,0)/INDIRECT("J"&amp;45+(ROW()-176)*2)),""),"")</f>
        <v/>
      </c>
      <c r="T207" s="99"/>
      <c r="U207" s="18" t="s">
        <v>16</v>
      </c>
      <c r="V207" s="98" cm="1">
        <f t="array" aca="1" ref="V207" ca="1">IFERROR(IF(OR(C207=1,C207=3),TRUNC(P207/1000),IF(INDIRECT("L"&amp;44+(ROW()-176)*2)&lt;5,TRUNC(S207/1000),TRUNC(P207/1000))),"")</f>
        <v>0</v>
      </c>
      <c r="W207" s="99"/>
      <c r="X207" s="18" t="s">
        <v>17</v>
      </c>
      <c r="Y207" s="100">
        <f t="shared" ca="1" si="96"/>
        <v>0</v>
      </c>
      <c r="Z207" s="101"/>
      <c r="AA207" s="18" t="s">
        <v>17</v>
      </c>
      <c r="AB207" s="95" t="str">
        <f t="shared" ca="1" si="97"/>
        <v/>
      </c>
      <c r="AC207" s="96"/>
      <c r="AD207" s="18" t="s">
        <v>16</v>
      </c>
      <c r="AE207" s="98" t="str">
        <f t="shared" ca="1" si="98"/>
        <v/>
      </c>
      <c r="AF207" s="99"/>
      <c r="AG207" s="18" t="s">
        <v>16</v>
      </c>
      <c r="AR207" s="16"/>
      <c r="AS207" s="16"/>
      <c r="AT207" s="16"/>
      <c r="AV207" s="16"/>
    </row>
    <row r="208" spans="1:48" ht="35.1" customHeight="1" x14ac:dyDescent="0.25">
      <c r="A208" s="87"/>
      <c r="B208" s="38" t="str">
        <f t="shared" ca="1" si="100"/>
        <v/>
      </c>
      <c r="C208" s="38" t="str">
        <f t="shared" ca="1" si="100"/>
        <v/>
      </c>
      <c r="D208" s="98" t="str">
        <f t="shared" ca="1" si="93"/>
        <v/>
      </c>
      <c r="E208" s="99"/>
      <c r="F208" s="18" t="s">
        <v>16</v>
      </c>
      <c r="G208" s="98" t="str">
        <f t="shared" ca="1" si="94"/>
        <v/>
      </c>
      <c r="H208" s="99"/>
      <c r="I208" s="18" t="s">
        <v>16</v>
      </c>
      <c r="J208" s="95">
        <f t="shared" ca="1" si="99"/>
        <v>0</v>
      </c>
      <c r="K208" s="96"/>
      <c r="L208" s="18" t="s">
        <v>16</v>
      </c>
      <c r="M208" s="98" cm="1">
        <f t="array" aca="1" ref="M208" ca="1">IFERROR(TRUNC(J208*INDIRECT("AO"&amp;44+(ROW()-176)*2)),0)</f>
        <v>0</v>
      </c>
      <c r="N208" s="99"/>
      <c r="O208" s="18" t="s">
        <v>16</v>
      </c>
      <c r="P208" s="98">
        <f t="shared" ca="1" si="95"/>
        <v>0</v>
      </c>
      <c r="Q208" s="99"/>
      <c r="R208" s="18" t="s">
        <v>16</v>
      </c>
      <c r="S208" s="98" t="str" cm="1">
        <f t="array" aca="1" ref="S208" ca="1">IFERROR(IF(INDIRECT("L"&amp;44+(ROW()-176)*2)&lt;5,TRUNC(M208*ROUNDDOWN(INDIRECT("N"&amp;44+(ROW()-176)*2)/5,0)/INDIRECT("J"&amp;45+(ROW()-176)*2)),""),"")</f>
        <v/>
      </c>
      <c r="T208" s="99"/>
      <c r="U208" s="18" t="s">
        <v>16</v>
      </c>
      <c r="V208" s="98" cm="1">
        <f t="array" aca="1" ref="V208" ca="1">IFERROR(IF(OR(C208=1,C208=3),TRUNC(P208/1000),IF(INDIRECT("L"&amp;44+(ROW()-176)*2)&lt;5,TRUNC(S208/1000),TRUNC(P208/1000))),"")</f>
        <v>0</v>
      </c>
      <c r="W208" s="99"/>
      <c r="X208" s="18" t="s">
        <v>17</v>
      </c>
      <c r="Y208" s="100">
        <f t="shared" ca="1" si="96"/>
        <v>0</v>
      </c>
      <c r="Z208" s="101"/>
      <c r="AA208" s="18" t="s">
        <v>17</v>
      </c>
      <c r="AB208" s="95" t="str">
        <f t="shared" ca="1" si="97"/>
        <v/>
      </c>
      <c r="AC208" s="96"/>
      <c r="AD208" s="18" t="s">
        <v>16</v>
      </c>
      <c r="AE208" s="98" t="str">
        <f t="shared" ca="1" si="98"/>
        <v/>
      </c>
      <c r="AF208" s="99"/>
      <c r="AG208" s="18" t="s">
        <v>16</v>
      </c>
      <c r="AR208" s="16"/>
      <c r="AS208" s="16"/>
      <c r="AT208" s="16"/>
      <c r="AV208" s="16"/>
    </row>
    <row r="209" spans="1:48" ht="35.1" customHeight="1" x14ac:dyDescent="0.25">
      <c r="A209" s="87"/>
      <c r="B209" s="38" t="str">
        <f t="shared" ca="1" si="100"/>
        <v/>
      </c>
      <c r="C209" s="38" t="str">
        <f t="shared" ca="1" si="100"/>
        <v/>
      </c>
      <c r="D209" s="98" t="str">
        <f t="shared" ca="1" si="93"/>
        <v/>
      </c>
      <c r="E209" s="99"/>
      <c r="F209" s="18" t="s">
        <v>16</v>
      </c>
      <c r="G209" s="98" t="str">
        <f t="shared" ca="1" si="94"/>
        <v/>
      </c>
      <c r="H209" s="99"/>
      <c r="I209" s="18" t="s">
        <v>16</v>
      </c>
      <c r="J209" s="95">
        <f t="shared" ca="1" si="99"/>
        <v>0</v>
      </c>
      <c r="K209" s="96"/>
      <c r="L209" s="18" t="s">
        <v>16</v>
      </c>
      <c r="M209" s="98" cm="1">
        <f t="array" aca="1" ref="M209" ca="1">IFERROR(TRUNC(J209*INDIRECT("AO"&amp;44+(ROW()-176)*2)),0)</f>
        <v>0</v>
      </c>
      <c r="N209" s="99"/>
      <c r="O209" s="18" t="s">
        <v>16</v>
      </c>
      <c r="P209" s="98">
        <f t="shared" ca="1" si="95"/>
        <v>0</v>
      </c>
      <c r="Q209" s="99"/>
      <c r="R209" s="18" t="s">
        <v>16</v>
      </c>
      <c r="S209" s="98" t="str" cm="1">
        <f t="array" aca="1" ref="S209" ca="1">IFERROR(IF(INDIRECT("L"&amp;44+(ROW()-176)*2)&lt;5,TRUNC(M209*ROUNDDOWN(INDIRECT("N"&amp;44+(ROW()-176)*2)/5,0)/INDIRECT("J"&amp;45+(ROW()-176)*2)),""),"")</f>
        <v/>
      </c>
      <c r="T209" s="99"/>
      <c r="U209" s="18" t="s">
        <v>16</v>
      </c>
      <c r="V209" s="98" cm="1">
        <f t="array" aca="1" ref="V209" ca="1">IFERROR(IF(OR(C209=1,C209=3),TRUNC(P209/1000),IF(INDIRECT("L"&amp;44+(ROW()-176)*2)&lt;5,TRUNC(S209/1000),TRUNC(P209/1000))),"")</f>
        <v>0</v>
      </c>
      <c r="W209" s="99"/>
      <c r="X209" s="18" t="s">
        <v>17</v>
      </c>
      <c r="Y209" s="100">
        <f t="shared" ca="1" si="96"/>
        <v>0</v>
      </c>
      <c r="Z209" s="101"/>
      <c r="AA209" s="18" t="s">
        <v>17</v>
      </c>
      <c r="AB209" s="95" t="str">
        <f t="shared" ca="1" si="97"/>
        <v/>
      </c>
      <c r="AC209" s="96"/>
      <c r="AD209" s="18" t="s">
        <v>16</v>
      </c>
      <c r="AE209" s="98" t="str">
        <f t="shared" ca="1" si="98"/>
        <v/>
      </c>
      <c r="AF209" s="99"/>
      <c r="AG209" s="18" t="s">
        <v>16</v>
      </c>
      <c r="AR209" s="16"/>
      <c r="AS209" s="16"/>
      <c r="AT209" s="16"/>
      <c r="AV209" s="16"/>
    </row>
    <row r="210" spans="1:48" ht="35.1" customHeight="1" x14ac:dyDescent="0.25">
      <c r="A210" s="87"/>
      <c r="B210" s="38" t="str">
        <f t="shared" ref="B210:C216" ca="1" si="101">B165</f>
        <v/>
      </c>
      <c r="C210" s="38" t="str">
        <f t="shared" ca="1" si="101"/>
        <v/>
      </c>
      <c r="D210" s="98" t="str">
        <f t="shared" ca="1" si="93"/>
        <v/>
      </c>
      <c r="E210" s="99"/>
      <c r="F210" s="18" t="s">
        <v>16</v>
      </c>
      <c r="G210" s="98" t="str">
        <f t="shared" ca="1" si="94"/>
        <v/>
      </c>
      <c r="H210" s="99"/>
      <c r="I210" s="18" t="s">
        <v>16</v>
      </c>
      <c r="J210" s="95">
        <f t="shared" ca="1" si="99"/>
        <v>0</v>
      </c>
      <c r="K210" s="96"/>
      <c r="L210" s="18" t="s">
        <v>16</v>
      </c>
      <c r="M210" s="98" cm="1">
        <f t="array" aca="1" ref="M210" ca="1">IFERROR(TRUNC(J210*INDIRECT("AO"&amp;44+(ROW()-176)*2)),0)</f>
        <v>0</v>
      </c>
      <c r="N210" s="99"/>
      <c r="O210" s="18" t="s">
        <v>16</v>
      </c>
      <c r="P210" s="98">
        <f t="shared" ca="1" si="95"/>
        <v>0</v>
      </c>
      <c r="Q210" s="99"/>
      <c r="R210" s="18" t="s">
        <v>16</v>
      </c>
      <c r="S210" s="98" t="str" cm="1">
        <f t="array" aca="1" ref="S210" ca="1">IFERROR(IF(INDIRECT("L"&amp;44+(ROW()-176)*2)&lt;5,TRUNC(M210*ROUNDDOWN(INDIRECT("N"&amp;44+(ROW()-176)*2)/5,0)/INDIRECT("J"&amp;45+(ROW()-176)*2)),""),"")</f>
        <v/>
      </c>
      <c r="T210" s="99"/>
      <c r="U210" s="18" t="s">
        <v>16</v>
      </c>
      <c r="V210" s="98" cm="1">
        <f t="array" aca="1" ref="V210" ca="1">IFERROR(IF(OR(C210=1,C210=3),TRUNC(P210/1000),IF(INDIRECT("L"&amp;44+(ROW()-176)*2)&lt;5,TRUNC(S210/1000),TRUNC(P210/1000))),"")</f>
        <v>0</v>
      </c>
      <c r="W210" s="99"/>
      <c r="X210" s="18" t="s">
        <v>17</v>
      </c>
      <c r="Y210" s="100">
        <f t="shared" ca="1" si="96"/>
        <v>0</v>
      </c>
      <c r="Z210" s="101"/>
      <c r="AA210" s="18" t="s">
        <v>17</v>
      </c>
      <c r="AB210" s="95" t="str">
        <f t="shared" ca="1" si="97"/>
        <v/>
      </c>
      <c r="AC210" s="96"/>
      <c r="AD210" s="18" t="s">
        <v>16</v>
      </c>
      <c r="AE210" s="98" t="str">
        <f t="shared" ca="1" si="98"/>
        <v/>
      </c>
      <c r="AF210" s="99"/>
      <c r="AG210" s="18" t="s">
        <v>16</v>
      </c>
      <c r="AR210" s="16"/>
      <c r="AS210" s="16"/>
      <c r="AT210" s="16"/>
      <c r="AV210" s="16"/>
    </row>
    <row r="211" spans="1:48" ht="35.1" customHeight="1" x14ac:dyDescent="0.25">
      <c r="A211" s="87"/>
      <c r="B211" s="38" t="str">
        <f t="shared" ca="1" si="101"/>
        <v/>
      </c>
      <c r="C211" s="38" t="str">
        <f t="shared" ca="1" si="101"/>
        <v/>
      </c>
      <c r="D211" s="98" t="str">
        <f t="shared" ca="1" si="93"/>
        <v/>
      </c>
      <c r="E211" s="99"/>
      <c r="F211" s="18" t="s">
        <v>16</v>
      </c>
      <c r="G211" s="98" t="str">
        <f t="shared" ca="1" si="94"/>
        <v/>
      </c>
      <c r="H211" s="99"/>
      <c r="I211" s="18" t="s">
        <v>16</v>
      </c>
      <c r="J211" s="95">
        <f t="shared" ca="1" si="99"/>
        <v>0</v>
      </c>
      <c r="K211" s="96"/>
      <c r="L211" s="18" t="s">
        <v>16</v>
      </c>
      <c r="M211" s="98" cm="1">
        <f t="array" aca="1" ref="M211" ca="1">IFERROR(TRUNC(J211*INDIRECT("AO"&amp;44+(ROW()-176)*2)),0)</f>
        <v>0</v>
      </c>
      <c r="N211" s="99"/>
      <c r="O211" s="18" t="s">
        <v>16</v>
      </c>
      <c r="P211" s="98">
        <f t="shared" ca="1" si="95"/>
        <v>0</v>
      </c>
      <c r="Q211" s="99"/>
      <c r="R211" s="18" t="s">
        <v>16</v>
      </c>
      <c r="S211" s="98" t="str" cm="1">
        <f t="array" aca="1" ref="S211" ca="1">IFERROR(IF(INDIRECT("L"&amp;44+(ROW()-176)*2)&lt;5,TRUNC(M211*ROUNDDOWN(INDIRECT("N"&amp;44+(ROW()-176)*2)/5,0)/INDIRECT("J"&amp;45+(ROW()-176)*2)),""),"")</f>
        <v/>
      </c>
      <c r="T211" s="99"/>
      <c r="U211" s="18" t="s">
        <v>16</v>
      </c>
      <c r="V211" s="98" cm="1">
        <f t="array" aca="1" ref="V211" ca="1">IFERROR(IF(OR(C211=1,C211=3),TRUNC(P211/1000),IF(INDIRECT("L"&amp;44+(ROW()-176)*2)&lt;5,TRUNC(S211/1000),TRUNC(P211/1000))),"")</f>
        <v>0</v>
      </c>
      <c r="W211" s="99"/>
      <c r="X211" s="18" t="s">
        <v>17</v>
      </c>
      <c r="Y211" s="100">
        <f t="shared" ca="1" si="96"/>
        <v>0</v>
      </c>
      <c r="Z211" s="101"/>
      <c r="AA211" s="18" t="s">
        <v>17</v>
      </c>
      <c r="AB211" s="95" t="str">
        <f t="shared" ca="1" si="97"/>
        <v/>
      </c>
      <c r="AC211" s="96"/>
      <c r="AD211" s="18" t="s">
        <v>16</v>
      </c>
      <c r="AE211" s="98" t="str">
        <f t="shared" ca="1" si="98"/>
        <v/>
      </c>
      <c r="AF211" s="99"/>
      <c r="AG211" s="18" t="s">
        <v>16</v>
      </c>
      <c r="AR211" s="16"/>
      <c r="AS211" s="16"/>
      <c r="AT211" s="16"/>
      <c r="AV211" s="16"/>
    </row>
    <row r="212" spans="1:48" ht="35.1" customHeight="1" x14ac:dyDescent="0.25">
      <c r="A212" s="87"/>
      <c r="B212" s="38" t="str">
        <f t="shared" ca="1" si="101"/>
        <v/>
      </c>
      <c r="C212" s="38" t="str">
        <f t="shared" ca="1" si="101"/>
        <v/>
      </c>
      <c r="D212" s="98" t="str">
        <f t="shared" ca="1" si="93"/>
        <v/>
      </c>
      <c r="E212" s="99"/>
      <c r="F212" s="18" t="s">
        <v>16</v>
      </c>
      <c r="G212" s="98" t="str">
        <f t="shared" ca="1" si="94"/>
        <v/>
      </c>
      <c r="H212" s="99"/>
      <c r="I212" s="18" t="s">
        <v>16</v>
      </c>
      <c r="J212" s="95">
        <f t="shared" ca="1" si="99"/>
        <v>0</v>
      </c>
      <c r="K212" s="96"/>
      <c r="L212" s="18" t="s">
        <v>16</v>
      </c>
      <c r="M212" s="98" cm="1">
        <f t="array" aca="1" ref="M212" ca="1">IFERROR(TRUNC(J212*INDIRECT("AO"&amp;44+(ROW()-176)*2)),0)</f>
        <v>0</v>
      </c>
      <c r="N212" s="99"/>
      <c r="O212" s="18" t="s">
        <v>16</v>
      </c>
      <c r="P212" s="98">
        <f t="shared" ca="1" si="95"/>
        <v>0</v>
      </c>
      <c r="Q212" s="99"/>
      <c r="R212" s="18" t="s">
        <v>16</v>
      </c>
      <c r="S212" s="98" t="str" cm="1">
        <f t="array" aca="1" ref="S212" ca="1">IFERROR(IF(INDIRECT("L"&amp;44+(ROW()-176)*2)&lt;5,TRUNC(M212*ROUNDDOWN(INDIRECT("N"&amp;44+(ROW()-176)*2)/5,0)/INDIRECT("J"&amp;45+(ROW()-176)*2)),""),"")</f>
        <v/>
      </c>
      <c r="T212" s="99"/>
      <c r="U212" s="18" t="s">
        <v>16</v>
      </c>
      <c r="V212" s="98" cm="1">
        <f t="array" aca="1" ref="V212" ca="1">IFERROR(IF(OR(C212=1,C212=3),TRUNC(P212/1000),IF(INDIRECT("L"&amp;44+(ROW()-176)*2)&lt;5,TRUNC(S212/1000),TRUNC(P212/1000))),"")</f>
        <v>0</v>
      </c>
      <c r="W212" s="99"/>
      <c r="X212" s="18" t="s">
        <v>17</v>
      </c>
      <c r="Y212" s="100">
        <f t="shared" ca="1" si="96"/>
        <v>0</v>
      </c>
      <c r="Z212" s="101"/>
      <c r="AA212" s="18" t="s">
        <v>17</v>
      </c>
      <c r="AB212" s="95" t="str">
        <f t="shared" ca="1" si="97"/>
        <v/>
      </c>
      <c r="AC212" s="96"/>
      <c r="AD212" s="18" t="s">
        <v>16</v>
      </c>
      <c r="AE212" s="98" t="str">
        <f t="shared" ca="1" si="98"/>
        <v/>
      </c>
      <c r="AF212" s="99"/>
      <c r="AG212" s="18" t="s">
        <v>16</v>
      </c>
      <c r="AR212" s="16"/>
      <c r="AS212" s="16"/>
      <c r="AT212" s="16"/>
      <c r="AV212" s="16"/>
    </row>
    <row r="213" spans="1:48" ht="35.1" customHeight="1" x14ac:dyDescent="0.25">
      <c r="A213" s="87"/>
      <c r="B213" s="38" t="str">
        <f t="shared" ca="1" si="101"/>
        <v/>
      </c>
      <c r="C213" s="38" t="str">
        <f t="shared" ca="1" si="101"/>
        <v/>
      </c>
      <c r="D213" s="98" t="str">
        <f t="shared" ca="1" si="93"/>
        <v/>
      </c>
      <c r="E213" s="99"/>
      <c r="F213" s="18" t="s">
        <v>16</v>
      </c>
      <c r="G213" s="98" t="str">
        <f t="shared" ca="1" si="94"/>
        <v/>
      </c>
      <c r="H213" s="99"/>
      <c r="I213" s="18" t="s">
        <v>16</v>
      </c>
      <c r="J213" s="95">
        <f t="shared" ca="1" si="99"/>
        <v>0</v>
      </c>
      <c r="K213" s="96"/>
      <c r="L213" s="18" t="s">
        <v>16</v>
      </c>
      <c r="M213" s="98" cm="1">
        <f t="array" aca="1" ref="M213" ca="1">IFERROR(TRUNC(J213*INDIRECT("AO"&amp;44+(ROW()-176)*2)),0)</f>
        <v>0</v>
      </c>
      <c r="N213" s="99"/>
      <c r="O213" s="18" t="s">
        <v>16</v>
      </c>
      <c r="P213" s="98">
        <f t="shared" ca="1" si="95"/>
        <v>0</v>
      </c>
      <c r="Q213" s="99"/>
      <c r="R213" s="18" t="s">
        <v>16</v>
      </c>
      <c r="S213" s="98" t="str" cm="1">
        <f t="array" aca="1" ref="S213" ca="1">IFERROR(IF(INDIRECT("L"&amp;44+(ROW()-176)*2)&lt;5,TRUNC(M213*ROUNDDOWN(INDIRECT("N"&amp;44+(ROW()-176)*2)/5,0)/INDIRECT("J"&amp;45+(ROW()-176)*2)),""),"")</f>
        <v/>
      </c>
      <c r="T213" s="99"/>
      <c r="U213" s="18" t="s">
        <v>16</v>
      </c>
      <c r="V213" s="98" cm="1">
        <f t="array" aca="1" ref="V213" ca="1">IFERROR(IF(OR(C213=1,C213=3),TRUNC(P213/1000),IF(INDIRECT("L"&amp;44+(ROW()-176)*2)&lt;5,TRUNC(S213/1000),TRUNC(P213/1000))),"")</f>
        <v>0</v>
      </c>
      <c r="W213" s="99"/>
      <c r="X213" s="18" t="s">
        <v>17</v>
      </c>
      <c r="Y213" s="100">
        <f t="shared" ca="1" si="96"/>
        <v>0</v>
      </c>
      <c r="Z213" s="101"/>
      <c r="AA213" s="18" t="s">
        <v>17</v>
      </c>
      <c r="AB213" s="95" t="str">
        <f t="shared" ca="1" si="97"/>
        <v/>
      </c>
      <c r="AC213" s="96"/>
      <c r="AD213" s="18" t="s">
        <v>16</v>
      </c>
      <c r="AE213" s="98" t="str">
        <f t="shared" ca="1" si="98"/>
        <v/>
      </c>
      <c r="AF213" s="99"/>
      <c r="AG213" s="18" t="s">
        <v>16</v>
      </c>
      <c r="AR213" s="16"/>
      <c r="AS213" s="16"/>
      <c r="AT213" s="16"/>
      <c r="AV213" s="16"/>
    </row>
    <row r="214" spans="1:48" ht="35.1" customHeight="1" x14ac:dyDescent="0.25">
      <c r="A214" s="87"/>
      <c r="B214" s="38" t="str">
        <f t="shared" ca="1" si="101"/>
        <v/>
      </c>
      <c r="C214" s="38" t="str">
        <f t="shared" ca="1" si="101"/>
        <v/>
      </c>
      <c r="D214" s="98" t="str">
        <f t="shared" ca="1" si="93"/>
        <v/>
      </c>
      <c r="E214" s="99"/>
      <c r="F214" s="18" t="s">
        <v>16</v>
      </c>
      <c r="G214" s="98" t="str">
        <f t="shared" ca="1" si="94"/>
        <v/>
      </c>
      <c r="H214" s="99"/>
      <c r="I214" s="18" t="s">
        <v>16</v>
      </c>
      <c r="J214" s="95">
        <f t="shared" ca="1" si="99"/>
        <v>0</v>
      </c>
      <c r="K214" s="96"/>
      <c r="L214" s="18" t="s">
        <v>16</v>
      </c>
      <c r="M214" s="98" cm="1">
        <f t="array" aca="1" ref="M214" ca="1">IFERROR(TRUNC(J214*INDIRECT("AO"&amp;44+(ROW()-176)*2)),0)</f>
        <v>0</v>
      </c>
      <c r="N214" s="99"/>
      <c r="O214" s="18" t="s">
        <v>16</v>
      </c>
      <c r="P214" s="98">
        <f t="shared" ca="1" si="95"/>
        <v>0</v>
      </c>
      <c r="Q214" s="99"/>
      <c r="R214" s="18" t="s">
        <v>16</v>
      </c>
      <c r="S214" s="98" t="str" cm="1">
        <f t="array" aca="1" ref="S214" ca="1">IFERROR(IF(INDIRECT("L"&amp;44+(ROW()-176)*2)&lt;5,TRUNC(M214*ROUNDDOWN(INDIRECT("N"&amp;44+(ROW()-176)*2)/5,0)/INDIRECT("J"&amp;45+(ROW()-176)*2)),""),"")</f>
        <v/>
      </c>
      <c r="T214" s="99"/>
      <c r="U214" s="18" t="s">
        <v>16</v>
      </c>
      <c r="V214" s="98" cm="1">
        <f t="array" aca="1" ref="V214" ca="1">IFERROR(IF(OR(C214=1,C214=3),TRUNC(P214/1000),IF(INDIRECT("L"&amp;44+(ROW()-176)*2)&lt;5,TRUNC(S214/1000),TRUNC(P214/1000))),"")</f>
        <v>0</v>
      </c>
      <c r="W214" s="99"/>
      <c r="X214" s="18" t="s">
        <v>17</v>
      </c>
      <c r="Y214" s="100">
        <f t="shared" ca="1" si="96"/>
        <v>0</v>
      </c>
      <c r="Z214" s="101"/>
      <c r="AA214" s="18" t="s">
        <v>17</v>
      </c>
      <c r="AB214" s="95" t="str">
        <f t="shared" ca="1" si="97"/>
        <v/>
      </c>
      <c r="AC214" s="96"/>
      <c r="AD214" s="18" t="s">
        <v>16</v>
      </c>
      <c r="AE214" s="98" t="str">
        <f t="shared" ca="1" si="98"/>
        <v/>
      </c>
      <c r="AF214" s="99"/>
      <c r="AG214" s="18" t="s">
        <v>16</v>
      </c>
      <c r="AR214" s="16"/>
      <c r="AS214" s="16"/>
      <c r="AT214" s="16"/>
      <c r="AV214" s="16"/>
    </row>
    <row r="215" spans="1:48" ht="35.1" customHeight="1" x14ac:dyDescent="0.25">
      <c r="A215" s="87"/>
      <c r="B215" s="38" t="str">
        <f t="shared" ca="1" si="101"/>
        <v/>
      </c>
      <c r="C215" s="38" t="str">
        <f t="shared" ca="1" si="101"/>
        <v/>
      </c>
      <c r="D215" s="98" t="str">
        <f t="shared" ca="1" si="93"/>
        <v/>
      </c>
      <c r="E215" s="99"/>
      <c r="F215" s="18" t="s">
        <v>16</v>
      </c>
      <c r="G215" s="98" t="str">
        <f t="shared" ca="1" si="94"/>
        <v/>
      </c>
      <c r="H215" s="99"/>
      <c r="I215" s="18" t="s">
        <v>16</v>
      </c>
      <c r="J215" s="95">
        <f t="shared" ca="1" si="99"/>
        <v>0</v>
      </c>
      <c r="K215" s="96"/>
      <c r="L215" s="18" t="s">
        <v>16</v>
      </c>
      <c r="M215" s="98" cm="1">
        <f t="array" aca="1" ref="M215" ca="1">IFERROR(TRUNC(J215*INDIRECT("AO"&amp;44+(ROW()-176)*2)),0)</f>
        <v>0</v>
      </c>
      <c r="N215" s="99"/>
      <c r="O215" s="18" t="s">
        <v>16</v>
      </c>
      <c r="P215" s="98">
        <f t="shared" ca="1" si="95"/>
        <v>0</v>
      </c>
      <c r="Q215" s="99"/>
      <c r="R215" s="18" t="s">
        <v>16</v>
      </c>
      <c r="S215" s="98" t="str" cm="1">
        <f t="array" aca="1" ref="S215" ca="1">IFERROR(IF(INDIRECT("L"&amp;44+(ROW()-176)*2)&lt;5,TRUNC(M215*ROUNDDOWN(INDIRECT("N"&amp;44+(ROW()-176)*2)/5,0)/INDIRECT("J"&amp;45+(ROW()-176)*2)),""),"")</f>
        <v/>
      </c>
      <c r="T215" s="99"/>
      <c r="U215" s="18" t="s">
        <v>16</v>
      </c>
      <c r="V215" s="98" cm="1">
        <f t="array" aca="1" ref="V215" ca="1">IFERROR(IF(OR(C215=1,C215=3),TRUNC(P215/1000),IF(INDIRECT("L"&amp;44+(ROW()-176)*2)&lt;5,TRUNC(S215/1000),TRUNC(P215/1000))),"")</f>
        <v>0</v>
      </c>
      <c r="W215" s="99"/>
      <c r="X215" s="18" t="s">
        <v>17</v>
      </c>
      <c r="Y215" s="100">
        <f t="shared" ca="1" si="96"/>
        <v>0</v>
      </c>
      <c r="Z215" s="101"/>
      <c r="AA215" s="18" t="s">
        <v>17</v>
      </c>
      <c r="AB215" s="95" t="str">
        <f t="shared" ca="1" si="97"/>
        <v/>
      </c>
      <c r="AC215" s="96"/>
      <c r="AD215" s="18" t="s">
        <v>16</v>
      </c>
      <c r="AE215" s="98" t="str">
        <f t="shared" ca="1" si="98"/>
        <v/>
      </c>
      <c r="AF215" s="99"/>
      <c r="AG215" s="18" t="s">
        <v>16</v>
      </c>
      <c r="AR215" s="16"/>
      <c r="AS215" s="16"/>
      <c r="AT215" s="16"/>
      <c r="AV215" s="16"/>
    </row>
    <row r="216" spans="1:48" ht="35.1" customHeight="1" x14ac:dyDescent="0.25">
      <c r="A216" s="87"/>
      <c r="B216" s="38" t="str">
        <f t="shared" ca="1" si="101"/>
        <v/>
      </c>
      <c r="C216" s="38" t="str">
        <f t="shared" ca="1" si="101"/>
        <v/>
      </c>
      <c r="D216" s="98" t="str">
        <f t="shared" ca="1" si="93"/>
        <v/>
      </c>
      <c r="E216" s="99"/>
      <c r="F216" s="18" t="s">
        <v>16</v>
      </c>
      <c r="G216" s="98" t="str">
        <f t="shared" ca="1" si="94"/>
        <v/>
      </c>
      <c r="H216" s="99"/>
      <c r="I216" s="18" t="s">
        <v>16</v>
      </c>
      <c r="J216" s="95">
        <f t="shared" ca="1" si="99"/>
        <v>0</v>
      </c>
      <c r="K216" s="96"/>
      <c r="L216" s="18" t="s">
        <v>16</v>
      </c>
      <c r="M216" s="98" cm="1">
        <f t="array" aca="1" ref="M216" ca="1">IFERROR(TRUNC(J216*INDIRECT("AO"&amp;44+(ROW()-176)*2)),0)</f>
        <v>0</v>
      </c>
      <c r="N216" s="99"/>
      <c r="O216" s="18" t="s">
        <v>16</v>
      </c>
      <c r="P216" s="98">
        <f t="shared" ca="1" si="95"/>
        <v>0</v>
      </c>
      <c r="Q216" s="99"/>
      <c r="R216" s="18" t="s">
        <v>16</v>
      </c>
      <c r="S216" s="98" t="str" cm="1">
        <f t="array" aca="1" ref="S216" ca="1">IFERROR(IF(INDIRECT("L"&amp;44+(ROW()-176)*2)&lt;5,TRUNC(M216*ROUNDDOWN(INDIRECT("N"&amp;44+(ROW()-176)*2)/5,0)/INDIRECT("J"&amp;45+(ROW()-176)*2)),""),"")</f>
        <v/>
      </c>
      <c r="T216" s="99"/>
      <c r="U216" s="18" t="s">
        <v>16</v>
      </c>
      <c r="V216" s="98" cm="1">
        <f t="array" aca="1" ref="V216" ca="1">IFERROR(IF(OR(C216=1,C216=3),TRUNC(P216/1000),IF(INDIRECT("L"&amp;44+(ROW()-176)*2)&lt;5,TRUNC(S216/1000),TRUNC(P216/1000))),"")</f>
        <v>0</v>
      </c>
      <c r="W216" s="99"/>
      <c r="X216" s="18" t="s">
        <v>17</v>
      </c>
      <c r="Y216" s="100">
        <f t="shared" ca="1" si="96"/>
        <v>0</v>
      </c>
      <c r="Z216" s="101"/>
      <c r="AA216" s="18" t="s">
        <v>17</v>
      </c>
      <c r="AB216" s="95" t="str">
        <f t="shared" ca="1" si="97"/>
        <v/>
      </c>
      <c r="AC216" s="96"/>
      <c r="AD216" s="18" t="s">
        <v>16</v>
      </c>
      <c r="AE216" s="98" t="str">
        <f t="shared" ca="1" si="98"/>
        <v/>
      </c>
      <c r="AF216" s="99"/>
      <c r="AG216" s="18" t="s">
        <v>16</v>
      </c>
      <c r="AR216" s="16"/>
      <c r="AS216" s="16"/>
      <c r="AT216" s="16"/>
      <c r="AV216" s="16"/>
    </row>
    <row r="217" spans="1:48" ht="35.1" customHeight="1" x14ac:dyDescent="0.25">
      <c r="A217" s="82" t="s">
        <v>6</v>
      </c>
      <c r="B217" s="83"/>
      <c r="C217" s="84"/>
      <c r="D217" s="95">
        <f ca="1">SUM(D177:E216)</f>
        <v>0</v>
      </c>
      <c r="E217" s="96"/>
      <c r="F217" s="18" t="s">
        <v>16</v>
      </c>
      <c r="G217" s="95">
        <f ca="1">SUM(G177:H216)</f>
        <v>0</v>
      </c>
      <c r="H217" s="96"/>
      <c r="I217" s="18" t="s">
        <v>16</v>
      </c>
      <c r="J217" s="95">
        <f ca="1">SUM(J177:K216)</f>
        <v>0</v>
      </c>
      <c r="K217" s="96"/>
      <c r="L217" s="18" t="s">
        <v>16</v>
      </c>
      <c r="M217" s="95">
        <f ca="1">SUM(M177:N216)</f>
        <v>0</v>
      </c>
      <c r="N217" s="96"/>
      <c r="O217" s="18" t="s">
        <v>16</v>
      </c>
      <c r="P217" s="95">
        <f ca="1">SUM(P177:Q216)</f>
        <v>0</v>
      </c>
      <c r="Q217" s="96"/>
      <c r="R217" s="18" t="s">
        <v>16</v>
      </c>
      <c r="S217" s="95">
        <f ca="1">SUM(S177:T216)</f>
        <v>0</v>
      </c>
      <c r="T217" s="96"/>
      <c r="U217" s="18" t="s">
        <v>16</v>
      </c>
      <c r="V217" s="95">
        <f ca="1">SUM(V177:W216)</f>
        <v>0</v>
      </c>
      <c r="W217" s="96"/>
      <c r="X217" s="18" t="s">
        <v>17</v>
      </c>
      <c r="Y217" s="95">
        <f ca="1">TRUNC(SUM(Y177:Z216))</f>
        <v>0</v>
      </c>
      <c r="Z217" s="96"/>
      <c r="AA217" s="18" t="s">
        <v>17</v>
      </c>
      <c r="AB217" s="95">
        <f ca="1">SUM(AB177:AC216)</f>
        <v>0</v>
      </c>
      <c r="AC217" s="97"/>
      <c r="AD217" s="18" t="s">
        <v>16</v>
      </c>
      <c r="AE217" s="95">
        <f ca="1">SUM(AE177:AF216)</f>
        <v>0</v>
      </c>
      <c r="AF217" s="96"/>
      <c r="AG217" s="18" t="s">
        <v>16</v>
      </c>
    </row>
    <row r="218" spans="1:48" ht="15" customHeight="1" x14ac:dyDescent="0.25"/>
    <row r="219" spans="1:48" s="13" customFormat="1" ht="30" customHeight="1" x14ac:dyDescent="0.25">
      <c r="A219" s="88" t="s">
        <v>0</v>
      </c>
      <c r="B219" s="88" t="s">
        <v>8</v>
      </c>
      <c r="C219" s="89" t="s">
        <v>97</v>
      </c>
      <c r="D219" s="92" t="s">
        <v>50</v>
      </c>
      <c r="E219" s="93"/>
      <c r="F219" s="93"/>
      <c r="G219" s="93"/>
      <c r="H219" s="93"/>
      <c r="I219" s="93"/>
      <c r="J219" s="93"/>
      <c r="K219" s="93"/>
      <c r="L219" s="93"/>
      <c r="M219" s="93"/>
      <c r="N219" s="93"/>
      <c r="O219" s="93"/>
      <c r="P219" s="93"/>
      <c r="Q219" s="93"/>
      <c r="R219" s="93"/>
      <c r="S219" s="93"/>
      <c r="T219" s="93"/>
      <c r="U219" s="94"/>
      <c r="AR219" s="1"/>
      <c r="AS219" s="1"/>
      <c r="AT219" s="1"/>
      <c r="AV219" s="1"/>
    </row>
    <row r="220" spans="1:48" s="13" customFormat="1" ht="36.75" customHeight="1" thickBot="1" x14ac:dyDescent="0.3">
      <c r="A220" s="88"/>
      <c r="B220" s="88"/>
      <c r="C220" s="90"/>
      <c r="D220" s="92" t="s">
        <v>46</v>
      </c>
      <c r="E220" s="93"/>
      <c r="F220" s="93"/>
      <c r="G220" s="94"/>
      <c r="H220" s="92" t="s">
        <v>47</v>
      </c>
      <c r="I220" s="93"/>
      <c r="J220" s="93"/>
      <c r="K220" s="94"/>
      <c r="L220" s="92" t="s">
        <v>48</v>
      </c>
      <c r="M220" s="93"/>
      <c r="N220" s="93"/>
      <c r="O220" s="94"/>
      <c r="P220" s="92" t="s">
        <v>49</v>
      </c>
      <c r="Q220" s="93"/>
      <c r="R220" s="93"/>
      <c r="S220" s="94"/>
      <c r="T220" s="92" t="s">
        <v>51</v>
      </c>
      <c r="U220" s="94"/>
    </row>
    <row r="221" spans="1:48" ht="35.1" customHeight="1" thickBot="1" x14ac:dyDescent="0.3">
      <c r="A221" s="88"/>
      <c r="B221" s="88"/>
      <c r="C221" s="91"/>
      <c r="D221" s="85" t="s">
        <v>44</v>
      </c>
      <c r="E221" s="86"/>
      <c r="F221" s="85" t="s">
        <v>45</v>
      </c>
      <c r="G221" s="86"/>
      <c r="H221" s="85" t="s">
        <v>44</v>
      </c>
      <c r="I221" s="86"/>
      <c r="J221" s="85" t="s">
        <v>45</v>
      </c>
      <c r="K221" s="86"/>
      <c r="L221" s="85" t="s">
        <v>44</v>
      </c>
      <c r="M221" s="86"/>
      <c r="N221" s="85" t="s">
        <v>45</v>
      </c>
      <c r="O221" s="86"/>
      <c r="P221" s="85" t="s">
        <v>44</v>
      </c>
      <c r="Q221" s="86"/>
      <c r="R221" s="85" t="s">
        <v>45</v>
      </c>
      <c r="S221" s="86"/>
      <c r="T221" s="80"/>
      <c r="U221" s="81"/>
      <c r="AR221" s="66" t="s">
        <v>195</v>
      </c>
      <c r="AS221" s="13"/>
      <c r="AT221" s="13"/>
      <c r="AV221" s="13"/>
    </row>
    <row r="222" spans="1:48" s="16" customFormat="1" ht="35.1" customHeight="1" x14ac:dyDescent="0.25">
      <c r="A222" s="87" t="str">
        <f>A177</f>
        <v>羽越</v>
      </c>
      <c r="B222" s="38" t="str">
        <f ca="1">B177</f>
        <v/>
      </c>
      <c r="C222" s="38" t="str">
        <f ca="1">C177</f>
        <v/>
      </c>
      <c r="D222" s="73">
        <f ca="1">IF(ISBLANK(B222), "円", IF(ISNUMBER(Y177), Y177 * 1000, ""))</f>
        <v>0</v>
      </c>
      <c r="E222" s="74"/>
      <c r="F222" s="75" t="str">
        <f ca="1">IFERROR(D222/$AE177,"")</f>
        <v/>
      </c>
      <c r="G222" s="76"/>
      <c r="H222" s="73" t="str">
        <f ca="1">IF(ISBLANK(B222), "　", IF(ISNUMBER(D177) * ISNUMBER(G177), MAX(D177 - G177, 0), ""))</f>
        <v/>
      </c>
      <c r="I222" s="74"/>
      <c r="J222" s="75" t="str">
        <f ca="1">IFERROR(H222/$AE177,"")</f>
        <v/>
      </c>
      <c r="K222" s="76"/>
      <c r="L222" s="73" t="str">
        <f ca="1">IF(AT132=1, 0, IFERROR(AB177 - H222 - D222 - D222 - AR222 * AT132, ""))</f>
        <v/>
      </c>
      <c r="M222" s="74"/>
      <c r="N222" s="75" t="str">
        <f ca="1">IFERROR(L222/$AE177,"")</f>
        <v/>
      </c>
      <c r="O222" s="76"/>
      <c r="P222" s="73" t="str">
        <f ca="1">IF(ISBLANK(B222), "円", IF(ISNUMBER(AE177) * ISNUMBER(D222) * ISNUMBER(H222) * ISNUMBER(L222), AE177 - (D222 + H222 + L222), ""))</f>
        <v/>
      </c>
      <c r="Q222" s="74"/>
      <c r="R222" s="75" t="str">
        <f ca="1">IFERROR(P222/$AE177,"")</f>
        <v/>
      </c>
      <c r="S222" s="76"/>
      <c r="T222" s="80"/>
      <c r="U222" s="81"/>
      <c r="AR222" s="67" t="str">
        <f ca="1">IF(TRIM(B222)="", "", INDEX('表２（地域間）（合計）'!P$222:P$261, MATCH(VALUE(SUBSTITUTE(SUBSTITUTE(SUBSTITUTE(SUBSTITUTE(B222, "(", ""), ")", ""), "（", ""), "）", "")), '表２（地域間）（合計）'!B$222:B$261, 0)))</f>
        <v/>
      </c>
      <c r="AS222" s="1"/>
      <c r="AT222" s="1"/>
      <c r="AV222" s="1"/>
    </row>
    <row r="223" spans="1:48" ht="34.9" customHeight="1" x14ac:dyDescent="0.25">
      <c r="A223" s="87"/>
      <c r="B223" s="38" t="str">
        <f t="shared" ref="B223:C238" ca="1" si="102">B178</f>
        <v/>
      </c>
      <c r="C223" s="38" t="str">
        <f t="shared" ca="1" si="102"/>
        <v/>
      </c>
      <c r="D223" s="73">
        <f t="shared" ref="D223:D261" ca="1" si="103">IF(ISBLANK(B223), "円", IF(ISNUMBER(Y178), Y178 * 1000, ""))</f>
        <v>0</v>
      </c>
      <c r="E223" s="74"/>
      <c r="F223" s="75" t="str">
        <f t="shared" ref="F223:F261" ca="1" si="104">IFERROR(D223/$AE178,"")</f>
        <v/>
      </c>
      <c r="G223" s="76"/>
      <c r="H223" s="73" t="str">
        <f t="shared" ref="H223:H261" ca="1" si="105">IF(ISBLANK(B223), "　", IF(ISNUMBER(D178) * ISNUMBER(G178), MAX(D178 - G178, 0), ""))</f>
        <v/>
      </c>
      <c r="I223" s="74"/>
      <c r="J223" s="75" t="str">
        <f t="shared" ref="J223:J261" ca="1" si="106">IFERROR(H223/$AE178,"")</f>
        <v/>
      </c>
      <c r="K223" s="76"/>
      <c r="L223" s="73" t="str">
        <f t="shared" ref="L223:L261" ca="1" si="107">IF(AT133=1, 0, IFERROR(AB178 - H223 - D223 - D223 - AR223 * AT133, ""))</f>
        <v/>
      </c>
      <c r="M223" s="74"/>
      <c r="N223" s="75" t="str">
        <f t="shared" ref="N223:N261" ca="1" si="108">IFERROR(L223/$AE178,"")</f>
        <v/>
      </c>
      <c r="O223" s="76"/>
      <c r="P223" s="73" t="str">
        <f t="shared" ref="P223:P261" ca="1" si="109">IF(ISBLANK(B223), "円", IF(ISNUMBER(AE178) * ISNUMBER(D223) * ISNUMBER(H223) * ISNUMBER(L223), AE178 - (D223 + H223 + L223), ""))</f>
        <v/>
      </c>
      <c r="Q223" s="74"/>
      <c r="R223" s="75" t="str">
        <f t="shared" ref="R223:R261" ca="1" si="110">IFERROR(P223/$AE178,"")</f>
        <v/>
      </c>
      <c r="S223" s="76"/>
      <c r="T223" s="80"/>
      <c r="U223" s="81"/>
      <c r="AR223" s="68" t="str">
        <f ca="1">IF(TRIM(B223)="", "", INDEX('表２（地域間）（合計）'!P$222:P$261, MATCH(VALUE(SUBSTITUTE(SUBSTITUTE(SUBSTITUTE(SUBSTITUTE(B223, "(", ""), ")", ""), "（", ""), "）", "")), '表２（地域間）（合計）'!B$222:B$261, 0)))</f>
        <v/>
      </c>
      <c r="AS223" s="16"/>
      <c r="AT223" s="16"/>
      <c r="AV223" s="16"/>
    </row>
    <row r="224" spans="1:48" ht="35.1" customHeight="1" x14ac:dyDescent="0.25">
      <c r="A224" s="87"/>
      <c r="B224" s="38" t="str">
        <f t="shared" ca="1" si="102"/>
        <v/>
      </c>
      <c r="C224" s="38" t="str">
        <f t="shared" ca="1" si="102"/>
        <v/>
      </c>
      <c r="D224" s="73">
        <f t="shared" ca="1" si="103"/>
        <v>0</v>
      </c>
      <c r="E224" s="74"/>
      <c r="F224" s="75" t="str">
        <f t="shared" ca="1" si="104"/>
        <v/>
      </c>
      <c r="G224" s="76"/>
      <c r="H224" s="73" t="str">
        <f t="shared" ca="1" si="105"/>
        <v/>
      </c>
      <c r="I224" s="74"/>
      <c r="J224" s="75" t="str">
        <f t="shared" ca="1" si="106"/>
        <v/>
      </c>
      <c r="K224" s="76"/>
      <c r="L224" s="73" t="str">
        <f t="shared" ca="1" si="107"/>
        <v/>
      </c>
      <c r="M224" s="74"/>
      <c r="N224" s="75" t="str">
        <f t="shared" ca="1" si="108"/>
        <v/>
      </c>
      <c r="O224" s="76"/>
      <c r="P224" s="73" t="str">
        <f t="shared" ca="1" si="109"/>
        <v/>
      </c>
      <c r="Q224" s="74"/>
      <c r="R224" s="75" t="str">
        <f t="shared" ca="1" si="110"/>
        <v/>
      </c>
      <c r="S224" s="76"/>
      <c r="T224" s="80"/>
      <c r="U224" s="81"/>
      <c r="AR224" s="68" t="str">
        <f ca="1">IF(TRIM(B224)="", "", INDEX('表２（地域間）（合計）'!P$222:P$261, MATCH(VALUE(SUBSTITUTE(SUBSTITUTE(SUBSTITUTE(SUBSTITUTE(B224, "(", ""), ")", ""), "（", ""), "）", "")), '表２（地域間）（合計）'!B$222:B$261, 0)))</f>
        <v/>
      </c>
      <c r="AS224" s="16"/>
      <c r="AT224" s="16"/>
      <c r="AV224" s="16"/>
    </row>
    <row r="225" spans="1:48" ht="35.1" customHeight="1" x14ac:dyDescent="0.25">
      <c r="A225" s="87"/>
      <c r="B225" s="38" t="str">
        <f t="shared" ca="1" si="102"/>
        <v/>
      </c>
      <c r="C225" s="38" t="str">
        <f t="shared" ca="1" si="102"/>
        <v/>
      </c>
      <c r="D225" s="73">
        <f t="shared" ca="1" si="103"/>
        <v>0</v>
      </c>
      <c r="E225" s="74"/>
      <c r="F225" s="75" t="str">
        <f t="shared" ca="1" si="104"/>
        <v/>
      </c>
      <c r="G225" s="76"/>
      <c r="H225" s="73" t="str">
        <f t="shared" ca="1" si="105"/>
        <v/>
      </c>
      <c r="I225" s="74"/>
      <c r="J225" s="75" t="str">
        <f t="shared" ca="1" si="106"/>
        <v/>
      </c>
      <c r="K225" s="76"/>
      <c r="L225" s="73" t="str">
        <f t="shared" ca="1" si="107"/>
        <v/>
      </c>
      <c r="M225" s="74"/>
      <c r="N225" s="75" t="str">
        <f t="shared" ca="1" si="108"/>
        <v/>
      </c>
      <c r="O225" s="76"/>
      <c r="P225" s="73" t="str">
        <f t="shared" ca="1" si="109"/>
        <v/>
      </c>
      <c r="Q225" s="74"/>
      <c r="R225" s="75" t="str">
        <f t="shared" ca="1" si="110"/>
        <v/>
      </c>
      <c r="S225" s="76"/>
      <c r="T225" s="80"/>
      <c r="U225" s="81"/>
      <c r="AR225" s="68" t="str">
        <f ca="1">IF(TRIM(B225)="", "", INDEX('表２（地域間）（合計）'!P$222:P$261, MATCH(VALUE(SUBSTITUTE(SUBSTITUTE(SUBSTITUTE(SUBSTITUTE(B225, "(", ""), ")", ""), "（", ""), "）", "")), '表２（地域間）（合計）'!B$222:B$261, 0)))</f>
        <v/>
      </c>
      <c r="AS225" s="16"/>
      <c r="AT225" s="16"/>
      <c r="AV225" s="16"/>
    </row>
    <row r="226" spans="1:48" ht="35.1" customHeight="1" x14ac:dyDescent="0.25">
      <c r="A226" s="87"/>
      <c r="B226" s="38" t="str">
        <f t="shared" ca="1" si="102"/>
        <v/>
      </c>
      <c r="C226" s="38" t="str">
        <f t="shared" ca="1" si="102"/>
        <v/>
      </c>
      <c r="D226" s="73">
        <f t="shared" ca="1" si="103"/>
        <v>0</v>
      </c>
      <c r="E226" s="74"/>
      <c r="F226" s="75" t="str">
        <f t="shared" ca="1" si="104"/>
        <v/>
      </c>
      <c r="G226" s="76"/>
      <c r="H226" s="73" t="str">
        <f t="shared" ca="1" si="105"/>
        <v/>
      </c>
      <c r="I226" s="74"/>
      <c r="J226" s="75" t="str">
        <f t="shared" ca="1" si="106"/>
        <v/>
      </c>
      <c r="K226" s="76"/>
      <c r="L226" s="73" t="str">
        <f t="shared" ca="1" si="107"/>
        <v/>
      </c>
      <c r="M226" s="74"/>
      <c r="N226" s="75" t="str">
        <f t="shared" ca="1" si="108"/>
        <v/>
      </c>
      <c r="O226" s="76"/>
      <c r="P226" s="73" t="str">
        <f t="shared" ca="1" si="109"/>
        <v/>
      </c>
      <c r="Q226" s="74"/>
      <c r="R226" s="75" t="str">
        <f t="shared" ca="1" si="110"/>
        <v/>
      </c>
      <c r="S226" s="76"/>
      <c r="T226" s="80"/>
      <c r="U226" s="81"/>
      <c r="AR226" s="68" t="str">
        <f ca="1">IF(TRIM(B226)="", "", INDEX('表２（地域間）（合計）'!P$222:P$261, MATCH(VALUE(SUBSTITUTE(SUBSTITUTE(SUBSTITUTE(SUBSTITUTE(B226, "(", ""), ")", ""), "（", ""), "）", "")), '表２（地域間）（合計）'!B$222:B$261, 0)))</f>
        <v/>
      </c>
      <c r="AS226" s="16"/>
      <c r="AT226" s="16"/>
      <c r="AV226" s="16"/>
    </row>
    <row r="227" spans="1:48" ht="34.9" customHeight="1" x14ac:dyDescent="0.25">
      <c r="A227" s="87"/>
      <c r="B227" s="38" t="str">
        <f t="shared" ca="1" si="102"/>
        <v/>
      </c>
      <c r="C227" s="38" t="str">
        <f t="shared" ca="1" si="102"/>
        <v/>
      </c>
      <c r="D227" s="73">
        <f t="shared" ca="1" si="103"/>
        <v>0</v>
      </c>
      <c r="E227" s="74"/>
      <c r="F227" s="75" t="str">
        <f t="shared" ca="1" si="104"/>
        <v/>
      </c>
      <c r="G227" s="76"/>
      <c r="H227" s="73" t="str">
        <f t="shared" ca="1" si="105"/>
        <v/>
      </c>
      <c r="I227" s="74"/>
      <c r="J227" s="75" t="str">
        <f t="shared" ca="1" si="106"/>
        <v/>
      </c>
      <c r="K227" s="76"/>
      <c r="L227" s="73" t="str">
        <f t="shared" ca="1" si="107"/>
        <v/>
      </c>
      <c r="M227" s="74"/>
      <c r="N227" s="75" t="str">
        <f t="shared" ca="1" si="108"/>
        <v/>
      </c>
      <c r="O227" s="76"/>
      <c r="P227" s="73" t="str">
        <f t="shared" ca="1" si="109"/>
        <v/>
      </c>
      <c r="Q227" s="74"/>
      <c r="R227" s="75" t="str">
        <f t="shared" ca="1" si="110"/>
        <v/>
      </c>
      <c r="S227" s="76"/>
      <c r="T227" s="80"/>
      <c r="U227" s="81"/>
      <c r="AR227" s="68" t="str">
        <f ca="1">IF(TRIM(B227)="", "", INDEX('表２（地域間）（合計）'!P$222:P$261, MATCH(VALUE(SUBSTITUTE(SUBSTITUTE(SUBSTITUTE(SUBSTITUTE(B227, "(", ""), ")", ""), "（", ""), "）", "")), '表２（地域間）（合計）'!B$222:B$261, 0)))</f>
        <v/>
      </c>
      <c r="AS227" s="16"/>
      <c r="AT227" s="16"/>
      <c r="AV227" s="16"/>
    </row>
    <row r="228" spans="1:48" ht="35.1" customHeight="1" x14ac:dyDescent="0.25">
      <c r="A228" s="87"/>
      <c r="B228" s="38" t="str">
        <f t="shared" ca="1" si="102"/>
        <v/>
      </c>
      <c r="C228" s="38" t="str">
        <f t="shared" ca="1" si="102"/>
        <v/>
      </c>
      <c r="D228" s="73">
        <f t="shared" ca="1" si="103"/>
        <v>0</v>
      </c>
      <c r="E228" s="74"/>
      <c r="F228" s="75" t="str">
        <f t="shared" ca="1" si="104"/>
        <v/>
      </c>
      <c r="G228" s="76"/>
      <c r="H228" s="73" t="str">
        <f t="shared" ca="1" si="105"/>
        <v/>
      </c>
      <c r="I228" s="74"/>
      <c r="J228" s="75" t="str">
        <f t="shared" ca="1" si="106"/>
        <v/>
      </c>
      <c r="K228" s="76"/>
      <c r="L228" s="73" t="str">
        <f t="shared" ca="1" si="107"/>
        <v/>
      </c>
      <c r="M228" s="74"/>
      <c r="N228" s="75" t="str">
        <f t="shared" ca="1" si="108"/>
        <v/>
      </c>
      <c r="O228" s="76"/>
      <c r="P228" s="73" t="str">
        <f t="shared" ca="1" si="109"/>
        <v/>
      </c>
      <c r="Q228" s="74"/>
      <c r="R228" s="75" t="str">
        <f t="shared" ca="1" si="110"/>
        <v/>
      </c>
      <c r="S228" s="76"/>
      <c r="T228" s="80"/>
      <c r="U228" s="81"/>
      <c r="AR228" s="68" t="str">
        <f ca="1">IF(TRIM(B228)="", "", INDEX('表２（地域間）（合計）'!P$222:P$261, MATCH(VALUE(SUBSTITUTE(SUBSTITUTE(SUBSTITUTE(SUBSTITUTE(B228, "(", ""), ")", ""), "（", ""), "）", "")), '表２（地域間）（合計）'!B$222:B$261, 0)))</f>
        <v/>
      </c>
      <c r="AS228" s="16"/>
      <c r="AT228" s="16"/>
      <c r="AV228" s="16"/>
    </row>
    <row r="229" spans="1:48" ht="35.1" customHeight="1" x14ac:dyDescent="0.25">
      <c r="A229" s="87"/>
      <c r="B229" s="38" t="str">
        <f t="shared" ca="1" si="102"/>
        <v/>
      </c>
      <c r="C229" s="38" t="str">
        <f t="shared" ca="1" si="102"/>
        <v/>
      </c>
      <c r="D229" s="73">
        <f t="shared" ca="1" si="103"/>
        <v>0</v>
      </c>
      <c r="E229" s="74"/>
      <c r="F229" s="75" t="str">
        <f t="shared" ca="1" si="104"/>
        <v/>
      </c>
      <c r="G229" s="76"/>
      <c r="H229" s="73" t="str">
        <f t="shared" ca="1" si="105"/>
        <v/>
      </c>
      <c r="I229" s="74"/>
      <c r="J229" s="75" t="str">
        <f t="shared" ca="1" si="106"/>
        <v/>
      </c>
      <c r="K229" s="76"/>
      <c r="L229" s="73" t="str">
        <f t="shared" ca="1" si="107"/>
        <v/>
      </c>
      <c r="M229" s="74"/>
      <c r="N229" s="75" t="str">
        <f t="shared" ca="1" si="108"/>
        <v/>
      </c>
      <c r="O229" s="76"/>
      <c r="P229" s="73" t="str">
        <f t="shared" ca="1" si="109"/>
        <v/>
      </c>
      <c r="Q229" s="74"/>
      <c r="R229" s="75" t="str">
        <f t="shared" ca="1" si="110"/>
        <v/>
      </c>
      <c r="S229" s="76"/>
      <c r="T229" s="80"/>
      <c r="U229" s="81"/>
      <c r="AR229" s="68" t="str">
        <f ca="1">IF(TRIM(B229)="", "", INDEX('表２（地域間）（合計）'!P$222:P$261, MATCH(VALUE(SUBSTITUTE(SUBSTITUTE(SUBSTITUTE(SUBSTITUTE(B229, "(", ""), ")", ""), "（", ""), "）", "")), '表２（地域間）（合計）'!B$222:B$261, 0)))</f>
        <v/>
      </c>
      <c r="AS229" s="16"/>
      <c r="AT229" s="16"/>
      <c r="AV229" s="16"/>
    </row>
    <row r="230" spans="1:48" ht="35.1" customHeight="1" x14ac:dyDescent="0.25">
      <c r="A230" s="87"/>
      <c r="B230" s="38" t="str">
        <f t="shared" ca="1" si="102"/>
        <v/>
      </c>
      <c r="C230" s="38" t="str">
        <f t="shared" ca="1" si="102"/>
        <v/>
      </c>
      <c r="D230" s="73">
        <f t="shared" ca="1" si="103"/>
        <v>0</v>
      </c>
      <c r="E230" s="74"/>
      <c r="F230" s="75" t="str">
        <f t="shared" ca="1" si="104"/>
        <v/>
      </c>
      <c r="G230" s="76"/>
      <c r="H230" s="73" t="str">
        <f t="shared" ca="1" si="105"/>
        <v/>
      </c>
      <c r="I230" s="74"/>
      <c r="J230" s="75" t="str">
        <f t="shared" ca="1" si="106"/>
        <v/>
      </c>
      <c r="K230" s="76"/>
      <c r="L230" s="73" t="str">
        <f t="shared" ca="1" si="107"/>
        <v/>
      </c>
      <c r="M230" s="74"/>
      <c r="N230" s="75" t="str">
        <f t="shared" ca="1" si="108"/>
        <v/>
      </c>
      <c r="O230" s="76"/>
      <c r="P230" s="73" t="str">
        <f t="shared" ca="1" si="109"/>
        <v/>
      </c>
      <c r="Q230" s="74"/>
      <c r="R230" s="75" t="str">
        <f t="shared" ca="1" si="110"/>
        <v/>
      </c>
      <c r="S230" s="76"/>
      <c r="T230" s="80"/>
      <c r="U230" s="81"/>
      <c r="AR230" s="68" t="str">
        <f ca="1">IF(TRIM(B230)="", "", INDEX('表２（地域間）（合計）'!P$222:P$261, MATCH(VALUE(SUBSTITUTE(SUBSTITUTE(SUBSTITUTE(SUBSTITUTE(B230, "(", ""), ")", ""), "（", ""), "）", "")), '表２（地域間）（合計）'!B$222:B$261, 0)))</f>
        <v/>
      </c>
      <c r="AS230" s="16"/>
      <c r="AT230" s="16"/>
      <c r="AV230" s="16"/>
    </row>
    <row r="231" spans="1:48" ht="34.9" customHeight="1" x14ac:dyDescent="0.25">
      <c r="A231" s="87"/>
      <c r="B231" s="38" t="str">
        <f t="shared" ca="1" si="102"/>
        <v/>
      </c>
      <c r="C231" s="38" t="str">
        <f t="shared" ca="1" si="102"/>
        <v/>
      </c>
      <c r="D231" s="73">
        <f t="shared" ca="1" si="103"/>
        <v>0</v>
      </c>
      <c r="E231" s="74"/>
      <c r="F231" s="75" t="str">
        <f t="shared" ca="1" si="104"/>
        <v/>
      </c>
      <c r="G231" s="76"/>
      <c r="H231" s="73" t="str">
        <f t="shared" ca="1" si="105"/>
        <v/>
      </c>
      <c r="I231" s="74"/>
      <c r="J231" s="75" t="str">
        <f t="shared" ca="1" si="106"/>
        <v/>
      </c>
      <c r="K231" s="76"/>
      <c r="L231" s="73" t="str">
        <f t="shared" ca="1" si="107"/>
        <v/>
      </c>
      <c r="M231" s="74"/>
      <c r="N231" s="75" t="str">
        <f t="shared" ca="1" si="108"/>
        <v/>
      </c>
      <c r="O231" s="76"/>
      <c r="P231" s="73" t="str">
        <f t="shared" ca="1" si="109"/>
        <v/>
      </c>
      <c r="Q231" s="74"/>
      <c r="R231" s="75" t="str">
        <f t="shared" ca="1" si="110"/>
        <v/>
      </c>
      <c r="S231" s="76"/>
      <c r="T231" s="80"/>
      <c r="U231" s="81"/>
      <c r="AR231" s="68" t="str">
        <f ca="1">IF(TRIM(B231)="", "", INDEX('表２（地域間）（合計）'!P$222:P$261, MATCH(VALUE(SUBSTITUTE(SUBSTITUTE(SUBSTITUTE(SUBSTITUTE(B231, "(", ""), ")", ""), "（", ""), "）", "")), '表２（地域間）（合計）'!B$222:B$261, 0)))</f>
        <v/>
      </c>
      <c r="AS231" s="16"/>
      <c r="AT231" s="16"/>
      <c r="AV231" s="16"/>
    </row>
    <row r="232" spans="1:48" ht="35.1" customHeight="1" x14ac:dyDescent="0.25">
      <c r="A232" s="87"/>
      <c r="B232" s="38" t="str">
        <f t="shared" ca="1" si="102"/>
        <v/>
      </c>
      <c r="C232" s="38" t="str">
        <f t="shared" ca="1" si="102"/>
        <v/>
      </c>
      <c r="D232" s="73">
        <f t="shared" ca="1" si="103"/>
        <v>0</v>
      </c>
      <c r="E232" s="74"/>
      <c r="F232" s="75" t="str">
        <f t="shared" ca="1" si="104"/>
        <v/>
      </c>
      <c r="G232" s="76"/>
      <c r="H232" s="73" t="str">
        <f t="shared" ca="1" si="105"/>
        <v/>
      </c>
      <c r="I232" s="74"/>
      <c r="J232" s="75" t="str">
        <f t="shared" ca="1" si="106"/>
        <v/>
      </c>
      <c r="K232" s="76"/>
      <c r="L232" s="73" t="str">
        <f t="shared" ca="1" si="107"/>
        <v/>
      </c>
      <c r="M232" s="74"/>
      <c r="N232" s="75" t="str">
        <f t="shared" ca="1" si="108"/>
        <v/>
      </c>
      <c r="O232" s="76"/>
      <c r="P232" s="73" t="str">
        <f t="shared" ca="1" si="109"/>
        <v/>
      </c>
      <c r="Q232" s="74"/>
      <c r="R232" s="75" t="str">
        <f t="shared" ca="1" si="110"/>
        <v/>
      </c>
      <c r="S232" s="76"/>
      <c r="T232" s="80"/>
      <c r="U232" s="81"/>
      <c r="AR232" s="68" t="str">
        <f ca="1">IF(TRIM(B232)="", "", INDEX('表２（地域間）（合計）'!P$222:P$261, MATCH(VALUE(SUBSTITUTE(SUBSTITUTE(SUBSTITUTE(SUBSTITUTE(B232, "(", ""), ")", ""), "（", ""), "）", "")), '表２（地域間）（合計）'!B$222:B$261, 0)))</f>
        <v/>
      </c>
      <c r="AS232" s="16"/>
      <c r="AT232" s="16"/>
      <c r="AV232" s="16"/>
    </row>
    <row r="233" spans="1:48" ht="35.1" customHeight="1" x14ac:dyDescent="0.25">
      <c r="A233" s="87"/>
      <c r="B233" s="38" t="str">
        <f t="shared" ca="1" si="102"/>
        <v/>
      </c>
      <c r="C233" s="38" t="str">
        <f t="shared" ca="1" si="102"/>
        <v/>
      </c>
      <c r="D233" s="73">
        <f t="shared" ca="1" si="103"/>
        <v>0</v>
      </c>
      <c r="E233" s="74"/>
      <c r="F233" s="75" t="str">
        <f t="shared" ca="1" si="104"/>
        <v/>
      </c>
      <c r="G233" s="76"/>
      <c r="H233" s="73" t="str">
        <f t="shared" ca="1" si="105"/>
        <v/>
      </c>
      <c r="I233" s="74"/>
      <c r="J233" s="75" t="str">
        <f t="shared" ca="1" si="106"/>
        <v/>
      </c>
      <c r="K233" s="76"/>
      <c r="L233" s="73" t="str">
        <f t="shared" ca="1" si="107"/>
        <v/>
      </c>
      <c r="M233" s="74"/>
      <c r="N233" s="75" t="str">
        <f t="shared" ca="1" si="108"/>
        <v/>
      </c>
      <c r="O233" s="76"/>
      <c r="P233" s="73" t="str">
        <f t="shared" ca="1" si="109"/>
        <v/>
      </c>
      <c r="Q233" s="74"/>
      <c r="R233" s="75" t="str">
        <f t="shared" ca="1" si="110"/>
        <v/>
      </c>
      <c r="S233" s="76"/>
      <c r="T233" s="80"/>
      <c r="U233" s="81"/>
      <c r="AR233" s="68" t="str">
        <f ca="1">IF(TRIM(B233)="", "", INDEX('表２（地域間）（合計）'!P$222:P$261, MATCH(VALUE(SUBSTITUTE(SUBSTITUTE(SUBSTITUTE(SUBSTITUTE(B233, "(", ""), ")", ""), "（", ""), "）", "")), '表２（地域間）（合計）'!B$222:B$261, 0)))</f>
        <v/>
      </c>
      <c r="AS233" s="16"/>
      <c r="AT233" s="16"/>
      <c r="AV233" s="16"/>
    </row>
    <row r="234" spans="1:48" ht="35.1" customHeight="1" x14ac:dyDescent="0.25">
      <c r="A234" s="87"/>
      <c r="B234" s="38" t="str">
        <f t="shared" ca="1" si="102"/>
        <v/>
      </c>
      <c r="C234" s="38" t="str">
        <f t="shared" ca="1" si="102"/>
        <v/>
      </c>
      <c r="D234" s="73">
        <f t="shared" ca="1" si="103"/>
        <v>0</v>
      </c>
      <c r="E234" s="74"/>
      <c r="F234" s="75" t="str">
        <f t="shared" ca="1" si="104"/>
        <v/>
      </c>
      <c r="G234" s="76"/>
      <c r="H234" s="73" t="str">
        <f t="shared" ca="1" si="105"/>
        <v/>
      </c>
      <c r="I234" s="74"/>
      <c r="J234" s="75" t="str">
        <f t="shared" ca="1" si="106"/>
        <v/>
      </c>
      <c r="K234" s="76"/>
      <c r="L234" s="73" t="str">
        <f t="shared" ca="1" si="107"/>
        <v/>
      </c>
      <c r="M234" s="74"/>
      <c r="N234" s="75" t="str">
        <f t="shared" ca="1" si="108"/>
        <v/>
      </c>
      <c r="O234" s="76"/>
      <c r="P234" s="73" t="str">
        <f t="shared" ca="1" si="109"/>
        <v/>
      </c>
      <c r="Q234" s="74"/>
      <c r="R234" s="75" t="str">
        <f t="shared" ca="1" si="110"/>
        <v/>
      </c>
      <c r="S234" s="76"/>
      <c r="T234" s="80"/>
      <c r="U234" s="81"/>
      <c r="AR234" s="68" t="str">
        <f ca="1">IF(TRIM(B234)="", "", INDEX('表２（地域間）（合計）'!P$222:P$261, MATCH(VALUE(SUBSTITUTE(SUBSTITUTE(SUBSTITUTE(SUBSTITUTE(B234, "(", ""), ")", ""), "（", ""), "）", "")), '表２（地域間）（合計）'!B$222:B$261, 0)))</f>
        <v/>
      </c>
      <c r="AS234" s="16"/>
      <c r="AT234" s="16"/>
      <c r="AV234" s="16"/>
    </row>
    <row r="235" spans="1:48" ht="34.9" customHeight="1" x14ac:dyDescent="0.25">
      <c r="A235" s="87"/>
      <c r="B235" s="38" t="str">
        <f t="shared" ca="1" si="102"/>
        <v/>
      </c>
      <c r="C235" s="38" t="str">
        <f t="shared" ca="1" si="102"/>
        <v/>
      </c>
      <c r="D235" s="73">
        <f t="shared" ca="1" si="103"/>
        <v>0</v>
      </c>
      <c r="E235" s="74"/>
      <c r="F235" s="75" t="str">
        <f t="shared" ca="1" si="104"/>
        <v/>
      </c>
      <c r="G235" s="76"/>
      <c r="H235" s="73" t="str">
        <f t="shared" ca="1" si="105"/>
        <v/>
      </c>
      <c r="I235" s="74"/>
      <c r="J235" s="75" t="str">
        <f t="shared" ca="1" si="106"/>
        <v/>
      </c>
      <c r="K235" s="76"/>
      <c r="L235" s="73" t="str">
        <f t="shared" ca="1" si="107"/>
        <v/>
      </c>
      <c r="M235" s="74"/>
      <c r="N235" s="75" t="str">
        <f t="shared" ca="1" si="108"/>
        <v/>
      </c>
      <c r="O235" s="76"/>
      <c r="P235" s="73" t="str">
        <f t="shared" ca="1" si="109"/>
        <v/>
      </c>
      <c r="Q235" s="74"/>
      <c r="R235" s="75" t="str">
        <f t="shared" ca="1" si="110"/>
        <v/>
      </c>
      <c r="S235" s="76"/>
      <c r="T235" s="80"/>
      <c r="U235" s="81"/>
      <c r="AR235" s="68" t="str">
        <f ca="1">IF(TRIM(B235)="", "", INDEX('表２（地域間）（合計）'!P$222:P$261, MATCH(VALUE(SUBSTITUTE(SUBSTITUTE(SUBSTITUTE(SUBSTITUTE(B235, "(", ""), ")", ""), "（", ""), "）", "")), '表２（地域間）（合計）'!B$222:B$261, 0)))</f>
        <v/>
      </c>
      <c r="AS235" s="16"/>
      <c r="AT235" s="16"/>
      <c r="AV235" s="16"/>
    </row>
    <row r="236" spans="1:48" ht="35.1" customHeight="1" x14ac:dyDescent="0.25">
      <c r="A236" s="87"/>
      <c r="B236" s="38" t="str">
        <f t="shared" ca="1" si="102"/>
        <v/>
      </c>
      <c r="C236" s="38" t="str">
        <f t="shared" ca="1" si="102"/>
        <v/>
      </c>
      <c r="D236" s="73">
        <f t="shared" ca="1" si="103"/>
        <v>0</v>
      </c>
      <c r="E236" s="74"/>
      <c r="F236" s="75" t="str">
        <f t="shared" ca="1" si="104"/>
        <v/>
      </c>
      <c r="G236" s="76"/>
      <c r="H236" s="73" t="str">
        <f t="shared" ca="1" si="105"/>
        <v/>
      </c>
      <c r="I236" s="74"/>
      <c r="J236" s="75" t="str">
        <f t="shared" ca="1" si="106"/>
        <v/>
      </c>
      <c r="K236" s="76"/>
      <c r="L236" s="73" t="str">
        <f t="shared" ca="1" si="107"/>
        <v/>
      </c>
      <c r="M236" s="74"/>
      <c r="N236" s="75" t="str">
        <f t="shared" ca="1" si="108"/>
        <v/>
      </c>
      <c r="O236" s="76"/>
      <c r="P236" s="73" t="str">
        <f t="shared" ca="1" si="109"/>
        <v/>
      </c>
      <c r="Q236" s="74"/>
      <c r="R236" s="75" t="str">
        <f t="shared" ca="1" si="110"/>
        <v/>
      </c>
      <c r="S236" s="76"/>
      <c r="T236" s="80"/>
      <c r="U236" s="81"/>
      <c r="AR236" s="68" t="str">
        <f ca="1">IF(TRIM(B236)="", "", INDEX('表２（地域間）（合計）'!P$222:P$261, MATCH(VALUE(SUBSTITUTE(SUBSTITUTE(SUBSTITUTE(SUBSTITUTE(B236, "(", ""), ")", ""), "（", ""), "）", "")), '表２（地域間）（合計）'!B$222:B$261, 0)))</f>
        <v/>
      </c>
      <c r="AS236" s="16"/>
      <c r="AT236" s="16"/>
      <c r="AV236" s="16"/>
    </row>
    <row r="237" spans="1:48" ht="35.1" customHeight="1" x14ac:dyDescent="0.25">
      <c r="A237" s="87"/>
      <c r="B237" s="38" t="str">
        <f t="shared" ca="1" si="102"/>
        <v/>
      </c>
      <c r="C237" s="38" t="str">
        <f t="shared" ca="1" si="102"/>
        <v/>
      </c>
      <c r="D237" s="73">
        <f t="shared" ca="1" si="103"/>
        <v>0</v>
      </c>
      <c r="E237" s="74"/>
      <c r="F237" s="75" t="str">
        <f t="shared" ca="1" si="104"/>
        <v/>
      </c>
      <c r="G237" s="76"/>
      <c r="H237" s="73" t="str">
        <f t="shared" ca="1" si="105"/>
        <v/>
      </c>
      <c r="I237" s="74"/>
      <c r="J237" s="75" t="str">
        <f t="shared" ca="1" si="106"/>
        <v/>
      </c>
      <c r="K237" s="76"/>
      <c r="L237" s="73" t="str">
        <f t="shared" ca="1" si="107"/>
        <v/>
      </c>
      <c r="M237" s="74"/>
      <c r="N237" s="75" t="str">
        <f t="shared" ca="1" si="108"/>
        <v/>
      </c>
      <c r="O237" s="76"/>
      <c r="P237" s="73" t="str">
        <f t="shared" ca="1" si="109"/>
        <v/>
      </c>
      <c r="Q237" s="74"/>
      <c r="R237" s="75" t="str">
        <f t="shared" ca="1" si="110"/>
        <v/>
      </c>
      <c r="S237" s="76"/>
      <c r="T237" s="80"/>
      <c r="U237" s="81"/>
      <c r="AR237" s="68" t="str">
        <f ca="1">IF(TRIM(B237)="", "", INDEX('表２（地域間）（合計）'!P$222:P$261, MATCH(VALUE(SUBSTITUTE(SUBSTITUTE(SUBSTITUTE(SUBSTITUTE(B237, "(", ""), ")", ""), "（", ""), "）", "")), '表２（地域間）（合計）'!B$222:B$261, 0)))</f>
        <v/>
      </c>
      <c r="AS237" s="16"/>
      <c r="AT237" s="16"/>
      <c r="AV237" s="16"/>
    </row>
    <row r="238" spans="1:48" ht="35.1" customHeight="1" x14ac:dyDescent="0.25">
      <c r="A238" s="87"/>
      <c r="B238" s="38" t="str">
        <f t="shared" ca="1" si="102"/>
        <v/>
      </c>
      <c r="C238" s="38" t="str">
        <f t="shared" ca="1" si="102"/>
        <v/>
      </c>
      <c r="D238" s="73">
        <f t="shared" ca="1" si="103"/>
        <v>0</v>
      </c>
      <c r="E238" s="74"/>
      <c r="F238" s="75" t="str">
        <f t="shared" ca="1" si="104"/>
        <v/>
      </c>
      <c r="G238" s="76"/>
      <c r="H238" s="73" t="str">
        <f t="shared" ca="1" si="105"/>
        <v/>
      </c>
      <c r="I238" s="74"/>
      <c r="J238" s="75" t="str">
        <f t="shared" ca="1" si="106"/>
        <v/>
      </c>
      <c r="K238" s="76"/>
      <c r="L238" s="73" t="str">
        <f t="shared" ca="1" si="107"/>
        <v/>
      </c>
      <c r="M238" s="74"/>
      <c r="N238" s="75" t="str">
        <f t="shared" ca="1" si="108"/>
        <v/>
      </c>
      <c r="O238" s="76"/>
      <c r="P238" s="73" t="str">
        <f t="shared" ca="1" si="109"/>
        <v/>
      </c>
      <c r="Q238" s="74"/>
      <c r="R238" s="75" t="str">
        <f t="shared" ca="1" si="110"/>
        <v/>
      </c>
      <c r="S238" s="76"/>
      <c r="T238" s="80"/>
      <c r="U238" s="81"/>
      <c r="AR238" s="68" t="str">
        <f ca="1">IF(TRIM(B238)="", "", INDEX('表２（地域間）（合計）'!P$222:P$261, MATCH(VALUE(SUBSTITUTE(SUBSTITUTE(SUBSTITUTE(SUBSTITUTE(B238, "(", ""), ")", ""), "（", ""), "）", "")), '表２（地域間）（合計）'!B$222:B$261, 0)))</f>
        <v/>
      </c>
      <c r="AS238" s="16"/>
      <c r="AT238" s="16"/>
      <c r="AV238" s="16"/>
    </row>
    <row r="239" spans="1:48" ht="34.9" customHeight="1" x14ac:dyDescent="0.25">
      <c r="A239" s="87"/>
      <c r="B239" s="38" t="str">
        <f t="shared" ref="B239:C254" ca="1" si="111">B194</f>
        <v/>
      </c>
      <c r="C239" s="38" t="str">
        <f t="shared" ca="1" si="111"/>
        <v/>
      </c>
      <c r="D239" s="73">
        <f t="shared" ca="1" si="103"/>
        <v>0</v>
      </c>
      <c r="E239" s="74"/>
      <c r="F239" s="75" t="str">
        <f t="shared" ca="1" si="104"/>
        <v/>
      </c>
      <c r="G239" s="76"/>
      <c r="H239" s="73" t="str">
        <f t="shared" ca="1" si="105"/>
        <v/>
      </c>
      <c r="I239" s="74"/>
      <c r="J239" s="75" t="str">
        <f t="shared" ca="1" si="106"/>
        <v/>
      </c>
      <c r="K239" s="76"/>
      <c r="L239" s="73" t="str">
        <f t="shared" ca="1" si="107"/>
        <v/>
      </c>
      <c r="M239" s="74"/>
      <c r="N239" s="75" t="str">
        <f t="shared" ca="1" si="108"/>
        <v/>
      </c>
      <c r="O239" s="76"/>
      <c r="P239" s="73" t="str">
        <f t="shared" ca="1" si="109"/>
        <v/>
      </c>
      <c r="Q239" s="74"/>
      <c r="R239" s="75" t="str">
        <f t="shared" ca="1" si="110"/>
        <v/>
      </c>
      <c r="S239" s="76"/>
      <c r="T239" s="80"/>
      <c r="U239" s="81"/>
      <c r="AR239" s="68" t="str">
        <f ca="1">IF(TRIM(B239)="", "", INDEX('表２（地域間）（合計）'!P$222:P$261, MATCH(VALUE(SUBSTITUTE(SUBSTITUTE(SUBSTITUTE(SUBSTITUTE(B239, "(", ""), ")", ""), "（", ""), "）", "")), '表２（地域間）（合計）'!B$222:B$261, 0)))</f>
        <v/>
      </c>
      <c r="AS239" s="16"/>
      <c r="AT239" s="16"/>
      <c r="AV239" s="16"/>
    </row>
    <row r="240" spans="1:48" ht="35.1" customHeight="1" x14ac:dyDescent="0.25">
      <c r="A240" s="87"/>
      <c r="B240" s="38" t="str">
        <f t="shared" ca="1" si="111"/>
        <v/>
      </c>
      <c r="C240" s="38" t="str">
        <f t="shared" ca="1" si="111"/>
        <v/>
      </c>
      <c r="D240" s="73">
        <f t="shared" ca="1" si="103"/>
        <v>0</v>
      </c>
      <c r="E240" s="74"/>
      <c r="F240" s="75" t="str">
        <f t="shared" ca="1" si="104"/>
        <v/>
      </c>
      <c r="G240" s="76"/>
      <c r="H240" s="73" t="str">
        <f t="shared" ca="1" si="105"/>
        <v/>
      </c>
      <c r="I240" s="74"/>
      <c r="J240" s="75" t="str">
        <f t="shared" ca="1" si="106"/>
        <v/>
      </c>
      <c r="K240" s="76"/>
      <c r="L240" s="73" t="str">
        <f t="shared" ca="1" si="107"/>
        <v/>
      </c>
      <c r="M240" s="74"/>
      <c r="N240" s="75" t="str">
        <f t="shared" ca="1" si="108"/>
        <v/>
      </c>
      <c r="O240" s="76"/>
      <c r="P240" s="73" t="str">
        <f t="shared" ca="1" si="109"/>
        <v/>
      </c>
      <c r="Q240" s="74"/>
      <c r="R240" s="75" t="str">
        <f t="shared" ca="1" si="110"/>
        <v/>
      </c>
      <c r="S240" s="76"/>
      <c r="T240" s="80"/>
      <c r="U240" s="81"/>
      <c r="AR240" s="68" t="str">
        <f ca="1">IF(TRIM(B240)="", "", INDEX('表２（地域間）（合計）'!P$222:P$261, MATCH(VALUE(SUBSTITUTE(SUBSTITUTE(SUBSTITUTE(SUBSTITUTE(B240, "(", ""), ")", ""), "（", ""), "）", "")), '表２（地域間）（合計）'!B$222:B$261, 0)))</f>
        <v/>
      </c>
      <c r="AS240" s="16"/>
      <c r="AT240" s="16"/>
      <c r="AV240" s="16"/>
    </row>
    <row r="241" spans="1:48" ht="35.1" customHeight="1" x14ac:dyDescent="0.25">
      <c r="A241" s="87"/>
      <c r="B241" s="38" t="str">
        <f t="shared" ca="1" si="111"/>
        <v/>
      </c>
      <c r="C241" s="38" t="str">
        <f t="shared" ca="1" si="111"/>
        <v/>
      </c>
      <c r="D241" s="73">
        <f t="shared" ca="1" si="103"/>
        <v>0</v>
      </c>
      <c r="E241" s="74"/>
      <c r="F241" s="75" t="str">
        <f t="shared" ca="1" si="104"/>
        <v/>
      </c>
      <c r="G241" s="76"/>
      <c r="H241" s="73" t="str">
        <f t="shared" ca="1" si="105"/>
        <v/>
      </c>
      <c r="I241" s="74"/>
      <c r="J241" s="75" t="str">
        <f t="shared" ca="1" si="106"/>
        <v/>
      </c>
      <c r="K241" s="76"/>
      <c r="L241" s="73" t="str">
        <f t="shared" ca="1" si="107"/>
        <v/>
      </c>
      <c r="M241" s="74"/>
      <c r="N241" s="75" t="str">
        <f t="shared" ca="1" si="108"/>
        <v/>
      </c>
      <c r="O241" s="76"/>
      <c r="P241" s="73" t="str">
        <f t="shared" ca="1" si="109"/>
        <v/>
      </c>
      <c r="Q241" s="74"/>
      <c r="R241" s="75" t="str">
        <f t="shared" ca="1" si="110"/>
        <v/>
      </c>
      <c r="S241" s="76"/>
      <c r="T241" s="80"/>
      <c r="U241" s="81"/>
      <c r="AR241" s="68" t="str">
        <f ca="1">IF(TRIM(B241)="", "", INDEX('表２（地域間）（合計）'!P$222:P$261, MATCH(VALUE(SUBSTITUTE(SUBSTITUTE(SUBSTITUTE(SUBSTITUTE(B241, "(", ""), ")", ""), "（", ""), "）", "")), '表２（地域間）（合計）'!B$222:B$261, 0)))</f>
        <v/>
      </c>
      <c r="AS241" s="16"/>
      <c r="AT241" s="16"/>
      <c r="AV241" s="16"/>
    </row>
    <row r="242" spans="1:48" ht="35.1" customHeight="1" x14ac:dyDescent="0.25">
      <c r="A242" s="87"/>
      <c r="B242" s="38" t="str">
        <f t="shared" ca="1" si="111"/>
        <v/>
      </c>
      <c r="C242" s="38" t="str">
        <f t="shared" ca="1" si="111"/>
        <v/>
      </c>
      <c r="D242" s="73">
        <f t="shared" ca="1" si="103"/>
        <v>0</v>
      </c>
      <c r="E242" s="74"/>
      <c r="F242" s="75" t="str">
        <f t="shared" ca="1" si="104"/>
        <v/>
      </c>
      <c r="G242" s="76"/>
      <c r="H242" s="73" t="str">
        <f t="shared" ca="1" si="105"/>
        <v/>
      </c>
      <c r="I242" s="74"/>
      <c r="J242" s="75" t="str">
        <f t="shared" ca="1" si="106"/>
        <v/>
      </c>
      <c r="K242" s="76"/>
      <c r="L242" s="73" t="str">
        <f t="shared" ca="1" si="107"/>
        <v/>
      </c>
      <c r="M242" s="74"/>
      <c r="N242" s="75" t="str">
        <f t="shared" ca="1" si="108"/>
        <v/>
      </c>
      <c r="O242" s="76"/>
      <c r="P242" s="73" t="str">
        <f t="shared" ca="1" si="109"/>
        <v/>
      </c>
      <c r="Q242" s="74"/>
      <c r="R242" s="75" t="str">
        <f t="shared" ca="1" si="110"/>
        <v/>
      </c>
      <c r="S242" s="76"/>
      <c r="T242" s="80"/>
      <c r="U242" s="81"/>
      <c r="AR242" s="68" t="str">
        <f ca="1">IF(TRIM(B242)="", "", INDEX('表２（地域間）（合計）'!P$222:P$261, MATCH(VALUE(SUBSTITUTE(SUBSTITUTE(SUBSTITUTE(SUBSTITUTE(B242, "(", ""), ")", ""), "（", ""), "）", "")), '表２（地域間）（合計）'!B$222:B$261, 0)))</f>
        <v/>
      </c>
      <c r="AS242" s="16"/>
      <c r="AT242" s="16"/>
      <c r="AV242" s="16"/>
    </row>
    <row r="243" spans="1:48" ht="34.9" customHeight="1" x14ac:dyDescent="0.25">
      <c r="A243" s="87"/>
      <c r="B243" s="38" t="str">
        <f t="shared" ca="1" si="111"/>
        <v/>
      </c>
      <c r="C243" s="38" t="str">
        <f t="shared" ca="1" si="111"/>
        <v/>
      </c>
      <c r="D243" s="73">
        <f t="shared" ca="1" si="103"/>
        <v>0</v>
      </c>
      <c r="E243" s="74"/>
      <c r="F243" s="75" t="str">
        <f t="shared" ca="1" si="104"/>
        <v/>
      </c>
      <c r="G243" s="76"/>
      <c r="H243" s="73" t="str">
        <f t="shared" ca="1" si="105"/>
        <v/>
      </c>
      <c r="I243" s="74"/>
      <c r="J243" s="75" t="str">
        <f t="shared" ca="1" si="106"/>
        <v/>
      </c>
      <c r="K243" s="76"/>
      <c r="L243" s="73" t="str">
        <f t="shared" ca="1" si="107"/>
        <v/>
      </c>
      <c r="M243" s="74"/>
      <c r="N243" s="75" t="str">
        <f t="shared" ca="1" si="108"/>
        <v/>
      </c>
      <c r="O243" s="76"/>
      <c r="P243" s="73" t="str">
        <f t="shared" ca="1" si="109"/>
        <v/>
      </c>
      <c r="Q243" s="74"/>
      <c r="R243" s="75" t="str">
        <f t="shared" ca="1" si="110"/>
        <v/>
      </c>
      <c r="S243" s="76"/>
      <c r="T243" s="80"/>
      <c r="U243" s="81"/>
      <c r="AR243" s="68" t="str">
        <f ca="1">IF(TRIM(B243)="", "", INDEX('表２（地域間）（合計）'!P$222:P$261, MATCH(VALUE(SUBSTITUTE(SUBSTITUTE(SUBSTITUTE(SUBSTITUTE(B243, "(", ""), ")", ""), "（", ""), "）", "")), '表２（地域間）（合計）'!B$222:B$261, 0)))</f>
        <v/>
      </c>
      <c r="AS243" s="16"/>
      <c r="AT243" s="16"/>
      <c r="AV243" s="16"/>
    </row>
    <row r="244" spans="1:48" ht="35.1" customHeight="1" x14ac:dyDescent="0.25">
      <c r="A244" s="87"/>
      <c r="B244" s="38" t="str">
        <f t="shared" ca="1" si="111"/>
        <v/>
      </c>
      <c r="C244" s="38" t="str">
        <f t="shared" ca="1" si="111"/>
        <v/>
      </c>
      <c r="D244" s="73">
        <f t="shared" ca="1" si="103"/>
        <v>0</v>
      </c>
      <c r="E244" s="74"/>
      <c r="F244" s="75" t="str">
        <f t="shared" ca="1" si="104"/>
        <v/>
      </c>
      <c r="G244" s="76"/>
      <c r="H244" s="73" t="str">
        <f t="shared" ca="1" si="105"/>
        <v/>
      </c>
      <c r="I244" s="74"/>
      <c r="J244" s="75" t="str">
        <f t="shared" ca="1" si="106"/>
        <v/>
      </c>
      <c r="K244" s="76"/>
      <c r="L244" s="73" t="str">
        <f t="shared" ca="1" si="107"/>
        <v/>
      </c>
      <c r="M244" s="74"/>
      <c r="N244" s="75" t="str">
        <f t="shared" ca="1" si="108"/>
        <v/>
      </c>
      <c r="O244" s="76"/>
      <c r="P244" s="73" t="str">
        <f t="shared" ca="1" si="109"/>
        <v/>
      </c>
      <c r="Q244" s="74"/>
      <c r="R244" s="75" t="str">
        <f t="shared" ca="1" si="110"/>
        <v/>
      </c>
      <c r="S244" s="76"/>
      <c r="T244" s="80"/>
      <c r="U244" s="81"/>
      <c r="AR244" s="68" t="str">
        <f ca="1">IF(TRIM(B244)="", "", INDEX('表２（地域間）（合計）'!P$222:P$261, MATCH(VALUE(SUBSTITUTE(SUBSTITUTE(SUBSTITUTE(SUBSTITUTE(B244, "(", ""), ")", ""), "（", ""), "）", "")), '表２（地域間）（合計）'!B$222:B$261, 0)))</f>
        <v/>
      </c>
      <c r="AS244" s="16"/>
      <c r="AT244" s="16"/>
      <c r="AV244" s="16"/>
    </row>
    <row r="245" spans="1:48" ht="35.1" customHeight="1" x14ac:dyDescent="0.25">
      <c r="A245" s="87"/>
      <c r="B245" s="38" t="str">
        <f t="shared" ca="1" si="111"/>
        <v/>
      </c>
      <c r="C245" s="38" t="str">
        <f t="shared" ca="1" si="111"/>
        <v/>
      </c>
      <c r="D245" s="73">
        <f t="shared" ca="1" si="103"/>
        <v>0</v>
      </c>
      <c r="E245" s="74"/>
      <c r="F245" s="75" t="str">
        <f t="shared" ca="1" si="104"/>
        <v/>
      </c>
      <c r="G245" s="76"/>
      <c r="H245" s="73" t="str">
        <f t="shared" ca="1" si="105"/>
        <v/>
      </c>
      <c r="I245" s="74"/>
      <c r="J245" s="75" t="str">
        <f t="shared" ca="1" si="106"/>
        <v/>
      </c>
      <c r="K245" s="76"/>
      <c r="L245" s="73" t="str">
        <f t="shared" ca="1" si="107"/>
        <v/>
      </c>
      <c r="M245" s="74"/>
      <c r="N245" s="75" t="str">
        <f t="shared" ca="1" si="108"/>
        <v/>
      </c>
      <c r="O245" s="76"/>
      <c r="P245" s="73" t="str">
        <f t="shared" ca="1" si="109"/>
        <v/>
      </c>
      <c r="Q245" s="74"/>
      <c r="R245" s="75" t="str">
        <f t="shared" ca="1" si="110"/>
        <v/>
      </c>
      <c r="S245" s="76"/>
      <c r="T245" s="80"/>
      <c r="U245" s="81"/>
      <c r="AR245" s="68" t="str">
        <f ca="1">IF(TRIM(B245)="", "", INDEX('表２（地域間）（合計）'!P$222:P$261, MATCH(VALUE(SUBSTITUTE(SUBSTITUTE(SUBSTITUTE(SUBSTITUTE(B245, "(", ""), ")", ""), "（", ""), "）", "")), '表２（地域間）（合計）'!B$222:B$261, 0)))</f>
        <v/>
      </c>
      <c r="AS245" s="16"/>
      <c r="AT245" s="16"/>
      <c r="AV245" s="16"/>
    </row>
    <row r="246" spans="1:48" ht="35.1" customHeight="1" x14ac:dyDescent="0.25">
      <c r="A246" s="87"/>
      <c r="B246" s="38" t="str">
        <f t="shared" ca="1" si="111"/>
        <v/>
      </c>
      <c r="C246" s="38" t="str">
        <f t="shared" ca="1" si="111"/>
        <v/>
      </c>
      <c r="D246" s="73">
        <f t="shared" ca="1" si="103"/>
        <v>0</v>
      </c>
      <c r="E246" s="74"/>
      <c r="F246" s="75" t="str">
        <f t="shared" ca="1" si="104"/>
        <v/>
      </c>
      <c r="G246" s="76"/>
      <c r="H246" s="73" t="str">
        <f t="shared" ca="1" si="105"/>
        <v/>
      </c>
      <c r="I246" s="74"/>
      <c r="J246" s="75" t="str">
        <f t="shared" ca="1" si="106"/>
        <v/>
      </c>
      <c r="K246" s="76"/>
      <c r="L246" s="73" t="str">
        <f t="shared" ca="1" si="107"/>
        <v/>
      </c>
      <c r="M246" s="74"/>
      <c r="N246" s="75" t="str">
        <f t="shared" ca="1" si="108"/>
        <v/>
      </c>
      <c r="O246" s="76"/>
      <c r="P246" s="73" t="str">
        <f t="shared" ca="1" si="109"/>
        <v/>
      </c>
      <c r="Q246" s="74"/>
      <c r="R246" s="75" t="str">
        <f t="shared" ca="1" si="110"/>
        <v/>
      </c>
      <c r="S246" s="76"/>
      <c r="T246" s="80"/>
      <c r="U246" s="81"/>
      <c r="AR246" s="68" t="str">
        <f ca="1">IF(TRIM(B246)="", "", INDEX('表２（地域間）（合計）'!P$222:P$261, MATCH(VALUE(SUBSTITUTE(SUBSTITUTE(SUBSTITUTE(SUBSTITUTE(B246, "(", ""), ")", ""), "（", ""), "）", "")), '表２（地域間）（合計）'!B$222:B$261, 0)))</f>
        <v/>
      </c>
      <c r="AS246" s="16"/>
      <c r="AT246" s="16"/>
      <c r="AV246" s="16"/>
    </row>
    <row r="247" spans="1:48" ht="34.9" customHeight="1" x14ac:dyDescent="0.25">
      <c r="A247" s="87"/>
      <c r="B247" s="38" t="str">
        <f t="shared" ca="1" si="111"/>
        <v/>
      </c>
      <c r="C247" s="38" t="str">
        <f t="shared" ca="1" si="111"/>
        <v/>
      </c>
      <c r="D247" s="73">
        <f t="shared" ca="1" si="103"/>
        <v>0</v>
      </c>
      <c r="E247" s="74"/>
      <c r="F247" s="75" t="str">
        <f t="shared" ca="1" si="104"/>
        <v/>
      </c>
      <c r="G247" s="76"/>
      <c r="H247" s="73" t="str">
        <f t="shared" ca="1" si="105"/>
        <v/>
      </c>
      <c r="I247" s="74"/>
      <c r="J247" s="75" t="str">
        <f t="shared" ca="1" si="106"/>
        <v/>
      </c>
      <c r="K247" s="76"/>
      <c r="L247" s="73" t="str">
        <f t="shared" ca="1" si="107"/>
        <v/>
      </c>
      <c r="M247" s="74"/>
      <c r="N247" s="75" t="str">
        <f t="shared" ca="1" si="108"/>
        <v/>
      </c>
      <c r="O247" s="76"/>
      <c r="P247" s="73" t="str">
        <f t="shared" ca="1" si="109"/>
        <v/>
      </c>
      <c r="Q247" s="74"/>
      <c r="R247" s="75" t="str">
        <f t="shared" ca="1" si="110"/>
        <v/>
      </c>
      <c r="S247" s="76"/>
      <c r="T247" s="80"/>
      <c r="U247" s="81"/>
      <c r="AR247" s="68" t="str">
        <f ca="1">IF(TRIM(B247)="", "", INDEX('表２（地域間）（合計）'!P$222:P$261, MATCH(VALUE(SUBSTITUTE(SUBSTITUTE(SUBSTITUTE(SUBSTITUTE(B247, "(", ""), ")", ""), "（", ""), "）", "")), '表２（地域間）（合計）'!B$222:B$261, 0)))</f>
        <v/>
      </c>
      <c r="AS247" s="16"/>
      <c r="AT247" s="16"/>
      <c r="AV247" s="16"/>
    </row>
    <row r="248" spans="1:48" ht="35.1" customHeight="1" x14ac:dyDescent="0.25">
      <c r="A248" s="87"/>
      <c r="B248" s="38" t="str">
        <f t="shared" ca="1" si="111"/>
        <v/>
      </c>
      <c r="C248" s="38" t="str">
        <f t="shared" ca="1" si="111"/>
        <v/>
      </c>
      <c r="D248" s="73">
        <f t="shared" ca="1" si="103"/>
        <v>0</v>
      </c>
      <c r="E248" s="74"/>
      <c r="F248" s="75" t="str">
        <f t="shared" ca="1" si="104"/>
        <v/>
      </c>
      <c r="G248" s="76"/>
      <c r="H248" s="73" t="str">
        <f t="shared" ca="1" si="105"/>
        <v/>
      </c>
      <c r="I248" s="74"/>
      <c r="J248" s="75" t="str">
        <f t="shared" ca="1" si="106"/>
        <v/>
      </c>
      <c r="K248" s="76"/>
      <c r="L248" s="73" t="str">
        <f t="shared" ca="1" si="107"/>
        <v/>
      </c>
      <c r="M248" s="74"/>
      <c r="N248" s="75" t="str">
        <f t="shared" ca="1" si="108"/>
        <v/>
      </c>
      <c r="O248" s="76"/>
      <c r="P248" s="73" t="str">
        <f t="shared" ca="1" si="109"/>
        <v/>
      </c>
      <c r="Q248" s="74"/>
      <c r="R248" s="75" t="str">
        <f t="shared" ca="1" si="110"/>
        <v/>
      </c>
      <c r="S248" s="76"/>
      <c r="T248" s="80"/>
      <c r="U248" s="81"/>
      <c r="AR248" s="68" t="str">
        <f ca="1">IF(TRIM(B248)="", "", INDEX('表２（地域間）（合計）'!P$222:P$261, MATCH(VALUE(SUBSTITUTE(SUBSTITUTE(SUBSTITUTE(SUBSTITUTE(B248, "(", ""), ")", ""), "（", ""), "）", "")), '表２（地域間）（合計）'!B$222:B$261, 0)))</f>
        <v/>
      </c>
      <c r="AS248" s="16"/>
      <c r="AT248" s="16"/>
      <c r="AV248" s="16"/>
    </row>
    <row r="249" spans="1:48" ht="35.1" customHeight="1" x14ac:dyDescent="0.25">
      <c r="A249" s="87"/>
      <c r="B249" s="38" t="str">
        <f t="shared" ca="1" si="111"/>
        <v/>
      </c>
      <c r="C249" s="38" t="str">
        <f t="shared" ca="1" si="111"/>
        <v/>
      </c>
      <c r="D249" s="73">
        <f t="shared" ca="1" si="103"/>
        <v>0</v>
      </c>
      <c r="E249" s="74"/>
      <c r="F249" s="75" t="str">
        <f t="shared" ca="1" si="104"/>
        <v/>
      </c>
      <c r="G249" s="76"/>
      <c r="H249" s="73" t="str">
        <f t="shared" ca="1" si="105"/>
        <v/>
      </c>
      <c r="I249" s="74"/>
      <c r="J249" s="75" t="str">
        <f t="shared" ca="1" si="106"/>
        <v/>
      </c>
      <c r="K249" s="76"/>
      <c r="L249" s="73" t="str">
        <f t="shared" ca="1" si="107"/>
        <v/>
      </c>
      <c r="M249" s="74"/>
      <c r="N249" s="75" t="str">
        <f t="shared" ca="1" si="108"/>
        <v/>
      </c>
      <c r="O249" s="76"/>
      <c r="P249" s="73" t="str">
        <f t="shared" ca="1" si="109"/>
        <v/>
      </c>
      <c r="Q249" s="74"/>
      <c r="R249" s="75" t="str">
        <f t="shared" ca="1" si="110"/>
        <v/>
      </c>
      <c r="S249" s="76"/>
      <c r="T249" s="80"/>
      <c r="U249" s="81"/>
      <c r="AR249" s="68" t="str">
        <f ca="1">IF(TRIM(B249)="", "", INDEX('表２（地域間）（合計）'!P$222:P$261, MATCH(VALUE(SUBSTITUTE(SUBSTITUTE(SUBSTITUTE(SUBSTITUTE(B249, "(", ""), ")", ""), "（", ""), "）", "")), '表２（地域間）（合計）'!B$222:B$261, 0)))</f>
        <v/>
      </c>
      <c r="AS249" s="16"/>
      <c r="AT249" s="16"/>
      <c r="AV249" s="16"/>
    </row>
    <row r="250" spans="1:48" ht="35.1" customHeight="1" x14ac:dyDescent="0.25">
      <c r="A250" s="87"/>
      <c r="B250" s="38" t="str">
        <f t="shared" ca="1" si="111"/>
        <v/>
      </c>
      <c r="C250" s="38" t="str">
        <f t="shared" ca="1" si="111"/>
        <v/>
      </c>
      <c r="D250" s="73">
        <f t="shared" ca="1" si="103"/>
        <v>0</v>
      </c>
      <c r="E250" s="74"/>
      <c r="F250" s="75" t="str">
        <f t="shared" ca="1" si="104"/>
        <v/>
      </c>
      <c r="G250" s="76"/>
      <c r="H250" s="73" t="str">
        <f ca="1">IF(ISBLANK(B250), "　", IF(ISNUMBER(D205) * ISNUMBER(G205), MAX(D205 - G205, 0), ""))</f>
        <v/>
      </c>
      <c r="I250" s="74"/>
      <c r="J250" s="75" t="str">
        <f t="shared" ca="1" si="106"/>
        <v/>
      </c>
      <c r="K250" s="76"/>
      <c r="L250" s="73" t="str">
        <f t="shared" ca="1" si="107"/>
        <v/>
      </c>
      <c r="M250" s="74"/>
      <c r="N250" s="75" t="str">
        <f t="shared" ca="1" si="108"/>
        <v/>
      </c>
      <c r="O250" s="76"/>
      <c r="P250" s="73" t="str">
        <f t="shared" ca="1" si="109"/>
        <v/>
      </c>
      <c r="Q250" s="74"/>
      <c r="R250" s="75" t="str">
        <f t="shared" ca="1" si="110"/>
        <v/>
      </c>
      <c r="S250" s="76"/>
      <c r="T250" s="80"/>
      <c r="U250" s="81"/>
      <c r="AR250" s="68" t="str">
        <f ca="1">IF(TRIM(B250)="", "", INDEX('表２（地域間）（合計）'!P$222:P$261, MATCH(VALUE(SUBSTITUTE(SUBSTITUTE(SUBSTITUTE(SUBSTITUTE(B250, "(", ""), ")", ""), "（", ""), "）", "")), '表２（地域間）（合計）'!B$222:B$261, 0)))</f>
        <v/>
      </c>
      <c r="AS250" s="16"/>
      <c r="AT250" s="16"/>
      <c r="AV250" s="16"/>
    </row>
    <row r="251" spans="1:48" ht="34.9" customHeight="1" x14ac:dyDescent="0.25">
      <c r="A251" s="87"/>
      <c r="B251" s="38" t="str">
        <f t="shared" ca="1" si="111"/>
        <v/>
      </c>
      <c r="C251" s="38" t="str">
        <f t="shared" ca="1" si="111"/>
        <v/>
      </c>
      <c r="D251" s="73">
        <f t="shared" ca="1" si="103"/>
        <v>0</v>
      </c>
      <c r="E251" s="74"/>
      <c r="F251" s="75" t="str">
        <f t="shared" ca="1" si="104"/>
        <v/>
      </c>
      <c r="G251" s="76"/>
      <c r="H251" s="73" t="str">
        <f t="shared" ca="1" si="105"/>
        <v/>
      </c>
      <c r="I251" s="74"/>
      <c r="J251" s="75" t="str">
        <f t="shared" ca="1" si="106"/>
        <v/>
      </c>
      <c r="K251" s="76"/>
      <c r="L251" s="73" t="str">
        <f t="shared" ca="1" si="107"/>
        <v/>
      </c>
      <c r="M251" s="74"/>
      <c r="N251" s="75" t="str">
        <f t="shared" ca="1" si="108"/>
        <v/>
      </c>
      <c r="O251" s="76"/>
      <c r="P251" s="73" t="str">
        <f t="shared" ca="1" si="109"/>
        <v/>
      </c>
      <c r="Q251" s="74"/>
      <c r="R251" s="75" t="str">
        <f t="shared" ca="1" si="110"/>
        <v/>
      </c>
      <c r="S251" s="76"/>
      <c r="T251" s="80"/>
      <c r="U251" s="81"/>
      <c r="AR251" s="68" t="str">
        <f ca="1">IF(TRIM(B251)="", "", INDEX('表２（地域間）（合計）'!P$222:P$261, MATCH(VALUE(SUBSTITUTE(SUBSTITUTE(SUBSTITUTE(SUBSTITUTE(B251, "(", ""), ")", ""), "（", ""), "）", "")), '表２（地域間）（合計）'!B$222:B$261, 0)))</f>
        <v/>
      </c>
      <c r="AS251" s="16"/>
      <c r="AT251" s="16"/>
      <c r="AV251" s="16"/>
    </row>
    <row r="252" spans="1:48" ht="35.1" customHeight="1" x14ac:dyDescent="0.25">
      <c r="A252" s="87"/>
      <c r="B252" s="38" t="str">
        <f t="shared" ca="1" si="111"/>
        <v/>
      </c>
      <c r="C252" s="38" t="str">
        <f t="shared" ca="1" si="111"/>
        <v/>
      </c>
      <c r="D252" s="73">
        <f t="shared" ca="1" si="103"/>
        <v>0</v>
      </c>
      <c r="E252" s="74"/>
      <c r="F252" s="75" t="str">
        <f t="shared" ca="1" si="104"/>
        <v/>
      </c>
      <c r="G252" s="76"/>
      <c r="H252" s="73" t="str">
        <f t="shared" ca="1" si="105"/>
        <v/>
      </c>
      <c r="I252" s="74"/>
      <c r="J252" s="75" t="str">
        <f t="shared" ca="1" si="106"/>
        <v/>
      </c>
      <c r="K252" s="76"/>
      <c r="L252" s="73" t="str">
        <f t="shared" ca="1" si="107"/>
        <v/>
      </c>
      <c r="M252" s="74"/>
      <c r="N252" s="75" t="str">
        <f t="shared" ca="1" si="108"/>
        <v/>
      </c>
      <c r="O252" s="76"/>
      <c r="P252" s="73" t="str">
        <f t="shared" ca="1" si="109"/>
        <v/>
      </c>
      <c r="Q252" s="74"/>
      <c r="R252" s="75" t="str">
        <f t="shared" ca="1" si="110"/>
        <v/>
      </c>
      <c r="S252" s="76"/>
      <c r="T252" s="80"/>
      <c r="U252" s="81"/>
      <c r="AR252" s="68" t="str">
        <f ca="1">IF(TRIM(B252)="", "", INDEX('表２（地域間）（合計）'!P$222:P$261, MATCH(VALUE(SUBSTITUTE(SUBSTITUTE(SUBSTITUTE(SUBSTITUTE(B252, "(", ""), ")", ""), "（", ""), "）", "")), '表２（地域間）（合計）'!B$222:B$261, 0)))</f>
        <v/>
      </c>
      <c r="AS252" s="16"/>
      <c r="AT252" s="16"/>
      <c r="AV252" s="16"/>
    </row>
    <row r="253" spans="1:48" ht="35.1" customHeight="1" x14ac:dyDescent="0.25">
      <c r="A253" s="87"/>
      <c r="B253" s="38" t="str">
        <f t="shared" ca="1" si="111"/>
        <v/>
      </c>
      <c r="C253" s="38" t="str">
        <f t="shared" ca="1" si="111"/>
        <v/>
      </c>
      <c r="D253" s="73">
        <f t="shared" ca="1" si="103"/>
        <v>0</v>
      </c>
      <c r="E253" s="74"/>
      <c r="F253" s="75" t="str">
        <f t="shared" ca="1" si="104"/>
        <v/>
      </c>
      <c r="G253" s="76"/>
      <c r="H253" s="73" t="str">
        <f t="shared" ca="1" si="105"/>
        <v/>
      </c>
      <c r="I253" s="74"/>
      <c r="J253" s="75" t="str">
        <f t="shared" ca="1" si="106"/>
        <v/>
      </c>
      <c r="K253" s="76"/>
      <c r="L253" s="73" t="str">
        <f t="shared" ca="1" si="107"/>
        <v/>
      </c>
      <c r="M253" s="74"/>
      <c r="N253" s="75" t="str">
        <f t="shared" ca="1" si="108"/>
        <v/>
      </c>
      <c r="O253" s="76"/>
      <c r="P253" s="73" t="str">
        <f t="shared" ca="1" si="109"/>
        <v/>
      </c>
      <c r="Q253" s="74"/>
      <c r="R253" s="75" t="str">
        <f t="shared" ca="1" si="110"/>
        <v/>
      </c>
      <c r="S253" s="76"/>
      <c r="T253" s="80"/>
      <c r="U253" s="81"/>
      <c r="AR253" s="68" t="str">
        <f ca="1">IF(TRIM(B253)="", "", INDEX('表２（地域間）（合計）'!P$222:P$261, MATCH(VALUE(SUBSTITUTE(SUBSTITUTE(SUBSTITUTE(SUBSTITUTE(B253, "(", ""), ")", ""), "（", ""), "）", "")), '表２（地域間）（合計）'!B$222:B$261, 0)))</f>
        <v/>
      </c>
      <c r="AS253" s="16"/>
      <c r="AT253" s="16"/>
      <c r="AV253" s="16"/>
    </row>
    <row r="254" spans="1:48" ht="35.1" customHeight="1" x14ac:dyDescent="0.25">
      <c r="A254" s="87"/>
      <c r="B254" s="38" t="str">
        <f t="shared" ca="1" si="111"/>
        <v/>
      </c>
      <c r="C254" s="38" t="str">
        <f t="shared" ca="1" si="111"/>
        <v/>
      </c>
      <c r="D254" s="73">
        <f t="shared" ca="1" si="103"/>
        <v>0</v>
      </c>
      <c r="E254" s="74"/>
      <c r="F254" s="75" t="str">
        <f t="shared" ca="1" si="104"/>
        <v/>
      </c>
      <c r="G254" s="76"/>
      <c r="H254" s="73" t="str">
        <f t="shared" ca="1" si="105"/>
        <v/>
      </c>
      <c r="I254" s="74"/>
      <c r="J254" s="75" t="str">
        <f t="shared" ca="1" si="106"/>
        <v/>
      </c>
      <c r="K254" s="76"/>
      <c r="L254" s="73" t="str">
        <f t="shared" ca="1" si="107"/>
        <v/>
      </c>
      <c r="M254" s="74"/>
      <c r="N254" s="75" t="str">
        <f t="shared" ca="1" si="108"/>
        <v/>
      </c>
      <c r="O254" s="76"/>
      <c r="P254" s="73" t="str">
        <f t="shared" ca="1" si="109"/>
        <v/>
      </c>
      <c r="Q254" s="74"/>
      <c r="R254" s="75" t="str">
        <f t="shared" ca="1" si="110"/>
        <v/>
      </c>
      <c r="S254" s="76"/>
      <c r="T254" s="80"/>
      <c r="U254" s="81"/>
      <c r="AR254" s="68" t="str">
        <f ca="1">IF(TRIM(B254)="", "", INDEX('表２（地域間）（合計）'!P$222:P$261, MATCH(VALUE(SUBSTITUTE(SUBSTITUTE(SUBSTITUTE(SUBSTITUTE(B254, "(", ""), ")", ""), "（", ""), "）", "")), '表２（地域間）（合計）'!B$222:B$261, 0)))</f>
        <v/>
      </c>
      <c r="AS254" s="16"/>
      <c r="AT254" s="16"/>
      <c r="AV254" s="16"/>
    </row>
    <row r="255" spans="1:48" ht="35.1" customHeight="1" x14ac:dyDescent="0.25">
      <c r="A255" s="87"/>
      <c r="B255" s="38" t="str">
        <f t="shared" ref="B255:C261" ca="1" si="112">B210</f>
        <v/>
      </c>
      <c r="C255" s="38" t="str">
        <f t="shared" ca="1" si="112"/>
        <v/>
      </c>
      <c r="D255" s="73">
        <f t="shared" ca="1" si="103"/>
        <v>0</v>
      </c>
      <c r="E255" s="74"/>
      <c r="F255" s="75" t="str">
        <f t="shared" ca="1" si="104"/>
        <v/>
      </c>
      <c r="G255" s="76"/>
      <c r="H255" s="73" t="str">
        <f t="shared" ca="1" si="105"/>
        <v/>
      </c>
      <c r="I255" s="74"/>
      <c r="J255" s="75" t="str">
        <f t="shared" ca="1" si="106"/>
        <v/>
      </c>
      <c r="K255" s="76"/>
      <c r="L255" s="73" t="str">
        <f t="shared" ca="1" si="107"/>
        <v/>
      </c>
      <c r="M255" s="74"/>
      <c r="N255" s="75" t="str">
        <f t="shared" ca="1" si="108"/>
        <v/>
      </c>
      <c r="O255" s="76"/>
      <c r="P255" s="73" t="str">
        <f t="shared" ca="1" si="109"/>
        <v/>
      </c>
      <c r="Q255" s="74"/>
      <c r="R255" s="75" t="str">
        <f t="shared" ca="1" si="110"/>
        <v/>
      </c>
      <c r="S255" s="76"/>
      <c r="T255" s="80"/>
      <c r="U255" s="81"/>
      <c r="AR255" s="68" t="str">
        <f ca="1">IF(TRIM(B255)="", "", INDEX('表２（地域間）（合計）'!P$222:P$261, MATCH(VALUE(SUBSTITUTE(SUBSTITUTE(SUBSTITUTE(SUBSTITUTE(B255, "(", ""), ")", ""), "（", ""), "）", "")), '表２（地域間）（合計）'!B$222:B$261, 0)))</f>
        <v/>
      </c>
      <c r="AS255" s="16"/>
      <c r="AT255" s="16"/>
      <c r="AV255" s="16"/>
    </row>
    <row r="256" spans="1:48" ht="35.1" customHeight="1" x14ac:dyDescent="0.25">
      <c r="A256" s="87"/>
      <c r="B256" s="38" t="str">
        <f t="shared" ca="1" si="112"/>
        <v/>
      </c>
      <c r="C256" s="38" t="str">
        <f t="shared" ca="1" si="112"/>
        <v/>
      </c>
      <c r="D256" s="73">
        <f t="shared" ca="1" si="103"/>
        <v>0</v>
      </c>
      <c r="E256" s="74"/>
      <c r="F256" s="75" t="str">
        <f t="shared" ca="1" si="104"/>
        <v/>
      </c>
      <c r="G256" s="76"/>
      <c r="H256" s="73" t="str">
        <f t="shared" ca="1" si="105"/>
        <v/>
      </c>
      <c r="I256" s="74"/>
      <c r="J256" s="75" t="str">
        <f t="shared" ca="1" si="106"/>
        <v/>
      </c>
      <c r="K256" s="76"/>
      <c r="L256" s="73" t="str">
        <f t="shared" ca="1" si="107"/>
        <v/>
      </c>
      <c r="M256" s="74"/>
      <c r="N256" s="75" t="str">
        <f t="shared" ca="1" si="108"/>
        <v/>
      </c>
      <c r="O256" s="76"/>
      <c r="P256" s="73" t="str">
        <f t="shared" ca="1" si="109"/>
        <v/>
      </c>
      <c r="Q256" s="74"/>
      <c r="R256" s="75" t="str">
        <f t="shared" ca="1" si="110"/>
        <v/>
      </c>
      <c r="S256" s="76"/>
      <c r="T256" s="80"/>
      <c r="U256" s="81"/>
      <c r="AR256" s="68" t="str">
        <f ca="1">IF(TRIM(B256)="", "", INDEX('表２（地域間）（合計）'!P$222:P$261, MATCH(VALUE(SUBSTITUTE(SUBSTITUTE(SUBSTITUTE(SUBSTITUTE(B256, "(", ""), ")", ""), "（", ""), "）", "")), '表２（地域間）（合計）'!B$222:B$261, 0)))</f>
        <v/>
      </c>
      <c r="AS256" s="16"/>
      <c r="AT256" s="16"/>
      <c r="AV256" s="16"/>
    </row>
    <row r="257" spans="1:48" ht="35.1" customHeight="1" x14ac:dyDescent="0.25">
      <c r="A257" s="87"/>
      <c r="B257" s="38" t="str">
        <f t="shared" ca="1" si="112"/>
        <v/>
      </c>
      <c r="C257" s="38" t="str">
        <f t="shared" ca="1" si="112"/>
        <v/>
      </c>
      <c r="D257" s="73">
        <f t="shared" ca="1" si="103"/>
        <v>0</v>
      </c>
      <c r="E257" s="74"/>
      <c r="F257" s="75" t="str">
        <f t="shared" ca="1" si="104"/>
        <v/>
      </c>
      <c r="G257" s="76"/>
      <c r="H257" s="73" t="str">
        <f t="shared" ca="1" si="105"/>
        <v/>
      </c>
      <c r="I257" s="74"/>
      <c r="J257" s="75" t="str">
        <f t="shared" ca="1" si="106"/>
        <v/>
      </c>
      <c r="K257" s="76"/>
      <c r="L257" s="73" t="str">
        <f t="shared" ca="1" si="107"/>
        <v/>
      </c>
      <c r="M257" s="74"/>
      <c r="N257" s="75" t="str">
        <f t="shared" ca="1" si="108"/>
        <v/>
      </c>
      <c r="O257" s="76"/>
      <c r="P257" s="73" t="str">
        <f t="shared" ca="1" si="109"/>
        <v/>
      </c>
      <c r="Q257" s="74"/>
      <c r="R257" s="75" t="str">
        <f t="shared" ca="1" si="110"/>
        <v/>
      </c>
      <c r="S257" s="76"/>
      <c r="T257" s="80"/>
      <c r="U257" s="81"/>
      <c r="AR257" s="68" t="str">
        <f ca="1">IF(TRIM(B257)="", "", INDEX('表２（地域間）（合計）'!P$222:P$261, MATCH(VALUE(SUBSTITUTE(SUBSTITUTE(SUBSTITUTE(SUBSTITUTE(B257, "(", ""), ")", ""), "（", ""), "）", "")), '表２（地域間）（合計）'!B$222:B$261, 0)))</f>
        <v/>
      </c>
      <c r="AS257" s="16"/>
      <c r="AT257" s="16"/>
      <c r="AV257" s="16"/>
    </row>
    <row r="258" spans="1:48" ht="34.9" customHeight="1" x14ac:dyDescent="0.25">
      <c r="A258" s="87"/>
      <c r="B258" s="38" t="str">
        <f t="shared" ca="1" si="112"/>
        <v/>
      </c>
      <c r="C258" s="38" t="str">
        <f t="shared" ca="1" si="112"/>
        <v/>
      </c>
      <c r="D258" s="73">
        <f t="shared" ca="1" si="103"/>
        <v>0</v>
      </c>
      <c r="E258" s="74"/>
      <c r="F258" s="75" t="str">
        <f t="shared" ca="1" si="104"/>
        <v/>
      </c>
      <c r="G258" s="76"/>
      <c r="H258" s="73" t="str">
        <f t="shared" ca="1" si="105"/>
        <v/>
      </c>
      <c r="I258" s="74"/>
      <c r="J258" s="75" t="str">
        <f t="shared" ca="1" si="106"/>
        <v/>
      </c>
      <c r="K258" s="76"/>
      <c r="L258" s="73" t="str">
        <f t="shared" ca="1" si="107"/>
        <v/>
      </c>
      <c r="M258" s="74"/>
      <c r="N258" s="75" t="str">
        <f t="shared" ca="1" si="108"/>
        <v/>
      </c>
      <c r="O258" s="76"/>
      <c r="P258" s="73" t="str">
        <f t="shared" ca="1" si="109"/>
        <v/>
      </c>
      <c r="Q258" s="74"/>
      <c r="R258" s="75" t="str">
        <f t="shared" ca="1" si="110"/>
        <v/>
      </c>
      <c r="S258" s="76"/>
      <c r="T258" s="80"/>
      <c r="U258" s="81"/>
      <c r="AR258" s="68" t="str">
        <f ca="1">IF(TRIM(B258)="", "", INDEX('表２（地域間）（合計）'!P$222:P$261, MATCH(VALUE(SUBSTITUTE(SUBSTITUTE(SUBSTITUTE(SUBSTITUTE(B258, "(", ""), ")", ""), "（", ""), "）", "")), '表２（地域間）（合計）'!B$222:B$261, 0)))</f>
        <v/>
      </c>
      <c r="AS258" s="16"/>
      <c r="AT258" s="16"/>
      <c r="AV258" s="16"/>
    </row>
    <row r="259" spans="1:48" ht="35.1" customHeight="1" x14ac:dyDescent="0.25">
      <c r="A259" s="87"/>
      <c r="B259" s="38" t="str">
        <f t="shared" ca="1" si="112"/>
        <v/>
      </c>
      <c r="C259" s="38" t="str">
        <f t="shared" ca="1" si="112"/>
        <v/>
      </c>
      <c r="D259" s="73">
        <f t="shared" ca="1" si="103"/>
        <v>0</v>
      </c>
      <c r="E259" s="74"/>
      <c r="F259" s="75" t="str">
        <f t="shared" ca="1" si="104"/>
        <v/>
      </c>
      <c r="G259" s="76"/>
      <c r="H259" s="73" t="str">
        <f t="shared" ca="1" si="105"/>
        <v/>
      </c>
      <c r="I259" s="74"/>
      <c r="J259" s="75" t="str">
        <f t="shared" ca="1" si="106"/>
        <v/>
      </c>
      <c r="K259" s="76"/>
      <c r="L259" s="73" t="str">
        <f t="shared" ca="1" si="107"/>
        <v/>
      </c>
      <c r="M259" s="74"/>
      <c r="N259" s="75" t="str">
        <f t="shared" ca="1" si="108"/>
        <v/>
      </c>
      <c r="O259" s="76"/>
      <c r="P259" s="73" t="str">
        <f t="shared" ca="1" si="109"/>
        <v/>
      </c>
      <c r="Q259" s="74"/>
      <c r="R259" s="75" t="str">
        <f t="shared" ca="1" si="110"/>
        <v/>
      </c>
      <c r="S259" s="76"/>
      <c r="T259" s="80"/>
      <c r="U259" s="81"/>
      <c r="AR259" s="68" t="str">
        <f ca="1">IF(TRIM(B259)="", "", INDEX('表２（地域間）（合計）'!P$222:P$261, MATCH(VALUE(SUBSTITUTE(SUBSTITUTE(SUBSTITUTE(SUBSTITUTE(B259, "(", ""), ")", ""), "（", ""), "）", "")), '表２（地域間）（合計）'!B$222:B$261, 0)))</f>
        <v/>
      </c>
      <c r="AS259" s="16"/>
      <c r="AT259" s="16"/>
      <c r="AV259" s="16"/>
    </row>
    <row r="260" spans="1:48" ht="35.1" customHeight="1" x14ac:dyDescent="0.25">
      <c r="A260" s="87"/>
      <c r="B260" s="38" t="str">
        <f t="shared" ca="1" si="112"/>
        <v/>
      </c>
      <c r="C260" s="38" t="str">
        <f t="shared" ca="1" si="112"/>
        <v/>
      </c>
      <c r="D260" s="73">
        <f t="shared" ca="1" si="103"/>
        <v>0</v>
      </c>
      <c r="E260" s="74"/>
      <c r="F260" s="75" t="str">
        <f t="shared" ca="1" si="104"/>
        <v/>
      </c>
      <c r="G260" s="76"/>
      <c r="H260" s="73" t="str">
        <f t="shared" ca="1" si="105"/>
        <v/>
      </c>
      <c r="I260" s="74"/>
      <c r="J260" s="75" t="str">
        <f t="shared" ca="1" si="106"/>
        <v/>
      </c>
      <c r="K260" s="76"/>
      <c r="L260" s="73" t="str">
        <f t="shared" ca="1" si="107"/>
        <v/>
      </c>
      <c r="M260" s="74"/>
      <c r="N260" s="75" t="str">
        <f t="shared" ca="1" si="108"/>
        <v/>
      </c>
      <c r="O260" s="76"/>
      <c r="P260" s="73" t="str">
        <f t="shared" ca="1" si="109"/>
        <v/>
      </c>
      <c r="Q260" s="74"/>
      <c r="R260" s="75" t="str">
        <f t="shared" ca="1" si="110"/>
        <v/>
      </c>
      <c r="S260" s="76"/>
      <c r="T260" s="80"/>
      <c r="U260" s="81"/>
      <c r="AR260" s="68" t="str">
        <f ca="1">IF(TRIM(B260)="", "", INDEX('表２（地域間）（合計）'!P$222:P$261, MATCH(VALUE(SUBSTITUTE(SUBSTITUTE(SUBSTITUTE(SUBSTITUTE(B260, "(", ""), ")", ""), "（", ""), "）", "")), '表２（地域間）（合計）'!B$222:B$261, 0)))</f>
        <v/>
      </c>
      <c r="AS260" s="16"/>
      <c r="AT260" s="16"/>
      <c r="AV260" s="16"/>
    </row>
    <row r="261" spans="1:48" ht="35.1" customHeight="1" thickBot="1" x14ac:dyDescent="0.3">
      <c r="A261" s="87"/>
      <c r="B261" s="38" t="str">
        <f t="shared" ca="1" si="112"/>
        <v/>
      </c>
      <c r="C261" s="38" t="str">
        <f t="shared" ca="1" si="112"/>
        <v/>
      </c>
      <c r="D261" s="73">
        <f t="shared" ca="1" si="103"/>
        <v>0</v>
      </c>
      <c r="E261" s="74"/>
      <c r="F261" s="75" t="str">
        <f t="shared" ca="1" si="104"/>
        <v/>
      </c>
      <c r="G261" s="76"/>
      <c r="H261" s="73" t="str">
        <f t="shared" ca="1" si="105"/>
        <v/>
      </c>
      <c r="I261" s="74"/>
      <c r="J261" s="75" t="str">
        <f t="shared" ca="1" si="106"/>
        <v/>
      </c>
      <c r="K261" s="76"/>
      <c r="L261" s="73" t="str">
        <f t="shared" ca="1" si="107"/>
        <v/>
      </c>
      <c r="M261" s="74"/>
      <c r="N261" s="75" t="str">
        <f t="shared" ca="1" si="108"/>
        <v/>
      </c>
      <c r="O261" s="76"/>
      <c r="P261" s="73" t="str">
        <f t="shared" ca="1" si="109"/>
        <v/>
      </c>
      <c r="Q261" s="74"/>
      <c r="R261" s="75" t="str">
        <f t="shared" ca="1" si="110"/>
        <v/>
      </c>
      <c r="S261" s="76"/>
      <c r="T261" s="80"/>
      <c r="U261" s="81"/>
      <c r="AR261" s="69" t="str">
        <f ca="1">IF(TRIM(B261)="", "", INDEX('表２（地域間）（合計）'!P$222:P$261, MATCH(VALUE(SUBSTITUTE(SUBSTITUTE(SUBSTITUTE(SUBSTITUTE(B261, "(", ""), ")", ""), "（", ""), "）", "")), '表２（地域間）（合計）'!B$222:B$261, 0)))</f>
        <v/>
      </c>
      <c r="AS261" s="16"/>
      <c r="AT261" s="16"/>
      <c r="AV261" s="16"/>
    </row>
    <row r="262" spans="1:48" ht="35.1" customHeight="1" x14ac:dyDescent="0.25">
      <c r="A262" s="82" t="s">
        <v>6</v>
      </c>
      <c r="B262" s="83"/>
      <c r="C262" s="84"/>
      <c r="D262" s="73">
        <f ca="1">SUM(D222:E261)</f>
        <v>0</v>
      </c>
      <c r="E262" s="74"/>
      <c r="F262" s="75" t="str">
        <f t="shared" ref="F262" ca="1" si="113">IFERROR(D262/$AE217,"")</f>
        <v/>
      </c>
      <c r="G262" s="76"/>
      <c r="H262" s="73">
        <f ca="1">SUM(H222:I261)</f>
        <v>0</v>
      </c>
      <c r="I262" s="74"/>
      <c r="J262" s="75" t="str">
        <f t="shared" ref="J262" ca="1" si="114">IFERROR(H262/$AE217,"")</f>
        <v/>
      </c>
      <c r="K262" s="76"/>
      <c r="L262" s="73">
        <f ca="1">SUM(L222:M261)</f>
        <v>0</v>
      </c>
      <c r="M262" s="74"/>
      <c r="N262" s="75" t="str">
        <f t="shared" ref="N262" ca="1" si="115">IFERROR(L262/$AE217,"")</f>
        <v/>
      </c>
      <c r="O262" s="76"/>
      <c r="P262" s="73">
        <f ca="1">SUM(P222:Q261)</f>
        <v>0</v>
      </c>
      <c r="Q262" s="74"/>
      <c r="R262" s="75" t="str">
        <f t="shared" ref="R262" ca="1" si="116">IFERROR(P262/$AE217,"")</f>
        <v/>
      </c>
      <c r="S262" s="76"/>
      <c r="T262" s="77"/>
      <c r="U262" s="78"/>
    </row>
    <row r="263" spans="1:48" ht="13.5" customHeight="1" x14ac:dyDescent="0.25">
      <c r="A263" s="79"/>
      <c r="B263" s="79"/>
      <c r="C263" s="79"/>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row>
    <row r="264" spans="1:48" ht="13.5" customHeight="1" x14ac:dyDescent="0.25">
      <c r="A264" s="72" t="s">
        <v>52</v>
      </c>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c r="AA264" s="72"/>
      <c r="AB264" s="72"/>
      <c r="AC264" s="72"/>
      <c r="AD264" s="72"/>
      <c r="AE264" s="72"/>
      <c r="AF264" s="72"/>
      <c r="AG264" s="72"/>
      <c r="AH264" s="72"/>
      <c r="AI264" s="72"/>
      <c r="AJ264" s="72"/>
      <c r="AK264" s="72"/>
      <c r="AL264" s="72"/>
      <c r="AM264" s="72"/>
      <c r="AN264" s="72"/>
    </row>
    <row r="265" spans="1:48" ht="25.5" customHeight="1" x14ac:dyDescent="0.25">
      <c r="A265" s="72" t="s">
        <v>137</v>
      </c>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c r="AA265" s="72"/>
      <c r="AB265" s="72"/>
      <c r="AC265" s="72"/>
      <c r="AD265" s="72"/>
      <c r="AE265" s="72"/>
      <c r="AF265" s="72"/>
      <c r="AG265" s="72"/>
      <c r="AH265" s="72"/>
      <c r="AI265" s="72"/>
      <c r="AJ265" s="72"/>
      <c r="AK265" s="72"/>
      <c r="AL265" s="72"/>
      <c r="AM265" s="72"/>
      <c r="AN265" s="72"/>
      <c r="AO265" s="72"/>
      <c r="AP265" s="72"/>
    </row>
    <row r="266" spans="1:48" ht="25.5" customHeight="1" x14ac:dyDescent="0.25">
      <c r="A266" s="72" t="s">
        <v>126</v>
      </c>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c r="AA266" s="72"/>
      <c r="AB266" s="72"/>
      <c r="AC266" s="72"/>
      <c r="AD266" s="72"/>
      <c r="AE266" s="72"/>
      <c r="AF266" s="72"/>
      <c r="AG266" s="72"/>
      <c r="AH266" s="72"/>
      <c r="AI266" s="72"/>
      <c r="AJ266" s="72"/>
      <c r="AK266" s="72"/>
      <c r="AL266" s="72"/>
      <c r="AM266" s="72"/>
      <c r="AN266" s="72"/>
      <c r="AO266" s="72"/>
      <c r="AP266" s="72"/>
    </row>
    <row r="267" spans="1:48" ht="25.5" customHeight="1" x14ac:dyDescent="0.25">
      <c r="A267" s="72" t="s">
        <v>127</v>
      </c>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row>
    <row r="268" spans="1:48" ht="24.75" customHeight="1" x14ac:dyDescent="0.25">
      <c r="A268" s="70" t="s">
        <v>128</v>
      </c>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row>
    <row r="269" spans="1:48" ht="12.75" customHeight="1" x14ac:dyDescent="0.25">
      <c r="A269" s="70" t="s">
        <v>129</v>
      </c>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row>
    <row r="270" spans="1:48" ht="13.5" customHeight="1" x14ac:dyDescent="0.25">
      <c r="A270" s="70" t="s">
        <v>130</v>
      </c>
      <c r="B270" s="70"/>
      <c r="C270" s="70"/>
      <c r="D270" s="70"/>
      <c r="E270" s="70"/>
      <c r="F270" s="70"/>
      <c r="G270" s="70"/>
      <c r="H270" s="70"/>
      <c r="I270" s="70"/>
      <c r="J270" s="70"/>
      <c r="K270" s="70"/>
      <c r="L270" s="70"/>
      <c r="M270" s="70"/>
      <c r="N270" s="70"/>
      <c r="O270" s="70"/>
      <c r="P270" s="70"/>
      <c r="Q270" s="70"/>
      <c r="R270" s="70"/>
      <c r="S270" s="70"/>
      <c r="T270" s="70"/>
      <c r="U270" s="70"/>
      <c r="V270" s="70"/>
      <c r="W270" s="70"/>
      <c r="X270" s="70"/>
      <c r="Y270" s="70"/>
      <c r="Z270" s="70"/>
      <c r="AA270" s="70"/>
      <c r="AB270" s="70"/>
      <c r="AC270" s="70"/>
      <c r="AD270" s="70"/>
      <c r="AE270" s="70"/>
      <c r="AF270" s="70"/>
      <c r="AG270" s="70"/>
      <c r="AH270" s="70"/>
      <c r="AI270" s="70"/>
      <c r="AJ270" s="70"/>
      <c r="AK270" s="70"/>
      <c r="AL270" s="70"/>
      <c r="AM270" s="70"/>
      <c r="AN270" s="70"/>
      <c r="AO270" s="70"/>
      <c r="AP270" s="70"/>
    </row>
    <row r="271" spans="1:48" ht="13.5" customHeight="1" x14ac:dyDescent="0.25">
      <c r="A271" s="70" t="s">
        <v>150</v>
      </c>
      <c r="B271" s="70"/>
      <c r="C271" s="70"/>
      <c r="D271" s="70"/>
      <c r="E271" s="70"/>
      <c r="F271" s="70"/>
      <c r="G271" s="70"/>
      <c r="H271" s="70"/>
      <c r="I271" s="70"/>
      <c r="J271" s="70"/>
      <c r="K271" s="70"/>
      <c r="L271" s="70"/>
      <c r="M271" s="70"/>
      <c r="N271" s="70"/>
      <c r="O271" s="70"/>
      <c r="P271" s="70"/>
      <c r="Q271" s="70"/>
      <c r="R271" s="70"/>
      <c r="S271" s="70"/>
      <c r="T271" s="70"/>
      <c r="U271" s="70"/>
      <c r="V271" s="70"/>
      <c r="W271" s="70"/>
      <c r="X271" s="70"/>
      <c r="Y271" s="70"/>
      <c r="Z271" s="70"/>
      <c r="AA271" s="70"/>
      <c r="AB271" s="70"/>
      <c r="AC271" s="70"/>
      <c r="AD271" s="70"/>
      <c r="AE271" s="70"/>
      <c r="AF271" s="70"/>
      <c r="AG271" s="70"/>
      <c r="AH271" s="70"/>
      <c r="AI271" s="70"/>
      <c r="AJ271" s="70"/>
      <c r="AK271" s="70"/>
      <c r="AL271" s="70"/>
      <c r="AM271" s="70"/>
      <c r="AN271" s="70"/>
      <c r="AO271" s="70"/>
      <c r="AP271" s="70"/>
    </row>
    <row r="272" spans="1:48" ht="13.5" customHeight="1" x14ac:dyDescent="0.25">
      <c r="A272" s="70" t="s">
        <v>151</v>
      </c>
      <c r="B272" s="70"/>
      <c r="C272" s="70"/>
      <c r="D272" s="70"/>
      <c r="E272" s="70"/>
      <c r="F272" s="70"/>
      <c r="G272" s="70"/>
      <c r="H272" s="70"/>
      <c r="I272" s="70"/>
      <c r="J272" s="70"/>
      <c r="K272" s="70"/>
      <c r="L272" s="70"/>
      <c r="M272" s="70"/>
      <c r="N272" s="70"/>
      <c r="O272" s="70"/>
      <c r="P272" s="70"/>
      <c r="Q272" s="70"/>
      <c r="R272" s="70"/>
      <c r="S272" s="70"/>
      <c r="T272" s="70"/>
      <c r="U272" s="70"/>
      <c r="V272" s="70"/>
      <c r="W272" s="70"/>
      <c r="X272" s="70"/>
      <c r="Y272" s="70"/>
      <c r="Z272" s="70"/>
      <c r="AA272" s="70"/>
      <c r="AB272" s="70"/>
      <c r="AC272" s="70"/>
      <c r="AD272" s="70"/>
      <c r="AE272" s="70"/>
      <c r="AF272" s="70"/>
      <c r="AG272" s="70"/>
      <c r="AH272" s="70"/>
      <c r="AI272" s="70"/>
      <c r="AJ272" s="70"/>
      <c r="AK272" s="70"/>
      <c r="AL272" s="70"/>
      <c r="AM272" s="70"/>
      <c r="AN272" s="70"/>
      <c r="AO272" s="70"/>
      <c r="AP272" s="70"/>
    </row>
    <row r="273" spans="1:42" ht="13.5" customHeight="1" x14ac:dyDescent="0.25">
      <c r="A273" s="70" t="s">
        <v>152</v>
      </c>
      <c r="B273" s="70"/>
      <c r="C273" s="70"/>
      <c r="D273" s="70"/>
      <c r="E273" s="70"/>
      <c r="F273" s="70"/>
      <c r="G273" s="70"/>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70"/>
      <c r="AF273" s="70"/>
      <c r="AG273" s="70"/>
      <c r="AH273" s="70"/>
      <c r="AI273" s="70"/>
      <c r="AJ273" s="70"/>
      <c r="AK273" s="70"/>
      <c r="AL273" s="70"/>
      <c r="AM273" s="70"/>
      <c r="AN273" s="70"/>
      <c r="AO273" s="70"/>
      <c r="AP273" s="70"/>
    </row>
    <row r="274" spans="1:42" ht="25.5" customHeight="1" x14ac:dyDescent="0.25">
      <c r="A274" s="70" t="s">
        <v>153</v>
      </c>
      <c r="B274" s="70"/>
      <c r="C274" s="70"/>
      <c r="D274" s="70"/>
      <c r="E274" s="70"/>
      <c r="F274" s="70"/>
      <c r="G274" s="70"/>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70"/>
      <c r="AF274" s="70"/>
      <c r="AG274" s="70"/>
      <c r="AH274" s="70"/>
      <c r="AI274" s="70"/>
      <c r="AJ274" s="70"/>
      <c r="AK274" s="70"/>
      <c r="AL274" s="70"/>
      <c r="AM274" s="70"/>
      <c r="AN274" s="70"/>
      <c r="AO274" s="70"/>
      <c r="AP274" s="70"/>
    </row>
    <row r="275" spans="1:42" ht="24.75" customHeight="1" x14ac:dyDescent="0.25">
      <c r="A275" s="70" t="s">
        <v>154</v>
      </c>
      <c r="B275" s="70"/>
      <c r="C275" s="70"/>
      <c r="D275" s="70"/>
      <c r="E275" s="70"/>
      <c r="F275" s="70"/>
      <c r="G275" s="70"/>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70"/>
      <c r="AO275" s="70"/>
      <c r="AP275" s="70"/>
    </row>
    <row r="276" spans="1:42" ht="25.5" customHeight="1" x14ac:dyDescent="0.25">
      <c r="A276" s="70" t="s">
        <v>155</v>
      </c>
      <c r="B276" s="70"/>
      <c r="C276" s="70"/>
      <c r="D276" s="70"/>
      <c r="E276" s="70"/>
      <c r="F276" s="70"/>
      <c r="G276" s="70"/>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c r="AN276" s="70"/>
      <c r="AO276" s="70"/>
      <c r="AP276" s="70"/>
    </row>
    <row r="277" spans="1:42" ht="37.5" customHeight="1" x14ac:dyDescent="0.25">
      <c r="A277" s="70" t="s">
        <v>156</v>
      </c>
      <c r="B277" s="70"/>
      <c r="C277" s="70"/>
      <c r="D277" s="70"/>
      <c r="E277" s="70"/>
      <c r="F277" s="70"/>
      <c r="G277" s="70"/>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70"/>
      <c r="AF277" s="70"/>
      <c r="AG277" s="70"/>
      <c r="AH277" s="70"/>
      <c r="AI277" s="70"/>
      <c r="AJ277" s="70"/>
      <c r="AK277" s="70"/>
      <c r="AL277" s="70"/>
      <c r="AM277" s="70"/>
      <c r="AN277" s="70"/>
      <c r="AO277" s="70"/>
      <c r="AP277" s="70"/>
    </row>
    <row r="278" spans="1:42" ht="21.75" customHeight="1" x14ac:dyDescent="0.25">
      <c r="A278" s="70" t="s">
        <v>157</v>
      </c>
      <c r="B278" s="70"/>
      <c r="C278" s="70"/>
      <c r="D278" s="70"/>
      <c r="E278" s="70"/>
      <c r="F278" s="70"/>
      <c r="G278" s="70"/>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AE278" s="70"/>
      <c r="AF278" s="70"/>
      <c r="AG278" s="70"/>
      <c r="AH278" s="70"/>
      <c r="AI278" s="70"/>
      <c r="AJ278" s="70"/>
      <c r="AK278" s="70"/>
      <c r="AL278" s="70"/>
      <c r="AM278" s="70"/>
      <c r="AN278" s="70"/>
      <c r="AO278" s="70"/>
      <c r="AP278" s="70"/>
    </row>
    <row r="279" spans="1:42" ht="30" customHeight="1" x14ac:dyDescent="0.25">
      <c r="A279" s="70" t="s">
        <v>158</v>
      </c>
      <c r="B279" s="70"/>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B279" s="70"/>
      <c r="AC279" s="70"/>
      <c r="AD279" s="70"/>
      <c r="AE279" s="70"/>
      <c r="AF279" s="70"/>
      <c r="AG279" s="70"/>
      <c r="AH279" s="70"/>
      <c r="AI279" s="70"/>
      <c r="AJ279" s="70"/>
      <c r="AK279" s="70"/>
      <c r="AL279" s="70"/>
      <c r="AM279" s="70"/>
      <c r="AN279" s="70"/>
      <c r="AO279" s="70"/>
      <c r="AP279" s="70"/>
    </row>
    <row r="280" spans="1:42" ht="13.5" customHeight="1" x14ac:dyDescent="0.25">
      <c r="A280" s="70" t="s">
        <v>159</v>
      </c>
      <c r="B280" s="70"/>
      <c r="C280" s="70"/>
      <c r="D280" s="70"/>
      <c r="E280" s="70"/>
      <c r="F280" s="70"/>
      <c r="G280" s="70"/>
      <c r="H280" s="70"/>
      <c r="I280" s="70"/>
      <c r="J280" s="70"/>
      <c r="K280" s="70"/>
      <c r="L280" s="70"/>
      <c r="M280" s="70"/>
      <c r="N280" s="70"/>
      <c r="O280" s="70"/>
      <c r="P280" s="70"/>
      <c r="Q280" s="70"/>
      <c r="R280" s="70"/>
      <c r="S280" s="70"/>
      <c r="T280" s="70"/>
      <c r="U280" s="70"/>
      <c r="V280" s="70"/>
      <c r="W280" s="70"/>
      <c r="X280" s="70"/>
      <c r="Y280" s="70"/>
      <c r="Z280" s="70"/>
      <c r="AA280" s="70"/>
      <c r="AB280" s="70"/>
      <c r="AC280" s="70"/>
      <c r="AD280" s="70"/>
      <c r="AE280" s="70"/>
      <c r="AF280" s="70"/>
      <c r="AG280" s="70"/>
      <c r="AH280" s="70"/>
      <c r="AI280" s="70"/>
      <c r="AJ280" s="70"/>
      <c r="AK280" s="70"/>
      <c r="AL280" s="70"/>
      <c r="AM280" s="70"/>
      <c r="AN280" s="70"/>
      <c r="AO280" s="70"/>
      <c r="AP280" s="70"/>
    </row>
    <row r="281" spans="1:42" ht="30" customHeight="1" x14ac:dyDescent="0.25">
      <c r="A281" s="70" t="s">
        <v>160</v>
      </c>
      <c r="B281" s="70"/>
      <c r="C281" s="70"/>
      <c r="D281" s="70"/>
      <c r="E281" s="70"/>
      <c r="F281" s="70"/>
      <c r="G281" s="70"/>
      <c r="H281" s="70"/>
      <c r="I281" s="70"/>
      <c r="J281" s="70"/>
      <c r="K281" s="70"/>
      <c r="L281" s="70"/>
      <c r="M281" s="70"/>
      <c r="N281" s="70"/>
      <c r="O281" s="70"/>
      <c r="P281" s="70"/>
      <c r="Q281" s="70"/>
      <c r="R281" s="70"/>
      <c r="S281" s="70"/>
      <c r="T281" s="70"/>
      <c r="U281" s="70"/>
      <c r="V281" s="70"/>
      <c r="W281" s="70"/>
      <c r="X281" s="70"/>
      <c r="Y281" s="70"/>
      <c r="Z281" s="70"/>
      <c r="AA281" s="70"/>
      <c r="AB281" s="70"/>
      <c r="AC281" s="70"/>
      <c r="AD281" s="70"/>
      <c r="AE281" s="70"/>
      <c r="AF281" s="70"/>
      <c r="AG281" s="70"/>
      <c r="AH281" s="70"/>
      <c r="AI281" s="70"/>
      <c r="AJ281" s="70"/>
      <c r="AK281" s="70"/>
      <c r="AL281" s="70"/>
      <c r="AM281" s="70"/>
      <c r="AN281" s="70"/>
      <c r="AO281" s="70"/>
      <c r="AP281" s="70"/>
    </row>
    <row r="282" spans="1:42" ht="13.5" customHeight="1" x14ac:dyDescent="0.25">
      <c r="A282" s="70" t="s">
        <v>161</v>
      </c>
      <c r="B282" s="70"/>
      <c r="C282" s="70"/>
      <c r="D282" s="70"/>
      <c r="E282" s="70"/>
      <c r="F282" s="70"/>
      <c r="G282" s="70"/>
      <c r="H282" s="70"/>
      <c r="I282" s="70"/>
      <c r="J282" s="70"/>
      <c r="K282" s="70"/>
      <c r="L282" s="70"/>
      <c r="M282" s="70"/>
      <c r="N282" s="70"/>
      <c r="O282" s="70"/>
      <c r="P282" s="70"/>
      <c r="Q282" s="70"/>
      <c r="R282" s="70"/>
      <c r="S282" s="70"/>
      <c r="T282" s="70"/>
      <c r="U282" s="70"/>
      <c r="V282" s="70"/>
      <c r="W282" s="70"/>
      <c r="X282" s="70"/>
      <c r="Y282" s="70"/>
      <c r="Z282" s="70"/>
      <c r="AA282" s="70"/>
      <c r="AB282" s="70"/>
      <c r="AC282" s="70"/>
      <c r="AD282" s="70"/>
      <c r="AE282" s="70"/>
      <c r="AF282" s="70"/>
      <c r="AG282" s="70"/>
      <c r="AH282" s="70"/>
      <c r="AI282" s="70"/>
      <c r="AJ282" s="70"/>
      <c r="AK282" s="70"/>
      <c r="AL282" s="70"/>
      <c r="AM282" s="70"/>
      <c r="AN282" s="70"/>
      <c r="AO282" s="70"/>
      <c r="AP282" s="70"/>
    </row>
    <row r="283" spans="1:42" ht="25.5" customHeight="1" x14ac:dyDescent="0.25">
      <c r="A283" s="70" t="s">
        <v>162</v>
      </c>
      <c r="B283" s="70"/>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B283" s="70"/>
      <c r="AC283" s="70"/>
      <c r="AD283" s="70"/>
      <c r="AE283" s="70"/>
      <c r="AF283" s="70"/>
      <c r="AG283" s="70"/>
      <c r="AH283" s="70"/>
      <c r="AI283" s="70"/>
      <c r="AJ283" s="70"/>
      <c r="AK283" s="70"/>
      <c r="AL283" s="70"/>
      <c r="AM283" s="70"/>
      <c r="AN283" s="70"/>
      <c r="AO283" s="70"/>
      <c r="AP283" s="70"/>
    </row>
    <row r="284" spans="1:42" ht="37.5" customHeight="1" x14ac:dyDescent="0.25">
      <c r="A284" s="70" t="s">
        <v>163</v>
      </c>
      <c r="B284" s="70"/>
      <c r="C284" s="70"/>
      <c r="D284" s="70"/>
      <c r="E284" s="70"/>
      <c r="F284" s="70"/>
      <c r="G284" s="70"/>
      <c r="H284" s="70"/>
      <c r="I284" s="70"/>
      <c r="J284" s="70"/>
      <c r="K284" s="70"/>
      <c r="L284" s="70"/>
      <c r="M284" s="70"/>
      <c r="N284" s="70"/>
      <c r="O284" s="70"/>
      <c r="P284" s="70"/>
      <c r="Q284" s="70"/>
      <c r="R284" s="70"/>
      <c r="S284" s="70"/>
      <c r="T284" s="70"/>
      <c r="U284" s="70"/>
      <c r="V284" s="70"/>
      <c r="W284" s="70"/>
      <c r="X284" s="70"/>
      <c r="Y284" s="70"/>
      <c r="Z284" s="70"/>
      <c r="AA284" s="70"/>
      <c r="AB284" s="70"/>
      <c r="AC284" s="70"/>
      <c r="AD284" s="70"/>
      <c r="AE284" s="70"/>
      <c r="AF284" s="70"/>
      <c r="AG284" s="70"/>
      <c r="AH284" s="70"/>
      <c r="AI284" s="70"/>
      <c r="AJ284" s="70"/>
      <c r="AK284" s="70"/>
      <c r="AL284" s="70"/>
      <c r="AM284" s="70"/>
      <c r="AN284" s="70"/>
      <c r="AO284" s="70"/>
      <c r="AP284" s="70"/>
    </row>
    <row r="285" spans="1:42" ht="45" customHeight="1" x14ac:dyDescent="0.25">
      <c r="A285" s="70" t="s">
        <v>164</v>
      </c>
      <c r="B285" s="70"/>
      <c r="C285" s="70"/>
      <c r="D285" s="70"/>
      <c r="E285" s="70"/>
      <c r="F285" s="70"/>
      <c r="G285" s="70"/>
      <c r="H285" s="70"/>
      <c r="I285" s="70"/>
      <c r="J285" s="70"/>
      <c r="K285" s="70"/>
      <c r="L285" s="70"/>
      <c r="M285" s="70"/>
      <c r="N285" s="70"/>
      <c r="O285" s="70"/>
      <c r="P285" s="70"/>
      <c r="Q285" s="70"/>
      <c r="R285" s="70"/>
      <c r="S285" s="70"/>
      <c r="T285" s="70"/>
      <c r="U285" s="70"/>
      <c r="V285" s="70"/>
      <c r="W285" s="70"/>
      <c r="X285" s="70"/>
      <c r="Y285" s="70"/>
      <c r="Z285" s="70"/>
      <c r="AA285" s="70"/>
      <c r="AB285" s="70"/>
      <c r="AC285" s="70"/>
      <c r="AD285" s="70"/>
      <c r="AE285" s="70"/>
      <c r="AF285" s="70"/>
      <c r="AG285" s="70"/>
      <c r="AH285" s="70"/>
      <c r="AI285" s="70"/>
      <c r="AJ285" s="70"/>
      <c r="AK285" s="70"/>
      <c r="AL285" s="70"/>
      <c r="AM285" s="70"/>
      <c r="AN285" s="70"/>
      <c r="AO285" s="70"/>
      <c r="AP285" s="70"/>
    </row>
    <row r="286" spans="1:42" ht="13.5" customHeight="1" x14ac:dyDescent="0.25">
      <c r="A286" s="70" t="s">
        <v>165</v>
      </c>
      <c r="B286" s="70"/>
      <c r="C286" s="70"/>
      <c r="D286" s="70"/>
      <c r="E286" s="70"/>
      <c r="F286" s="70"/>
      <c r="G286" s="70"/>
      <c r="H286" s="70"/>
      <c r="I286" s="70"/>
      <c r="J286" s="70"/>
      <c r="K286" s="70"/>
      <c r="L286" s="70"/>
      <c r="M286" s="70"/>
      <c r="N286" s="70"/>
      <c r="O286" s="70"/>
      <c r="P286" s="70"/>
      <c r="Q286" s="70"/>
      <c r="R286" s="70"/>
      <c r="S286" s="70"/>
      <c r="T286" s="70"/>
      <c r="U286" s="70"/>
      <c r="V286" s="70"/>
      <c r="W286" s="70"/>
      <c r="X286" s="70"/>
      <c r="Y286" s="70"/>
      <c r="Z286" s="70"/>
      <c r="AA286" s="70"/>
      <c r="AB286" s="70"/>
      <c r="AC286" s="70"/>
      <c r="AD286" s="70"/>
      <c r="AE286" s="70"/>
      <c r="AF286" s="70"/>
      <c r="AG286" s="70"/>
      <c r="AH286" s="70"/>
      <c r="AI286" s="70"/>
      <c r="AJ286" s="70"/>
      <c r="AK286" s="70"/>
      <c r="AL286" s="70"/>
      <c r="AM286" s="70"/>
      <c r="AN286" s="70"/>
      <c r="AO286" s="70"/>
      <c r="AP286" s="70"/>
    </row>
    <row r="287" spans="1:42" ht="13.5" customHeight="1" x14ac:dyDescent="0.25">
      <c r="A287" s="70" t="s">
        <v>166</v>
      </c>
      <c r="B287" s="70"/>
      <c r="C287" s="70"/>
      <c r="D287" s="70"/>
      <c r="E287" s="70"/>
      <c r="F287" s="70"/>
      <c r="G287" s="70"/>
      <c r="H287" s="70"/>
      <c r="I287" s="70"/>
      <c r="J287" s="70"/>
      <c r="K287" s="70"/>
      <c r="L287" s="70"/>
      <c r="M287" s="70"/>
      <c r="N287" s="70"/>
      <c r="O287" s="70"/>
      <c r="P287" s="70"/>
      <c r="Q287" s="70"/>
      <c r="R287" s="70"/>
      <c r="S287" s="70"/>
      <c r="T287" s="70"/>
      <c r="U287" s="70"/>
      <c r="V287" s="70"/>
      <c r="W287" s="70"/>
      <c r="X287" s="70"/>
      <c r="Y287" s="70"/>
      <c r="Z287" s="70"/>
      <c r="AA287" s="70"/>
      <c r="AB287" s="70"/>
      <c r="AC287" s="70"/>
      <c r="AD287" s="70"/>
      <c r="AE287" s="70"/>
      <c r="AF287" s="70"/>
      <c r="AG287" s="70"/>
      <c r="AH287" s="70"/>
      <c r="AI287" s="70"/>
      <c r="AJ287" s="70"/>
      <c r="AK287" s="70"/>
      <c r="AL287" s="70"/>
      <c r="AM287" s="70"/>
      <c r="AN287" s="70"/>
      <c r="AO287" s="70"/>
      <c r="AP287" s="70"/>
    </row>
    <row r="288" spans="1:42" ht="26.25" customHeight="1" x14ac:dyDescent="0.25">
      <c r="A288" s="70" t="s">
        <v>167</v>
      </c>
      <c r="B288" s="70"/>
      <c r="C288" s="70"/>
      <c r="D288" s="70"/>
      <c r="E288" s="70"/>
      <c r="F288" s="70"/>
      <c r="G288" s="70"/>
      <c r="H288" s="70"/>
      <c r="I288" s="70"/>
      <c r="J288" s="70"/>
      <c r="K288" s="70"/>
      <c r="L288" s="70"/>
      <c r="M288" s="70"/>
      <c r="N288" s="70"/>
      <c r="O288" s="70"/>
      <c r="P288" s="70"/>
      <c r="Q288" s="70"/>
      <c r="R288" s="70"/>
      <c r="S288" s="70"/>
      <c r="T288" s="70"/>
      <c r="U288" s="70"/>
      <c r="V288" s="70"/>
      <c r="W288" s="70"/>
      <c r="X288" s="70"/>
      <c r="Y288" s="70"/>
      <c r="Z288" s="70"/>
      <c r="AA288" s="70"/>
      <c r="AB288" s="70"/>
      <c r="AC288" s="70"/>
      <c r="AD288" s="70"/>
      <c r="AE288" s="70"/>
      <c r="AF288" s="70"/>
      <c r="AG288" s="70"/>
      <c r="AH288" s="70"/>
      <c r="AI288" s="70"/>
      <c r="AJ288" s="70"/>
      <c r="AK288" s="70"/>
      <c r="AL288" s="70"/>
      <c r="AM288" s="70"/>
      <c r="AN288" s="70"/>
      <c r="AO288" s="70"/>
      <c r="AP288" s="70"/>
    </row>
    <row r="289" spans="1:42" ht="15.75" customHeight="1" x14ac:dyDescent="0.25">
      <c r="A289" s="70"/>
      <c r="B289" s="70"/>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c r="AB289" s="70"/>
      <c r="AC289" s="70"/>
      <c r="AD289" s="70"/>
      <c r="AE289" s="70"/>
      <c r="AF289" s="70"/>
      <c r="AG289" s="70"/>
      <c r="AH289" s="70"/>
      <c r="AI289" s="70"/>
      <c r="AJ289" s="70"/>
      <c r="AK289" s="70"/>
      <c r="AL289" s="70"/>
      <c r="AM289" s="70"/>
      <c r="AN289" s="70"/>
      <c r="AO289" s="70"/>
      <c r="AP289" s="70"/>
    </row>
    <row r="290" spans="1:42" ht="13.5" customHeight="1" x14ac:dyDescent="0.25">
      <c r="A290" s="70" t="s">
        <v>53</v>
      </c>
      <c r="B290" s="70"/>
      <c r="C290" s="70"/>
      <c r="D290" s="70"/>
      <c r="E290" s="70"/>
      <c r="F290" s="70"/>
      <c r="G290" s="70"/>
      <c r="H290" s="70"/>
      <c r="I290" s="70"/>
      <c r="J290" s="70"/>
      <c r="K290" s="70"/>
      <c r="L290" s="70"/>
      <c r="M290" s="70"/>
      <c r="N290" s="70"/>
      <c r="O290" s="70"/>
      <c r="P290" s="70"/>
      <c r="Q290" s="70"/>
      <c r="R290" s="70"/>
      <c r="S290" s="70"/>
      <c r="T290" s="70"/>
      <c r="U290" s="70"/>
      <c r="V290" s="70"/>
      <c r="W290" s="70"/>
      <c r="X290" s="70"/>
      <c r="Y290" s="70"/>
      <c r="Z290" s="70"/>
      <c r="AA290" s="70"/>
      <c r="AB290" s="70"/>
      <c r="AC290" s="70"/>
      <c r="AD290" s="70"/>
      <c r="AE290" s="70"/>
      <c r="AF290" s="70"/>
      <c r="AG290" s="70"/>
      <c r="AH290" s="70"/>
      <c r="AI290" s="70"/>
      <c r="AJ290" s="70"/>
      <c r="AK290" s="70"/>
      <c r="AL290" s="70"/>
      <c r="AM290" s="70"/>
      <c r="AN290" s="70"/>
      <c r="AO290" s="70"/>
      <c r="AP290" s="70"/>
    </row>
    <row r="291" spans="1:42" ht="43.5" customHeight="1" x14ac:dyDescent="0.25">
      <c r="A291" s="70" t="s">
        <v>131</v>
      </c>
      <c r="B291" s="70"/>
      <c r="C291" s="70"/>
      <c r="D291" s="70"/>
      <c r="E291" s="70"/>
      <c r="F291" s="70"/>
      <c r="G291" s="70"/>
      <c r="H291" s="70"/>
      <c r="I291" s="70"/>
      <c r="J291" s="70"/>
      <c r="K291" s="70"/>
      <c r="L291" s="70"/>
      <c r="M291" s="70"/>
      <c r="N291" s="70"/>
      <c r="O291" s="70"/>
      <c r="P291" s="70"/>
      <c r="Q291" s="70"/>
      <c r="R291" s="70"/>
      <c r="S291" s="70"/>
      <c r="T291" s="70"/>
      <c r="U291" s="70"/>
      <c r="V291" s="70"/>
      <c r="W291" s="70"/>
      <c r="X291" s="70"/>
      <c r="Y291" s="70"/>
      <c r="Z291" s="70"/>
      <c r="AA291" s="70"/>
      <c r="AB291" s="70"/>
      <c r="AC291" s="70"/>
      <c r="AD291" s="70"/>
      <c r="AE291" s="70"/>
      <c r="AF291" s="70"/>
      <c r="AG291" s="70"/>
      <c r="AH291" s="70"/>
      <c r="AI291" s="70"/>
      <c r="AJ291" s="70"/>
      <c r="AK291" s="70"/>
      <c r="AL291" s="70"/>
      <c r="AM291" s="70"/>
      <c r="AN291" s="70"/>
      <c r="AO291" s="70"/>
      <c r="AP291" s="70"/>
    </row>
    <row r="292" spans="1:42" ht="33.75" customHeight="1" x14ac:dyDescent="0.25">
      <c r="A292" s="70" t="s">
        <v>132</v>
      </c>
      <c r="B292" s="70"/>
      <c r="C292" s="70"/>
      <c r="D292" s="70"/>
      <c r="E292" s="70"/>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row>
    <row r="293" spans="1:42" ht="20.25" customHeight="1" x14ac:dyDescent="0.25">
      <c r="A293" s="71" t="s">
        <v>133</v>
      </c>
      <c r="B293" s="71"/>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c r="AA293" s="71"/>
      <c r="AB293" s="71"/>
      <c r="AC293" s="71"/>
      <c r="AD293" s="71"/>
      <c r="AE293" s="71"/>
      <c r="AF293" s="71"/>
      <c r="AG293" s="71"/>
      <c r="AH293" s="71"/>
      <c r="AI293" s="71"/>
      <c r="AJ293" s="71"/>
      <c r="AK293" s="71"/>
      <c r="AL293" s="71"/>
      <c r="AM293" s="71"/>
      <c r="AN293" s="71"/>
      <c r="AO293" s="71"/>
      <c r="AP293" s="71"/>
    </row>
    <row r="294" spans="1:42" ht="20.25" customHeight="1" x14ac:dyDescent="0.25">
      <c r="A294" s="71" t="s">
        <v>149</v>
      </c>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71"/>
      <c r="AO294" s="71"/>
      <c r="AP294" s="71"/>
    </row>
  </sheetData>
  <mergeCells count="3252">
    <mergeCell ref="U7:V7"/>
    <mergeCell ref="E8:G8"/>
    <mergeCell ref="H8:I8"/>
    <mergeCell ref="J8:K8"/>
    <mergeCell ref="L8:N8"/>
    <mergeCell ref="O8:P8"/>
    <mergeCell ref="R8:T8"/>
    <mergeCell ref="U8:V8"/>
    <mergeCell ref="A3:D3"/>
    <mergeCell ref="E3:S3"/>
    <mergeCell ref="A6:D9"/>
    <mergeCell ref="E6:W6"/>
    <mergeCell ref="E7:G7"/>
    <mergeCell ref="H7:I7"/>
    <mergeCell ref="J7:K7"/>
    <mergeCell ref="L7:N7"/>
    <mergeCell ref="O7:P7"/>
    <mergeCell ref="R7:T7"/>
    <mergeCell ref="L14:N14"/>
    <mergeCell ref="O14:P14"/>
    <mergeCell ref="R14:T14"/>
    <mergeCell ref="U14:V14"/>
    <mergeCell ref="E15:G15"/>
    <mergeCell ref="H15:I15"/>
    <mergeCell ref="J15:K15"/>
    <mergeCell ref="L15:N15"/>
    <mergeCell ref="O15:P15"/>
    <mergeCell ref="R15:T15"/>
    <mergeCell ref="U9:V9"/>
    <mergeCell ref="A10:D11"/>
    <mergeCell ref="E10:F11"/>
    <mergeCell ref="R10:T10"/>
    <mergeCell ref="U10:V10"/>
    <mergeCell ref="A13:D16"/>
    <mergeCell ref="E13:W13"/>
    <mergeCell ref="E14:G14"/>
    <mergeCell ref="H14:I14"/>
    <mergeCell ref="J14:K14"/>
    <mergeCell ref="E9:G9"/>
    <mergeCell ref="H9:I9"/>
    <mergeCell ref="J9:K9"/>
    <mergeCell ref="L9:N9"/>
    <mergeCell ref="O9:P9"/>
    <mergeCell ref="R9:T9"/>
    <mergeCell ref="A17:D18"/>
    <mergeCell ref="E17:F18"/>
    <mergeCell ref="R17:T17"/>
    <mergeCell ref="U17:V17"/>
    <mergeCell ref="A20:D23"/>
    <mergeCell ref="E20:W20"/>
    <mergeCell ref="E21:G21"/>
    <mergeCell ref="H21:I21"/>
    <mergeCell ref="J21:K21"/>
    <mergeCell ref="L21:N21"/>
    <mergeCell ref="U15:V15"/>
    <mergeCell ref="E16:G16"/>
    <mergeCell ref="H16:I16"/>
    <mergeCell ref="J16:K16"/>
    <mergeCell ref="L16:N16"/>
    <mergeCell ref="O16:P16"/>
    <mergeCell ref="R16:T16"/>
    <mergeCell ref="U16:V16"/>
    <mergeCell ref="U23:V23"/>
    <mergeCell ref="A24:D25"/>
    <mergeCell ref="E24:F25"/>
    <mergeCell ref="R24:T24"/>
    <mergeCell ref="U24:V24"/>
    <mergeCell ref="A28:D28"/>
    <mergeCell ref="E28:H28"/>
    <mergeCell ref="I28:M28"/>
    <mergeCell ref="N28:R28"/>
    <mergeCell ref="S28:V28"/>
    <mergeCell ref="E23:G23"/>
    <mergeCell ref="H23:I23"/>
    <mergeCell ref="J23:K23"/>
    <mergeCell ref="L23:N23"/>
    <mergeCell ref="O23:P23"/>
    <mergeCell ref="R23:T23"/>
    <mergeCell ref="O21:P21"/>
    <mergeCell ref="R21:T21"/>
    <mergeCell ref="U21:V21"/>
    <mergeCell ref="E22:G22"/>
    <mergeCell ref="H22:I22"/>
    <mergeCell ref="J22:K22"/>
    <mergeCell ref="L22:N22"/>
    <mergeCell ref="O22:P22"/>
    <mergeCell ref="R22:T22"/>
    <mergeCell ref="U22:V22"/>
    <mergeCell ref="W33:Z33"/>
    <mergeCell ref="A34:D34"/>
    <mergeCell ref="I34:J34"/>
    <mergeCell ref="N34:O34"/>
    <mergeCell ref="A37:D37"/>
    <mergeCell ref="E37:H37"/>
    <mergeCell ref="I37:L37"/>
    <mergeCell ref="M37:N37"/>
    <mergeCell ref="O37:P37"/>
    <mergeCell ref="A29:D29"/>
    <mergeCell ref="I29:J29"/>
    <mergeCell ref="N29:O29"/>
    <mergeCell ref="S29:U29"/>
    <mergeCell ref="A33:D33"/>
    <mergeCell ref="E33:H33"/>
    <mergeCell ref="I33:M33"/>
    <mergeCell ref="N33:R33"/>
    <mergeCell ref="S33:V33"/>
    <mergeCell ref="N43:O44"/>
    <mergeCell ref="P43:S44"/>
    <mergeCell ref="T43:W44"/>
    <mergeCell ref="X43:AA44"/>
    <mergeCell ref="A40:D40"/>
    <mergeCell ref="E40:H40"/>
    <mergeCell ref="I40:J40"/>
    <mergeCell ref="O40:P40"/>
    <mergeCell ref="A43:A45"/>
    <mergeCell ref="B43:B45"/>
    <mergeCell ref="C43:C45"/>
    <mergeCell ref="D43:D45"/>
    <mergeCell ref="E43:G43"/>
    <mergeCell ref="H43:I44"/>
    <mergeCell ref="A38:D38"/>
    <mergeCell ref="E38:H38"/>
    <mergeCell ref="I38:J38"/>
    <mergeCell ref="O38:P38"/>
    <mergeCell ref="A39:D39"/>
    <mergeCell ref="E39:H39"/>
    <mergeCell ref="I39:J39"/>
    <mergeCell ref="O39:P39"/>
    <mergeCell ref="A46:A125"/>
    <mergeCell ref="B46:B47"/>
    <mergeCell ref="C46:C47"/>
    <mergeCell ref="D46:D47"/>
    <mergeCell ref="E46:E47"/>
    <mergeCell ref="F46:F47"/>
    <mergeCell ref="B50:B51"/>
    <mergeCell ref="C50:C51"/>
    <mergeCell ref="D50:D51"/>
    <mergeCell ref="E50:E51"/>
    <mergeCell ref="AT43:AT45"/>
    <mergeCell ref="E44:E45"/>
    <mergeCell ref="F44:F45"/>
    <mergeCell ref="G44:G45"/>
    <mergeCell ref="J45:K45"/>
    <mergeCell ref="L45:M45"/>
    <mergeCell ref="N45:O45"/>
    <mergeCell ref="P45:S45"/>
    <mergeCell ref="T45:W45"/>
    <mergeCell ref="X45:AA45"/>
    <mergeCell ref="AB43:AE44"/>
    <mergeCell ref="AF43:AI44"/>
    <mergeCell ref="AJ43:AM44"/>
    <mergeCell ref="AN43:AN44"/>
    <mergeCell ref="AO43:AP44"/>
    <mergeCell ref="AR43:AR45"/>
    <mergeCell ref="AB45:AE45"/>
    <mergeCell ref="AF45:AI45"/>
    <mergeCell ref="AJ45:AM45"/>
    <mergeCell ref="AO45:AP45"/>
    <mergeCell ref="J43:K44"/>
    <mergeCell ref="L43:M44"/>
    <mergeCell ref="AN46:AN47"/>
    <mergeCell ref="AO46:AP47"/>
    <mergeCell ref="AR46:AR47"/>
    <mergeCell ref="P47:Q47"/>
    <mergeCell ref="R47:S47"/>
    <mergeCell ref="T47:U47"/>
    <mergeCell ref="V47:W47"/>
    <mergeCell ref="AB47:AC47"/>
    <mergeCell ref="AD47:AE47"/>
    <mergeCell ref="AF47:AG47"/>
    <mergeCell ref="AB46:AC46"/>
    <mergeCell ref="AD46:AE46"/>
    <mergeCell ref="AF46:AG46"/>
    <mergeCell ref="AH46:AI46"/>
    <mergeCell ref="AJ46:AK46"/>
    <mergeCell ref="AL46:AM46"/>
    <mergeCell ref="O46:O47"/>
    <mergeCell ref="P46:Q46"/>
    <mergeCell ref="R46:S46"/>
    <mergeCell ref="T46:U46"/>
    <mergeCell ref="V46:W46"/>
    <mergeCell ref="X46:AA47"/>
    <mergeCell ref="X48:AA49"/>
    <mergeCell ref="AB48:AC48"/>
    <mergeCell ref="AD48:AE48"/>
    <mergeCell ref="I48:I49"/>
    <mergeCell ref="K48:K49"/>
    <mergeCell ref="L48:M49"/>
    <mergeCell ref="N48:N49"/>
    <mergeCell ref="O48:O49"/>
    <mergeCell ref="P48:Q48"/>
    <mergeCell ref="AH47:AI47"/>
    <mergeCell ref="AJ47:AK47"/>
    <mergeCell ref="AL47:AM47"/>
    <mergeCell ref="B48:B49"/>
    <mergeCell ref="C48:C49"/>
    <mergeCell ref="D48:D49"/>
    <mergeCell ref="E48:E49"/>
    <mergeCell ref="F48:F49"/>
    <mergeCell ref="G48:G49"/>
    <mergeCell ref="H48:H49"/>
    <mergeCell ref="G46:G47"/>
    <mergeCell ref="H46:H47"/>
    <mergeCell ref="I46:I47"/>
    <mergeCell ref="K46:K47"/>
    <mergeCell ref="L46:M47"/>
    <mergeCell ref="N46:N47"/>
    <mergeCell ref="N50:N51"/>
    <mergeCell ref="O50:O51"/>
    <mergeCell ref="P50:Q50"/>
    <mergeCell ref="R50:S50"/>
    <mergeCell ref="T50:U50"/>
    <mergeCell ref="V50:W50"/>
    <mergeCell ref="F50:F51"/>
    <mergeCell ref="G50:G51"/>
    <mergeCell ref="H50:H51"/>
    <mergeCell ref="I50:I51"/>
    <mergeCell ref="K50:K51"/>
    <mergeCell ref="L50:M51"/>
    <mergeCell ref="AR48:AR49"/>
    <mergeCell ref="P49:Q49"/>
    <mergeCell ref="R49:S49"/>
    <mergeCell ref="T49:U49"/>
    <mergeCell ref="V49:W49"/>
    <mergeCell ref="AB49:AC49"/>
    <mergeCell ref="AD49:AE49"/>
    <mergeCell ref="AF49:AG49"/>
    <mergeCell ref="AH49:AI49"/>
    <mergeCell ref="AJ49:AK49"/>
    <mergeCell ref="AF48:AG48"/>
    <mergeCell ref="AH48:AI48"/>
    <mergeCell ref="AJ48:AK48"/>
    <mergeCell ref="AL48:AM48"/>
    <mergeCell ref="AN48:AN49"/>
    <mergeCell ref="AO48:AP49"/>
    <mergeCell ref="AL49:AM49"/>
    <mergeCell ref="R48:S48"/>
    <mergeCell ref="T48:U48"/>
    <mergeCell ref="V48:W48"/>
    <mergeCell ref="P52:Q52"/>
    <mergeCell ref="R52:S52"/>
    <mergeCell ref="T52:U52"/>
    <mergeCell ref="AL51:AM51"/>
    <mergeCell ref="B52:B53"/>
    <mergeCell ref="C52:C53"/>
    <mergeCell ref="D52:D53"/>
    <mergeCell ref="E52:E53"/>
    <mergeCell ref="F52:F53"/>
    <mergeCell ref="G52:G53"/>
    <mergeCell ref="H52:H53"/>
    <mergeCell ref="I52:I53"/>
    <mergeCell ref="K52:K53"/>
    <mergeCell ref="AL50:AM50"/>
    <mergeCell ref="AN50:AN51"/>
    <mergeCell ref="AO50:AP51"/>
    <mergeCell ref="AR50:AR51"/>
    <mergeCell ref="P51:Q51"/>
    <mergeCell ref="R51:S51"/>
    <mergeCell ref="T51:U51"/>
    <mergeCell ref="V51:W51"/>
    <mergeCell ref="AB51:AC51"/>
    <mergeCell ref="AD51:AE51"/>
    <mergeCell ref="X50:AA51"/>
    <mergeCell ref="AB50:AC50"/>
    <mergeCell ref="AD50:AE50"/>
    <mergeCell ref="AF50:AG50"/>
    <mergeCell ref="AH50:AI50"/>
    <mergeCell ref="AJ50:AK50"/>
    <mergeCell ref="AF51:AG51"/>
    <mergeCell ref="AH51:AI51"/>
    <mergeCell ref="AJ51:AK51"/>
    <mergeCell ref="AJ53:AK53"/>
    <mergeCell ref="AL53:AM53"/>
    <mergeCell ref="B54:B55"/>
    <mergeCell ref="C54:C55"/>
    <mergeCell ref="D54:D55"/>
    <mergeCell ref="E54:E55"/>
    <mergeCell ref="F54:F55"/>
    <mergeCell ref="G54:G55"/>
    <mergeCell ref="H54:H55"/>
    <mergeCell ref="I54:I55"/>
    <mergeCell ref="AJ52:AK52"/>
    <mergeCell ref="AL52:AM52"/>
    <mergeCell ref="AN52:AN53"/>
    <mergeCell ref="AO52:AP53"/>
    <mergeCell ref="AR52:AR53"/>
    <mergeCell ref="P53:Q53"/>
    <mergeCell ref="R53:S53"/>
    <mergeCell ref="T53:U53"/>
    <mergeCell ref="V53:W53"/>
    <mergeCell ref="AB53:AC53"/>
    <mergeCell ref="V52:W52"/>
    <mergeCell ref="X52:AA53"/>
    <mergeCell ref="AB52:AC52"/>
    <mergeCell ref="AD52:AE52"/>
    <mergeCell ref="AF52:AG52"/>
    <mergeCell ref="AH52:AI52"/>
    <mergeCell ref="AD53:AE53"/>
    <mergeCell ref="AF53:AG53"/>
    <mergeCell ref="AH53:AI53"/>
    <mergeCell ref="L52:M53"/>
    <mergeCell ref="N52:N53"/>
    <mergeCell ref="O52:O53"/>
    <mergeCell ref="AH54:AI54"/>
    <mergeCell ref="AJ54:AK54"/>
    <mergeCell ref="AL54:AM54"/>
    <mergeCell ref="AN54:AN55"/>
    <mergeCell ref="AO54:AP55"/>
    <mergeCell ref="AR54:AR55"/>
    <mergeCell ref="T54:U54"/>
    <mergeCell ref="V54:W54"/>
    <mergeCell ref="X54:AA55"/>
    <mergeCell ref="AB54:AC54"/>
    <mergeCell ref="AD54:AE54"/>
    <mergeCell ref="AF54:AG54"/>
    <mergeCell ref="T55:U55"/>
    <mergeCell ref="V55:W55"/>
    <mergeCell ref="AB55:AC55"/>
    <mergeCell ref="AD55:AE55"/>
    <mergeCell ref="K54:K55"/>
    <mergeCell ref="L54:M55"/>
    <mergeCell ref="N54:N55"/>
    <mergeCell ref="O54:O55"/>
    <mergeCell ref="P54:Q54"/>
    <mergeCell ref="R54:S54"/>
    <mergeCell ref="P55:Q55"/>
    <mergeCell ref="R55:S55"/>
    <mergeCell ref="T56:U56"/>
    <mergeCell ref="V56:W56"/>
    <mergeCell ref="X56:AA57"/>
    <mergeCell ref="AB56:AC56"/>
    <mergeCell ref="H56:H57"/>
    <mergeCell ref="I56:I57"/>
    <mergeCell ref="K56:K57"/>
    <mergeCell ref="L56:M57"/>
    <mergeCell ref="N56:N57"/>
    <mergeCell ref="O56:O57"/>
    <mergeCell ref="AF55:AG55"/>
    <mergeCell ref="AH55:AI55"/>
    <mergeCell ref="AJ55:AK55"/>
    <mergeCell ref="AL55:AM55"/>
    <mergeCell ref="B56:B57"/>
    <mergeCell ref="C56:C57"/>
    <mergeCell ref="D56:D57"/>
    <mergeCell ref="E56:E57"/>
    <mergeCell ref="F56:F57"/>
    <mergeCell ref="G56:G57"/>
    <mergeCell ref="H58:H59"/>
    <mergeCell ref="I58:I59"/>
    <mergeCell ref="K58:K59"/>
    <mergeCell ref="L58:M59"/>
    <mergeCell ref="N58:N59"/>
    <mergeCell ref="O58:O59"/>
    <mergeCell ref="B58:B59"/>
    <mergeCell ref="C58:C59"/>
    <mergeCell ref="D58:D59"/>
    <mergeCell ref="E58:E59"/>
    <mergeCell ref="F58:F59"/>
    <mergeCell ref="G58:G59"/>
    <mergeCell ref="AO56:AP57"/>
    <mergeCell ref="AR56:AR57"/>
    <mergeCell ref="P57:Q57"/>
    <mergeCell ref="R57:S57"/>
    <mergeCell ref="T57:U57"/>
    <mergeCell ref="V57:W57"/>
    <mergeCell ref="AB57:AC57"/>
    <mergeCell ref="AD57:AE57"/>
    <mergeCell ref="AF57:AG57"/>
    <mergeCell ref="AH57:AI57"/>
    <mergeCell ref="AD56:AE56"/>
    <mergeCell ref="AF56:AG56"/>
    <mergeCell ref="AH56:AI56"/>
    <mergeCell ref="AJ56:AK56"/>
    <mergeCell ref="AL56:AM56"/>
    <mergeCell ref="AN56:AN57"/>
    <mergeCell ref="AJ57:AK57"/>
    <mergeCell ref="AL57:AM57"/>
    <mergeCell ref="P56:Q56"/>
    <mergeCell ref="R56:S56"/>
    <mergeCell ref="AO58:AP59"/>
    <mergeCell ref="AR58:AR59"/>
    <mergeCell ref="P59:Q59"/>
    <mergeCell ref="R59:S59"/>
    <mergeCell ref="T59:U59"/>
    <mergeCell ref="V59:W59"/>
    <mergeCell ref="AB59:AC59"/>
    <mergeCell ref="AD59:AE59"/>
    <mergeCell ref="AF59:AG59"/>
    <mergeCell ref="AH59:AI59"/>
    <mergeCell ref="AD58:AE58"/>
    <mergeCell ref="AF58:AG58"/>
    <mergeCell ref="AH58:AI58"/>
    <mergeCell ref="AJ58:AK58"/>
    <mergeCell ref="AL58:AM58"/>
    <mergeCell ref="AN58:AN59"/>
    <mergeCell ref="AJ59:AK59"/>
    <mergeCell ref="AL59:AM59"/>
    <mergeCell ref="P58:Q58"/>
    <mergeCell ref="R58:S58"/>
    <mergeCell ref="T58:U58"/>
    <mergeCell ref="V58:W58"/>
    <mergeCell ref="X58:AA59"/>
    <mergeCell ref="AB58:AC58"/>
    <mergeCell ref="AR60:AR61"/>
    <mergeCell ref="P61:Q61"/>
    <mergeCell ref="R61:S61"/>
    <mergeCell ref="T61:U61"/>
    <mergeCell ref="V61:W61"/>
    <mergeCell ref="AB61:AC61"/>
    <mergeCell ref="AD61:AE61"/>
    <mergeCell ref="AF61:AG61"/>
    <mergeCell ref="AH61:AI61"/>
    <mergeCell ref="AD60:AE60"/>
    <mergeCell ref="AF60:AG60"/>
    <mergeCell ref="AH60:AI60"/>
    <mergeCell ref="AJ60:AK60"/>
    <mergeCell ref="AL60:AM60"/>
    <mergeCell ref="AN60:AN61"/>
    <mergeCell ref="AJ61:AK61"/>
    <mergeCell ref="AL61:AM61"/>
    <mergeCell ref="P60:Q60"/>
    <mergeCell ref="R60:S60"/>
    <mergeCell ref="T60:U60"/>
    <mergeCell ref="V60:W60"/>
    <mergeCell ref="X60:AA61"/>
    <mergeCell ref="AB60:AC60"/>
    <mergeCell ref="T62:U62"/>
    <mergeCell ref="V62:W62"/>
    <mergeCell ref="X62:AA63"/>
    <mergeCell ref="AB62:AC62"/>
    <mergeCell ref="H62:H63"/>
    <mergeCell ref="I62:I63"/>
    <mergeCell ref="K62:K63"/>
    <mergeCell ref="L62:M63"/>
    <mergeCell ref="N62:N63"/>
    <mergeCell ref="O62:O63"/>
    <mergeCell ref="B62:B63"/>
    <mergeCell ref="C62:C63"/>
    <mergeCell ref="D62:D63"/>
    <mergeCell ref="E62:E63"/>
    <mergeCell ref="F62:F63"/>
    <mergeCell ref="G62:G63"/>
    <mergeCell ref="AO60:AP61"/>
    <mergeCell ref="H60:H61"/>
    <mergeCell ref="I60:I61"/>
    <mergeCell ref="K60:K61"/>
    <mergeCell ref="L60:M61"/>
    <mergeCell ref="N60:N61"/>
    <mergeCell ref="O60:O61"/>
    <mergeCell ref="B60:B61"/>
    <mergeCell ref="C60:C61"/>
    <mergeCell ref="D60:D61"/>
    <mergeCell ref="E60:E61"/>
    <mergeCell ref="F60:F61"/>
    <mergeCell ref="G60:G61"/>
    <mergeCell ref="H64:H65"/>
    <mergeCell ref="I64:I65"/>
    <mergeCell ref="K64:K65"/>
    <mergeCell ref="L64:M65"/>
    <mergeCell ref="N64:N65"/>
    <mergeCell ref="O64:O65"/>
    <mergeCell ref="B64:B65"/>
    <mergeCell ref="C64:C65"/>
    <mergeCell ref="D64:D65"/>
    <mergeCell ref="E64:E65"/>
    <mergeCell ref="F64:F65"/>
    <mergeCell ref="G64:G65"/>
    <mergeCell ref="AO62:AP63"/>
    <mergeCell ref="AR62:AR63"/>
    <mergeCell ref="P63:Q63"/>
    <mergeCell ref="R63:S63"/>
    <mergeCell ref="T63:U63"/>
    <mergeCell ref="V63:W63"/>
    <mergeCell ref="AB63:AC63"/>
    <mergeCell ref="AD63:AE63"/>
    <mergeCell ref="AF63:AG63"/>
    <mergeCell ref="AH63:AI63"/>
    <mergeCell ref="AD62:AE62"/>
    <mergeCell ref="AF62:AG62"/>
    <mergeCell ref="AH62:AI62"/>
    <mergeCell ref="AJ62:AK62"/>
    <mergeCell ref="AL62:AM62"/>
    <mergeCell ref="AN62:AN63"/>
    <mergeCell ref="AJ63:AK63"/>
    <mergeCell ref="AL63:AM63"/>
    <mergeCell ref="P62:Q62"/>
    <mergeCell ref="R62:S62"/>
    <mergeCell ref="AO64:AP65"/>
    <mergeCell ref="AR64:AR65"/>
    <mergeCell ref="P65:Q65"/>
    <mergeCell ref="R65:S65"/>
    <mergeCell ref="T65:U65"/>
    <mergeCell ref="V65:W65"/>
    <mergeCell ref="AB65:AC65"/>
    <mergeCell ref="AD65:AE65"/>
    <mergeCell ref="AF65:AG65"/>
    <mergeCell ref="AH65:AI65"/>
    <mergeCell ref="AD64:AE64"/>
    <mergeCell ref="AF64:AG64"/>
    <mergeCell ref="AH64:AI64"/>
    <mergeCell ref="AJ64:AK64"/>
    <mergeCell ref="AL64:AM64"/>
    <mergeCell ref="AN64:AN65"/>
    <mergeCell ref="AJ65:AK65"/>
    <mergeCell ref="AL65:AM65"/>
    <mergeCell ref="P64:Q64"/>
    <mergeCell ref="R64:S64"/>
    <mergeCell ref="T64:U64"/>
    <mergeCell ref="V64:W64"/>
    <mergeCell ref="X64:AA65"/>
    <mergeCell ref="AB64:AC64"/>
    <mergeCell ref="AR66:AR67"/>
    <mergeCell ref="P67:Q67"/>
    <mergeCell ref="R67:S67"/>
    <mergeCell ref="T67:U67"/>
    <mergeCell ref="V67:W67"/>
    <mergeCell ref="AB67:AC67"/>
    <mergeCell ref="AD67:AE67"/>
    <mergeCell ref="AF67:AG67"/>
    <mergeCell ref="AH67:AI67"/>
    <mergeCell ref="AD66:AE66"/>
    <mergeCell ref="AF66:AG66"/>
    <mergeCell ref="AH66:AI66"/>
    <mergeCell ref="AJ66:AK66"/>
    <mergeCell ref="AL66:AM66"/>
    <mergeCell ref="AN66:AN67"/>
    <mergeCell ref="AJ67:AK67"/>
    <mergeCell ref="AL67:AM67"/>
    <mergeCell ref="P66:Q66"/>
    <mergeCell ref="R66:S66"/>
    <mergeCell ref="T66:U66"/>
    <mergeCell ref="V66:W66"/>
    <mergeCell ref="X66:AA67"/>
    <mergeCell ref="AB66:AC66"/>
    <mergeCell ref="T68:U68"/>
    <mergeCell ref="V68:W68"/>
    <mergeCell ref="X68:AA69"/>
    <mergeCell ref="AB68:AC68"/>
    <mergeCell ref="H68:H69"/>
    <mergeCell ref="I68:I69"/>
    <mergeCell ref="K68:K69"/>
    <mergeCell ref="L68:M69"/>
    <mergeCell ref="N68:N69"/>
    <mergeCell ref="O68:O69"/>
    <mergeCell ref="B68:B69"/>
    <mergeCell ref="C68:C69"/>
    <mergeCell ref="D68:D69"/>
    <mergeCell ref="E68:E69"/>
    <mergeCell ref="F68:F69"/>
    <mergeCell ref="G68:G69"/>
    <mergeCell ref="AO66:AP67"/>
    <mergeCell ref="H66:H67"/>
    <mergeCell ref="I66:I67"/>
    <mergeCell ref="K66:K67"/>
    <mergeCell ref="L66:M67"/>
    <mergeCell ref="N66:N67"/>
    <mergeCell ref="O66:O67"/>
    <mergeCell ref="B66:B67"/>
    <mergeCell ref="C66:C67"/>
    <mergeCell ref="D66:D67"/>
    <mergeCell ref="E66:E67"/>
    <mergeCell ref="F66:F67"/>
    <mergeCell ref="G66:G67"/>
    <mergeCell ref="H70:H71"/>
    <mergeCell ref="I70:I71"/>
    <mergeCell ref="K70:K71"/>
    <mergeCell ref="L70:M71"/>
    <mergeCell ref="N70:N71"/>
    <mergeCell ref="O70:O71"/>
    <mergeCell ref="B70:B71"/>
    <mergeCell ref="C70:C71"/>
    <mergeCell ref="D70:D71"/>
    <mergeCell ref="E70:E71"/>
    <mergeCell ref="F70:F71"/>
    <mergeCell ref="G70:G71"/>
    <mergeCell ref="AO68:AP69"/>
    <mergeCell ref="AR68:AR69"/>
    <mergeCell ref="P69:Q69"/>
    <mergeCell ref="R69:S69"/>
    <mergeCell ref="T69:U69"/>
    <mergeCell ref="V69:W69"/>
    <mergeCell ref="AB69:AC69"/>
    <mergeCell ref="AD69:AE69"/>
    <mergeCell ref="AF69:AG69"/>
    <mergeCell ref="AH69:AI69"/>
    <mergeCell ref="AD68:AE68"/>
    <mergeCell ref="AF68:AG68"/>
    <mergeCell ref="AH68:AI68"/>
    <mergeCell ref="AJ68:AK68"/>
    <mergeCell ref="AL68:AM68"/>
    <mergeCell ref="AN68:AN69"/>
    <mergeCell ref="AJ69:AK69"/>
    <mergeCell ref="AL69:AM69"/>
    <mergeCell ref="P68:Q68"/>
    <mergeCell ref="R68:S68"/>
    <mergeCell ref="AO70:AP71"/>
    <mergeCell ref="AR70:AR71"/>
    <mergeCell ref="P71:Q71"/>
    <mergeCell ref="R71:S71"/>
    <mergeCell ref="T71:U71"/>
    <mergeCell ref="V71:W71"/>
    <mergeCell ref="AB71:AC71"/>
    <mergeCell ref="AD71:AE71"/>
    <mergeCell ref="AF71:AG71"/>
    <mergeCell ref="AH71:AI71"/>
    <mergeCell ref="AD70:AE70"/>
    <mergeCell ref="AF70:AG70"/>
    <mergeCell ref="AH70:AI70"/>
    <mergeCell ref="AJ70:AK70"/>
    <mergeCell ref="AL70:AM70"/>
    <mergeCell ref="AN70:AN71"/>
    <mergeCell ref="AJ71:AK71"/>
    <mergeCell ref="AL71:AM71"/>
    <mergeCell ref="P70:Q70"/>
    <mergeCell ref="R70:S70"/>
    <mergeCell ref="T70:U70"/>
    <mergeCell ref="V70:W70"/>
    <mergeCell ref="X70:AA71"/>
    <mergeCell ref="AB70:AC70"/>
    <mergeCell ref="AR72:AR73"/>
    <mergeCell ref="P73:Q73"/>
    <mergeCell ref="R73:S73"/>
    <mergeCell ref="T73:U73"/>
    <mergeCell ref="V73:W73"/>
    <mergeCell ref="AB73:AC73"/>
    <mergeCell ref="AD73:AE73"/>
    <mergeCell ref="AF73:AG73"/>
    <mergeCell ref="AH73:AI73"/>
    <mergeCell ref="AD72:AE72"/>
    <mergeCell ref="AF72:AG72"/>
    <mergeCell ref="AH72:AI72"/>
    <mergeCell ref="AJ72:AK72"/>
    <mergeCell ref="AL72:AM72"/>
    <mergeCell ref="AN72:AN73"/>
    <mergeCell ref="AJ73:AK73"/>
    <mergeCell ref="AL73:AM73"/>
    <mergeCell ref="P72:Q72"/>
    <mergeCell ref="R72:S72"/>
    <mergeCell ref="T72:U72"/>
    <mergeCell ref="V72:W72"/>
    <mergeCell ref="X72:AA73"/>
    <mergeCell ref="AB72:AC72"/>
    <mergeCell ref="T74:U74"/>
    <mergeCell ref="V74:W74"/>
    <mergeCell ref="X74:AA75"/>
    <mergeCell ref="AB74:AC74"/>
    <mergeCell ref="H74:H75"/>
    <mergeCell ref="I74:I75"/>
    <mergeCell ref="K74:K75"/>
    <mergeCell ref="L74:M75"/>
    <mergeCell ref="N74:N75"/>
    <mergeCell ref="O74:O75"/>
    <mergeCell ref="B74:B75"/>
    <mergeCell ref="C74:C75"/>
    <mergeCell ref="D74:D75"/>
    <mergeCell ref="E74:E75"/>
    <mergeCell ref="F74:F75"/>
    <mergeCell ref="G74:G75"/>
    <mergeCell ref="AO72:AP73"/>
    <mergeCell ref="H72:H73"/>
    <mergeCell ref="I72:I73"/>
    <mergeCell ref="K72:K73"/>
    <mergeCell ref="L72:M73"/>
    <mergeCell ref="N72:N73"/>
    <mergeCell ref="O72:O73"/>
    <mergeCell ref="B72:B73"/>
    <mergeCell ref="C72:C73"/>
    <mergeCell ref="D72:D73"/>
    <mergeCell ref="E72:E73"/>
    <mergeCell ref="F72:F73"/>
    <mergeCell ref="G72:G73"/>
    <mergeCell ref="H76:H77"/>
    <mergeCell ref="I76:I77"/>
    <mergeCell ref="K76:K77"/>
    <mergeCell ref="L76:M77"/>
    <mergeCell ref="N76:N77"/>
    <mergeCell ref="O76:O77"/>
    <mergeCell ref="B76:B77"/>
    <mergeCell ref="C76:C77"/>
    <mergeCell ref="D76:D77"/>
    <mergeCell ref="E76:E77"/>
    <mergeCell ref="F76:F77"/>
    <mergeCell ref="G76:G77"/>
    <mergeCell ref="AO74:AP75"/>
    <mergeCell ref="AR74:AR75"/>
    <mergeCell ref="P75:Q75"/>
    <mergeCell ref="R75:S75"/>
    <mergeCell ref="T75:U75"/>
    <mergeCell ref="V75:W75"/>
    <mergeCell ref="AB75:AC75"/>
    <mergeCell ref="AD75:AE75"/>
    <mergeCell ref="AF75:AG75"/>
    <mergeCell ref="AH75:AI75"/>
    <mergeCell ref="AD74:AE74"/>
    <mergeCell ref="AF74:AG74"/>
    <mergeCell ref="AH74:AI74"/>
    <mergeCell ref="AJ74:AK74"/>
    <mergeCell ref="AL74:AM74"/>
    <mergeCell ref="AN74:AN75"/>
    <mergeCell ref="AJ75:AK75"/>
    <mergeCell ref="AL75:AM75"/>
    <mergeCell ref="P74:Q74"/>
    <mergeCell ref="R74:S74"/>
    <mergeCell ref="AO76:AP77"/>
    <mergeCell ref="AR76:AR77"/>
    <mergeCell ref="P77:Q77"/>
    <mergeCell ref="R77:S77"/>
    <mergeCell ref="T77:U77"/>
    <mergeCell ref="V77:W77"/>
    <mergeCell ref="AB77:AC77"/>
    <mergeCell ref="AD77:AE77"/>
    <mergeCell ref="AF77:AG77"/>
    <mergeCell ref="AH77:AI77"/>
    <mergeCell ref="AD76:AE76"/>
    <mergeCell ref="AF76:AG76"/>
    <mergeCell ref="AH76:AI76"/>
    <mergeCell ref="AJ76:AK76"/>
    <mergeCell ref="AL76:AM76"/>
    <mergeCell ref="AN76:AN77"/>
    <mergeCell ref="AJ77:AK77"/>
    <mergeCell ref="AL77:AM77"/>
    <mergeCell ref="P76:Q76"/>
    <mergeCell ref="R76:S76"/>
    <mergeCell ref="T76:U76"/>
    <mergeCell ref="V76:W76"/>
    <mergeCell ref="X76:AA77"/>
    <mergeCell ref="AB76:AC76"/>
    <mergeCell ref="AR78:AR79"/>
    <mergeCell ref="P79:Q79"/>
    <mergeCell ref="R79:S79"/>
    <mergeCell ref="T79:U79"/>
    <mergeCell ref="V79:W79"/>
    <mergeCell ref="AB79:AC79"/>
    <mergeCell ref="AD79:AE79"/>
    <mergeCell ref="AF79:AG79"/>
    <mergeCell ref="AH79:AI79"/>
    <mergeCell ref="AD78:AE78"/>
    <mergeCell ref="AF78:AG78"/>
    <mergeCell ref="AH78:AI78"/>
    <mergeCell ref="AJ78:AK78"/>
    <mergeCell ref="AL78:AM78"/>
    <mergeCell ref="AN78:AN79"/>
    <mergeCell ref="AJ79:AK79"/>
    <mergeCell ref="AL79:AM79"/>
    <mergeCell ref="P78:Q78"/>
    <mergeCell ref="R78:S78"/>
    <mergeCell ref="T78:U78"/>
    <mergeCell ref="V78:W78"/>
    <mergeCell ref="X78:AA79"/>
    <mergeCell ref="AB78:AC78"/>
    <mergeCell ref="T80:U80"/>
    <mergeCell ref="V80:W80"/>
    <mergeCell ref="X80:AA81"/>
    <mergeCell ref="AB80:AC80"/>
    <mergeCell ref="H80:H81"/>
    <mergeCell ref="I80:I81"/>
    <mergeCell ref="K80:K81"/>
    <mergeCell ref="L80:M81"/>
    <mergeCell ref="N80:N81"/>
    <mergeCell ref="O80:O81"/>
    <mergeCell ref="B80:B81"/>
    <mergeCell ref="C80:C81"/>
    <mergeCell ref="D80:D81"/>
    <mergeCell ref="E80:E81"/>
    <mergeCell ref="F80:F81"/>
    <mergeCell ref="G80:G81"/>
    <mergeCell ref="AO78:AP79"/>
    <mergeCell ref="H78:H79"/>
    <mergeCell ref="I78:I79"/>
    <mergeCell ref="K78:K79"/>
    <mergeCell ref="L78:M79"/>
    <mergeCell ref="N78:N79"/>
    <mergeCell ref="O78:O79"/>
    <mergeCell ref="B78:B79"/>
    <mergeCell ref="C78:C79"/>
    <mergeCell ref="D78:D79"/>
    <mergeCell ref="E78:E79"/>
    <mergeCell ref="F78:F79"/>
    <mergeCell ref="G78:G79"/>
    <mergeCell ref="H82:H83"/>
    <mergeCell ref="I82:I83"/>
    <mergeCell ref="K82:K83"/>
    <mergeCell ref="L82:M83"/>
    <mergeCell ref="N82:N83"/>
    <mergeCell ref="O82:O83"/>
    <mergeCell ref="B82:B83"/>
    <mergeCell ref="C82:C83"/>
    <mergeCell ref="D82:D83"/>
    <mergeCell ref="E82:E83"/>
    <mergeCell ref="F82:F83"/>
    <mergeCell ref="G82:G83"/>
    <mergeCell ref="AO80:AP81"/>
    <mergeCell ref="AR80:AR81"/>
    <mergeCell ref="P81:Q81"/>
    <mergeCell ref="R81:S81"/>
    <mergeCell ref="T81:U81"/>
    <mergeCell ref="V81:W81"/>
    <mergeCell ref="AB81:AC81"/>
    <mergeCell ref="AD81:AE81"/>
    <mergeCell ref="AF81:AG81"/>
    <mergeCell ref="AH81:AI81"/>
    <mergeCell ref="AD80:AE80"/>
    <mergeCell ref="AF80:AG80"/>
    <mergeCell ref="AH80:AI80"/>
    <mergeCell ref="AJ80:AK80"/>
    <mergeCell ref="AL80:AM80"/>
    <mergeCell ref="AN80:AN81"/>
    <mergeCell ref="AJ81:AK81"/>
    <mergeCell ref="AL81:AM81"/>
    <mergeCell ref="P80:Q80"/>
    <mergeCell ref="R80:S80"/>
    <mergeCell ref="AO82:AP83"/>
    <mergeCell ref="AR82:AR83"/>
    <mergeCell ref="P83:Q83"/>
    <mergeCell ref="R83:S83"/>
    <mergeCell ref="T83:U83"/>
    <mergeCell ref="V83:W83"/>
    <mergeCell ref="AB83:AC83"/>
    <mergeCell ref="AD83:AE83"/>
    <mergeCell ref="AF83:AG83"/>
    <mergeCell ref="AH83:AI83"/>
    <mergeCell ref="AD82:AE82"/>
    <mergeCell ref="AF82:AG82"/>
    <mergeCell ref="AH82:AI82"/>
    <mergeCell ref="AJ82:AK82"/>
    <mergeCell ref="AL82:AM82"/>
    <mergeCell ref="AN82:AN83"/>
    <mergeCell ref="AJ83:AK83"/>
    <mergeCell ref="AL83:AM83"/>
    <mergeCell ref="P82:Q82"/>
    <mergeCell ref="R82:S82"/>
    <mergeCell ref="T82:U82"/>
    <mergeCell ref="V82:W82"/>
    <mergeCell ref="X82:AA83"/>
    <mergeCell ref="AB82:AC82"/>
    <mergeCell ref="AR84:AR85"/>
    <mergeCell ref="P85:Q85"/>
    <mergeCell ref="R85:S85"/>
    <mergeCell ref="T85:U85"/>
    <mergeCell ref="V85:W85"/>
    <mergeCell ref="AB85:AC85"/>
    <mergeCell ref="AD85:AE85"/>
    <mergeCell ref="AF85:AG85"/>
    <mergeCell ref="AH85:AI85"/>
    <mergeCell ref="AD84:AE84"/>
    <mergeCell ref="AF84:AG84"/>
    <mergeCell ref="AH84:AI84"/>
    <mergeCell ref="AJ84:AK84"/>
    <mergeCell ref="AL84:AM84"/>
    <mergeCell ref="AN84:AN85"/>
    <mergeCell ref="AJ85:AK85"/>
    <mergeCell ref="AL85:AM85"/>
    <mergeCell ref="P84:Q84"/>
    <mergeCell ref="R84:S84"/>
    <mergeCell ref="T84:U84"/>
    <mergeCell ref="V84:W84"/>
    <mergeCell ref="X84:AA85"/>
    <mergeCell ref="AB84:AC84"/>
    <mergeCell ref="T86:U86"/>
    <mergeCell ref="V86:W86"/>
    <mergeCell ref="X86:AA87"/>
    <mergeCell ref="AB86:AC86"/>
    <mergeCell ref="H86:H87"/>
    <mergeCell ref="I86:I87"/>
    <mergeCell ref="K86:K87"/>
    <mergeCell ref="L86:M87"/>
    <mergeCell ref="N86:N87"/>
    <mergeCell ref="O86:O87"/>
    <mergeCell ref="B86:B87"/>
    <mergeCell ref="C86:C87"/>
    <mergeCell ref="D86:D87"/>
    <mergeCell ref="E86:E87"/>
    <mergeCell ref="F86:F87"/>
    <mergeCell ref="G86:G87"/>
    <mergeCell ref="AO84:AP85"/>
    <mergeCell ref="H84:H85"/>
    <mergeCell ref="I84:I85"/>
    <mergeCell ref="K84:K85"/>
    <mergeCell ref="L84:M85"/>
    <mergeCell ref="N84:N85"/>
    <mergeCell ref="O84:O85"/>
    <mergeCell ref="B84:B85"/>
    <mergeCell ref="C84:C85"/>
    <mergeCell ref="D84:D85"/>
    <mergeCell ref="E84:E85"/>
    <mergeCell ref="F84:F85"/>
    <mergeCell ref="G84:G85"/>
    <mergeCell ref="H88:H89"/>
    <mergeCell ref="I88:I89"/>
    <mergeCell ref="K88:K89"/>
    <mergeCell ref="L88:M89"/>
    <mergeCell ref="N88:N89"/>
    <mergeCell ref="O88:O89"/>
    <mergeCell ref="B88:B89"/>
    <mergeCell ref="C88:C89"/>
    <mergeCell ref="D88:D89"/>
    <mergeCell ref="E88:E89"/>
    <mergeCell ref="F88:F89"/>
    <mergeCell ref="G88:G89"/>
    <mergeCell ref="AO86:AP87"/>
    <mergeCell ref="AR86:AR87"/>
    <mergeCell ref="P87:Q87"/>
    <mergeCell ref="R87:S87"/>
    <mergeCell ref="T87:U87"/>
    <mergeCell ref="V87:W87"/>
    <mergeCell ref="AB87:AC87"/>
    <mergeCell ref="AD87:AE87"/>
    <mergeCell ref="AF87:AG87"/>
    <mergeCell ref="AH87:AI87"/>
    <mergeCell ref="AD86:AE86"/>
    <mergeCell ref="AF86:AG86"/>
    <mergeCell ref="AH86:AI86"/>
    <mergeCell ref="AJ86:AK86"/>
    <mergeCell ref="AL86:AM86"/>
    <mergeCell ref="AN86:AN87"/>
    <mergeCell ref="AJ87:AK87"/>
    <mergeCell ref="AL87:AM87"/>
    <mergeCell ref="P86:Q86"/>
    <mergeCell ref="R86:S86"/>
    <mergeCell ref="AO88:AP89"/>
    <mergeCell ref="AR88:AR89"/>
    <mergeCell ref="P89:Q89"/>
    <mergeCell ref="R89:S89"/>
    <mergeCell ref="T89:U89"/>
    <mergeCell ref="V89:W89"/>
    <mergeCell ref="AB89:AC89"/>
    <mergeCell ref="AD89:AE89"/>
    <mergeCell ref="AF89:AG89"/>
    <mergeCell ref="AH89:AI89"/>
    <mergeCell ref="AD88:AE88"/>
    <mergeCell ref="AF88:AG88"/>
    <mergeCell ref="AH88:AI88"/>
    <mergeCell ref="AJ88:AK88"/>
    <mergeCell ref="AL88:AM88"/>
    <mergeCell ref="AN88:AN89"/>
    <mergeCell ref="AJ89:AK89"/>
    <mergeCell ref="AL89:AM89"/>
    <mergeCell ref="P88:Q88"/>
    <mergeCell ref="R88:S88"/>
    <mergeCell ref="T88:U88"/>
    <mergeCell ref="V88:W88"/>
    <mergeCell ref="X88:AA89"/>
    <mergeCell ref="AB88:AC88"/>
    <mergeCell ref="AR90:AR91"/>
    <mergeCell ref="P91:Q91"/>
    <mergeCell ref="R91:S91"/>
    <mergeCell ref="T91:U91"/>
    <mergeCell ref="V91:W91"/>
    <mergeCell ref="AB91:AC91"/>
    <mergeCell ref="AD91:AE91"/>
    <mergeCell ref="AF91:AG91"/>
    <mergeCell ref="AH91:AI91"/>
    <mergeCell ref="AD90:AE90"/>
    <mergeCell ref="AF90:AG90"/>
    <mergeCell ref="AH90:AI90"/>
    <mergeCell ref="AJ90:AK90"/>
    <mergeCell ref="AL90:AM90"/>
    <mergeCell ref="AN90:AN91"/>
    <mergeCell ref="AJ91:AK91"/>
    <mergeCell ref="AL91:AM91"/>
    <mergeCell ref="P90:Q90"/>
    <mergeCell ref="R90:S90"/>
    <mergeCell ref="T90:U90"/>
    <mergeCell ref="V90:W90"/>
    <mergeCell ref="X90:AA91"/>
    <mergeCell ref="AB90:AC90"/>
    <mergeCell ref="T92:U92"/>
    <mergeCell ref="V92:W92"/>
    <mergeCell ref="X92:AA93"/>
    <mergeCell ref="AB92:AC92"/>
    <mergeCell ref="H92:H93"/>
    <mergeCell ref="I92:I93"/>
    <mergeCell ref="K92:K93"/>
    <mergeCell ref="L92:M93"/>
    <mergeCell ref="N92:N93"/>
    <mergeCell ref="O92:O93"/>
    <mergeCell ref="B92:B93"/>
    <mergeCell ref="C92:C93"/>
    <mergeCell ref="D92:D93"/>
    <mergeCell ref="E92:E93"/>
    <mergeCell ref="F92:F93"/>
    <mergeCell ref="G92:G93"/>
    <mergeCell ref="AO90:AP91"/>
    <mergeCell ref="H90:H91"/>
    <mergeCell ref="I90:I91"/>
    <mergeCell ref="K90:K91"/>
    <mergeCell ref="L90:M91"/>
    <mergeCell ref="N90:N91"/>
    <mergeCell ref="O90:O91"/>
    <mergeCell ref="B90:B91"/>
    <mergeCell ref="C90:C91"/>
    <mergeCell ref="D90:D91"/>
    <mergeCell ref="E90:E91"/>
    <mergeCell ref="F90:F91"/>
    <mergeCell ref="G90:G91"/>
    <mergeCell ref="H94:H95"/>
    <mergeCell ref="I94:I95"/>
    <mergeCell ref="K94:K95"/>
    <mergeCell ref="L94:M95"/>
    <mergeCell ref="N94:N95"/>
    <mergeCell ref="O94:O95"/>
    <mergeCell ref="B94:B95"/>
    <mergeCell ref="C94:C95"/>
    <mergeCell ref="D94:D95"/>
    <mergeCell ref="E94:E95"/>
    <mergeCell ref="F94:F95"/>
    <mergeCell ref="G94:G95"/>
    <mergeCell ref="AO92:AP93"/>
    <mergeCell ref="AR92:AR93"/>
    <mergeCell ref="P93:Q93"/>
    <mergeCell ref="R93:S93"/>
    <mergeCell ref="T93:U93"/>
    <mergeCell ref="V93:W93"/>
    <mergeCell ref="AB93:AC93"/>
    <mergeCell ref="AD93:AE93"/>
    <mergeCell ref="AF93:AG93"/>
    <mergeCell ref="AH93:AI93"/>
    <mergeCell ref="AD92:AE92"/>
    <mergeCell ref="AF92:AG92"/>
    <mergeCell ref="AH92:AI92"/>
    <mergeCell ref="AJ92:AK92"/>
    <mergeCell ref="AL92:AM92"/>
    <mergeCell ref="AN92:AN93"/>
    <mergeCell ref="AJ93:AK93"/>
    <mergeCell ref="AL93:AM93"/>
    <mergeCell ref="P92:Q92"/>
    <mergeCell ref="R92:S92"/>
    <mergeCell ref="AO94:AP95"/>
    <mergeCell ref="AR94:AR95"/>
    <mergeCell ref="P95:Q95"/>
    <mergeCell ref="R95:S95"/>
    <mergeCell ref="T95:U95"/>
    <mergeCell ref="V95:W95"/>
    <mergeCell ref="AB95:AC95"/>
    <mergeCell ref="AD95:AE95"/>
    <mergeCell ref="AF95:AG95"/>
    <mergeCell ref="AH95:AI95"/>
    <mergeCell ref="AD94:AE94"/>
    <mergeCell ref="AF94:AG94"/>
    <mergeCell ref="AH94:AI94"/>
    <mergeCell ref="AJ94:AK94"/>
    <mergeCell ref="AL94:AM94"/>
    <mergeCell ref="AN94:AN95"/>
    <mergeCell ref="AJ95:AK95"/>
    <mergeCell ref="AL95:AM95"/>
    <mergeCell ref="P94:Q94"/>
    <mergeCell ref="R94:S94"/>
    <mergeCell ref="T94:U94"/>
    <mergeCell ref="V94:W94"/>
    <mergeCell ref="X94:AA95"/>
    <mergeCell ref="AB94:AC94"/>
    <mergeCell ref="AR96:AR97"/>
    <mergeCell ref="P97:Q97"/>
    <mergeCell ref="R97:S97"/>
    <mergeCell ref="T97:U97"/>
    <mergeCell ref="V97:W97"/>
    <mergeCell ref="AB97:AC97"/>
    <mergeCell ref="AD97:AE97"/>
    <mergeCell ref="AF97:AG97"/>
    <mergeCell ref="AH97:AI97"/>
    <mergeCell ref="AD96:AE96"/>
    <mergeCell ref="AF96:AG96"/>
    <mergeCell ref="AH96:AI96"/>
    <mergeCell ref="AJ96:AK96"/>
    <mergeCell ref="AL96:AM96"/>
    <mergeCell ref="AN96:AN97"/>
    <mergeCell ref="AJ97:AK97"/>
    <mergeCell ref="AL97:AM97"/>
    <mergeCell ref="P96:Q96"/>
    <mergeCell ref="R96:S96"/>
    <mergeCell ref="T96:U96"/>
    <mergeCell ref="V96:W96"/>
    <mergeCell ref="X96:AA97"/>
    <mergeCell ref="AB96:AC96"/>
    <mergeCell ref="T98:U98"/>
    <mergeCell ref="V98:W98"/>
    <mergeCell ref="X98:AA99"/>
    <mergeCell ref="AB98:AC98"/>
    <mergeCell ref="H98:H99"/>
    <mergeCell ref="I98:I99"/>
    <mergeCell ref="K98:K99"/>
    <mergeCell ref="L98:M99"/>
    <mergeCell ref="N98:N99"/>
    <mergeCell ref="O98:O99"/>
    <mergeCell ref="B98:B99"/>
    <mergeCell ref="C98:C99"/>
    <mergeCell ref="D98:D99"/>
    <mergeCell ref="E98:E99"/>
    <mergeCell ref="F98:F99"/>
    <mergeCell ref="G98:G99"/>
    <mergeCell ref="AO96:AP97"/>
    <mergeCell ref="H96:H97"/>
    <mergeCell ref="I96:I97"/>
    <mergeCell ref="K96:K97"/>
    <mergeCell ref="L96:M97"/>
    <mergeCell ref="N96:N97"/>
    <mergeCell ref="O96:O97"/>
    <mergeCell ref="B96:B97"/>
    <mergeCell ref="C96:C97"/>
    <mergeCell ref="D96:D97"/>
    <mergeCell ref="E96:E97"/>
    <mergeCell ref="F96:F97"/>
    <mergeCell ref="G96:G97"/>
    <mergeCell ref="H100:H101"/>
    <mergeCell ref="I100:I101"/>
    <mergeCell ref="K100:K101"/>
    <mergeCell ref="L100:M101"/>
    <mergeCell ref="N100:N101"/>
    <mergeCell ref="O100:O101"/>
    <mergeCell ref="B100:B101"/>
    <mergeCell ref="C100:C101"/>
    <mergeCell ref="D100:D101"/>
    <mergeCell ref="E100:E101"/>
    <mergeCell ref="F100:F101"/>
    <mergeCell ref="G100:G101"/>
    <mergeCell ref="AO98:AP99"/>
    <mergeCell ref="AR98:AR99"/>
    <mergeCell ref="P99:Q99"/>
    <mergeCell ref="R99:S99"/>
    <mergeCell ref="T99:U99"/>
    <mergeCell ref="V99:W99"/>
    <mergeCell ref="AB99:AC99"/>
    <mergeCell ref="AD99:AE99"/>
    <mergeCell ref="AF99:AG99"/>
    <mergeCell ref="AH99:AI99"/>
    <mergeCell ref="AD98:AE98"/>
    <mergeCell ref="AF98:AG98"/>
    <mergeCell ref="AH98:AI98"/>
    <mergeCell ref="AJ98:AK98"/>
    <mergeCell ref="AL98:AM98"/>
    <mergeCell ref="AN98:AN99"/>
    <mergeCell ref="AJ99:AK99"/>
    <mergeCell ref="AL99:AM99"/>
    <mergeCell ref="P98:Q98"/>
    <mergeCell ref="R98:S98"/>
    <mergeCell ref="AO100:AP101"/>
    <mergeCell ref="AR100:AR101"/>
    <mergeCell ref="P101:Q101"/>
    <mergeCell ref="R101:S101"/>
    <mergeCell ref="T101:U101"/>
    <mergeCell ref="V101:W101"/>
    <mergeCell ref="AB101:AC101"/>
    <mergeCell ref="AD101:AE101"/>
    <mergeCell ref="AF101:AG101"/>
    <mergeCell ref="AH101:AI101"/>
    <mergeCell ref="AD100:AE100"/>
    <mergeCell ref="AF100:AG100"/>
    <mergeCell ref="AH100:AI100"/>
    <mergeCell ref="AJ100:AK100"/>
    <mergeCell ref="AL100:AM100"/>
    <mergeCell ref="AN100:AN101"/>
    <mergeCell ref="AJ101:AK101"/>
    <mergeCell ref="AL101:AM101"/>
    <mergeCell ref="P100:Q100"/>
    <mergeCell ref="R100:S100"/>
    <mergeCell ref="T100:U100"/>
    <mergeCell ref="V100:W100"/>
    <mergeCell ref="X100:AA101"/>
    <mergeCell ref="AB100:AC100"/>
    <mergeCell ref="AR102:AR103"/>
    <mergeCell ref="P103:Q103"/>
    <mergeCell ref="R103:S103"/>
    <mergeCell ref="T103:U103"/>
    <mergeCell ref="V103:W103"/>
    <mergeCell ref="AB103:AC103"/>
    <mergeCell ref="AD103:AE103"/>
    <mergeCell ref="AF103:AG103"/>
    <mergeCell ref="AH103:AI103"/>
    <mergeCell ref="AD102:AE102"/>
    <mergeCell ref="AF102:AG102"/>
    <mergeCell ref="AH102:AI102"/>
    <mergeCell ref="AJ102:AK102"/>
    <mergeCell ref="AL102:AM102"/>
    <mergeCell ref="AN102:AN103"/>
    <mergeCell ref="AJ103:AK103"/>
    <mergeCell ref="AL103:AM103"/>
    <mergeCell ref="P102:Q102"/>
    <mergeCell ref="R102:S102"/>
    <mergeCell ref="T102:U102"/>
    <mergeCell ref="V102:W102"/>
    <mergeCell ref="X102:AA103"/>
    <mergeCell ref="AB102:AC102"/>
    <mergeCell ref="T104:U104"/>
    <mergeCell ref="V104:W104"/>
    <mergeCell ref="X104:AA105"/>
    <mergeCell ref="AB104:AC104"/>
    <mergeCell ref="H104:H105"/>
    <mergeCell ref="I104:I105"/>
    <mergeCell ref="K104:K105"/>
    <mergeCell ref="L104:M105"/>
    <mergeCell ref="N104:N105"/>
    <mergeCell ref="O104:O105"/>
    <mergeCell ref="B104:B105"/>
    <mergeCell ref="C104:C105"/>
    <mergeCell ref="D104:D105"/>
    <mergeCell ref="E104:E105"/>
    <mergeCell ref="F104:F105"/>
    <mergeCell ref="G104:G105"/>
    <mergeCell ref="AO102:AP103"/>
    <mergeCell ref="H102:H103"/>
    <mergeCell ref="I102:I103"/>
    <mergeCell ref="K102:K103"/>
    <mergeCell ref="L102:M103"/>
    <mergeCell ref="N102:N103"/>
    <mergeCell ref="O102:O103"/>
    <mergeCell ref="B102:B103"/>
    <mergeCell ref="C102:C103"/>
    <mergeCell ref="D102:D103"/>
    <mergeCell ref="E102:E103"/>
    <mergeCell ref="F102:F103"/>
    <mergeCell ref="G102:G103"/>
    <mergeCell ref="H106:H107"/>
    <mergeCell ref="I106:I107"/>
    <mergeCell ref="K106:K107"/>
    <mergeCell ref="L106:M107"/>
    <mergeCell ref="N106:N107"/>
    <mergeCell ref="O106:O107"/>
    <mergeCell ref="B106:B107"/>
    <mergeCell ref="C106:C107"/>
    <mergeCell ref="D106:D107"/>
    <mergeCell ref="E106:E107"/>
    <mergeCell ref="F106:F107"/>
    <mergeCell ref="G106:G107"/>
    <mergeCell ref="AO104:AP105"/>
    <mergeCell ref="AR104:AR105"/>
    <mergeCell ref="P105:Q105"/>
    <mergeCell ref="R105:S105"/>
    <mergeCell ref="T105:U105"/>
    <mergeCell ref="V105:W105"/>
    <mergeCell ref="AB105:AC105"/>
    <mergeCell ref="AD105:AE105"/>
    <mergeCell ref="AF105:AG105"/>
    <mergeCell ref="AH105:AI105"/>
    <mergeCell ref="AD104:AE104"/>
    <mergeCell ref="AF104:AG104"/>
    <mergeCell ref="AH104:AI104"/>
    <mergeCell ref="AJ104:AK104"/>
    <mergeCell ref="AL104:AM104"/>
    <mergeCell ref="AN104:AN105"/>
    <mergeCell ref="AJ105:AK105"/>
    <mergeCell ref="AL105:AM105"/>
    <mergeCell ref="P104:Q104"/>
    <mergeCell ref="R104:S104"/>
    <mergeCell ref="AO106:AP107"/>
    <mergeCell ref="AR106:AR107"/>
    <mergeCell ref="P107:Q107"/>
    <mergeCell ref="R107:S107"/>
    <mergeCell ref="T107:U107"/>
    <mergeCell ref="V107:W107"/>
    <mergeCell ref="AB107:AC107"/>
    <mergeCell ref="AD107:AE107"/>
    <mergeCell ref="AF107:AG107"/>
    <mergeCell ref="AH107:AI107"/>
    <mergeCell ref="AD106:AE106"/>
    <mergeCell ref="AF106:AG106"/>
    <mergeCell ref="AH106:AI106"/>
    <mergeCell ref="AJ106:AK106"/>
    <mergeCell ref="AL106:AM106"/>
    <mergeCell ref="AN106:AN107"/>
    <mergeCell ref="AJ107:AK107"/>
    <mergeCell ref="AL107:AM107"/>
    <mergeCell ref="P106:Q106"/>
    <mergeCell ref="R106:S106"/>
    <mergeCell ref="T106:U106"/>
    <mergeCell ref="V106:W106"/>
    <mergeCell ref="X106:AA107"/>
    <mergeCell ref="AB106:AC106"/>
    <mergeCell ref="AR108:AR109"/>
    <mergeCell ref="P109:Q109"/>
    <mergeCell ref="R109:S109"/>
    <mergeCell ref="T109:U109"/>
    <mergeCell ref="V109:W109"/>
    <mergeCell ref="AB109:AC109"/>
    <mergeCell ref="AD109:AE109"/>
    <mergeCell ref="AF109:AG109"/>
    <mergeCell ref="AH109:AI109"/>
    <mergeCell ref="AD108:AE108"/>
    <mergeCell ref="AF108:AG108"/>
    <mergeCell ref="AH108:AI108"/>
    <mergeCell ref="AJ108:AK108"/>
    <mergeCell ref="AL108:AM108"/>
    <mergeCell ref="AN108:AN109"/>
    <mergeCell ref="AJ109:AK109"/>
    <mergeCell ref="AL109:AM109"/>
    <mergeCell ref="P108:Q108"/>
    <mergeCell ref="R108:S108"/>
    <mergeCell ref="T108:U108"/>
    <mergeCell ref="V108:W108"/>
    <mergeCell ref="X108:AA109"/>
    <mergeCell ref="AB108:AC108"/>
    <mergeCell ref="T110:U110"/>
    <mergeCell ref="V110:W110"/>
    <mergeCell ref="X110:AA111"/>
    <mergeCell ref="AB110:AC110"/>
    <mergeCell ref="H110:H111"/>
    <mergeCell ref="I110:I111"/>
    <mergeCell ref="K110:K111"/>
    <mergeCell ref="L110:M111"/>
    <mergeCell ref="N110:N111"/>
    <mergeCell ref="O110:O111"/>
    <mergeCell ref="B110:B111"/>
    <mergeCell ref="C110:C111"/>
    <mergeCell ref="D110:D111"/>
    <mergeCell ref="E110:E111"/>
    <mergeCell ref="F110:F111"/>
    <mergeCell ref="G110:G111"/>
    <mergeCell ref="AO108:AP109"/>
    <mergeCell ref="H108:H109"/>
    <mergeCell ref="I108:I109"/>
    <mergeCell ref="K108:K109"/>
    <mergeCell ref="L108:M109"/>
    <mergeCell ref="N108:N109"/>
    <mergeCell ref="O108:O109"/>
    <mergeCell ref="B108:B109"/>
    <mergeCell ref="C108:C109"/>
    <mergeCell ref="D108:D109"/>
    <mergeCell ref="E108:E109"/>
    <mergeCell ref="F108:F109"/>
    <mergeCell ref="G108:G109"/>
    <mergeCell ref="H112:H113"/>
    <mergeCell ref="I112:I113"/>
    <mergeCell ref="K112:K113"/>
    <mergeCell ref="L112:M113"/>
    <mergeCell ref="N112:N113"/>
    <mergeCell ref="O112:O113"/>
    <mergeCell ref="B112:B113"/>
    <mergeCell ref="C112:C113"/>
    <mergeCell ref="D112:D113"/>
    <mergeCell ref="E112:E113"/>
    <mergeCell ref="F112:F113"/>
    <mergeCell ref="G112:G113"/>
    <mergeCell ref="AO110:AP111"/>
    <mergeCell ref="AR110:AR111"/>
    <mergeCell ref="P111:Q111"/>
    <mergeCell ref="R111:S111"/>
    <mergeCell ref="T111:U111"/>
    <mergeCell ref="V111:W111"/>
    <mergeCell ref="AB111:AC111"/>
    <mergeCell ref="AD111:AE111"/>
    <mergeCell ref="AF111:AG111"/>
    <mergeCell ref="AH111:AI111"/>
    <mergeCell ref="AD110:AE110"/>
    <mergeCell ref="AF110:AG110"/>
    <mergeCell ref="AH110:AI110"/>
    <mergeCell ref="AJ110:AK110"/>
    <mergeCell ref="AL110:AM110"/>
    <mergeCell ref="AN110:AN111"/>
    <mergeCell ref="AJ111:AK111"/>
    <mergeCell ref="AL111:AM111"/>
    <mergeCell ref="P110:Q110"/>
    <mergeCell ref="R110:S110"/>
    <mergeCell ref="AO112:AP113"/>
    <mergeCell ref="AR112:AR113"/>
    <mergeCell ref="P113:Q113"/>
    <mergeCell ref="R113:S113"/>
    <mergeCell ref="T113:U113"/>
    <mergeCell ref="V113:W113"/>
    <mergeCell ref="AB113:AC113"/>
    <mergeCell ref="AD113:AE113"/>
    <mergeCell ref="AF113:AG113"/>
    <mergeCell ref="AH113:AI113"/>
    <mergeCell ref="AD112:AE112"/>
    <mergeCell ref="AF112:AG112"/>
    <mergeCell ref="AH112:AI112"/>
    <mergeCell ref="AJ112:AK112"/>
    <mergeCell ref="AL112:AM112"/>
    <mergeCell ref="AN112:AN113"/>
    <mergeCell ref="AJ113:AK113"/>
    <mergeCell ref="AL113:AM113"/>
    <mergeCell ref="P112:Q112"/>
    <mergeCell ref="R112:S112"/>
    <mergeCell ref="T112:U112"/>
    <mergeCell ref="V112:W112"/>
    <mergeCell ref="X112:AA113"/>
    <mergeCell ref="AB112:AC112"/>
    <mergeCell ref="AR114:AR115"/>
    <mergeCell ref="P115:Q115"/>
    <mergeCell ref="R115:S115"/>
    <mergeCell ref="T115:U115"/>
    <mergeCell ref="V115:W115"/>
    <mergeCell ref="AB115:AC115"/>
    <mergeCell ref="AD115:AE115"/>
    <mergeCell ref="AF115:AG115"/>
    <mergeCell ref="AH115:AI115"/>
    <mergeCell ref="AD114:AE114"/>
    <mergeCell ref="AF114:AG114"/>
    <mergeCell ref="AH114:AI114"/>
    <mergeCell ref="AJ114:AK114"/>
    <mergeCell ref="AL114:AM114"/>
    <mergeCell ref="AN114:AN115"/>
    <mergeCell ref="AJ115:AK115"/>
    <mergeCell ref="AL115:AM115"/>
    <mergeCell ref="P114:Q114"/>
    <mergeCell ref="R114:S114"/>
    <mergeCell ref="T114:U114"/>
    <mergeCell ref="V114:W114"/>
    <mergeCell ref="X114:AA115"/>
    <mergeCell ref="AB114:AC114"/>
    <mergeCell ref="T116:U116"/>
    <mergeCell ref="V116:W116"/>
    <mergeCell ref="X116:AA117"/>
    <mergeCell ref="AB116:AC116"/>
    <mergeCell ref="H116:H117"/>
    <mergeCell ref="I116:I117"/>
    <mergeCell ref="K116:K117"/>
    <mergeCell ref="L116:M117"/>
    <mergeCell ref="N116:N117"/>
    <mergeCell ref="O116:O117"/>
    <mergeCell ref="B116:B117"/>
    <mergeCell ref="C116:C117"/>
    <mergeCell ref="D116:D117"/>
    <mergeCell ref="E116:E117"/>
    <mergeCell ref="F116:F117"/>
    <mergeCell ref="G116:G117"/>
    <mergeCell ref="AO114:AP115"/>
    <mergeCell ref="H114:H115"/>
    <mergeCell ref="I114:I115"/>
    <mergeCell ref="K114:K115"/>
    <mergeCell ref="L114:M115"/>
    <mergeCell ref="N114:N115"/>
    <mergeCell ref="O114:O115"/>
    <mergeCell ref="B114:B115"/>
    <mergeCell ref="C114:C115"/>
    <mergeCell ref="D114:D115"/>
    <mergeCell ref="E114:E115"/>
    <mergeCell ref="F114:F115"/>
    <mergeCell ref="G114:G115"/>
    <mergeCell ref="H118:H119"/>
    <mergeCell ref="I118:I119"/>
    <mergeCell ref="K118:K119"/>
    <mergeCell ref="L118:M119"/>
    <mergeCell ref="N118:N119"/>
    <mergeCell ref="O118:O119"/>
    <mergeCell ref="B118:B119"/>
    <mergeCell ref="C118:C119"/>
    <mergeCell ref="D118:D119"/>
    <mergeCell ref="E118:E119"/>
    <mergeCell ref="F118:F119"/>
    <mergeCell ref="G118:G119"/>
    <mergeCell ref="AO116:AP117"/>
    <mergeCell ref="AR116:AR117"/>
    <mergeCell ref="P117:Q117"/>
    <mergeCell ref="R117:S117"/>
    <mergeCell ref="T117:U117"/>
    <mergeCell ref="V117:W117"/>
    <mergeCell ref="AB117:AC117"/>
    <mergeCell ref="AD117:AE117"/>
    <mergeCell ref="AF117:AG117"/>
    <mergeCell ref="AH117:AI117"/>
    <mergeCell ref="AD116:AE116"/>
    <mergeCell ref="AF116:AG116"/>
    <mergeCell ref="AH116:AI116"/>
    <mergeCell ref="AJ116:AK116"/>
    <mergeCell ref="AL116:AM116"/>
    <mergeCell ref="AN116:AN117"/>
    <mergeCell ref="AJ117:AK117"/>
    <mergeCell ref="AL117:AM117"/>
    <mergeCell ref="P116:Q116"/>
    <mergeCell ref="R116:S116"/>
    <mergeCell ref="AO118:AP119"/>
    <mergeCell ref="AR118:AR119"/>
    <mergeCell ref="P119:Q119"/>
    <mergeCell ref="R119:S119"/>
    <mergeCell ref="T119:U119"/>
    <mergeCell ref="V119:W119"/>
    <mergeCell ref="AB119:AC119"/>
    <mergeCell ref="AD119:AE119"/>
    <mergeCell ref="AF119:AG119"/>
    <mergeCell ref="AH119:AI119"/>
    <mergeCell ref="AD118:AE118"/>
    <mergeCell ref="AF118:AG118"/>
    <mergeCell ref="AH118:AI118"/>
    <mergeCell ref="AJ118:AK118"/>
    <mergeCell ref="AL118:AM118"/>
    <mergeCell ref="AN118:AN119"/>
    <mergeCell ref="AJ119:AK119"/>
    <mergeCell ref="AL119:AM119"/>
    <mergeCell ref="P118:Q118"/>
    <mergeCell ref="R118:S118"/>
    <mergeCell ref="T118:U118"/>
    <mergeCell ref="V118:W118"/>
    <mergeCell ref="X118:AA119"/>
    <mergeCell ref="AB118:AC118"/>
    <mergeCell ref="AR120:AR121"/>
    <mergeCell ref="P121:Q121"/>
    <mergeCell ref="R121:S121"/>
    <mergeCell ref="T121:U121"/>
    <mergeCell ref="V121:W121"/>
    <mergeCell ref="AB121:AC121"/>
    <mergeCell ref="AD121:AE121"/>
    <mergeCell ref="AF121:AG121"/>
    <mergeCell ref="AH121:AI121"/>
    <mergeCell ref="AD120:AE120"/>
    <mergeCell ref="AF120:AG120"/>
    <mergeCell ref="AH120:AI120"/>
    <mergeCell ref="AJ120:AK120"/>
    <mergeCell ref="AL120:AM120"/>
    <mergeCell ref="AN120:AN121"/>
    <mergeCell ref="AJ121:AK121"/>
    <mergeCell ref="AL121:AM121"/>
    <mergeCell ref="P120:Q120"/>
    <mergeCell ref="R120:S120"/>
    <mergeCell ref="T120:U120"/>
    <mergeCell ref="V120:W120"/>
    <mergeCell ref="X120:AA121"/>
    <mergeCell ref="AB120:AC120"/>
    <mergeCell ref="T122:U122"/>
    <mergeCell ref="V122:W122"/>
    <mergeCell ref="X122:AA123"/>
    <mergeCell ref="AB122:AC122"/>
    <mergeCell ref="H122:H123"/>
    <mergeCell ref="I122:I123"/>
    <mergeCell ref="K122:K123"/>
    <mergeCell ref="L122:M123"/>
    <mergeCell ref="N122:N123"/>
    <mergeCell ref="O122:O123"/>
    <mergeCell ref="B122:B123"/>
    <mergeCell ref="C122:C123"/>
    <mergeCell ref="D122:D123"/>
    <mergeCell ref="E122:E123"/>
    <mergeCell ref="F122:F123"/>
    <mergeCell ref="G122:G123"/>
    <mergeCell ref="AO120:AP121"/>
    <mergeCell ref="H120:H121"/>
    <mergeCell ref="I120:I121"/>
    <mergeCell ref="K120:K121"/>
    <mergeCell ref="L120:M121"/>
    <mergeCell ref="N120:N121"/>
    <mergeCell ref="O120:O121"/>
    <mergeCell ref="B120:B121"/>
    <mergeCell ref="C120:C121"/>
    <mergeCell ref="D120:D121"/>
    <mergeCell ref="E120:E121"/>
    <mergeCell ref="F120:F121"/>
    <mergeCell ref="G120:G121"/>
    <mergeCell ref="H124:H125"/>
    <mergeCell ref="I124:I125"/>
    <mergeCell ref="K124:K125"/>
    <mergeCell ref="L124:M125"/>
    <mergeCell ref="N124:N125"/>
    <mergeCell ref="O124:O125"/>
    <mergeCell ref="B124:B125"/>
    <mergeCell ref="C124:C125"/>
    <mergeCell ref="D124:D125"/>
    <mergeCell ref="E124:E125"/>
    <mergeCell ref="F124:F125"/>
    <mergeCell ref="G124:G125"/>
    <mergeCell ref="AO122:AP123"/>
    <mergeCell ref="AR122:AR123"/>
    <mergeCell ref="P123:Q123"/>
    <mergeCell ref="R123:S123"/>
    <mergeCell ref="T123:U123"/>
    <mergeCell ref="V123:W123"/>
    <mergeCell ref="AB123:AC123"/>
    <mergeCell ref="AD123:AE123"/>
    <mergeCell ref="AF123:AG123"/>
    <mergeCell ref="AH123:AI123"/>
    <mergeCell ref="AD122:AE122"/>
    <mergeCell ref="AF122:AG122"/>
    <mergeCell ref="AH122:AI122"/>
    <mergeCell ref="AJ122:AK122"/>
    <mergeCell ref="AL122:AM122"/>
    <mergeCell ref="AN122:AN123"/>
    <mergeCell ref="AJ123:AK123"/>
    <mergeCell ref="AL123:AM123"/>
    <mergeCell ref="P122:Q122"/>
    <mergeCell ref="R122:S122"/>
    <mergeCell ref="AO124:AP125"/>
    <mergeCell ref="AR124:AR125"/>
    <mergeCell ref="P125:Q125"/>
    <mergeCell ref="R125:S125"/>
    <mergeCell ref="T125:U125"/>
    <mergeCell ref="V125:W125"/>
    <mergeCell ref="AB125:AC125"/>
    <mergeCell ref="AD125:AE125"/>
    <mergeCell ref="AF125:AG125"/>
    <mergeCell ref="AH125:AI125"/>
    <mergeCell ref="AD124:AE124"/>
    <mergeCell ref="AF124:AG124"/>
    <mergeCell ref="AH124:AI124"/>
    <mergeCell ref="AJ124:AK124"/>
    <mergeCell ref="AL124:AM124"/>
    <mergeCell ref="AN124:AN125"/>
    <mergeCell ref="AJ125:AK125"/>
    <mergeCell ref="AL125:AM125"/>
    <mergeCell ref="P124:Q124"/>
    <mergeCell ref="R124:S124"/>
    <mergeCell ref="T124:U124"/>
    <mergeCell ref="V124:W124"/>
    <mergeCell ref="X124:AA125"/>
    <mergeCell ref="AB124:AC124"/>
    <mergeCell ref="AL126:AM126"/>
    <mergeCell ref="AN126:AN127"/>
    <mergeCell ref="AO126:AP127"/>
    <mergeCell ref="P127:Q127"/>
    <mergeCell ref="R127:S127"/>
    <mergeCell ref="T127:U127"/>
    <mergeCell ref="V127:W127"/>
    <mergeCell ref="AB127:AC127"/>
    <mergeCell ref="AD127:AE127"/>
    <mergeCell ref="V126:W126"/>
    <mergeCell ref="X126:AA127"/>
    <mergeCell ref="AB126:AC126"/>
    <mergeCell ref="AD126:AE126"/>
    <mergeCell ref="AF126:AG126"/>
    <mergeCell ref="AH126:AI126"/>
    <mergeCell ref="AF127:AG127"/>
    <mergeCell ref="AH127:AI127"/>
    <mergeCell ref="P126:Q126"/>
    <mergeCell ref="R126:S126"/>
    <mergeCell ref="T126:U126"/>
    <mergeCell ref="O131:P131"/>
    <mergeCell ref="Q131:R131"/>
    <mergeCell ref="AN129:AP130"/>
    <mergeCell ref="AR129:AR131"/>
    <mergeCell ref="AT129:AT131"/>
    <mergeCell ref="M130:R130"/>
    <mergeCell ref="S130:U130"/>
    <mergeCell ref="V130:AA130"/>
    <mergeCell ref="AB130:AG130"/>
    <mergeCell ref="AH130:AM130"/>
    <mergeCell ref="S131:U131"/>
    <mergeCell ref="V131:W131"/>
    <mergeCell ref="AJ127:AK127"/>
    <mergeCell ref="AL127:AM127"/>
    <mergeCell ref="A129:A131"/>
    <mergeCell ref="B129:B131"/>
    <mergeCell ref="C129:C131"/>
    <mergeCell ref="D129:E130"/>
    <mergeCell ref="F129:G130"/>
    <mergeCell ref="H129:I130"/>
    <mergeCell ref="J129:AM129"/>
    <mergeCell ref="D131:E131"/>
    <mergeCell ref="J126:K127"/>
    <mergeCell ref="L126:M127"/>
    <mergeCell ref="N126:O127"/>
    <mergeCell ref="A126:C127"/>
    <mergeCell ref="D126:D127"/>
    <mergeCell ref="E126:E127"/>
    <mergeCell ref="F126:F127"/>
    <mergeCell ref="G126:G127"/>
    <mergeCell ref="H126:I127"/>
    <mergeCell ref="AJ126:AK126"/>
    <mergeCell ref="AD132:AE132"/>
    <mergeCell ref="AF132:AG132"/>
    <mergeCell ref="AH132:AI132"/>
    <mergeCell ref="AJ132:AK132"/>
    <mergeCell ref="AL132:AM132"/>
    <mergeCell ref="AN132:AO132"/>
    <mergeCell ref="Q132:R132"/>
    <mergeCell ref="S132:U132"/>
    <mergeCell ref="V132:W132"/>
    <mergeCell ref="X132:Y132"/>
    <mergeCell ref="Z132:AA132"/>
    <mergeCell ref="AB132:AC132"/>
    <mergeCell ref="AJ131:AK131"/>
    <mergeCell ref="AL131:AM131"/>
    <mergeCell ref="AN131:AP131"/>
    <mergeCell ref="A132:A171"/>
    <mergeCell ref="D132:E132"/>
    <mergeCell ref="F132:G132"/>
    <mergeCell ref="H132:I132"/>
    <mergeCell ref="J132:L132"/>
    <mergeCell ref="M132:N132"/>
    <mergeCell ref="O132:P132"/>
    <mergeCell ref="X131:Y131"/>
    <mergeCell ref="Z131:AA131"/>
    <mergeCell ref="AB131:AC131"/>
    <mergeCell ref="AD131:AE131"/>
    <mergeCell ref="AF131:AG131"/>
    <mergeCell ref="AH131:AI131"/>
    <mergeCell ref="F131:G131"/>
    <mergeCell ref="H131:I131"/>
    <mergeCell ref="J131:L131"/>
    <mergeCell ref="M131:N131"/>
    <mergeCell ref="AD133:AE133"/>
    <mergeCell ref="AF133:AG133"/>
    <mergeCell ref="AH133:AI133"/>
    <mergeCell ref="AJ133:AK133"/>
    <mergeCell ref="AL133:AM133"/>
    <mergeCell ref="AN133:AO133"/>
    <mergeCell ref="Q133:R133"/>
    <mergeCell ref="S133:U133"/>
    <mergeCell ref="V133:W133"/>
    <mergeCell ref="X133:Y133"/>
    <mergeCell ref="Z133:AA133"/>
    <mergeCell ref="AB133:AC133"/>
    <mergeCell ref="D133:E133"/>
    <mergeCell ref="F133:G133"/>
    <mergeCell ref="H133:I133"/>
    <mergeCell ref="J133:L133"/>
    <mergeCell ref="M133:N133"/>
    <mergeCell ref="O133:P133"/>
    <mergeCell ref="AD134:AE134"/>
    <mergeCell ref="AF134:AG134"/>
    <mergeCell ref="AH134:AI134"/>
    <mergeCell ref="AJ134:AK134"/>
    <mergeCell ref="AL134:AM134"/>
    <mergeCell ref="AN134:AO134"/>
    <mergeCell ref="Q134:R134"/>
    <mergeCell ref="S134:U134"/>
    <mergeCell ref="V134:W134"/>
    <mergeCell ref="X134:Y134"/>
    <mergeCell ref="Z134:AA134"/>
    <mergeCell ref="AB134:AC134"/>
    <mergeCell ref="D134:E134"/>
    <mergeCell ref="F134:G134"/>
    <mergeCell ref="H134:I134"/>
    <mergeCell ref="J134:L134"/>
    <mergeCell ref="M134:N134"/>
    <mergeCell ref="O134:P134"/>
    <mergeCell ref="AD135:AE135"/>
    <mergeCell ref="AF135:AG135"/>
    <mergeCell ref="AH135:AI135"/>
    <mergeCell ref="AJ135:AK135"/>
    <mergeCell ref="AL135:AM135"/>
    <mergeCell ref="AN135:AO135"/>
    <mergeCell ref="Q135:R135"/>
    <mergeCell ref="S135:U135"/>
    <mergeCell ref="V135:W135"/>
    <mergeCell ref="X135:Y135"/>
    <mergeCell ref="Z135:AA135"/>
    <mergeCell ref="AB135:AC135"/>
    <mergeCell ref="D135:E135"/>
    <mergeCell ref="F135:G135"/>
    <mergeCell ref="H135:I135"/>
    <mergeCell ref="J135:L135"/>
    <mergeCell ref="M135:N135"/>
    <mergeCell ref="O135:P135"/>
    <mergeCell ref="AD136:AE136"/>
    <mergeCell ref="AF136:AG136"/>
    <mergeCell ref="AH136:AI136"/>
    <mergeCell ref="AJ136:AK136"/>
    <mergeCell ref="AL136:AM136"/>
    <mergeCell ref="AN136:AO136"/>
    <mergeCell ref="Q136:R136"/>
    <mergeCell ref="S136:U136"/>
    <mergeCell ref="V136:W136"/>
    <mergeCell ref="X136:Y136"/>
    <mergeCell ref="Z136:AA136"/>
    <mergeCell ref="AB136:AC136"/>
    <mergeCell ref="D136:E136"/>
    <mergeCell ref="F136:G136"/>
    <mergeCell ref="H136:I136"/>
    <mergeCell ref="J136:L136"/>
    <mergeCell ref="M136:N136"/>
    <mergeCell ref="O136:P136"/>
    <mergeCell ref="AD137:AE137"/>
    <mergeCell ref="AF137:AG137"/>
    <mergeCell ref="AH137:AI137"/>
    <mergeCell ref="AJ137:AK137"/>
    <mergeCell ref="AL137:AM137"/>
    <mergeCell ref="AN137:AO137"/>
    <mergeCell ref="Q137:R137"/>
    <mergeCell ref="S137:U137"/>
    <mergeCell ref="V137:W137"/>
    <mergeCell ref="X137:Y137"/>
    <mergeCell ref="Z137:AA137"/>
    <mergeCell ref="AB137:AC137"/>
    <mergeCell ref="D137:E137"/>
    <mergeCell ref="F137:G137"/>
    <mergeCell ref="H137:I137"/>
    <mergeCell ref="J137:L137"/>
    <mergeCell ref="M137:N137"/>
    <mergeCell ref="O137:P137"/>
    <mergeCell ref="AD138:AE138"/>
    <mergeCell ref="AF138:AG138"/>
    <mergeCell ref="AH138:AI138"/>
    <mergeCell ref="AJ138:AK138"/>
    <mergeCell ref="AL138:AM138"/>
    <mergeCell ref="AN138:AO138"/>
    <mergeCell ref="Q138:R138"/>
    <mergeCell ref="S138:U138"/>
    <mergeCell ref="V138:W138"/>
    <mergeCell ref="X138:Y138"/>
    <mergeCell ref="Z138:AA138"/>
    <mergeCell ref="AB138:AC138"/>
    <mergeCell ref="D138:E138"/>
    <mergeCell ref="F138:G138"/>
    <mergeCell ref="H138:I138"/>
    <mergeCell ref="J138:L138"/>
    <mergeCell ref="M138:N138"/>
    <mergeCell ref="O138:P138"/>
    <mergeCell ref="AD139:AE139"/>
    <mergeCell ref="AF139:AG139"/>
    <mergeCell ref="AH139:AI139"/>
    <mergeCell ref="AJ139:AK139"/>
    <mergeCell ref="AL139:AM139"/>
    <mergeCell ref="AN139:AO139"/>
    <mergeCell ref="Q139:R139"/>
    <mergeCell ref="S139:U139"/>
    <mergeCell ref="V139:W139"/>
    <mergeCell ref="X139:Y139"/>
    <mergeCell ref="Z139:AA139"/>
    <mergeCell ref="AB139:AC139"/>
    <mergeCell ref="D139:E139"/>
    <mergeCell ref="F139:G139"/>
    <mergeCell ref="H139:I139"/>
    <mergeCell ref="J139:L139"/>
    <mergeCell ref="M139:N139"/>
    <mergeCell ref="O139:P139"/>
    <mergeCell ref="AD140:AE140"/>
    <mergeCell ref="AF140:AG140"/>
    <mergeCell ref="AH140:AI140"/>
    <mergeCell ref="AJ140:AK140"/>
    <mergeCell ref="AL140:AM140"/>
    <mergeCell ref="AN140:AO140"/>
    <mergeCell ref="Q140:R140"/>
    <mergeCell ref="S140:U140"/>
    <mergeCell ref="V140:W140"/>
    <mergeCell ref="X140:Y140"/>
    <mergeCell ref="Z140:AA140"/>
    <mergeCell ref="AB140:AC140"/>
    <mergeCell ref="D140:E140"/>
    <mergeCell ref="F140:G140"/>
    <mergeCell ref="H140:I140"/>
    <mergeCell ref="J140:L140"/>
    <mergeCell ref="M140:N140"/>
    <mergeCell ref="O140:P140"/>
    <mergeCell ref="AD141:AE141"/>
    <mergeCell ref="AF141:AG141"/>
    <mergeCell ref="AH141:AI141"/>
    <mergeCell ref="AJ141:AK141"/>
    <mergeCell ref="AL141:AM141"/>
    <mergeCell ref="AN141:AO141"/>
    <mergeCell ref="Q141:R141"/>
    <mergeCell ref="S141:U141"/>
    <mergeCell ref="V141:W141"/>
    <mergeCell ref="X141:Y141"/>
    <mergeCell ref="Z141:AA141"/>
    <mergeCell ref="AB141:AC141"/>
    <mergeCell ref="D141:E141"/>
    <mergeCell ref="F141:G141"/>
    <mergeCell ref="H141:I141"/>
    <mergeCell ref="J141:L141"/>
    <mergeCell ref="M141:N141"/>
    <mergeCell ref="O141:P141"/>
    <mergeCell ref="AD142:AE142"/>
    <mergeCell ref="AF142:AG142"/>
    <mergeCell ref="AH142:AI142"/>
    <mergeCell ref="AJ142:AK142"/>
    <mergeCell ref="AL142:AM142"/>
    <mergeCell ref="AN142:AO142"/>
    <mergeCell ref="Q142:R142"/>
    <mergeCell ref="S142:U142"/>
    <mergeCell ref="V142:W142"/>
    <mergeCell ref="X142:Y142"/>
    <mergeCell ref="Z142:AA142"/>
    <mergeCell ref="AB142:AC142"/>
    <mergeCell ref="D142:E142"/>
    <mergeCell ref="F142:G142"/>
    <mergeCell ref="H142:I142"/>
    <mergeCell ref="J142:L142"/>
    <mergeCell ref="M142:N142"/>
    <mergeCell ref="O142:P142"/>
    <mergeCell ref="AD143:AE143"/>
    <mergeCell ref="AF143:AG143"/>
    <mergeCell ref="AH143:AI143"/>
    <mergeCell ref="AJ143:AK143"/>
    <mergeCell ref="AL143:AM143"/>
    <mergeCell ref="AN143:AO143"/>
    <mergeCell ref="Q143:R143"/>
    <mergeCell ref="S143:U143"/>
    <mergeCell ref="V143:W143"/>
    <mergeCell ref="X143:Y143"/>
    <mergeCell ref="Z143:AA143"/>
    <mergeCell ref="AB143:AC143"/>
    <mergeCell ref="D143:E143"/>
    <mergeCell ref="F143:G143"/>
    <mergeCell ref="H143:I143"/>
    <mergeCell ref="J143:L143"/>
    <mergeCell ref="M143:N143"/>
    <mergeCell ref="O143:P143"/>
    <mergeCell ref="AD144:AE144"/>
    <mergeCell ref="AF144:AG144"/>
    <mergeCell ref="AH144:AI144"/>
    <mergeCell ref="AJ144:AK144"/>
    <mergeCell ref="AL144:AM144"/>
    <mergeCell ref="AN144:AO144"/>
    <mergeCell ref="Q144:R144"/>
    <mergeCell ref="S144:U144"/>
    <mergeCell ref="V144:W144"/>
    <mergeCell ref="X144:Y144"/>
    <mergeCell ref="Z144:AA144"/>
    <mergeCell ref="AB144:AC144"/>
    <mergeCell ref="D144:E144"/>
    <mergeCell ref="F144:G144"/>
    <mergeCell ref="H144:I144"/>
    <mergeCell ref="J144:L144"/>
    <mergeCell ref="M144:N144"/>
    <mergeCell ref="O144:P144"/>
    <mergeCell ref="AD145:AE145"/>
    <mergeCell ref="AF145:AG145"/>
    <mergeCell ref="AH145:AI145"/>
    <mergeCell ref="AJ145:AK145"/>
    <mergeCell ref="AL145:AM145"/>
    <mergeCell ref="AN145:AO145"/>
    <mergeCell ref="Q145:R145"/>
    <mergeCell ref="S145:U145"/>
    <mergeCell ref="V145:W145"/>
    <mergeCell ref="X145:Y145"/>
    <mergeCell ref="Z145:AA145"/>
    <mergeCell ref="AB145:AC145"/>
    <mergeCell ref="D145:E145"/>
    <mergeCell ref="F145:G145"/>
    <mergeCell ref="H145:I145"/>
    <mergeCell ref="J145:L145"/>
    <mergeCell ref="M145:N145"/>
    <mergeCell ref="O145:P145"/>
    <mergeCell ref="AD146:AE146"/>
    <mergeCell ref="AF146:AG146"/>
    <mergeCell ref="AH146:AI146"/>
    <mergeCell ref="AJ146:AK146"/>
    <mergeCell ref="AL146:AM146"/>
    <mergeCell ref="AN146:AO146"/>
    <mergeCell ref="Q146:R146"/>
    <mergeCell ref="S146:U146"/>
    <mergeCell ref="V146:W146"/>
    <mergeCell ref="X146:Y146"/>
    <mergeCell ref="Z146:AA146"/>
    <mergeCell ref="AB146:AC146"/>
    <mergeCell ref="D146:E146"/>
    <mergeCell ref="F146:G146"/>
    <mergeCell ref="H146:I146"/>
    <mergeCell ref="J146:L146"/>
    <mergeCell ref="M146:N146"/>
    <mergeCell ref="O146:P146"/>
    <mergeCell ref="AD147:AE147"/>
    <mergeCell ref="AF147:AG147"/>
    <mergeCell ref="AH147:AI147"/>
    <mergeCell ref="AJ147:AK147"/>
    <mergeCell ref="AL147:AM147"/>
    <mergeCell ref="AN147:AO147"/>
    <mergeCell ref="Q147:R147"/>
    <mergeCell ref="S147:U147"/>
    <mergeCell ref="V147:W147"/>
    <mergeCell ref="X147:Y147"/>
    <mergeCell ref="Z147:AA147"/>
    <mergeCell ref="AB147:AC147"/>
    <mergeCell ref="D147:E147"/>
    <mergeCell ref="F147:G147"/>
    <mergeCell ref="H147:I147"/>
    <mergeCell ref="J147:L147"/>
    <mergeCell ref="M147:N147"/>
    <mergeCell ref="O147:P147"/>
    <mergeCell ref="AD148:AE148"/>
    <mergeCell ref="AF148:AG148"/>
    <mergeCell ref="AH148:AI148"/>
    <mergeCell ref="AJ148:AK148"/>
    <mergeCell ref="AL148:AM148"/>
    <mergeCell ref="AN148:AO148"/>
    <mergeCell ref="Q148:R148"/>
    <mergeCell ref="S148:U148"/>
    <mergeCell ref="V148:W148"/>
    <mergeCell ref="X148:Y148"/>
    <mergeCell ref="Z148:AA148"/>
    <mergeCell ref="AB148:AC148"/>
    <mergeCell ref="D148:E148"/>
    <mergeCell ref="F148:G148"/>
    <mergeCell ref="H148:I148"/>
    <mergeCell ref="J148:L148"/>
    <mergeCell ref="M148:N148"/>
    <mergeCell ref="O148:P148"/>
    <mergeCell ref="AD149:AE149"/>
    <mergeCell ref="AF149:AG149"/>
    <mergeCell ref="AH149:AI149"/>
    <mergeCell ref="AJ149:AK149"/>
    <mergeCell ref="AL149:AM149"/>
    <mergeCell ref="AN149:AO149"/>
    <mergeCell ref="Q149:R149"/>
    <mergeCell ref="S149:U149"/>
    <mergeCell ref="V149:W149"/>
    <mergeCell ref="X149:Y149"/>
    <mergeCell ref="Z149:AA149"/>
    <mergeCell ref="AB149:AC149"/>
    <mergeCell ref="D149:E149"/>
    <mergeCell ref="F149:G149"/>
    <mergeCell ref="H149:I149"/>
    <mergeCell ref="J149:L149"/>
    <mergeCell ref="M149:N149"/>
    <mergeCell ref="O149:P149"/>
    <mergeCell ref="AD150:AE150"/>
    <mergeCell ref="AF150:AG150"/>
    <mergeCell ref="AH150:AI150"/>
    <mergeCell ref="AJ150:AK150"/>
    <mergeCell ref="AL150:AM150"/>
    <mergeCell ref="AN150:AO150"/>
    <mergeCell ref="Q150:R150"/>
    <mergeCell ref="S150:U150"/>
    <mergeCell ref="V150:W150"/>
    <mergeCell ref="X150:Y150"/>
    <mergeCell ref="Z150:AA150"/>
    <mergeCell ref="AB150:AC150"/>
    <mergeCell ref="D150:E150"/>
    <mergeCell ref="F150:G150"/>
    <mergeCell ref="H150:I150"/>
    <mergeCell ref="J150:L150"/>
    <mergeCell ref="M150:N150"/>
    <mergeCell ref="O150:P150"/>
    <mergeCell ref="AD151:AE151"/>
    <mergeCell ref="AF151:AG151"/>
    <mergeCell ref="AH151:AI151"/>
    <mergeCell ref="AJ151:AK151"/>
    <mergeCell ref="AL151:AM151"/>
    <mergeCell ref="AN151:AO151"/>
    <mergeCell ref="Q151:R151"/>
    <mergeCell ref="S151:U151"/>
    <mergeCell ref="V151:W151"/>
    <mergeCell ref="X151:Y151"/>
    <mergeCell ref="Z151:AA151"/>
    <mergeCell ref="AB151:AC151"/>
    <mergeCell ref="D151:E151"/>
    <mergeCell ref="F151:G151"/>
    <mergeCell ref="H151:I151"/>
    <mergeCell ref="J151:L151"/>
    <mergeCell ref="M151:N151"/>
    <mergeCell ref="O151:P151"/>
    <mergeCell ref="AD152:AE152"/>
    <mergeCell ref="AF152:AG152"/>
    <mergeCell ref="AH152:AI152"/>
    <mergeCell ref="AJ152:AK152"/>
    <mergeCell ref="AL152:AM152"/>
    <mergeCell ref="AN152:AO152"/>
    <mergeCell ref="Q152:R152"/>
    <mergeCell ref="S152:U152"/>
    <mergeCell ref="V152:W152"/>
    <mergeCell ref="X152:Y152"/>
    <mergeCell ref="Z152:AA152"/>
    <mergeCell ref="AB152:AC152"/>
    <mergeCell ref="D152:E152"/>
    <mergeCell ref="F152:G152"/>
    <mergeCell ref="H152:I152"/>
    <mergeCell ref="J152:L152"/>
    <mergeCell ref="M152:N152"/>
    <mergeCell ref="O152:P152"/>
    <mergeCell ref="AD153:AE153"/>
    <mergeCell ref="AF153:AG153"/>
    <mergeCell ref="AH153:AI153"/>
    <mergeCell ref="AJ153:AK153"/>
    <mergeCell ref="AL153:AM153"/>
    <mergeCell ref="AN153:AO153"/>
    <mergeCell ref="Q153:R153"/>
    <mergeCell ref="S153:U153"/>
    <mergeCell ref="V153:W153"/>
    <mergeCell ref="X153:Y153"/>
    <mergeCell ref="Z153:AA153"/>
    <mergeCell ref="AB153:AC153"/>
    <mergeCell ref="D153:E153"/>
    <mergeCell ref="F153:G153"/>
    <mergeCell ref="H153:I153"/>
    <mergeCell ref="J153:L153"/>
    <mergeCell ref="M153:N153"/>
    <mergeCell ref="O153:P153"/>
    <mergeCell ref="AD154:AE154"/>
    <mergeCell ref="AF154:AG154"/>
    <mergeCell ref="AH154:AI154"/>
    <mergeCell ref="AJ154:AK154"/>
    <mergeCell ref="AL154:AM154"/>
    <mergeCell ref="AN154:AO154"/>
    <mergeCell ref="Q154:R154"/>
    <mergeCell ref="S154:U154"/>
    <mergeCell ref="V154:W154"/>
    <mergeCell ref="X154:Y154"/>
    <mergeCell ref="Z154:AA154"/>
    <mergeCell ref="AB154:AC154"/>
    <mergeCell ref="D154:E154"/>
    <mergeCell ref="F154:G154"/>
    <mergeCell ref="H154:I154"/>
    <mergeCell ref="J154:L154"/>
    <mergeCell ref="M154:N154"/>
    <mergeCell ref="O154:P154"/>
    <mergeCell ref="AD155:AE155"/>
    <mergeCell ref="AF155:AG155"/>
    <mergeCell ref="AH155:AI155"/>
    <mergeCell ref="AJ155:AK155"/>
    <mergeCell ref="AL155:AM155"/>
    <mergeCell ref="AN155:AO155"/>
    <mergeCell ref="Q155:R155"/>
    <mergeCell ref="S155:U155"/>
    <mergeCell ref="V155:W155"/>
    <mergeCell ref="X155:Y155"/>
    <mergeCell ref="Z155:AA155"/>
    <mergeCell ref="AB155:AC155"/>
    <mergeCell ref="D155:E155"/>
    <mergeCell ref="F155:G155"/>
    <mergeCell ref="H155:I155"/>
    <mergeCell ref="J155:L155"/>
    <mergeCell ref="M155:N155"/>
    <mergeCell ref="O155:P155"/>
    <mergeCell ref="AD156:AE156"/>
    <mergeCell ref="AF156:AG156"/>
    <mergeCell ref="AH156:AI156"/>
    <mergeCell ref="AJ156:AK156"/>
    <mergeCell ref="AL156:AM156"/>
    <mergeCell ref="AN156:AO156"/>
    <mergeCell ref="Q156:R156"/>
    <mergeCell ref="S156:U156"/>
    <mergeCell ref="V156:W156"/>
    <mergeCell ref="X156:Y156"/>
    <mergeCell ref="Z156:AA156"/>
    <mergeCell ref="AB156:AC156"/>
    <mergeCell ref="D156:E156"/>
    <mergeCell ref="F156:G156"/>
    <mergeCell ref="H156:I156"/>
    <mergeCell ref="J156:L156"/>
    <mergeCell ref="M156:N156"/>
    <mergeCell ref="O156:P156"/>
    <mergeCell ref="AD157:AE157"/>
    <mergeCell ref="AF157:AG157"/>
    <mergeCell ref="AH157:AI157"/>
    <mergeCell ref="AJ157:AK157"/>
    <mergeCell ref="AL157:AM157"/>
    <mergeCell ref="AN157:AO157"/>
    <mergeCell ref="Q157:R157"/>
    <mergeCell ref="S157:U157"/>
    <mergeCell ref="V157:W157"/>
    <mergeCell ref="X157:Y157"/>
    <mergeCell ref="Z157:AA157"/>
    <mergeCell ref="AB157:AC157"/>
    <mergeCell ref="D157:E157"/>
    <mergeCell ref="F157:G157"/>
    <mergeCell ref="H157:I157"/>
    <mergeCell ref="J157:L157"/>
    <mergeCell ref="M157:N157"/>
    <mergeCell ref="O157:P157"/>
    <mergeCell ref="AD158:AE158"/>
    <mergeCell ref="AF158:AG158"/>
    <mergeCell ref="AH158:AI158"/>
    <mergeCell ref="AJ158:AK158"/>
    <mergeCell ref="AL158:AM158"/>
    <mergeCell ref="AN158:AO158"/>
    <mergeCell ref="Q158:R158"/>
    <mergeCell ref="S158:U158"/>
    <mergeCell ref="V158:W158"/>
    <mergeCell ref="X158:Y158"/>
    <mergeCell ref="Z158:AA158"/>
    <mergeCell ref="AB158:AC158"/>
    <mergeCell ref="D158:E158"/>
    <mergeCell ref="F158:G158"/>
    <mergeCell ref="H158:I158"/>
    <mergeCell ref="J158:L158"/>
    <mergeCell ref="M158:N158"/>
    <mergeCell ref="O158:P158"/>
    <mergeCell ref="AD159:AE159"/>
    <mergeCell ref="AF159:AG159"/>
    <mergeCell ref="AH159:AI159"/>
    <mergeCell ref="AJ159:AK159"/>
    <mergeCell ref="AL159:AM159"/>
    <mergeCell ref="AN159:AO159"/>
    <mergeCell ref="Q159:R159"/>
    <mergeCell ref="S159:U159"/>
    <mergeCell ref="V159:W159"/>
    <mergeCell ref="X159:Y159"/>
    <mergeCell ref="Z159:AA159"/>
    <mergeCell ref="AB159:AC159"/>
    <mergeCell ref="D159:E159"/>
    <mergeCell ref="F159:G159"/>
    <mergeCell ref="H159:I159"/>
    <mergeCell ref="J159:L159"/>
    <mergeCell ref="M159:N159"/>
    <mergeCell ref="O159:P159"/>
    <mergeCell ref="AD160:AE160"/>
    <mergeCell ref="AF160:AG160"/>
    <mergeCell ref="AH160:AI160"/>
    <mergeCell ref="AJ160:AK160"/>
    <mergeCell ref="AL160:AM160"/>
    <mergeCell ref="AN160:AO160"/>
    <mergeCell ref="Q160:R160"/>
    <mergeCell ref="S160:U160"/>
    <mergeCell ref="V160:W160"/>
    <mergeCell ref="X160:Y160"/>
    <mergeCell ref="Z160:AA160"/>
    <mergeCell ref="AB160:AC160"/>
    <mergeCell ref="D160:E160"/>
    <mergeCell ref="F160:G160"/>
    <mergeCell ref="H160:I160"/>
    <mergeCell ref="J160:L160"/>
    <mergeCell ref="M160:N160"/>
    <mergeCell ref="O160:P160"/>
    <mergeCell ref="AD161:AE161"/>
    <mergeCell ref="AF161:AG161"/>
    <mergeCell ref="AH161:AI161"/>
    <mergeCell ref="AJ161:AK161"/>
    <mergeCell ref="AL161:AM161"/>
    <mergeCell ref="AN161:AO161"/>
    <mergeCell ref="Q161:R161"/>
    <mergeCell ref="S161:U161"/>
    <mergeCell ref="V161:W161"/>
    <mergeCell ref="X161:Y161"/>
    <mergeCell ref="Z161:AA161"/>
    <mergeCell ref="AB161:AC161"/>
    <mergeCell ref="D161:E161"/>
    <mergeCell ref="F161:G161"/>
    <mergeCell ref="H161:I161"/>
    <mergeCell ref="J161:L161"/>
    <mergeCell ref="M161:N161"/>
    <mergeCell ref="O161:P161"/>
    <mergeCell ref="AD162:AE162"/>
    <mergeCell ref="AF162:AG162"/>
    <mergeCell ref="AH162:AI162"/>
    <mergeCell ref="AJ162:AK162"/>
    <mergeCell ref="AL162:AM162"/>
    <mergeCell ref="AN162:AO162"/>
    <mergeCell ref="Q162:R162"/>
    <mergeCell ref="S162:U162"/>
    <mergeCell ref="V162:W162"/>
    <mergeCell ref="X162:Y162"/>
    <mergeCell ref="Z162:AA162"/>
    <mergeCell ref="AB162:AC162"/>
    <mergeCell ref="D162:E162"/>
    <mergeCell ref="F162:G162"/>
    <mergeCell ref="H162:I162"/>
    <mergeCell ref="J162:L162"/>
    <mergeCell ref="M162:N162"/>
    <mergeCell ref="O162:P162"/>
    <mergeCell ref="AD163:AE163"/>
    <mergeCell ref="AF163:AG163"/>
    <mergeCell ref="AH163:AI163"/>
    <mergeCell ref="AJ163:AK163"/>
    <mergeCell ref="AL163:AM163"/>
    <mergeCell ref="AN163:AO163"/>
    <mergeCell ref="Q163:R163"/>
    <mergeCell ref="S163:U163"/>
    <mergeCell ref="V163:W163"/>
    <mergeCell ref="X163:Y163"/>
    <mergeCell ref="Z163:AA163"/>
    <mergeCell ref="AB163:AC163"/>
    <mergeCell ref="D163:E163"/>
    <mergeCell ref="F163:G163"/>
    <mergeCell ref="H163:I163"/>
    <mergeCell ref="J163:L163"/>
    <mergeCell ref="M163:N163"/>
    <mergeCell ref="O163:P163"/>
    <mergeCell ref="AD164:AE164"/>
    <mergeCell ref="AF164:AG164"/>
    <mergeCell ref="AH164:AI164"/>
    <mergeCell ref="AJ164:AK164"/>
    <mergeCell ref="AL164:AM164"/>
    <mergeCell ref="AN164:AO164"/>
    <mergeCell ref="Q164:R164"/>
    <mergeCell ref="S164:U164"/>
    <mergeCell ref="V164:W164"/>
    <mergeCell ref="X164:Y164"/>
    <mergeCell ref="Z164:AA164"/>
    <mergeCell ref="AB164:AC164"/>
    <mergeCell ref="D164:E164"/>
    <mergeCell ref="F164:G164"/>
    <mergeCell ref="H164:I164"/>
    <mergeCell ref="J164:L164"/>
    <mergeCell ref="M164:N164"/>
    <mergeCell ref="O164:P164"/>
    <mergeCell ref="AD165:AE165"/>
    <mergeCell ref="AF165:AG165"/>
    <mergeCell ref="AH165:AI165"/>
    <mergeCell ref="AJ165:AK165"/>
    <mergeCell ref="AL165:AM165"/>
    <mergeCell ref="AN165:AO165"/>
    <mergeCell ref="Q165:R165"/>
    <mergeCell ref="S165:U165"/>
    <mergeCell ref="V165:W165"/>
    <mergeCell ref="X165:Y165"/>
    <mergeCell ref="Z165:AA165"/>
    <mergeCell ref="AB165:AC165"/>
    <mergeCell ref="D165:E165"/>
    <mergeCell ref="F165:G165"/>
    <mergeCell ref="H165:I165"/>
    <mergeCell ref="J165:L165"/>
    <mergeCell ref="M165:N165"/>
    <mergeCell ref="O165:P165"/>
    <mergeCell ref="AD166:AE166"/>
    <mergeCell ref="AF166:AG166"/>
    <mergeCell ref="AH166:AI166"/>
    <mergeCell ref="AJ166:AK166"/>
    <mergeCell ref="AL166:AM166"/>
    <mergeCell ref="AN166:AO166"/>
    <mergeCell ref="Q166:R166"/>
    <mergeCell ref="S166:U166"/>
    <mergeCell ref="V166:W166"/>
    <mergeCell ref="X166:Y166"/>
    <mergeCell ref="Z166:AA166"/>
    <mergeCell ref="AB166:AC166"/>
    <mergeCell ref="D166:E166"/>
    <mergeCell ref="F166:G166"/>
    <mergeCell ref="H166:I166"/>
    <mergeCell ref="J166:L166"/>
    <mergeCell ref="M166:N166"/>
    <mergeCell ref="O166:P166"/>
    <mergeCell ref="AD167:AE167"/>
    <mergeCell ref="AF167:AG167"/>
    <mergeCell ref="AH167:AI167"/>
    <mergeCell ref="AJ167:AK167"/>
    <mergeCell ref="AL167:AM167"/>
    <mergeCell ref="AN167:AO167"/>
    <mergeCell ref="Q167:R167"/>
    <mergeCell ref="S167:U167"/>
    <mergeCell ref="V167:W167"/>
    <mergeCell ref="X167:Y167"/>
    <mergeCell ref="Z167:AA167"/>
    <mergeCell ref="AB167:AC167"/>
    <mergeCell ref="D167:E167"/>
    <mergeCell ref="F167:G167"/>
    <mergeCell ref="H167:I167"/>
    <mergeCell ref="J167:L167"/>
    <mergeCell ref="M167:N167"/>
    <mergeCell ref="O167:P167"/>
    <mergeCell ref="AD168:AE168"/>
    <mergeCell ref="AF168:AG168"/>
    <mergeCell ref="AH168:AI168"/>
    <mergeCell ref="AJ168:AK168"/>
    <mergeCell ref="AL168:AM168"/>
    <mergeCell ref="AN168:AO168"/>
    <mergeCell ref="Q168:R168"/>
    <mergeCell ref="S168:U168"/>
    <mergeCell ref="V168:W168"/>
    <mergeCell ref="X168:Y168"/>
    <mergeCell ref="Z168:AA168"/>
    <mergeCell ref="AB168:AC168"/>
    <mergeCell ref="D168:E168"/>
    <mergeCell ref="F168:G168"/>
    <mergeCell ref="H168:I168"/>
    <mergeCell ref="J168:L168"/>
    <mergeCell ref="M168:N168"/>
    <mergeCell ref="O168:P168"/>
    <mergeCell ref="AD169:AE169"/>
    <mergeCell ref="AF169:AG169"/>
    <mergeCell ref="AH169:AI169"/>
    <mergeCell ref="AJ169:AK169"/>
    <mergeCell ref="AL169:AM169"/>
    <mergeCell ref="AN169:AO169"/>
    <mergeCell ref="Q169:R169"/>
    <mergeCell ref="S169:U169"/>
    <mergeCell ref="V169:W169"/>
    <mergeCell ref="X169:Y169"/>
    <mergeCell ref="Z169:AA169"/>
    <mergeCell ref="AB169:AC169"/>
    <mergeCell ref="D169:E169"/>
    <mergeCell ref="F169:G169"/>
    <mergeCell ref="H169:I169"/>
    <mergeCell ref="J169:L169"/>
    <mergeCell ref="M169:N169"/>
    <mergeCell ref="O169:P169"/>
    <mergeCell ref="AD170:AE170"/>
    <mergeCell ref="AF170:AG170"/>
    <mergeCell ref="AH170:AI170"/>
    <mergeCell ref="AJ170:AK170"/>
    <mergeCell ref="AL170:AM170"/>
    <mergeCell ref="AN170:AO170"/>
    <mergeCell ref="Q170:R170"/>
    <mergeCell ref="S170:U170"/>
    <mergeCell ref="V170:W170"/>
    <mergeCell ref="X170:Y170"/>
    <mergeCell ref="Z170:AA170"/>
    <mergeCell ref="AB170:AC170"/>
    <mergeCell ref="D170:E170"/>
    <mergeCell ref="F170:G170"/>
    <mergeCell ref="H170:I170"/>
    <mergeCell ref="J170:L170"/>
    <mergeCell ref="M170:N170"/>
    <mergeCell ref="O170:P170"/>
    <mergeCell ref="AD171:AE171"/>
    <mergeCell ref="AF171:AG171"/>
    <mergeCell ref="AH171:AI171"/>
    <mergeCell ref="AJ171:AK171"/>
    <mergeCell ref="AL171:AM171"/>
    <mergeCell ref="AN171:AO171"/>
    <mergeCell ref="Q171:R171"/>
    <mergeCell ref="S171:U171"/>
    <mergeCell ref="V171:W171"/>
    <mergeCell ref="X171:Y171"/>
    <mergeCell ref="Z171:AA171"/>
    <mergeCell ref="AB171:AC171"/>
    <mergeCell ref="D171:E171"/>
    <mergeCell ref="F171:G171"/>
    <mergeCell ref="H171:I171"/>
    <mergeCell ref="J171:L171"/>
    <mergeCell ref="M171:N171"/>
    <mergeCell ref="O171:P171"/>
    <mergeCell ref="AN172:AO172"/>
    <mergeCell ref="A174:A176"/>
    <mergeCell ref="B174:B176"/>
    <mergeCell ref="C174:C176"/>
    <mergeCell ref="D174:F175"/>
    <mergeCell ref="G174:I175"/>
    <mergeCell ref="J174:L175"/>
    <mergeCell ref="M174:O175"/>
    <mergeCell ref="P174:R175"/>
    <mergeCell ref="S174:U175"/>
    <mergeCell ref="AB172:AC172"/>
    <mergeCell ref="AD172:AE172"/>
    <mergeCell ref="AF172:AG172"/>
    <mergeCell ref="AH172:AI172"/>
    <mergeCell ref="AJ172:AK172"/>
    <mergeCell ref="AL172:AM172"/>
    <mergeCell ref="O172:P172"/>
    <mergeCell ref="Q172:R172"/>
    <mergeCell ref="S172:U172"/>
    <mergeCell ref="V172:W172"/>
    <mergeCell ref="X172:Y172"/>
    <mergeCell ref="Z172:AA172"/>
    <mergeCell ref="A172:C172"/>
    <mergeCell ref="D172:E172"/>
    <mergeCell ref="F172:G172"/>
    <mergeCell ref="H172:I172"/>
    <mergeCell ref="J172:L172"/>
    <mergeCell ref="M172:N172"/>
    <mergeCell ref="V176:X176"/>
    <mergeCell ref="Y176:AA176"/>
    <mergeCell ref="AB176:AD176"/>
    <mergeCell ref="AE176:AG176"/>
    <mergeCell ref="V174:X175"/>
    <mergeCell ref="Y174:AA175"/>
    <mergeCell ref="AB174:AD175"/>
    <mergeCell ref="AE174:AG175"/>
    <mergeCell ref="D176:F176"/>
    <mergeCell ref="G176:I176"/>
    <mergeCell ref="J176:L176"/>
    <mergeCell ref="M176:O176"/>
    <mergeCell ref="P176:R176"/>
    <mergeCell ref="S176:U176"/>
    <mergeCell ref="S178:T178"/>
    <mergeCell ref="V178:W178"/>
    <mergeCell ref="Y178:Z178"/>
    <mergeCell ref="AB178:AC178"/>
    <mergeCell ref="AE178:AF178"/>
    <mergeCell ref="D179:E179"/>
    <mergeCell ref="G179:H179"/>
    <mergeCell ref="J179:K179"/>
    <mergeCell ref="M179:N179"/>
    <mergeCell ref="P179:Q179"/>
    <mergeCell ref="S177:T177"/>
    <mergeCell ref="V177:W177"/>
    <mergeCell ref="Y177:Z177"/>
    <mergeCell ref="AB177:AC177"/>
    <mergeCell ref="AE177:AF177"/>
    <mergeCell ref="D178:E178"/>
    <mergeCell ref="G178:H178"/>
    <mergeCell ref="J178:K178"/>
    <mergeCell ref="M178:N178"/>
    <mergeCell ref="P178:Q178"/>
    <mergeCell ref="S180:T180"/>
    <mergeCell ref="V180:W180"/>
    <mergeCell ref="Y180:Z180"/>
    <mergeCell ref="AB180:AC180"/>
    <mergeCell ref="AE180:AF180"/>
    <mergeCell ref="D181:E181"/>
    <mergeCell ref="G181:H181"/>
    <mergeCell ref="J181:K181"/>
    <mergeCell ref="M181:N181"/>
    <mergeCell ref="P181:Q181"/>
    <mergeCell ref="S179:T179"/>
    <mergeCell ref="V179:W179"/>
    <mergeCell ref="Y179:Z179"/>
    <mergeCell ref="AB179:AC179"/>
    <mergeCell ref="AE179:AF179"/>
    <mergeCell ref="D180:E180"/>
    <mergeCell ref="G180:H180"/>
    <mergeCell ref="J180:K180"/>
    <mergeCell ref="M180:N180"/>
    <mergeCell ref="P180:Q180"/>
    <mergeCell ref="S182:T182"/>
    <mergeCell ref="V182:W182"/>
    <mergeCell ref="Y182:Z182"/>
    <mergeCell ref="AB182:AC182"/>
    <mergeCell ref="AE182:AF182"/>
    <mergeCell ref="D183:E183"/>
    <mergeCell ref="G183:H183"/>
    <mergeCell ref="J183:K183"/>
    <mergeCell ref="M183:N183"/>
    <mergeCell ref="P183:Q183"/>
    <mergeCell ref="S181:T181"/>
    <mergeCell ref="V181:W181"/>
    <mergeCell ref="Y181:Z181"/>
    <mergeCell ref="AB181:AC181"/>
    <mergeCell ref="AE181:AF181"/>
    <mergeCell ref="D182:E182"/>
    <mergeCell ref="G182:H182"/>
    <mergeCell ref="J182:K182"/>
    <mergeCell ref="M182:N182"/>
    <mergeCell ref="P182:Q182"/>
    <mergeCell ref="S184:T184"/>
    <mergeCell ref="V184:W184"/>
    <mergeCell ref="Y184:Z184"/>
    <mergeCell ref="AB184:AC184"/>
    <mergeCell ref="AE184:AF184"/>
    <mergeCell ref="D185:E185"/>
    <mergeCell ref="G185:H185"/>
    <mergeCell ref="J185:K185"/>
    <mergeCell ref="M185:N185"/>
    <mergeCell ref="P185:Q185"/>
    <mergeCell ref="S183:T183"/>
    <mergeCell ref="V183:W183"/>
    <mergeCell ref="Y183:Z183"/>
    <mergeCell ref="AB183:AC183"/>
    <mergeCell ref="AE183:AF183"/>
    <mergeCell ref="D184:E184"/>
    <mergeCell ref="G184:H184"/>
    <mergeCell ref="J184:K184"/>
    <mergeCell ref="M184:N184"/>
    <mergeCell ref="P184:Q184"/>
    <mergeCell ref="S186:T186"/>
    <mergeCell ref="V186:W186"/>
    <mergeCell ref="Y186:Z186"/>
    <mergeCell ref="AB186:AC186"/>
    <mergeCell ref="AE186:AF186"/>
    <mergeCell ref="D187:E187"/>
    <mergeCell ref="G187:H187"/>
    <mergeCell ref="J187:K187"/>
    <mergeCell ref="M187:N187"/>
    <mergeCell ref="P187:Q187"/>
    <mergeCell ref="S185:T185"/>
    <mergeCell ref="V185:W185"/>
    <mergeCell ref="Y185:Z185"/>
    <mergeCell ref="AB185:AC185"/>
    <mergeCell ref="AE185:AF185"/>
    <mergeCell ref="D186:E186"/>
    <mergeCell ref="G186:H186"/>
    <mergeCell ref="J186:K186"/>
    <mergeCell ref="M186:N186"/>
    <mergeCell ref="P186:Q186"/>
    <mergeCell ref="S188:T188"/>
    <mergeCell ref="V188:W188"/>
    <mergeCell ref="Y188:Z188"/>
    <mergeCell ref="AB188:AC188"/>
    <mergeCell ref="AE188:AF188"/>
    <mergeCell ref="D189:E189"/>
    <mergeCell ref="G189:H189"/>
    <mergeCell ref="J189:K189"/>
    <mergeCell ref="M189:N189"/>
    <mergeCell ref="P189:Q189"/>
    <mergeCell ref="S187:T187"/>
    <mergeCell ref="V187:W187"/>
    <mergeCell ref="Y187:Z187"/>
    <mergeCell ref="AB187:AC187"/>
    <mergeCell ref="AE187:AF187"/>
    <mergeCell ref="D188:E188"/>
    <mergeCell ref="G188:H188"/>
    <mergeCell ref="J188:K188"/>
    <mergeCell ref="M188:N188"/>
    <mergeCell ref="P188:Q188"/>
    <mergeCell ref="S190:T190"/>
    <mergeCell ref="V190:W190"/>
    <mergeCell ref="Y190:Z190"/>
    <mergeCell ref="AB190:AC190"/>
    <mergeCell ref="AE190:AF190"/>
    <mergeCell ref="D191:E191"/>
    <mergeCell ref="G191:H191"/>
    <mergeCell ref="J191:K191"/>
    <mergeCell ref="M191:N191"/>
    <mergeCell ref="P191:Q191"/>
    <mergeCell ref="S189:T189"/>
    <mergeCell ref="V189:W189"/>
    <mergeCell ref="Y189:Z189"/>
    <mergeCell ref="AB189:AC189"/>
    <mergeCell ref="AE189:AF189"/>
    <mergeCell ref="D190:E190"/>
    <mergeCell ref="G190:H190"/>
    <mergeCell ref="J190:K190"/>
    <mergeCell ref="M190:N190"/>
    <mergeCell ref="P190:Q190"/>
    <mergeCell ref="S192:T192"/>
    <mergeCell ref="V192:W192"/>
    <mergeCell ref="Y192:Z192"/>
    <mergeCell ref="AB192:AC192"/>
    <mergeCell ref="AE192:AF192"/>
    <mergeCell ref="D193:E193"/>
    <mergeCell ref="G193:H193"/>
    <mergeCell ref="J193:K193"/>
    <mergeCell ref="M193:N193"/>
    <mergeCell ref="P193:Q193"/>
    <mergeCell ref="S191:T191"/>
    <mergeCell ref="V191:W191"/>
    <mergeCell ref="Y191:Z191"/>
    <mergeCell ref="AB191:AC191"/>
    <mergeCell ref="AE191:AF191"/>
    <mergeCell ref="D192:E192"/>
    <mergeCell ref="G192:H192"/>
    <mergeCell ref="J192:K192"/>
    <mergeCell ref="M192:N192"/>
    <mergeCell ref="P192:Q192"/>
    <mergeCell ref="S194:T194"/>
    <mergeCell ref="V194:W194"/>
    <mergeCell ref="Y194:Z194"/>
    <mergeCell ref="AB194:AC194"/>
    <mergeCell ref="AE194:AF194"/>
    <mergeCell ref="D195:E195"/>
    <mergeCell ref="G195:H195"/>
    <mergeCell ref="J195:K195"/>
    <mergeCell ref="M195:N195"/>
    <mergeCell ref="P195:Q195"/>
    <mergeCell ref="S193:T193"/>
    <mergeCell ref="V193:W193"/>
    <mergeCell ref="Y193:Z193"/>
    <mergeCell ref="AB193:AC193"/>
    <mergeCell ref="AE193:AF193"/>
    <mergeCell ref="D194:E194"/>
    <mergeCell ref="G194:H194"/>
    <mergeCell ref="J194:K194"/>
    <mergeCell ref="M194:N194"/>
    <mergeCell ref="P194:Q194"/>
    <mergeCell ref="S196:T196"/>
    <mergeCell ref="V196:W196"/>
    <mergeCell ref="Y196:Z196"/>
    <mergeCell ref="AB196:AC196"/>
    <mergeCell ref="AE196:AF196"/>
    <mergeCell ref="D197:E197"/>
    <mergeCell ref="G197:H197"/>
    <mergeCell ref="J197:K197"/>
    <mergeCell ref="M197:N197"/>
    <mergeCell ref="P197:Q197"/>
    <mergeCell ref="S195:T195"/>
    <mergeCell ref="V195:W195"/>
    <mergeCell ref="Y195:Z195"/>
    <mergeCell ref="AB195:AC195"/>
    <mergeCell ref="AE195:AF195"/>
    <mergeCell ref="D196:E196"/>
    <mergeCell ref="G196:H196"/>
    <mergeCell ref="J196:K196"/>
    <mergeCell ref="M196:N196"/>
    <mergeCell ref="P196:Q196"/>
    <mergeCell ref="S198:T198"/>
    <mergeCell ref="V198:W198"/>
    <mergeCell ref="Y198:Z198"/>
    <mergeCell ref="AB198:AC198"/>
    <mergeCell ref="AE198:AF198"/>
    <mergeCell ref="D199:E199"/>
    <mergeCell ref="G199:H199"/>
    <mergeCell ref="J199:K199"/>
    <mergeCell ref="M199:N199"/>
    <mergeCell ref="P199:Q199"/>
    <mergeCell ref="S197:T197"/>
    <mergeCell ref="V197:W197"/>
    <mergeCell ref="Y197:Z197"/>
    <mergeCell ref="AB197:AC197"/>
    <mergeCell ref="AE197:AF197"/>
    <mergeCell ref="D198:E198"/>
    <mergeCell ref="G198:H198"/>
    <mergeCell ref="J198:K198"/>
    <mergeCell ref="M198:N198"/>
    <mergeCell ref="P198:Q198"/>
    <mergeCell ref="S200:T200"/>
    <mergeCell ref="V200:W200"/>
    <mergeCell ref="Y200:Z200"/>
    <mergeCell ref="AB200:AC200"/>
    <mergeCell ref="AE200:AF200"/>
    <mergeCell ref="D201:E201"/>
    <mergeCell ref="G201:H201"/>
    <mergeCell ref="J201:K201"/>
    <mergeCell ref="M201:N201"/>
    <mergeCell ref="P201:Q201"/>
    <mergeCell ref="S199:T199"/>
    <mergeCell ref="V199:W199"/>
    <mergeCell ref="Y199:Z199"/>
    <mergeCell ref="AB199:AC199"/>
    <mergeCell ref="AE199:AF199"/>
    <mergeCell ref="D200:E200"/>
    <mergeCell ref="G200:H200"/>
    <mergeCell ref="J200:K200"/>
    <mergeCell ref="M200:N200"/>
    <mergeCell ref="P200:Q200"/>
    <mergeCell ref="S202:T202"/>
    <mergeCell ref="V202:W202"/>
    <mergeCell ref="Y202:Z202"/>
    <mergeCell ref="AB202:AC202"/>
    <mergeCell ref="AE202:AF202"/>
    <mergeCell ref="D203:E203"/>
    <mergeCell ref="G203:H203"/>
    <mergeCell ref="J203:K203"/>
    <mergeCell ref="M203:N203"/>
    <mergeCell ref="P203:Q203"/>
    <mergeCell ref="S201:T201"/>
    <mergeCell ref="V201:W201"/>
    <mergeCell ref="Y201:Z201"/>
    <mergeCell ref="AB201:AC201"/>
    <mergeCell ref="AE201:AF201"/>
    <mergeCell ref="D202:E202"/>
    <mergeCell ref="G202:H202"/>
    <mergeCell ref="J202:K202"/>
    <mergeCell ref="M202:N202"/>
    <mergeCell ref="P202:Q202"/>
    <mergeCell ref="S204:T204"/>
    <mergeCell ref="V204:W204"/>
    <mergeCell ref="Y204:Z204"/>
    <mergeCell ref="AB204:AC204"/>
    <mergeCell ref="AE204:AF204"/>
    <mergeCell ref="D205:E205"/>
    <mergeCell ref="G205:H205"/>
    <mergeCell ref="J205:K205"/>
    <mergeCell ref="M205:N205"/>
    <mergeCell ref="P205:Q205"/>
    <mergeCell ref="S203:T203"/>
    <mergeCell ref="V203:W203"/>
    <mergeCell ref="Y203:Z203"/>
    <mergeCell ref="AB203:AC203"/>
    <mergeCell ref="AE203:AF203"/>
    <mergeCell ref="D204:E204"/>
    <mergeCell ref="G204:H204"/>
    <mergeCell ref="J204:K204"/>
    <mergeCell ref="M204:N204"/>
    <mergeCell ref="P204:Q204"/>
    <mergeCell ref="S206:T206"/>
    <mergeCell ref="V206:W206"/>
    <mergeCell ref="Y206:Z206"/>
    <mergeCell ref="AB206:AC206"/>
    <mergeCell ref="AE206:AF206"/>
    <mergeCell ref="D207:E207"/>
    <mergeCell ref="G207:H207"/>
    <mergeCell ref="J207:K207"/>
    <mergeCell ref="M207:N207"/>
    <mergeCell ref="P207:Q207"/>
    <mergeCell ref="S205:T205"/>
    <mergeCell ref="V205:W205"/>
    <mergeCell ref="Y205:Z205"/>
    <mergeCell ref="AB205:AC205"/>
    <mergeCell ref="AE205:AF205"/>
    <mergeCell ref="D206:E206"/>
    <mergeCell ref="G206:H206"/>
    <mergeCell ref="J206:K206"/>
    <mergeCell ref="M206:N206"/>
    <mergeCell ref="P206:Q206"/>
    <mergeCell ref="S208:T208"/>
    <mergeCell ref="V208:W208"/>
    <mergeCell ref="Y208:Z208"/>
    <mergeCell ref="AB208:AC208"/>
    <mergeCell ref="AE208:AF208"/>
    <mergeCell ref="D209:E209"/>
    <mergeCell ref="G209:H209"/>
    <mergeCell ref="J209:K209"/>
    <mergeCell ref="M209:N209"/>
    <mergeCell ref="P209:Q209"/>
    <mergeCell ref="S207:T207"/>
    <mergeCell ref="V207:W207"/>
    <mergeCell ref="Y207:Z207"/>
    <mergeCell ref="AB207:AC207"/>
    <mergeCell ref="AE207:AF207"/>
    <mergeCell ref="D208:E208"/>
    <mergeCell ref="G208:H208"/>
    <mergeCell ref="J208:K208"/>
    <mergeCell ref="M208:N208"/>
    <mergeCell ref="P208:Q208"/>
    <mergeCell ref="S210:T210"/>
    <mergeCell ref="V210:W210"/>
    <mergeCell ref="Y210:Z210"/>
    <mergeCell ref="AB210:AC210"/>
    <mergeCell ref="AE210:AF210"/>
    <mergeCell ref="D211:E211"/>
    <mergeCell ref="G211:H211"/>
    <mergeCell ref="J211:K211"/>
    <mergeCell ref="M211:N211"/>
    <mergeCell ref="P211:Q211"/>
    <mergeCell ref="S209:T209"/>
    <mergeCell ref="V209:W209"/>
    <mergeCell ref="Y209:Z209"/>
    <mergeCell ref="AB209:AC209"/>
    <mergeCell ref="AE209:AF209"/>
    <mergeCell ref="D210:E210"/>
    <mergeCell ref="G210:H210"/>
    <mergeCell ref="J210:K210"/>
    <mergeCell ref="M210:N210"/>
    <mergeCell ref="P210:Q210"/>
    <mergeCell ref="S212:T212"/>
    <mergeCell ref="V212:W212"/>
    <mergeCell ref="Y212:Z212"/>
    <mergeCell ref="AB212:AC212"/>
    <mergeCell ref="AE212:AF212"/>
    <mergeCell ref="D213:E213"/>
    <mergeCell ref="G213:H213"/>
    <mergeCell ref="J213:K213"/>
    <mergeCell ref="M213:N213"/>
    <mergeCell ref="P213:Q213"/>
    <mergeCell ref="S211:T211"/>
    <mergeCell ref="V211:W211"/>
    <mergeCell ref="Y211:Z211"/>
    <mergeCell ref="AB211:AC211"/>
    <mergeCell ref="AE211:AF211"/>
    <mergeCell ref="D212:E212"/>
    <mergeCell ref="G212:H212"/>
    <mergeCell ref="J212:K212"/>
    <mergeCell ref="M212:N212"/>
    <mergeCell ref="P212:Q212"/>
    <mergeCell ref="S214:T214"/>
    <mergeCell ref="V214:W214"/>
    <mergeCell ref="Y214:Z214"/>
    <mergeCell ref="AB214:AC214"/>
    <mergeCell ref="AE214:AF214"/>
    <mergeCell ref="D215:E215"/>
    <mergeCell ref="G215:H215"/>
    <mergeCell ref="J215:K215"/>
    <mergeCell ref="M215:N215"/>
    <mergeCell ref="P215:Q215"/>
    <mergeCell ref="S213:T213"/>
    <mergeCell ref="V213:W213"/>
    <mergeCell ref="Y213:Z213"/>
    <mergeCell ref="AB213:AC213"/>
    <mergeCell ref="AE213:AF213"/>
    <mergeCell ref="D214:E214"/>
    <mergeCell ref="G214:H214"/>
    <mergeCell ref="J214:K214"/>
    <mergeCell ref="M214:N214"/>
    <mergeCell ref="P214:Q214"/>
    <mergeCell ref="P217:Q217"/>
    <mergeCell ref="S217:T217"/>
    <mergeCell ref="V217:W217"/>
    <mergeCell ref="Y217:Z217"/>
    <mergeCell ref="AB217:AC217"/>
    <mergeCell ref="AE217:AF217"/>
    <mergeCell ref="S216:T216"/>
    <mergeCell ref="V216:W216"/>
    <mergeCell ref="Y216:Z216"/>
    <mergeCell ref="AB216:AC216"/>
    <mergeCell ref="AE216:AF216"/>
    <mergeCell ref="A217:C217"/>
    <mergeCell ref="D217:E217"/>
    <mergeCell ref="G217:H217"/>
    <mergeCell ref="J217:K217"/>
    <mergeCell ref="M217:N217"/>
    <mergeCell ref="S215:T215"/>
    <mergeCell ref="V215:W215"/>
    <mergeCell ref="Y215:Z215"/>
    <mergeCell ref="AB215:AC215"/>
    <mergeCell ref="AE215:AF215"/>
    <mergeCell ref="D216:E216"/>
    <mergeCell ref="G216:H216"/>
    <mergeCell ref="J216:K216"/>
    <mergeCell ref="M216:N216"/>
    <mergeCell ref="P216:Q216"/>
    <mergeCell ref="A177:A216"/>
    <mergeCell ref="D177:E177"/>
    <mergeCell ref="G177:H177"/>
    <mergeCell ref="J177:K177"/>
    <mergeCell ref="M177:N177"/>
    <mergeCell ref="P177:Q177"/>
    <mergeCell ref="R221:S221"/>
    <mergeCell ref="T221:U221"/>
    <mergeCell ref="A222:A261"/>
    <mergeCell ref="D222:E222"/>
    <mergeCell ref="F222:G222"/>
    <mergeCell ref="H222:I222"/>
    <mergeCell ref="J222:K222"/>
    <mergeCell ref="L222:M222"/>
    <mergeCell ref="N222:O222"/>
    <mergeCell ref="P222:Q222"/>
    <mergeCell ref="F221:G221"/>
    <mergeCell ref="H221:I221"/>
    <mergeCell ref="J221:K221"/>
    <mergeCell ref="L221:M221"/>
    <mergeCell ref="N221:O221"/>
    <mergeCell ref="P221:Q221"/>
    <mergeCell ref="A219:A221"/>
    <mergeCell ref="B219:B221"/>
    <mergeCell ref="C219:C221"/>
    <mergeCell ref="D219:U219"/>
    <mergeCell ref="D220:G220"/>
    <mergeCell ref="H220:K220"/>
    <mergeCell ref="L220:O220"/>
    <mergeCell ref="P220:S220"/>
    <mergeCell ref="T220:U220"/>
    <mergeCell ref="D221:E221"/>
    <mergeCell ref="T223:U223"/>
    <mergeCell ref="D224:E224"/>
    <mergeCell ref="F224:G224"/>
    <mergeCell ref="H224:I224"/>
    <mergeCell ref="J224:K224"/>
    <mergeCell ref="L224:M224"/>
    <mergeCell ref="N224:O224"/>
    <mergeCell ref="P224:Q224"/>
    <mergeCell ref="R224:S224"/>
    <mergeCell ref="T224:U224"/>
    <mergeCell ref="R222:S222"/>
    <mergeCell ref="T222:U222"/>
    <mergeCell ref="D223:E223"/>
    <mergeCell ref="F223:G223"/>
    <mergeCell ref="H223:I223"/>
    <mergeCell ref="J223:K223"/>
    <mergeCell ref="L223:M223"/>
    <mergeCell ref="N223:O223"/>
    <mergeCell ref="P223:Q223"/>
    <mergeCell ref="R223:S223"/>
    <mergeCell ref="R226:S226"/>
    <mergeCell ref="T226:U226"/>
    <mergeCell ref="D227:E227"/>
    <mergeCell ref="F227:G227"/>
    <mergeCell ref="H227:I227"/>
    <mergeCell ref="J227:K227"/>
    <mergeCell ref="L227:M227"/>
    <mergeCell ref="N227:O227"/>
    <mergeCell ref="P227:Q227"/>
    <mergeCell ref="R227:S227"/>
    <mergeCell ref="P225:Q225"/>
    <mergeCell ref="R225:S225"/>
    <mergeCell ref="T225:U225"/>
    <mergeCell ref="D226:E226"/>
    <mergeCell ref="F226:G226"/>
    <mergeCell ref="H226:I226"/>
    <mergeCell ref="J226:K226"/>
    <mergeCell ref="L226:M226"/>
    <mergeCell ref="N226:O226"/>
    <mergeCell ref="P226:Q226"/>
    <mergeCell ref="D225:E225"/>
    <mergeCell ref="F225:G225"/>
    <mergeCell ref="H225:I225"/>
    <mergeCell ref="J225:K225"/>
    <mergeCell ref="L225:M225"/>
    <mergeCell ref="N225:O225"/>
    <mergeCell ref="P229:Q229"/>
    <mergeCell ref="R229:S229"/>
    <mergeCell ref="T229:U229"/>
    <mergeCell ref="D230:E230"/>
    <mergeCell ref="F230:G230"/>
    <mergeCell ref="H230:I230"/>
    <mergeCell ref="J230:K230"/>
    <mergeCell ref="L230:M230"/>
    <mergeCell ref="N230:O230"/>
    <mergeCell ref="P230:Q230"/>
    <mergeCell ref="D229:E229"/>
    <mergeCell ref="F229:G229"/>
    <mergeCell ref="H229:I229"/>
    <mergeCell ref="J229:K229"/>
    <mergeCell ref="L229:M229"/>
    <mergeCell ref="N229:O229"/>
    <mergeCell ref="T227:U227"/>
    <mergeCell ref="D228:E228"/>
    <mergeCell ref="F228:G228"/>
    <mergeCell ref="H228:I228"/>
    <mergeCell ref="J228:K228"/>
    <mergeCell ref="L228:M228"/>
    <mergeCell ref="N228:O228"/>
    <mergeCell ref="P228:Q228"/>
    <mergeCell ref="R228:S228"/>
    <mergeCell ref="T228:U228"/>
    <mergeCell ref="T231:U231"/>
    <mergeCell ref="D232:E232"/>
    <mergeCell ref="F232:G232"/>
    <mergeCell ref="H232:I232"/>
    <mergeCell ref="J232:K232"/>
    <mergeCell ref="L232:M232"/>
    <mergeCell ref="N232:O232"/>
    <mergeCell ref="P232:Q232"/>
    <mergeCell ref="R232:S232"/>
    <mergeCell ref="T232:U232"/>
    <mergeCell ref="R230:S230"/>
    <mergeCell ref="T230:U230"/>
    <mergeCell ref="D231:E231"/>
    <mergeCell ref="F231:G231"/>
    <mergeCell ref="H231:I231"/>
    <mergeCell ref="J231:K231"/>
    <mergeCell ref="L231:M231"/>
    <mergeCell ref="N231:O231"/>
    <mergeCell ref="P231:Q231"/>
    <mergeCell ref="R231:S231"/>
    <mergeCell ref="R234:S234"/>
    <mergeCell ref="T234:U234"/>
    <mergeCell ref="D235:E235"/>
    <mergeCell ref="F235:G235"/>
    <mergeCell ref="H235:I235"/>
    <mergeCell ref="J235:K235"/>
    <mergeCell ref="L235:M235"/>
    <mergeCell ref="N235:O235"/>
    <mergeCell ref="P235:Q235"/>
    <mergeCell ref="R235:S235"/>
    <mergeCell ref="P233:Q233"/>
    <mergeCell ref="R233:S233"/>
    <mergeCell ref="T233:U233"/>
    <mergeCell ref="D234:E234"/>
    <mergeCell ref="F234:G234"/>
    <mergeCell ref="H234:I234"/>
    <mergeCell ref="J234:K234"/>
    <mergeCell ref="L234:M234"/>
    <mergeCell ref="N234:O234"/>
    <mergeCell ref="P234:Q234"/>
    <mergeCell ref="D233:E233"/>
    <mergeCell ref="F233:G233"/>
    <mergeCell ref="H233:I233"/>
    <mergeCell ref="J233:K233"/>
    <mergeCell ref="L233:M233"/>
    <mergeCell ref="N233:O233"/>
    <mergeCell ref="P237:Q237"/>
    <mergeCell ref="R237:S237"/>
    <mergeCell ref="T237:U237"/>
    <mergeCell ref="D238:E238"/>
    <mergeCell ref="F238:G238"/>
    <mergeCell ref="H238:I238"/>
    <mergeCell ref="J238:K238"/>
    <mergeCell ref="L238:M238"/>
    <mergeCell ref="N238:O238"/>
    <mergeCell ref="P238:Q238"/>
    <mergeCell ref="D237:E237"/>
    <mergeCell ref="F237:G237"/>
    <mergeCell ref="H237:I237"/>
    <mergeCell ref="J237:K237"/>
    <mergeCell ref="L237:M237"/>
    <mergeCell ref="N237:O237"/>
    <mergeCell ref="T235:U235"/>
    <mergeCell ref="D236:E236"/>
    <mergeCell ref="F236:G236"/>
    <mergeCell ref="H236:I236"/>
    <mergeCell ref="J236:K236"/>
    <mergeCell ref="L236:M236"/>
    <mergeCell ref="N236:O236"/>
    <mergeCell ref="P236:Q236"/>
    <mergeCell ref="R236:S236"/>
    <mergeCell ref="T236:U236"/>
    <mergeCell ref="T239:U239"/>
    <mergeCell ref="D240:E240"/>
    <mergeCell ref="F240:G240"/>
    <mergeCell ref="H240:I240"/>
    <mergeCell ref="J240:K240"/>
    <mergeCell ref="L240:M240"/>
    <mergeCell ref="N240:O240"/>
    <mergeCell ref="P240:Q240"/>
    <mergeCell ref="R240:S240"/>
    <mergeCell ref="T240:U240"/>
    <mergeCell ref="R238:S238"/>
    <mergeCell ref="T238:U238"/>
    <mergeCell ref="D239:E239"/>
    <mergeCell ref="F239:G239"/>
    <mergeCell ref="H239:I239"/>
    <mergeCell ref="J239:K239"/>
    <mergeCell ref="L239:M239"/>
    <mergeCell ref="N239:O239"/>
    <mergeCell ref="P239:Q239"/>
    <mergeCell ref="R239:S239"/>
    <mergeCell ref="R242:S242"/>
    <mergeCell ref="T242:U242"/>
    <mergeCell ref="D243:E243"/>
    <mergeCell ref="F243:G243"/>
    <mergeCell ref="H243:I243"/>
    <mergeCell ref="J243:K243"/>
    <mergeCell ref="L243:M243"/>
    <mergeCell ref="N243:O243"/>
    <mergeCell ref="P243:Q243"/>
    <mergeCell ref="R243:S243"/>
    <mergeCell ref="P241:Q241"/>
    <mergeCell ref="R241:S241"/>
    <mergeCell ref="T241:U241"/>
    <mergeCell ref="D242:E242"/>
    <mergeCell ref="F242:G242"/>
    <mergeCell ref="H242:I242"/>
    <mergeCell ref="J242:K242"/>
    <mergeCell ref="L242:M242"/>
    <mergeCell ref="N242:O242"/>
    <mergeCell ref="P242:Q242"/>
    <mergeCell ref="D241:E241"/>
    <mergeCell ref="F241:G241"/>
    <mergeCell ref="H241:I241"/>
    <mergeCell ref="J241:K241"/>
    <mergeCell ref="L241:M241"/>
    <mergeCell ref="N241:O241"/>
    <mergeCell ref="P245:Q245"/>
    <mergeCell ref="R245:S245"/>
    <mergeCell ref="T245:U245"/>
    <mergeCell ref="D246:E246"/>
    <mergeCell ref="F246:G246"/>
    <mergeCell ref="H246:I246"/>
    <mergeCell ref="J246:K246"/>
    <mergeCell ref="L246:M246"/>
    <mergeCell ref="N246:O246"/>
    <mergeCell ref="P246:Q246"/>
    <mergeCell ref="D245:E245"/>
    <mergeCell ref="F245:G245"/>
    <mergeCell ref="H245:I245"/>
    <mergeCell ref="J245:K245"/>
    <mergeCell ref="L245:M245"/>
    <mergeCell ref="N245:O245"/>
    <mergeCell ref="T243:U243"/>
    <mergeCell ref="D244:E244"/>
    <mergeCell ref="F244:G244"/>
    <mergeCell ref="H244:I244"/>
    <mergeCell ref="J244:K244"/>
    <mergeCell ref="L244:M244"/>
    <mergeCell ref="N244:O244"/>
    <mergeCell ref="P244:Q244"/>
    <mergeCell ref="R244:S244"/>
    <mergeCell ref="T244:U244"/>
    <mergeCell ref="T247:U247"/>
    <mergeCell ref="D248:E248"/>
    <mergeCell ref="F248:G248"/>
    <mergeCell ref="H248:I248"/>
    <mergeCell ref="J248:K248"/>
    <mergeCell ref="L248:M248"/>
    <mergeCell ref="N248:O248"/>
    <mergeCell ref="P248:Q248"/>
    <mergeCell ref="R248:S248"/>
    <mergeCell ref="T248:U248"/>
    <mergeCell ref="R246:S246"/>
    <mergeCell ref="T246:U246"/>
    <mergeCell ref="D247:E247"/>
    <mergeCell ref="F247:G247"/>
    <mergeCell ref="H247:I247"/>
    <mergeCell ref="J247:K247"/>
    <mergeCell ref="L247:M247"/>
    <mergeCell ref="N247:O247"/>
    <mergeCell ref="P247:Q247"/>
    <mergeCell ref="R247:S247"/>
    <mergeCell ref="R250:S250"/>
    <mergeCell ref="T250:U250"/>
    <mergeCell ref="D251:E251"/>
    <mergeCell ref="F251:G251"/>
    <mergeCell ref="H251:I251"/>
    <mergeCell ref="J251:K251"/>
    <mergeCell ref="L251:M251"/>
    <mergeCell ref="N251:O251"/>
    <mergeCell ref="P251:Q251"/>
    <mergeCell ref="R251:S251"/>
    <mergeCell ref="P249:Q249"/>
    <mergeCell ref="R249:S249"/>
    <mergeCell ref="T249:U249"/>
    <mergeCell ref="D250:E250"/>
    <mergeCell ref="F250:G250"/>
    <mergeCell ref="H250:I250"/>
    <mergeCell ref="J250:K250"/>
    <mergeCell ref="L250:M250"/>
    <mergeCell ref="N250:O250"/>
    <mergeCell ref="P250:Q250"/>
    <mergeCell ref="D249:E249"/>
    <mergeCell ref="F249:G249"/>
    <mergeCell ref="H249:I249"/>
    <mergeCell ref="J249:K249"/>
    <mergeCell ref="L249:M249"/>
    <mergeCell ref="N249:O249"/>
    <mergeCell ref="P253:Q253"/>
    <mergeCell ref="R253:S253"/>
    <mergeCell ref="T253:U253"/>
    <mergeCell ref="D254:E254"/>
    <mergeCell ref="F254:G254"/>
    <mergeCell ref="H254:I254"/>
    <mergeCell ref="J254:K254"/>
    <mergeCell ref="L254:M254"/>
    <mergeCell ref="N254:O254"/>
    <mergeCell ref="P254:Q254"/>
    <mergeCell ref="D253:E253"/>
    <mergeCell ref="F253:G253"/>
    <mergeCell ref="H253:I253"/>
    <mergeCell ref="J253:K253"/>
    <mergeCell ref="L253:M253"/>
    <mergeCell ref="N253:O253"/>
    <mergeCell ref="T251:U251"/>
    <mergeCell ref="D252:E252"/>
    <mergeCell ref="F252:G252"/>
    <mergeCell ref="H252:I252"/>
    <mergeCell ref="J252:K252"/>
    <mergeCell ref="L252:M252"/>
    <mergeCell ref="N252:O252"/>
    <mergeCell ref="P252:Q252"/>
    <mergeCell ref="R252:S252"/>
    <mergeCell ref="T252:U252"/>
    <mergeCell ref="T255:U255"/>
    <mergeCell ref="D256:E256"/>
    <mergeCell ref="F256:G256"/>
    <mergeCell ref="H256:I256"/>
    <mergeCell ref="J256:K256"/>
    <mergeCell ref="L256:M256"/>
    <mergeCell ref="N256:O256"/>
    <mergeCell ref="P256:Q256"/>
    <mergeCell ref="R256:S256"/>
    <mergeCell ref="T256:U256"/>
    <mergeCell ref="R254:S254"/>
    <mergeCell ref="T254:U254"/>
    <mergeCell ref="D255:E255"/>
    <mergeCell ref="F255:G255"/>
    <mergeCell ref="H255:I255"/>
    <mergeCell ref="J255:K255"/>
    <mergeCell ref="L255:M255"/>
    <mergeCell ref="N255:O255"/>
    <mergeCell ref="P255:Q255"/>
    <mergeCell ref="R255:S255"/>
    <mergeCell ref="R258:S258"/>
    <mergeCell ref="T258:U258"/>
    <mergeCell ref="D259:E259"/>
    <mergeCell ref="F259:G259"/>
    <mergeCell ref="H259:I259"/>
    <mergeCell ref="J259:K259"/>
    <mergeCell ref="L259:M259"/>
    <mergeCell ref="N259:O259"/>
    <mergeCell ref="P259:Q259"/>
    <mergeCell ref="R259:S259"/>
    <mergeCell ref="P257:Q257"/>
    <mergeCell ref="R257:S257"/>
    <mergeCell ref="T257:U257"/>
    <mergeCell ref="D258:E258"/>
    <mergeCell ref="F258:G258"/>
    <mergeCell ref="H258:I258"/>
    <mergeCell ref="J258:K258"/>
    <mergeCell ref="L258:M258"/>
    <mergeCell ref="N258:O258"/>
    <mergeCell ref="P258:Q258"/>
    <mergeCell ref="D257:E257"/>
    <mergeCell ref="F257:G257"/>
    <mergeCell ref="H257:I257"/>
    <mergeCell ref="J257:K257"/>
    <mergeCell ref="L257:M257"/>
    <mergeCell ref="N257:O257"/>
    <mergeCell ref="P261:Q261"/>
    <mergeCell ref="R261:S261"/>
    <mergeCell ref="T261:U261"/>
    <mergeCell ref="A262:C262"/>
    <mergeCell ref="D262:E262"/>
    <mergeCell ref="F262:G262"/>
    <mergeCell ref="H262:I262"/>
    <mergeCell ref="J262:K262"/>
    <mergeCell ref="L262:M262"/>
    <mergeCell ref="N262:O262"/>
    <mergeCell ref="D261:E261"/>
    <mergeCell ref="F261:G261"/>
    <mergeCell ref="H261:I261"/>
    <mergeCell ref="J261:K261"/>
    <mergeCell ref="L261:M261"/>
    <mergeCell ref="N261:O261"/>
    <mergeCell ref="T259:U259"/>
    <mergeCell ref="D260:E260"/>
    <mergeCell ref="F260:G260"/>
    <mergeCell ref="H260:I260"/>
    <mergeCell ref="J260:K260"/>
    <mergeCell ref="L260:M260"/>
    <mergeCell ref="N260:O260"/>
    <mergeCell ref="P260:Q260"/>
    <mergeCell ref="R260:S260"/>
    <mergeCell ref="T260:U260"/>
    <mergeCell ref="A272:AP272"/>
    <mergeCell ref="A273:AP273"/>
    <mergeCell ref="A274:AP274"/>
    <mergeCell ref="A275:AP275"/>
    <mergeCell ref="A276:AP276"/>
    <mergeCell ref="A277:AP277"/>
    <mergeCell ref="A266:AP266"/>
    <mergeCell ref="A267:AP267"/>
    <mergeCell ref="A268:AP268"/>
    <mergeCell ref="A269:AP269"/>
    <mergeCell ref="A270:AP270"/>
    <mergeCell ref="A271:AP271"/>
    <mergeCell ref="P262:Q262"/>
    <mergeCell ref="R262:S262"/>
    <mergeCell ref="T262:U262"/>
    <mergeCell ref="A263:AA263"/>
    <mergeCell ref="A264:AN264"/>
    <mergeCell ref="A265:AP265"/>
    <mergeCell ref="A290:AP290"/>
    <mergeCell ref="A291:AP291"/>
    <mergeCell ref="A292:AP292"/>
    <mergeCell ref="A293:AP293"/>
    <mergeCell ref="A294:AP294"/>
    <mergeCell ref="A284:AP284"/>
    <mergeCell ref="A285:AP285"/>
    <mergeCell ref="A286:AP286"/>
    <mergeCell ref="A287:AP287"/>
    <mergeCell ref="A288:AP288"/>
    <mergeCell ref="A289:AP289"/>
    <mergeCell ref="A278:AP278"/>
    <mergeCell ref="A279:AP279"/>
    <mergeCell ref="A280:AP280"/>
    <mergeCell ref="A281:AP281"/>
    <mergeCell ref="A282:AP282"/>
    <mergeCell ref="A283:AP283"/>
  </mergeCells>
  <phoneticPr fontId="2"/>
  <printOptions horizontalCentered="1"/>
  <pageMargins left="0.19685039370078741" right="0.19685039370078741" top="0.59055118110236227" bottom="0.59055118110236227" header="0.39370078740157483" footer="0.51181102362204722"/>
  <pageSetup paperSize="9" scale="49" orientation="portrait" r:id="rId1"/>
  <headerFooter alignWithMargins="0"/>
  <rowBreaks count="3" manualBreakCount="3">
    <brk id="128" max="16383" man="1"/>
    <brk id="218" max="45" man="1"/>
    <brk id="263" max="16383" man="1"/>
  </rowBreaks>
  <drawing r:id="rId2"/>
</worksheet>
</file>