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2.200\share\令和5年度\総務・安心安全グループ\安心安全係\03自主防災組織育成事業\活動助成金事業\"/>
    </mc:Choice>
  </mc:AlternateContent>
  <bookViews>
    <workbookView xWindow="0" yWindow="0" windowWidth="20400" windowHeight="7095" firstSheet="1" activeTab="1"/>
  </bookViews>
  <sheets>
    <sheet name="R4" sheetId="5" state="hidden" r:id="rId1"/>
    <sheet name="(R5)" sheetId="4" r:id="rId2"/>
    <sheet name="※入力例" sheetId="6" r:id="rId3"/>
  </sheets>
  <definedNames>
    <definedName name="_xlnm.Print_Area" localSheetId="1">'(R5)'!$A$1:$H$26</definedName>
    <definedName name="_xlnm.Print_Area" localSheetId="2">※入力例!$A$1:$H$26</definedName>
    <definedName name="_xlnm.Print_Area" localSheetId="0">'R4'!$A$1:$H$27</definedName>
    <definedName name="マスタ" localSheetId="2">#REF!</definedName>
    <definedName name="マスタ" localSheetId="0">#REF!</definedName>
    <definedName name="マスタ">#REF!</definedName>
  </definedNames>
  <calcPr calcId="162913"/>
</workbook>
</file>

<file path=xl/calcChain.xml><?xml version="1.0" encoding="utf-8"?>
<calcChain xmlns="http://schemas.openxmlformats.org/spreadsheetml/2006/main">
  <c r="E22" i="6" l="1"/>
  <c r="E18" i="6"/>
  <c r="E10" i="6"/>
  <c r="E6" i="6"/>
  <c r="G6" i="6" s="1"/>
  <c r="C10" i="6" s="1"/>
  <c r="K1" i="6"/>
  <c r="C14" i="6" l="1"/>
  <c r="C18" i="6" s="1"/>
  <c r="G18" i="6" s="1"/>
  <c r="C22" i="6" s="1"/>
  <c r="D10" i="6"/>
  <c r="K1" i="4"/>
  <c r="C25" i="6" l="1"/>
  <c r="D22" i="6"/>
  <c r="E18" i="4"/>
  <c r="E10" i="4"/>
  <c r="E6" i="4"/>
  <c r="G6" i="4" s="1"/>
  <c r="E23" i="5" l="1"/>
  <c r="E10" i="5" l="1"/>
  <c r="K1" i="5" l="1"/>
  <c r="E18" i="5"/>
  <c r="E6" i="5" l="1"/>
  <c r="G6" i="5" s="1"/>
  <c r="K2" i="5"/>
  <c r="C10" i="5" l="1"/>
  <c r="C14" i="5" s="1"/>
  <c r="C18" i="5" s="1"/>
  <c r="D10" i="5"/>
  <c r="G18" i="5" l="1"/>
  <c r="C23" i="5" s="1"/>
  <c r="C10" i="4"/>
  <c r="C14" i="4" s="1"/>
  <c r="C18" i="4" s="1"/>
  <c r="G18" i="4" s="1"/>
  <c r="E22" i="4"/>
  <c r="D23" i="5" l="1"/>
  <c r="C26" i="5"/>
  <c r="D10" i="4"/>
  <c r="C22" i="4" l="1"/>
  <c r="C25" i="4" s="1"/>
  <c r="D22" i="4" l="1"/>
</calcChain>
</file>

<file path=xl/comments1.xml><?xml version="1.0" encoding="utf-8"?>
<comments xmlns="http://schemas.openxmlformats.org/spreadsheetml/2006/main">
  <authors>
    <author>IT推進課</author>
  </authors>
  <commentList>
    <comment ref="B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「決定」と「確定」をプルダウンで選択できる。
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予算書（決算書）で確認し，入力する。</t>
        </r>
      </text>
    </comment>
    <comment ref="P6" authorId="0" shapeId="0">
      <text>
        <r>
          <rPr>
            <sz val="9"/>
            <color indexed="81"/>
            <rFont val="ＭＳ Ｐゴシック"/>
            <family val="3"/>
            <charset val="128"/>
          </rPr>
          <t>組織数（自治会・町内会数）を入力する。
単独自主防（自治会）で実施の場合，該当するセルに"１"を入力する。該当がなければ"0"を入力する。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計算結果に影響するため，有無を必ず選択すること。</t>
        </r>
      </text>
    </comment>
    <comment ref="D10" authorId="0" shapeId="0">
      <text>
        <r>
          <rPr>
            <sz val="9"/>
            <color indexed="81"/>
            <rFont val="ＭＳ Ｐゴシック"/>
            <family val="3"/>
            <charset val="128"/>
          </rPr>
          <t>大小関係は自動判定</t>
        </r>
      </text>
    </comment>
    <comment ref="D23" authorId="0" shapeId="0">
      <text>
        <r>
          <rPr>
            <sz val="9"/>
            <color indexed="81"/>
            <rFont val="ＭＳ Ｐゴシック"/>
            <family val="3"/>
            <charset val="128"/>
          </rPr>
          <t>大小関係は自動判定</t>
        </r>
      </text>
    </comment>
  </commentList>
</comments>
</file>

<file path=xl/comments2.xml><?xml version="1.0" encoding="utf-8"?>
<comments xmlns="http://schemas.openxmlformats.org/spreadsheetml/2006/main">
  <authors>
    <author>IT推進課</author>
  </authors>
  <commentList>
    <comment ref="B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「決定」と「確定」をプルダウンで選択できる。
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予算書（決算書）で確認し，入力する。</t>
        </r>
      </text>
    </comment>
    <comment ref="P6" authorId="0" shapeId="0">
      <text>
        <r>
          <rPr>
            <sz val="9"/>
            <color indexed="81"/>
            <rFont val="ＭＳ Ｐゴシック"/>
            <family val="3"/>
            <charset val="128"/>
          </rPr>
          <t>組織数（自治会・町内会数）を入力する。
単独自主防（自治会）で実施の場合，該当するセルに"１"を入力する。該当がなければ"0"を入力する。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計算結果に影響するため，有無を必ず選択すること。</t>
        </r>
      </text>
    </comment>
    <comment ref="D10" authorId="0" shapeId="0">
      <text>
        <r>
          <rPr>
            <sz val="9"/>
            <color indexed="81"/>
            <rFont val="ＭＳ Ｐゴシック"/>
            <family val="3"/>
            <charset val="128"/>
          </rPr>
          <t>大小関係は自動判定</t>
        </r>
      </text>
    </comment>
    <comment ref="D22" authorId="0" shapeId="0">
      <text>
        <r>
          <rPr>
            <sz val="9"/>
            <color indexed="81"/>
            <rFont val="ＭＳ Ｐゴシック"/>
            <family val="3"/>
            <charset val="128"/>
          </rPr>
          <t>大小関係は自動判定</t>
        </r>
      </text>
    </comment>
  </commentList>
</comments>
</file>

<file path=xl/comments3.xml><?xml version="1.0" encoding="utf-8"?>
<comments xmlns="http://schemas.openxmlformats.org/spreadsheetml/2006/main">
  <authors>
    <author>IT推進課</author>
  </authors>
  <commentList>
    <comment ref="B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「決定」と「確定」をプルダウンで選択できる。
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予算書（決算書）で確認し，入力する。</t>
        </r>
      </text>
    </comment>
    <comment ref="P6" authorId="0" shapeId="0">
      <text>
        <r>
          <rPr>
            <sz val="9"/>
            <color indexed="81"/>
            <rFont val="ＭＳ Ｐゴシック"/>
            <family val="3"/>
            <charset val="128"/>
          </rPr>
          <t>組織数（自治会・町内会数）を入力する。
単独自主防（自治会）で実施の場合，該当するセルに"１"を入力する。該当がなければ"0"を入力する。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計算結果に影響するため，有無を必ず選択すること。</t>
        </r>
      </text>
    </comment>
    <comment ref="D10" authorId="0" shapeId="0">
      <text>
        <r>
          <rPr>
            <sz val="9"/>
            <color indexed="81"/>
            <rFont val="ＭＳ Ｐゴシック"/>
            <family val="3"/>
            <charset val="128"/>
          </rPr>
          <t>大小関係は自動判定</t>
        </r>
      </text>
    </comment>
    <comment ref="D22" authorId="0" shapeId="0">
      <text>
        <r>
          <rPr>
            <sz val="9"/>
            <color indexed="81"/>
            <rFont val="ＭＳ Ｐゴシック"/>
            <family val="3"/>
            <charset val="128"/>
          </rPr>
          <t>大小関係は自動判定</t>
        </r>
      </text>
    </comment>
  </commentList>
</comments>
</file>

<file path=xl/sharedStrings.xml><?xml version="1.0" encoding="utf-8"?>
<sst xmlns="http://schemas.openxmlformats.org/spreadsheetml/2006/main" count="85" uniqueCount="36">
  <si>
    <t>端数処理前</t>
    <rPh sb="0" eb="2">
      <t>ハスウ</t>
    </rPh>
    <rPh sb="2" eb="4">
      <t>ショリ</t>
    </rPh>
    <rPh sb="4" eb="5">
      <t>マエ</t>
    </rPh>
    <phoneticPr fontId="1"/>
  </si>
  <si>
    <t>①対象経費合計</t>
    <rPh sb="1" eb="3">
      <t>タイショウ</t>
    </rPh>
    <rPh sb="3" eb="5">
      <t>ケイヒ</t>
    </rPh>
    <rPh sb="5" eb="7">
      <t>ゴウケイ</t>
    </rPh>
    <phoneticPr fontId="1"/>
  </si>
  <si>
    <t>③助成決定額</t>
    <rPh sb="1" eb="3">
      <t>ジョセイ</t>
    </rPh>
    <rPh sb="3" eb="5">
      <t>ケッテイ</t>
    </rPh>
    <rPh sb="5" eb="6">
      <t>ガク</t>
    </rPh>
    <phoneticPr fontId="1"/>
  </si>
  <si>
    <t>推奨訓練助成額</t>
    <phoneticPr fontId="1"/>
  </si>
  <si>
    <t>＋</t>
    <phoneticPr fontId="1"/>
  </si>
  <si>
    <t>組織名</t>
    <rPh sb="0" eb="3">
      <t>ソシキメイ</t>
    </rPh>
    <phoneticPr fontId="1"/>
  </si>
  <si>
    <t>参加人数</t>
    <rPh sb="0" eb="2">
      <t>サンカ</t>
    </rPh>
    <rPh sb="2" eb="4">
      <t>ニンズウ</t>
    </rPh>
    <phoneticPr fontId="1"/>
  </si>
  <si>
    <t>20－29</t>
    <phoneticPr fontId="1"/>
  </si>
  <si>
    <t>30-300</t>
    <phoneticPr fontId="1"/>
  </si>
  <si>
    <t>301-500</t>
    <phoneticPr fontId="1"/>
  </si>
  <si>
    <t>501-</t>
    <phoneticPr fontId="1"/>
  </si>
  <si>
    <t>②助成対象額
（端数処理後）</t>
    <rPh sb="1" eb="3">
      <t>ジョセイ</t>
    </rPh>
    <rPh sb="3" eb="5">
      <t>タイショウ</t>
    </rPh>
    <rPh sb="5" eb="6">
      <t>ガク</t>
    </rPh>
    <rPh sb="8" eb="10">
      <t>ハスウ</t>
    </rPh>
    <rPh sb="10" eb="12">
      <t>ショリ</t>
    </rPh>
    <rPh sb="12" eb="13">
      <t>ゴ</t>
    </rPh>
    <phoneticPr fontId="1"/>
  </si>
  <si>
    <t>助成限度額</t>
    <rPh sb="0" eb="2">
      <t>ジョセイ</t>
    </rPh>
    <rPh sb="2" eb="4">
      <t>ゲンド</t>
    </rPh>
    <rPh sb="4" eb="5">
      <t>ガク</t>
    </rPh>
    <phoneticPr fontId="1"/>
  </si>
  <si>
    <t>②助成対象額</t>
    <rPh sb="1" eb="3">
      <t>ジョセイ</t>
    </rPh>
    <rPh sb="3" eb="5">
      <t>タイショウ</t>
    </rPh>
    <rPh sb="5" eb="6">
      <t>ガク</t>
    </rPh>
    <phoneticPr fontId="1"/>
  </si>
  <si>
    <t>該当組織数</t>
    <rPh sb="0" eb="2">
      <t>ガイトウ</t>
    </rPh>
    <rPh sb="2" eb="4">
      <t>ソシキ</t>
    </rPh>
    <rPh sb="4" eb="5">
      <t>スウ</t>
    </rPh>
    <phoneticPr fontId="1"/>
  </si>
  <si>
    <t>活動助成金交付決定額計算表（中央区で作成）</t>
  </si>
  <si>
    <t>=</t>
    <phoneticPr fontId="1"/>
  </si>
  <si>
    <t>⇒</t>
    <phoneticPr fontId="1"/>
  </si>
  <si>
    <t>推奨訓練実施</t>
    <rPh sb="4" eb="6">
      <t>ジッシ</t>
    </rPh>
    <phoneticPr fontId="1"/>
  </si>
  <si>
    <t>5-19</t>
    <phoneticPr fontId="1"/>
  </si>
  <si>
    <t>⑤助成+推奨額</t>
    <rPh sb="1" eb="3">
      <t>ジョセイ</t>
    </rPh>
    <rPh sb="4" eb="6">
      <t>スイショウ</t>
    </rPh>
    <rPh sb="6" eb="7">
      <t>ガク</t>
    </rPh>
    <phoneticPr fontId="1"/>
  </si>
  <si>
    <t>③助成決定額（仮）</t>
    <phoneticPr fontId="1"/>
  </si>
  <si>
    <t>⑥交付決定（確定）額（百円未満切捨）</t>
    <rPh sb="1" eb="3">
      <t>コウフ</t>
    </rPh>
    <rPh sb="3" eb="5">
      <t>ケッテイ</t>
    </rPh>
    <rPh sb="6" eb="8">
      <t>カクテイ</t>
    </rPh>
    <rPh sb="9" eb="10">
      <t>ガク</t>
    </rPh>
    <rPh sb="11" eb="13">
      <t>ヒャクエン</t>
    </rPh>
    <rPh sb="13" eb="15">
      <t>ミマン</t>
    </rPh>
    <rPh sb="15" eb="17">
      <t>キリス</t>
    </rPh>
    <phoneticPr fontId="1"/>
  </si>
  <si>
    <t>×3/4＝</t>
    <phoneticPr fontId="1"/>
  </si>
  <si>
    <t>+</t>
    <phoneticPr fontId="1"/>
  </si>
  <si>
    <t>推奨訓練助成額</t>
    <rPh sb="0" eb="2">
      <t>スイショウ</t>
    </rPh>
    <rPh sb="2" eb="4">
      <t>クンレン</t>
    </rPh>
    <rPh sb="4" eb="7">
      <t>ジョセイガク</t>
    </rPh>
    <phoneticPr fontId="1"/>
  </si>
  <si>
    <t>=</t>
    <phoneticPr fontId="1"/>
  </si>
  <si>
    <t>④助成+推奨額</t>
    <rPh sb="1" eb="3">
      <t>ジョセイ</t>
    </rPh>
    <rPh sb="4" eb="6">
      <t>スイショウ</t>
    </rPh>
    <rPh sb="6" eb="7">
      <t>ガク</t>
    </rPh>
    <phoneticPr fontId="1"/>
  </si>
  <si>
    <t>④助成+推奨額</t>
    <rPh sb="1" eb="3">
      <t>ジョセイ</t>
    </rPh>
    <rPh sb="4" eb="6">
      <t>スイショウ</t>
    </rPh>
    <rPh sb="6" eb="7">
      <t>ガク</t>
    </rPh>
    <phoneticPr fontId="1"/>
  </si>
  <si>
    <t>⑤交付決定（確定）額（百円未満切捨）</t>
    <rPh sb="1" eb="3">
      <t>コウフ</t>
    </rPh>
    <rPh sb="3" eb="5">
      <t>ケッテイ</t>
    </rPh>
    <rPh sb="6" eb="8">
      <t>カクテイ</t>
    </rPh>
    <rPh sb="9" eb="10">
      <t>ガク</t>
    </rPh>
    <rPh sb="11" eb="13">
      <t>ヒャクエン</t>
    </rPh>
    <rPh sb="13" eb="15">
      <t>ミマン</t>
    </rPh>
    <rPh sb="15" eb="17">
      <t>キリス</t>
    </rPh>
    <phoneticPr fontId="1"/>
  </si>
  <si>
    <t>選択してください</t>
  </si>
  <si>
    <t>④助成額</t>
    <rPh sb="1" eb="3">
      <t>ジョセイ</t>
    </rPh>
    <rPh sb="3" eb="4">
      <t>ガク</t>
    </rPh>
    <phoneticPr fontId="1"/>
  </si>
  <si>
    <t>推奨訓練</t>
    <rPh sb="0" eb="2">
      <t>スイショウ</t>
    </rPh>
    <rPh sb="2" eb="4">
      <t>クンレン</t>
    </rPh>
    <phoneticPr fontId="1"/>
  </si>
  <si>
    <t>なし</t>
  </si>
  <si>
    <t>ABC防災会</t>
    <rPh sb="3" eb="5">
      <t>ボウサイ</t>
    </rPh>
    <rPh sb="5" eb="6">
      <t>カイ</t>
    </rPh>
    <phoneticPr fontId="1"/>
  </si>
  <si>
    <t>あり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</si>
</sst>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1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vertical="center"/>
    </xf>
    <xf numFmtId="176" fontId="4" fillId="0" borderId="17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176" fontId="6" fillId="2" borderId="1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4" fillId="0" borderId="17" xfId="0" applyNumberFormat="1" applyFont="1" applyFill="1" applyBorder="1">
      <alignment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>
      <alignment vertical="center"/>
    </xf>
    <xf numFmtId="176" fontId="5" fillId="0" borderId="9" xfId="0" quotePrefix="1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left" vertical="top"/>
    </xf>
    <xf numFmtId="176" fontId="4" fillId="0" borderId="5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 shrinkToFit="1"/>
    </xf>
    <xf numFmtId="176" fontId="4" fillId="0" borderId="1" xfId="0" quotePrefix="1" applyNumberFormat="1" applyFont="1" applyFill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176" fontId="8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2" fillId="4" borderId="6" xfId="0" applyNumberFormat="1" applyFont="1" applyFill="1" applyBorder="1" applyAlignment="1">
      <alignment horizontal="center" vertical="center"/>
    </xf>
    <xf numFmtId="176" fontId="2" fillId="4" borderId="7" xfId="0" applyNumberFormat="1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176" fontId="12" fillId="5" borderId="2" xfId="0" applyNumberFormat="1" applyFont="1" applyFill="1" applyBorder="1" applyAlignment="1">
      <alignment horizontal="right" vertical="center"/>
    </xf>
    <xf numFmtId="0" fontId="13" fillId="5" borderId="13" xfId="0" applyFont="1" applyFill="1" applyBorder="1">
      <alignment vertical="center"/>
    </xf>
    <xf numFmtId="0" fontId="13" fillId="5" borderId="14" xfId="0" applyFont="1" applyFill="1" applyBorder="1">
      <alignment vertical="center"/>
    </xf>
    <xf numFmtId="176" fontId="3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4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76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16" fillId="2" borderId="1" xfId="0" applyNumberFormat="1" applyFont="1" applyFill="1" applyBorder="1">
      <alignment vertical="center"/>
    </xf>
  </cellXfs>
  <cellStyles count="1">
    <cellStyle name="標準" xfId="0" builtinId="0"/>
  </cellStyles>
  <dxfs count="21">
    <dxf>
      <font>
        <b/>
        <i val="0"/>
        <color rgb="FFFF00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C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C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C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10</xdr:row>
      <xdr:rowOff>85726</xdr:rowOff>
    </xdr:from>
    <xdr:to>
      <xdr:col>3</xdr:col>
      <xdr:colOff>894207</xdr:colOff>
      <xdr:row>10</xdr:row>
      <xdr:rowOff>257176</xdr:rowOff>
    </xdr:to>
    <xdr:sp macro="" textlink="">
      <xdr:nvSpPr>
        <xdr:cNvPr id="2" name="下矢印 1"/>
        <xdr:cNvSpPr/>
      </xdr:nvSpPr>
      <xdr:spPr>
        <a:xfrm>
          <a:off x="2228850" y="3028951"/>
          <a:ext cx="484632" cy="171450"/>
        </a:xfrm>
        <a:prstGeom prst="down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381000</xdr:colOff>
      <xdr:row>23</xdr:row>
      <xdr:rowOff>85725</xdr:rowOff>
    </xdr:from>
    <xdr:to>
      <xdr:col>3</xdr:col>
      <xdr:colOff>865632</xdr:colOff>
      <xdr:row>23</xdr:row>
      <xdr:rowOff>266701</xdr:rowOff>
    </xdr:to>
    <xdr:sp macro="" textlink="">
      <xdr:nvSpPr>
        <xdr:cNvPr id="3" name="下矢印 2"/>
        <xdr:cNvSpPr/>
      </xdr:nvSpPr>
      <xdr:spPr>
        <a:xfrm>
          <a:off x="2200275" y="6562725"/>
          <a:ext cx="484632" cy="180976"/>
        </a:xfrm>
        <a:prstGeom prst="down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571500</xdr:colOff>
      <xdr:row>0</xdr:row>
      <xdr:rowOff>57150</xdr:rowOff>
    </xdr:from>
    <xdr:to>
      <xdr:col>7</xdr:col>
      <xdr:colOff>390525</xdr:colOff>
      <xdr:row>0</xdr:row>
      <xdr:rowOff>342900</xdr:rowOff>
    </xdr:to>
    <xdr:sp macro="" textlink="">
      <xdr:nvSpPr>
        <xdr:cNvPr id="4" name="正方形/長方形 3"/>
        <xdr:cNvSpPr/>
      </xdr:nvSpPr>
      <xdr:spPr>
        <a:xfrm>
          <a:off x="5419725" y="57150"/>
          <a:ext cx="1019175" cy="2857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参 考 資 料</a:t>
          </a:r>
        </a:p>
      </xdr:txBody>
    </xdr:sp>
    <xdr:clientData/>
  </xdr:twoCellAnchor>
  <xdr:twoCellAnchor>
    <xdr:from>
      <xdr:col>10</xdr:col>
      <xdr:colOff>134471</xdr:colOff>
      <xdr:row>16</xdr:row>
      <xdr:rowOff>156883</xdr:rowOff>
    </xdr:from>
    <xdr:to>
      <xdr:col>16</xdr:col>
      <xdr:colOff>324971</xdr:colOff>
      <xdr:row>28</xdr:row>
      <xdr:rowOff>112059</xdr:rowOff>
    </xdr:to>
    <xdr:sp macro="" textlink="">
      <xdr:nvSpPr>
        <xdr:cNvPr id="5" name="テキスト ボックス 4"/>
        <xdr:cNvSpPr txBox="1"/>
      </xdr:nvSpPr>
      <xdr:spPr>
        <a:xfrm>
          <a:off x="6914030" y="4426324"/>
          <a:ext cx="6622676" cy="2667000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活動助成金計算手順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（１）　ピンク塗の「①対象経費合計」に，収支予算（決算）書の対象額を入力する。</a:t>
          </a:r>
        </a:p>
        <a:p>
          <a:r>
            <a:rPr kumimoji="1" lang="ja-JP" altLang="en-US" sz="1200"/>
            <a:t>（２）　提出書類を確認し，助成対象となる見込み（確定）組織数を数える。</a:t>
          </a:r>
        </a:p>
        <a:p>
          <a:r>
            <a:rPr kumimoji="1" lang="ja-JP" altLang="en-US" sz="1200"/>
            <a:t>（３）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ピンク</a:t>
          </a:r>
          <a:r>
            <a:rPr kumimoji="1" lang="ja-JP" altLang="en-US" sz="1200"/>
            <a:t>塗の「該当組織数」に，数えた組織数を入力する。</a:t>
          </a:r>
        </a:p>
        <a:p>
          <a:r>
            <a:rPr kumimoji="1" lang="ja-JP" altLang="en-US" sz="1200"/>
            <a:t>（４）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ピンク</a:t>
          </a:r>
          <a:r>
            <a:rPr kumimoji="1" lang="ja-JP" altLang="en-US" sz="1200"/>
            <a:t>塗の「推奨訓練実施」に，該当する推奨訓練欄に有無を入力する（プルダウン式）。</a:t>
          </a:r>
          <a:endParaRPr kumimoji="1" lang="en-US" altLang="ja-JP" sz="1200"/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（５）　表右上が「入力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」となっているか確認。「未入力の項目があります！」と表示されて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いれば，未入力の項目を確認する。</a:t>
          </a:r>
          <a:endParaRPr kumimoji="1" lang="en-US" altLang="ja-JP" sz="1200"/>
        </a:p>
        <a:p>
          <a:r>
            <a:rPr kumimoji="1" lang="ja-JP" altLang="en-US" sz="1200"/>
            <a:t>（７）　自動計算された（オレンジ塗）「⑤交付決定（確定）額を確認する。</a:t>
          </a:r>
        </a:p>
        <a:p>
          <a:endParaRPr kumimoji="1" lang="ja-JP" altLang="en-US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セル内に組んである式が崩れる可能性があるため，ピンク塗のセル以外には原則入力しないこと。</a:t>
          </a:r>
          <a:endParaRPr kumimoji="1" lang="en-US" altLang="ja-JP" sz="1200"/>
        </a:p>
        <a:p>
          <a:r>
            <a:rPr kumimoji="1" lang="ja-JP" altLang="en-US" sz="1200"/>
            <a:t>　　ピンク色のセルに数値を入力すると青塗になります。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10</xdr:row>
      <xdr:rowOff>85726</xdr:rowOff>
    </xdr:from>
    <xdr:to>
      <xdr:col>3</xdr:col>
      <xdr:colOff>894207</xdr:colOff>
      <xdr:row>10</xdr:row>
      <xdr:rowOff>257176</xdr:rowOff>
    </xdr:to>
    <xdr:sp macro="" textlink="">
      <xdr:nvSpPr>
        <xdr:cNvPr id="2" name="下矢印 1"/>
        <xdr:cNvSpPr/>
      </xdr:nvSpPr>
      <xdr:spPr>
        <a:xfrm>
          <a:off x="2181225" y="3028951"/>
          <a:ext cx="484632" cy="171450"/>
        </a:xfrm>
        <a:prstGeom prst="down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381000</xdr:colOff>
      <xdr:row>22</xdr:row>
      <xdr:rowOff>85725</xdr:rowOff>
    </xdr:from>
    <xdr:to>
      <xdr:col>3</xdr:col>
      <xdr:colOff>865632</xdr:colOff>
      <xdr:row>22</xdr:row>
      <xdr:rowOff>266701</xdr:rowOff>
    </xdr:to>
    <xdr:sp macro="" textlink="">
      <xdr:nvSpPr>
        <xdr:cNvPr id="3" name="下矢印 2"/>
        <xdr:cNvSpPr/>
      </xdr:nvSpPr>
      <xdr:spPr>
        <a:xfrm>
          <a:off x="2152650" y="5562600"/>
          <a:ext cx="484632" cy="180976"/>
        </a:xfrm>
        <a:prstGeom prst="down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571500</xdr:colOff>
      <xdr:row>0</xdr:row>
      <xdr:rowOff>57150</xdr:rowOff>
    </xdr:from>
    <xdr:to>
      <xdr:col>7</xdr:col>
      <xdr:colOff>390525</xdr:colOff>
      <xdr:row>0</xdr:row>
      <xdr:rowOff>342900</xdr:rowOff>
    </xdr:to>
    <xdr:sp macro="" textlink="">
      <xdr:nvSpPr>
        <xdr:cNvPr id="4" name="正方形/長方形 3"/>
        <xdr:cNvSpPr/>
      </xdr:nvSpPr>
      <xdr:spPr>
        <a:xfrm>
          <a:off x="5372100" y="57150"/>
          <a:ext cx="1019175" cy="2857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参 考 資 料</a:t>
          </a:r>
        </a:p>
      </xdr:txBody>
    </xdr:sp>
    <xdr:clientData/>
  </xdr:twoCellAnchor>
  <xdr:twoCellAnchor>
    <xdr:from>
      <xdr:col>10</xdr:col>
      <xdr:colOff>33618</xdr:colOff>
      <xdr:row>16</xdr:row>
      <xdr:rowOff>123265</xdr:rowOff>
    </xdr:from>
    <xdr:to>
      <xdr:col>16</xdr:col>
      <xdr:colOff>224118</xdr:colOff>
      <xdr:row>27</xdr:row>
      <xdr:rowOff>134471</xdr:rowOff>
    </xdr:to>
    <xdr:sp macro="" textlink="">
      <xdr:nvSpPr>
        <xdr:cNvPr id="5" name="テキスト ボックス 4"/>
        <xdr:cNvSpPr txBox="1"/>
      </xdr:nvSpPr>
      <xdr:spPr>
        <a:xfrm>
          <a:off x="6813177" y="5266765"/>
          <a:ext cx="6622676" cy="2554941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活動助成金計算手順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（１）　ピンク塗の「①対象経費合計」に，収支予算（決算）書の対象額を入力する。</a:t>
          </a:r>
        </a:p>
        <a:p>
          <a:r>
            <a:rPr kumimoji="1" lang="ja-JP" altLang="en-US" sz="1200"/>
            <a:t>（２）　提出書類を確認し，助成対象となる見込み（確定）組織数を数える。</a:t>
          </a:r>
        </a:p>
        <a:p>
          <a:r>
            <a:rPr kumimoji="1" lang="ja-JP" altLang="en-US" sz="1200"/>
            <a:t>（３）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ピンク</a:t>
          </a:r>
          <a:r>
            <a:rPr kumimoji="1" lang="ja-JP" altLang="en-US" sz="1200"/>
            <a:t>塗の「該当組織数」に，数えた組織数を入力する。</a:t>
          </a:r>
        </a:p>
        <a:p>
          <a:r>
            <a:rPr kumimoji="1" lang="ja-JP" altLang="en-US" sz="1200"/>
            <a:t>（４）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ピンク</a:t>
          </a:r>
          <a:r>
            <a:rPr kumimoji="1" lang="ja-JP" altLang="en-US" sz="1200"/>
            <a:t>塗の「推奨訓練実施」に，該当する推奨訓練欄に有無を入力する（プルダウン式）。</a:t>
          </a:r>
          <a:endParaRPr kumimoji="1" lang="en-US" altLang="ja-JP" sz="1200"/>
        </a:p>
        <a:p>
          <a:r>
            <a:rPr kumimoji="1" lang="ja-JP" altLang="en-US" sz="1200"/>
            <a:t>（５）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ピンク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塗の「訓練の分散日実施」に，２日以上に分けて訓練をしたか有無を入力する。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（６）　表右上が「入力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」となっているか確認。「未入力の項目があります！」と表示されて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いれば，未入力の項目を確認する。</a:t>
          </a:r>
          <a:endParaRPr kumimoji="1" lang="en-US" altLang="ja-JP" sz="1200"/>
        </a:p>
        <a:p>
          <a:r>
            <a:rPr kumimoji="1" lang="ja-JP" altLang="en-US" sz="1200"/>
            <a:t>（７）　自動計算された（オレンジ塗）「⑥交付決定（確定）額を確認する。</a:t>
          </a:r>
        </a:p>
        <a:p>
          <a:endParaRPr kumimoji="1" lang="ja-JP" altLang="en-US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セル内に組んである式が崩れる可能性があるため，ピンク塗のセル以外には原則入力しないこと。</a:t>
          </a:r>
          <a:endParaRPr kumimoji="1" lang="en-US" altLang="ja-JP" sz="1200"/>
        </a:p>
        <a:p>
          <a:r>
            <a:rPr kumimoji="1" lang="ja-JP" altLang="en-US" sz="1200"/>
            <a:t>　　ピンク色のセルに数値を入力すると青塗になります。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10</xdr:row>
      <xdr:rowOff>85726</xdr:rowOff>
    </xdr:from>
    <xdr:to>
      <xdr:col>3</xdr:col>
      <xdr:colOff>894207</xdr:colOff>
      <xdr:row>10</xdr:row>
      <xdr:rowOff>257176</xdr:rowOff>
    </xdr:to>
    <xdr:sp macro="" textlink="">
      <xdr:nvSpPr>
        <xdr:cNvPr id="2" name="下矢印 1"/>
        <xdr:cNvSpPr/>
      </xdr:nvSpPr>
      <xdr:spPr>
        <a:xfrm>
          <a:off x="2228850" y="3028951"/>
          <a:ext cx="484632" cy="171450"/>
        </a:xfrm>
        <a:prstGeom prst="down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381000</xdr:colOff>
      <xdr:row>22</xdr:row>
      <xdr:rowOff>85725</xdr:rowOff>
    </xdr:from>
    <xdr:to>
      <xdr:col>3</xdr:col>
      <xdr:colOff>865632</xdr:colOff>
      <xdr:row>22</xdr:row>
      <xdr:rowOff>266701</xdr:rowOff>
    </xdr:to>
    <xdr:sp macro="" textlink="">
      <xdr:nvSpPr>
        <xdr:cNvPr id="3" name="下矢印 2"/>
        <xdr:cNvSpPr/>
      </xdr:nvSpPr>
      <xdr:spPr>
        <a:xfrm>
          <a:off x="2200275" y="5705475"/>
          <a:ext cx="484632" cy="180976"/>
        </a:xfrm>
        <a:prstGeom prst="down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571500</xdr:colOff>
      <xdr:row>0</xdr:row>
      <xdr:rowOff>57150</xdr:rowOff>
    </xdr:from>
    <xdr:to>
      <xdr:col>7</xdr:col>
      <xdr:colOff>390525</xdr:colOff>
      <xdr:row>0</xdr:row>
      <xdr:rowOff>342900</xdr:rowOff>
    </xdr:to>
    <xdr:sp macro="" textlink="">
      <xdr:nvSpPr>
        <xdr:cNvPr id="4" name="正方形/長方形 3"/>
        <xdr:cNvSpPr/>
      </xdr:nvSpPr>
      <xdr:spPr>
        <a:xfrm>
          <a:off x="5419725" y="57150"/>
          <a:ext cx="1019175" cy="2857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参 考 資 料</a:t>
          </a:r>
        </a:p>
      </xdr:txBody>
    </xdr:sp>
    <xdr:clientData/>
  </xdr:twoCellAnchor>
  <xdr:twoCellAnchor>
    <xdr:from>
      <xdr:col>10</xdr:col>
      <xdr:colOff>33618</xdr:colOff>
      <xdr:row>16</xdr:row>
      <xdr:rowOff>123265</xdr:rowOff>
    </xdr:from>
    <xdr:to>
      <xdr:col>16</xdr:col>
      <xdr:colOff>224118</xdr:colOff>
      <xdr:row>27</xdr:row>
      <xdr:rowOff>134471</xdr:rowOff>
    </xdr:to>
    <xdr:sp macro="" textlink="">
      <xdr:nvSpPr>
        <xdr:cNvPr id="5" name="テキスト ボックス 4"/>
        <xdr:cNvSpPr txBox="1"/>
      </xdr:nvSpPr>
      <xdr:spPr>
        <a:xfrm>
          <a:off x="6805893" y="4352365"/>
          <a:ext cx="6610350" cy="2516281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活動助成金計算手順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（１）　ピンク塗の「①対象経費合計」に，収支予算（決算）書の対象額を入力する。</a:t>
          </a:r>
        </a:p>
        <a:p>
          <a:r>
            <a:rPr kumimoji="1" lang="ja-JP" altLang="en-US" sz="1200"/>
            <a:t>（２）　提出書類を確認し，助成対象となる見込み（確定）組織数を数える。</a:t>
          </a:r>
        </a:p>
        <a:p>
          <a:r>
            <a:rPr kumimoji="1" lang="ja-JP" altLang="en-US" sz="1200"/>
            <a:t>（３）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ピンク</a:t>
          </a:r>
          <a:r>
            <a:rPr kumimoji="1" lang="ja-JP" altLang="en-US" sz="1200"/>
            <a:t>塗の「該当組織数」に，数えた組織数を入力する。</a:t>
          </a:r>
        </a:p>
        <a:p>
          <a:r>
            <a:rPr kumimoji="1" lang="ja-JP" altLang="en-US" sz="1200"/>
            <a:t>（４）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ピンク</a:t>
          </a:r>
          <a:r>
            <a:rPr kumimoji="1" lang="ja-JP" altLang="en-US" sz="1200"/>
            <a:t>塗の「推奨訓練実施」に，該当する推奨訓練欄に有無を入力する（プルダウン式）。</a:t>
          </a:r>
          <a:endParaRPr kumimoji="1" lang="en-US" altLang="ja-JP" sz="1200"/>
        </a:p>
        <a:p>
          <a:r>
            <a:rPr kumimoji="1" lang="ja-JP" altLang="en-US" sz="1200"/>
            <a:t>（５）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ピンク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塗の「訓練の分散日実施」に，２日以上に分けて訓練をしたか有無を入力する。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（６）　表右上が「入力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」となっているか確認。「未入力の項目があります！」と表示されて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いれば，未入力の項目を確認する。</a:t>
          </a:r>
          <a:endParaRPr kumimoji="1" lang="en-US" altLang="ja-JP" sz="1200"/>
        </a:p>
        <a:p>
          <a:r>
            <a:rPr kumimoji="1" lang="ja-JP" altLang="en-US" sz="1200"/>
            <a:t>（７）　自動計算された（オレンジ塗）「⑥交付決定（確定）額を確認する。</a:t>
          </a:r>
        </a:p>
        <a:p>
          <a:endParaRPr kumimoji="1" lang="ja-JP" altLang="en-US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セル内に組んである式が崩れる可能性があるため，ピンク塗のセル以外には原則入力しないこと。</a:t>
          </a:r>
          <a:endParaRPr kumimoji="1" lang="en-US" altLang="ja-JP" sz="1200"/>
        </a:p>
        <a:p>
          <a:r>
            <a:rPr kumimoji="1" lang="ja-JP" altLang="en-US" sz="1200"/>
            <a:t>　　ピンク色のセルに数値を入力すると青塗になります。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31"/>
  <sheetViews>
    <sheetView zoomScale="85" zoomScaleNormal="85" workbookViewId="0">
      <selection activeCell="L12" sqref="L12"/>
    </sheetView>
  </sheetViews>
  <sheetFormatPr defaultRowHeight="17.25" x14ac:dyDescent="0.15"/>
  <cols>
    <col min="1" max="1" width="3.5" style="2" customWidth="1"/>
    <col min="2" max="2" width="3.75" style="2" bestFit="1" customWidth="1"/>
    <col min="3" max="5" width="16.625" style="2" customWidth="1"/>
    <col min="6" max="6" width="6.5" style="2" customWidth="1"/>
    <col min="7" max="7" width="16.625" style="2" customWidth="1"/>
    <col min="8" max="8" width="4.25" style="2" customWidth="1"/>
    <col min="9" max="9" width="1.875" style="2" customWidth="1"/>
    <col min="10" max="10" width="2.5" style="2" bestFit="1" customWidth="1"/>
    <col min="11" max="12" width="14.375" style="2" customWidth="1"/>
    <col min="13" max="14" width="14.875" style="2" customWidth="1"/>
    <col min="15" max="16" width="12.875" style="2" customWidth="1"/>
    <col min="17" max="16384" width="9" style="2"/>
  </cols>
  <sheetData>
    <row r="1" spans="2:16" ht="33.75" customHeight="1" x14ac:dyDescent="0.15">
      <c r="B1" s="68" t="s">
        <v>15</v>
      </c>
      <c r="C1" s="69"/>
      <c r="D1" s="69"/>
      <c r="E1" s="69"/>
      <c r="F1" s="69"/>
      <c r="G1" s="69"/>
      <c r="H1" s="69"/>
      <c r="I1" s="1"/>
      <c r="J1" s="22"/>
      <c r="K1" s="78" t="str">
        <f>IF(OR(C6="",L6="",M6="",N6="",O6="",P6="",K11="選択してください"),"未入力・誤入力の項目があります！","入力OKです")</f>
        <v>未入力・誤入力の項目があります！</v>
      </c>
      <c r="L1" s="78"/>
      <c r="M1" s="79"/>
      <c r="N1" s="79"/>
      <c r="O1" s="79"/>
      <c r="P1" s="79"/>
    </row>
    <row r="2" spans="2:16" ht="33.75" customHeight="1" x14ac:dyDescent="0.15">
      <c r="B2" s="80" t="s">
        <v>5</v>
      </c>
      <c r="C2" s="81"/>
      <c r="D2" s="82"/>
      <c r="E2" s="83"/>
      <c r="F2" s="83"/>
      <c r="G2" s="83"/>
      <c r="H2" s="84"/>
      <c r="I2" s="1"/>
      <c r="J2" s="22"/>
      <c r="K2" s="85" t="str">
        <f>IF(AND(L6&gt;0,NOT(K11="あり")),"新型コロナ対策訓練の実施が必須です。","")</f>
        <v/>
      </c>
      <c r="L2" s="86"/>
      <c r="M2" s="86"/>
      <c r="N2" s="86"/>
      <c r="O2" s="86"/>
      <c r="P2" s="86"/>
    </row>
    <row r="3" spans="2:16" ht="17.25" customHeight="1" x14ac:dyDescent="0.15">
      <c r="B3" s="23"/>
      <c r="C3" s="1"/>
      <c r="D3" s="1"/>
      <c r="E3" s="1"/>
      <c r="F3" s="1"/>
      <c r="G3" s="1"/>
      <c r="H3" s="1"/>
      <c r="I3" s="1"/>
      <c r="J3" s="22"/>
      <c r="K3" s="22"/>
      <c r="L3" s="22"/>
    </row>
    <row r="4" spans="2:16" ht="8.1" customHeight="1" x14ac:dyDescent="0.15">
      <c r="B4" s="3"/>
      <c r="C4" s="4"/>
      <c r="D4" s="4"/>
      <c r="E4" s="4"/>
      <c r="F4" s="4"/>
      <c r="G4" s="4"/>
      <c r="H4" s="5"/>
      <c r="I4" s="6"/>
      <c r="J4" s="6"/>
      <c r="K4" s="6"/>
      <c r="L4" s="6"/>
    </row>
    <row r="5" spans="2:16" ht="45" customHeight="1" x14ac:dyDescent="0.15">
      <c r="B5" s="87">
        <v>1</v>
      </c>
      <c r="C5" s="16" t="s">
        <v>1</v>
      </c>
      <c r="D5" s="15"/>
      <c r="E5" s="18" t="s">
        <v>0</v>
      </c>
      <c r="F5" s="35"/>
      <c r="G5" s="17" t="s">
        <v>11</v>
      </c>
      <c r="H5" s="7"/>
      <c r="I5" s="6"/>
      <c r="J5" s="61"/>
      <c r="K5" s="28" t="s">
        <v>6</v>
      </c>
      <c r="L5" s="44" t="s">
        <v>19</v>
      </c>
      <c r="M5" s="45" t="s">
        <v>7</v>
      </c>
      <c r="N5" s="46" t="s">
        <v>8</v>
      </c>
      <c r="O5" s="46" t="s">
        <v>9</v>
      </c>
      <c r="P5" s="46" t="s">
        <v>10</v>
      </c>
    </row>
    <row r="6" spans="2:16" ht="30" customHeight="1" x14ac:dyDescent="0.15">
      <c r="B6" s="87"/>
      <c r="C6" s="8"/>
      <c r="D6" s="52" t="s">
        <v>23</v>
      </c>
      <c r="E6" s="53">
        <f>C6*3/4</f>
        <v>0</v>
      </c>
      <c r="F6" s="39" t="s">
        <v>17</v>
      </c>
      <c r="G6" s="9">
        <f>ROUNDDOWN(E6,-2)</f>
        <v>0</v>
      </c>
      <c r="H6" s="7"/>
      <c r="I6" s="6"/>
      <c r="J6" s="61"/>
      <c r="K6" s="29" t="s">
        <v>14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</row>
    <row r="7" spans="2:16" ht="8.1" customHeight="1" x14ac:dyDescent="0.15">
      <c r="B7" s="10"/>
      <c r="C7" s="11"/>
      <c r="D7" s="11"/>
      <c r="E7" s="11"/>
      <c r="F7" s="11"/>
      <c r="G7" s="11"/>
      <c r="H7" s="12"/>
      <c r="I7" s="6"/>
      <c r="J7" s="6"/>
      <c r="K7" s="6"/>
      <c r="L7" s="6"/>
    </row>
    <row r="8" spans="2:16" ht="8.1" customHeight="1" x14ac:dyDescent="0.15">
      <c r="B8" s="3"/>
      <c r="C8" s="4"/>
      <c r="D8" s="4"/>
      <c r="E8" s="4"/>
      <c r="F8" s="4"/>
      <c r="G8" s="4"/>
      <c r="H8" s="5"/>
      <c r="I8" s="6"/>
      <c r="J8" s="6"/>
      <c r="K8" s="6"/>
      <c r="L8" s="6"/>
    </row>
    <row r="9" spans="2:16" ht="20.100000000000001" customHeight="1" x14ac:dyDescent="0.15">
      <c r="B9" s="59">
        <v>2</v>
      </c>
      <c r="C9" s="18" t="s">
        <v>13</v>
      </c>
      <c r="D9" s="6"/>
      <c r="E9" s="18" t="s">
        <v>12</v>
      </c>
      <c r="F9" s="30"/>
      <c r="G9" s="6"/>
      <c r="H9" s="7"/>
      <c r="I9" s="6"/>
      <c r="J9" s="61"/>
      <c r="K9" s="2" t="s">
        <v>18</v>
      </c>
    </row>
    <row r="10" spans="2:16" ht="30" customHeight="1" x14ac:dyDescent="0.15">
      <c r="B10" s="59"/>
      <c r="C10" s="25">
        <f>G6</f>
        <v>0</v>
      </c>
      <c r="D10" s="24" t="str">
        <f>IF(C10&lt;E10,"＜",IF(C10&gt;E10,"＞",IF(C10=E10,"＝")))</f>
        <v>＝</v>
      </c>
      <c r="E10" s="25">
        <f>(5000*$L$6)+(10000*$M$6)+(20000*$N$6)+(25000*$O$6)+(30000*$P$6)</f>
        <v>0</v>
      </c>
      <c r="F10" s="31"/>
      <c r="G10" s="6"/>
      <c r="H10" s="7"/>
      <c r="I10" s="6"/>
      <c r="J10" s="61"/>
      <c r="K10" s="49" t="s">
        <v>18</v>
      </c>
      <c r="L10" s="54"/>
    </row>
    <row r="11" spans="2:16" ht="27" customHeight="1" x14ac:dyDescent="0.15">
      <c r="B11" s="59"/>
      <c r="C11" s="6"/>
      <c r="D11" s="6"/>
      <c r="E11" s="6"/>
      <c r="F11" s="31"/>
      <c r="G11" s="6"/>
      <c r="H11" s="7"/>
      <c r="I11" s="6"/>
      <c r="J11" s="61"/>
      <c r="K11" s="41" t="s">
        <v>30</v>
      </c>
      <c r="L11" s="55"/>
    </row>
    <row r="12" spans="2:16" ht="12" customHeight="1" x14ac:dyDescent="0.15">
      <c r="B12" s="59"/>
      <c r="C12" s="6"/>
      <c r="D12" s="6"/>
      <c r="E12" s="6"/>
      <c r="F12" s="31"/>
      <c r="G12" s="6"/>
      <c r="H12" s="7"/>
      <c r="I12" s="6"/>
      <c r="J12" s="61"/>
    </row>
    <row r="13" spans="2:16" ht="17.25" customHeight="1" x14ac:dyDescent="0.15">
      <c r="B13" s="59"/>
      <c r="C13" s="70" t="s">
        <v>21</v>
      </c>
      <c r="D13" s="71"/>
      <c r="E13" s="72"/>
      <c r="F13" s="30"/>
      <c r="G13" s="6"/>
      <c r="H13" s="7"/>
      <c r="I13" s="6"/>
      <c r="J13" s="61"/>
    </row>
    <row r="14" spans="2:16" ht="30" customHeight="1" x14ac:dyDescent="0.15">
      <c r="B14" s="59"/>
      <c r="C14" s="73">
        <f>IF(C10&gt;E10,E10,C10)</f>
        <v>0</v>
      </c>
      <c r="D14" s="74"/>
      <c r="E14" s="75"/>
      <c r="F14" s="33"/>
      <c r="G14" s="6"/>
      <c r="H14" s="7"/>
      <c r="I14" s="6"/>
      <c r="J14" s="61"/>
      <c r="K14" s="55"/>
    </row>
    <row r="15" spans="2:16" ht="7.5" customHeight="1" x14ac:dyDescent="0.15">
      <c r="B15" s="10"/>
      <c r="C15" s="11"/>
      <c r="D15" s="11"/>
      <c r="E15" s="11"/>
      <c r="F15" s="11"/>
      <c r="G15" s="11"/>
      <c r="H15" s="12"/>
      <c r="I15" s="6"/>
      <c r="J15" s="6"/>
    </row>
    <row r="16" spans="2:16" ht="7.5" customHeight="1" x14ac:dyDescent="0.15">
      <c r="B16" s="48"/>
      <c r="C16" s="6"/>
      <c r="D16" s="6"/>
      <c r="E16" s="6"/>
      <c r="F16" s="6"/>
      <c r="G16" s="6"/>
      <c r="H16" s="7"/>
      <c r="I16" s="6"/>
      <c r="J16" s="6"/>
    </row>
    <row r="17" spans="2:17" ht="26.25" customHeight="1" x14ac:dyDescent="0.15">
      <c r="B17" s="76">
        <v>3</v>
      </c>
      <c r="C17" s="18" t="s">
        <v>2</v>
      </c>
      <c r="D17" s="6"/>
      <c r="E17" s="18" t="s">
        <v>25</v>
      </c>
      <c r="F17" s="35"/>
      <c r="G17" s="18" t="s">
        <v>27</v>
      </c>
      <c r="H17" s="7"/>
      <c r="I17" s="6"/>
      <c r="J17" s="6"/>
    </row>
    <row r="18" spans="2:17" ht="26.25" customHeight="1" x14ac:dyDescent="0.15">
      <c r="B18" s="77"/>
      <c r="C18" s="13">
        <f>C14</f>
        <v>0</v>
      </c>
      <c r="D18" s="38" t="s">
        <v>24</v>
      </c>
      <c r="E18" s="27">
        <f>IF(K11="あり",5000*SUM(L6:P6),0)</f>
        <v>0</v>
      </c>
      <c r="F18" s="37" t="s">
        <v>26</v>
      </c>
      <c r="G18" s="14">
        <f>C18+E18</f>
        <v>0</v>
      </c>
      <c r="H18" s="7"/>
      <c r="I18" s="6"/>
      <c r="J18" s="6"/>
    </row>
    <row r="19" spans="2:17" ht="7.5" customHeight="1" x14ac:dyDescent="0.15">
      <c r="B19" s="48"/>
      <c r="C19" s="6"/>
      <c r="D19" s="6"/>
      <c r="E19" s="6"/>
      <c r="F19" s="6"/>
      <c r="G19" s="6"/>
      <c r="H19" s="7"/>
      <c r="I19" s="6"/>
      <c r="J19" s="6"/>
    </row>
    <row r="20" spans="2:17" ht="8.1" customHeight="1" x14ac:dyDescent="0.15">
      <c r="B20" s="59">
        <v>4</v>
      </c>
      <c r="C20" s="6"/>
      <c r="D20" s="6"/>
      <c r="E20" s="6"/>
      <c r="F20" s="36"/>
      <c r="G20" s="6"/>
      <c r="H20" s="7"/>
      <c r="I20" s="6"/>
      <c r="J20" s="61"/>
    </row>
    <row r="21" spans="2:17" ht="8.1" customHeight="1" x14ac:dyDescent="0.15">
      <c r="B21" s="59"/>
      <c r="C21" s="20"/>
      <c r="D21" s="20"/>
      <c r="E21" s="20"/>
      <c r="F21" s="34"/>
      <c r="G21" s="20"/>
      <c r="H21" s="21"/>
      <c r="I21" s="6"/>
      <c r="J21" s="61"/>
    </row>
    <row r="22" spans="2:17" x14ac:dyDescent="0.15">
      <c r="B22" s="59"/>
      <c r="C22" s="18" t="s">
        <v>28</v>
      </c>
      <c r="D22" s="6"/>
      <c r="E22" s="18" t="s">
        <v>13</v>
      </c>
      <c r="F22" s="30"/>
      <c r="G22" s="30"/>
      <c r="H22" s="7"/>
      <c r="I22" s="6"/>
      <c r="J22" s="61"/>
    </row>
    <row r="23" spans="2:17" ht="30" customHeight="1" x14ac:dyDescent="0.15">
      <c r="B23" s="59"/>
      <c r="C23" s="13">
        <f>G18</f>
        <v>0</v>
      </c>
      <c r="D23" s="24" t="str">
        <f>IF(C23&lt;E23,"＜",IF(C23&gt;E23,"＞",IF(C23=E23,"＝")))</f>
        <v>＝</v>
      </c>
      <c r="E23" s="13">
        <f>C6</f>
        <v>0</v>
      </c>
      <c r="F23" s="31"/>
      <c r="G23" s="31"/>
      <c r="H23" s="7"/>
      <c r="I23" s="6"/>
      <c r="J23" s="61"/>
      <c r="K23" s="47"/>
      <c r="L23" s="47"/>
      <c r="M23" s="47"/>
      <c r="N23" s="47"/>
      <c r="O23" s="47"/>
      <c r="P23" s="47"/>
      <c r="Q23" s="47"/>
    </row>
    <row r="24" spans="2:17" ht="25.5" customHeight="1" x14ac:dyDescent="0.15">
      <c r="B24" s="59"/>
      <c r="C24" s="6"/>
      <c r="D24" s="6"/>
      <c r="E24" s="6"/>
      <c r="F24" s="31"/>
      <c r="G24" s="6"/>
      <c r="H24" s="7"/>
      <c r="I24" s="6"/>
      <c r="J24" s="61"/>
      <c r="K24" s="47"/>
      <c r="L24" s="47"/>
      <c r="M24" s="47"/>
      <c r="N24" s="47"/>
      <c r="O24" s="47"/>
      <c r="P24" s="47"/>
      <c r="Q24" s="47"/>
    </row>
    <row r="25" spans="2:17" ht="15.75" customHeight="1" x14ac:dyDescent="0.15">
      <c r="B25" s="59"/>
      <c r="C25" s="62" t="s">
        <v>29</v>
      </c>
      <c r="D25" s="63"/>
      <c r="E25" s="64"/>
      <c r="F25" s="30"/>
      <c r="G25" s="30"/>
      <c r="H25" s="7"/>
      <c r="I25" s="6"/>
      <c r="J25" s="61"/>
      <c r="K25" s="47"/>
      <c r="L25" s="47"/>
      <c r="M25" s="47"/>
      <c r="N25" s="47"/>
      <c r="O25" s="47"/>
      <c r="P25" s="47"/>
      <c r="Q25" s="47"/>
    </row>
    <row r="26" spans="2:17" ht="22.5" customHeight="1" x14ac:dyDescent="0.15">
      <c r="B26" s="59"/>
      <c r="C26" s="65">
        <f>IF(C23&gt;E23,ROUNDDOWN(E23,-2),C23)</f>
        <v>0</v>
      </c>
      <c r="D26" s="66"/>
      <c r="E26" s="67"/>
      <c r="F26" s="32"/>
      <c r="G26" s="6"/>
      <c r="H26" s="7"/>
      <c r="I26" s="6"/>
      <c r="J26" s="61"/>
      <c r="K26" s="47"/>
      <c r="L26" s="47"/>
      <c r="M26" s="47"/>
      <c r="N26" s="47"/>
      <c r="O26" s="47"/>
      <c r="P26" s="47"/>
      <c r="Q26" s="47"/>
    </row>
    <row r="27" spans="2:17" ht="16.5" customHeight="1" x14ac:dyDescent="0.15">
      <c r="B27" s="60"/>
      <c r="C27" s="11"/>
      <c r="D27" s="11"/>
      <c r="E27" s="11"/>
      <c r="F27" s="11"/>
      <c r="G27" s="11"/>
      <c r="H27" s="12"/>
      <c r="I27" s="6"/>
      <c r="J27" s="61"/>
      <c r="K27" s="47"/>
      <c r="L27" s="47"/>
      <c r="M27" s="47"/>
      <c r="N27" s="47"/>
      <c r="O27" s="47"/>
      <c r="P27" s="47"/>
      <c r="Q27" s="47"/>
    </row>
    <row r="28" spans="2:17" ht="8.1" customHeight="1" x14ac:dyDescent="0.15">
      <c r="B28" s="51"/>
      <c r="C28" s="6"/>
      <c r="D28" s="6"/>
      <c r="E28" s="6"/>
      <c r="F28" s="6"/>
      <c r="G28" s="6"/>
      <c r="H28" s="6"/>
      <c r="I28" s="6"/>
      <c r="J28" s="51"/>
      <c r="K28" s="47"/>
      <c r="L28" s="47"/>
      <c r="M28" s="47"/>
      <c r="N28" s="47"/>
      <c r="O28" s="47"/>
      <c r="P28" s="47"/>
      <c r="Q28" s="47"/>
    </row>
    <row r="29" spans="2:17" ht="18.75" customHeight="1" x14ac:dyDescent="0.15">
      <c r="B29" s="51"/>
      <c r="C29" s="6"/>
      <c r="D29" s="6"/>
      <c r="E29" s="6"/>
      <c r="F29" s="6"/>
      <c r="G29" s="6"/>
      <c r="H29" s="6"/>
      <c r="I29" s="6"/>
      <c r="J29" s="51"/>
      <c r="K29" s="47"/>
      <c r="L29" s="47"/>
      <c r="M29" s="47"/>
      <c r="N29" s="47"/>
      <c r="O29" s="47"/>
      <c r="P29" s="47"/>
      <c r="Q29" s="47"/>
    </row>
    <row r="30" spans="2:17" x14ac:dyDescent="0.15">
      <c r="C30" s="40"/>
    </row>
    <row r="31" spans="2:17" x14ac:dyDescent="0.15">
      <c r="C31" s="40"/>
    </row>
  </sheetData>
  <mergeCells count="16">
    <mergeCell ref="K1:P1"/>
    <mergeCell ref="B2:C2"/>
    <mergeCell ref="D2:H2"/>
    <mergeCell ref="K2:P2"/>
    <mergeCell ref="B5:B6"/>
    <mergeCell ref="J5:J6"/>
    <mergeCell ref="B20:B27"/>
    <mergeCell ref="J20:J27"/>
    <mergeCell ref="C25:E25"/>
    <mergeCell ref="C26:E26"/>
    <mergeCell ref="B1:H1"/>
    <mergeCell ref="B9:B14"/>
    <mergeCell ref="J9:J14"/>
    <mergeCell ref="C13:E13"/>
    <mergeCell ref="C14:E14"/>
    <mergeCell ref="B17:B18"/>
  </mergeCells>
  <phoneticPr fontId="1"/>
  <conditionalFormatting sqref="K11:L11">
    <cfRule type="containsText" dxfId="20" priority="6" operator="containsText" text="選択してください">
      <formula>NOT(ISERROR(SEARCH("選択してください",K11)))</formula>
    </cfRule>
  </conditionalFormatting>
  <conditionalFormatting sqref="C6">
    <cfRule type="containsBlanks" dxfId="19" priority="7">
      <formula>LEN(TRIM(C6))=0</formula>
    </cfRule>
  </conditionalFormatting>
  <conditionalFormatting sqref="M6:P6">
    <cfRule type="containsBlanks" dxfId="18" priority="5">
      <formula>LEN(TRIM(M6))=0</formula>
    </cfRule>
  </conditionalFormatting>
  <conditionalFormatting sqref="K1:P1">
    <cfRule type="containsText" dxfId="17" priority="4" operator="containsText" text="未入力・誤入力の項目があります！">
      <formula>NOT(ISERROR(SEARCH("未入力・誤入力の項目があります！",K1)))</formula>
    </cfRule>
  </conditionalFormatting>
  <conditionalFormatting sqref="L6">
    <cfRule type="containsBlanks" dxfId="16" priority="3">
      <formula>LEN(TRIM(L6))=0</formula>
    </cfRule>
  </conditionalFormatting>
  <conditionalFormatting sqref="K14">
    <cfRule type="containsText" dxfId="15" priority="2" operator="containsText" text="選択してください">
      <formula>NOT(ISERROR(SEARCH("選択してください",K14)))</formula>
    </cfRule>
  </conditionalFormatting>
  <conditionalFormatting sqref="K2:P2">
    <cfRule type="expression" dxfId="14" priority="1">
      <formula>$K$2="新型コロナ対策訓練の実施が必須です。"</formula>
    </cfRule>
  </conditionalFormatting>
  <dataValidations count="2">
    <dataValidation type="list" allowBlank="1" showInputMessage="1" showErrorMessage="1" sqref="K11:L11">
      <formula1>"選択してください,あり,なし"</formula1>
    </dataValidation>
    <dataValidation type="list" allowBlank="1" showInputMessage="1" showErrorMessage="1" sqref="B1:H1">
      <formula1>"活動助成金交付決定額計算表（中央区で作成）,活動助成金交付確定額計算表（中央区で作成）"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30"/>
  <sheetViews>
    <sheetView tabSelected="1" zoomScale="85" zoomScaleNormal="85" workbookViewId="0">
      <selection activeCell="M6" sqref="M6"/>
    </sheetView>
  </sheetViews>
  <sheetFormatPr defaultRowHeight="17.25" x14ac:dyDescent="0.15"/>
  <cols>
    <col min="1" max="1" width="3.5" style="2" customWidth="1"/>
    <col min="2" max="2" width="3.75" style="2" bestFit="1" customWidth="1"/>
    <col min="3" max="5" width="16.625" style="2" customWidth="1"/>
    <col min="6" max="6" width="6.5" style="2" customWidth="1"/>
    <col min="7" max="7" width="16.625" style="2" customWidth="1"/>
    <col min="8" max="8" width="4.25" style="2" customWidth="1"/>
    <col min="9" max="9" width="1.875" style="2" customWidth="1"/>
    <col min="10" max="10" width="2.5" style="2" bestFit="1" customWidth="1"/>
    <col min="11" max="12" width="14.375" style="2" customWidth="1"/>
    <col min="13" max="14" width="14.875" style="2" customWidth="1"/>
    <col min="15" max="16" width="12.875" style="2" customWidth="1"/>
    <col min="17" max="16384" width="9" style="2"/>
  </cols>
  <sheetData>
    <row r="1" spans="2:16" ht="33.75" customHeight="1" x14ac:dyDescent="0.15">
      <c r="B1" s="68" t="s">
        <v>15</v>
      </c>
      <c r="C1" s="69"/>
      <c r="D1" s="69"/>
      <c r="E1" s="69"/>
      <c r="F1" s="69"/>
      <c r="G1" s="69"/>
      <c r="H1" s="69"/>
      <c r="I1" s="1"/>
      <c r="J1" s="22"/>
      <c r="K1" s="78" t="str">
        <f>IF(OR(C6="",L6="",M6="",N6="",O6="",P6=""),"未入力・誤入力の項目があります！","入力OKです")</f>
        <v>未入力・誤入力の項目があります！</v>
      </c>
      <c r="L1" s="78"/>
      <c r="M1" s="79"/>
      <c r="N1" s="79"/>
      <c r="O1" s="79"/>
      <c r="P1" s="79"/>
    </row>
    <row r="2" spans="2:16" ht="33.75" customHeight="1" x14ac:dyDescent="0.15">
      <c r="B2" s="80" t="s">
        <v>5</v>
      </c>
      <c r="C2" s="81"/>
      <c r="D2" s="82"/>
      <c r="E2" s="83"/>
      <c r="F2" s="83"/>
      <c r="G2" s="83"/>
      <c r="H2" s="84"/>
      <c r="I2" s="1"/>
      <c r="J2" s="22"/>
      <c r="K2" s="85"/>
      <c r="L2" s="86"/>
      <c r="M2" s="86"/>
      <c r="N2" s="86"/>
      <c r="O2" s="86"/>
      <c r="P2" s="86"/>
    </row>
    <row r="3" spans="2:16" ht="17.25" customHeight="1" x14ac:dyDescent="0.15">
      <c r="B3" s="23"/>
      <c r="C3" s="1"/>
      <c r="D3" s="1"/>
      <c r="E3" s="1"/>
      <c r="F3" s="1"/>
      <c r="G3" s="1"/>
      <c r="H3" s="1"/>
      <c r="I3" s="1"/>
      <c r="J3" s="22"/>
      <c r="K3" s="22"/>
      <c r="L3" s="22"/>
    </row>
    <row r="4" spans="2:16" ht="8.1" customHeight="1" x14ac:dyDescent="0.15">
      <c r="B4" s="3"/>
      <c r="C4" s="4"/>
      <c r="D4" s="4"/>
      <c r="E4" s="4"/>
      <c r="F4" s="4"/>
      <c r="G4" s="4"/>
      <c r="H4" s="5"/>
      <c r="I4" s="6"/>
      <c r="J4" s="6"/>
      <c r="K4" s="6"/>
      <c r="L4" s="6"/>
    </row>
    <row r="5" spans="2:16" ht="45" customHeight="1" x14ac:dyDescent="0.15">
      <c r="B5" s="87">
        <v>1</v>
      </c>
      <c r="C5" s="16" t="s">
        <v>1</v>
      </c>
      <c r="D5" s="15"/>
      <c r="E5" s="18" t="s">
        <v>0</v>
      </c>
      <c r="F5" s="35"/>
      <c r="G5" s="17" t="s">
        <v>11</v>
      </c>
      <c r="H5" s="7"/>
      <c r="I5" s="6"/>
      <c r="J5" s="61"/>
      <c r="K5" s="28" t="s">
        <v>6</v>
      </c>
      <c r="L5" s="44" t="s">
        <v>19</v>
      </c>
      <c r="M5" s="45" t="s">
        <v>7</v>
      </c>
      <c r="N5" s="46" t="s">
        <v>8</v>
      </c>
      <c r="O5" s="46" t="s">
        <v>9</v>
      </c>
      <c r="P5" s="46" t="s">
        <v>10</v>
      </c>
    </row>
    <row r="6" spans="2:16" ht="30" customHeight="1" x14ac:dyDescent="0.15">
      <c r="B6" s="87"/>
      <c r="C6" s="8"/>
      <c r="D6" s="56" t="s">
        <v>23</v>
      </c>
      <c r="E6" s="43">
        <f>C6*3/4</f>
        <v>0</v>
      </c>
      <c r="F6" s="39" t="s">
        <v>17</v>
      </c>
      <c r="G6" s="9">
        <f>ROUNDDOWN(E6,-2)</f>
        <v>0</v>
      </c>
      <c r="H6" s="7"/>
      <c r="I6" s="6"/>
      <c r="J6" s="61"/>
      <c r="K6" s="29" t="s">
        <v>14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</row>
    <row r="7" spans="2:16" ht="8.1" customHeight="1" x14ac:dyDescent="0.15">
      <c r="B7" s="10"/>
      <c r="C7" s="11"/>
      <c r="D7" s="11"/>
      <c r="E7" s="11"/>
      <c r="F7" s="11"/>
      <c r="G7" s="11"/>
      <c r="H7" s="12"/>
      <c r="I7" s="6"/>
      <c r="J7" s="6"/>
      <c r="K7" s="6"/>
      <c r="L7" s="6"/>
    </row>
    <row r="8" spans="2:16" ht="8.1" customHeight="1" x14ac:dyDescent="0.15">
      <c r="B8" s="3"/>
      <c r="C8" s="4"/>
      <c r="D8" s="4"/>
      <c r="E8" s="4"/>
      <c r="F8" s="4"/>
      <c r="G8" s="4"/>
      <c r="H8" s="5"/>
      <c r="I8" s="6"/>
      <c r="J8" s="6"/>
      <c r="K8" s="6"/>
      <c r="L8" s="6"/>
    </row>
    <row r="9" spans="2:16" ht="20.100000000000001" customHeight="1" x14ac:dyDescent="0.15">
      <c r="B9" s="59">
        <v>2</v>
      </c>
      <c r="C9" s="18" t="s">
        <v>13</v>
      </c>
      <c r="D9" s="6"/>
      <c r="E9" s="18" t="s">
        <v>12</v>
      </c>
      <c r="F9" s="30"/>
      <c r="G9" s="6"/>
      <c r="H9" s="7"/>
      <c r="I9" s="6"/>
      <c r="J9" s="61"/>
      <c r="K9" s="2" t="s">
        <v>18</v>
      </c>
    </row>
    <row r="10" spans="2:16" ht="30" customHeight="1" x14ac:dyDescent="0.15">
      <c r="B10" s="59"/>
      <c r="C10" s="25">
        <f>G6</f>
        <v>0</v>
      </c>
      <c r="D10" s="24" t="str">
        <f>IF(C10&lt;E10,"＜",IF(C10&gt;E10,"＞",IF(C10=E10,"＝")))</f>
        <v>＝</v>
      </c>
      <c r="E10" s="25">
        <f>5000*$L$6+10000*$M$6+20000*$N$6+25000*$O$6+30000*$P$6</f>
        <v>0</v>
      </c>
      <c r="F10" s="31"/>
      <c r="G10" s="6"/>
      <c r="H10" s="7"/>
      <c r="I10" s="6"/>
      <c r="J10" s="61"/>
      <c r="K10" s="54"/>
      <c r="L10" s="49" t="s">
        <v>32</v>
      </c>
    </row>
    <row r="11" spans="2:16" ht="27" customHeight="1" x14ac:dyDescent="0.15">
      <c r="B11" s="59"/>
      <c r="C11" s="6"/>
      <c r="D11" s="6"/>
      <c r="E11" s="6"/>
      <c r="F11" s="31"/>
      <c r="G11" s="6"/>
      <c r="H11" s="7"/>
      <c r="I11" s="6"/>
      <c r="J11" s="61"/>
      <c r="K11" s="55"/>
      <c r="L11" s="41" t="s">
        <v>33</v>
      </c>
    </row>
    <row r="12" spans="2:16" ht="12" customHeight="1" x14ac:dyDescent="0.15">
      <c r="B12" s="59"/>
      <c r="C12" s="6"/>
      <c r="D12" s="6"/>
      <c r="E12" s="6"/>
      <c r="F12" s="31"/>
      <c r="G12" s="6"/>
      <c r="H12" s="7"/>
      <c r="I12" s="6"/>
      <c r="J12" s="61"/>
    </row>
    <row r="13" spans="2:16" ht="17.25" customHeight="1" x14ac:dyDescent="0.15">
      <c r="B13" s="59"/>
      <c r="C13" s="70" t="s">
        <v>21</v>
      </c>
      <c r="D13" s="71"/>
      <c r="E13" s="72"/>
      <c r="F13" s="30"/>
      <c r="G13" s="6"/>
      <c r="H13" s="7"/>
      <c r="I13" s="6"/>
      <c r="J13" s="61"/>
      <c r="K13" s="57"/>
    </row>
    <row r="14" spans="2:16" ht="30" customHeight="1" x14ac:dyDescent="0.15">
      <c r="B14" s="59"/>
      <c r="C14" s="73">
        <f>IF(C10&gt;E10,E10,C10)</f>
        <v>0</v>
      </c>
      <c r="D14" s="74"/>
      <c r="E14" s="75"/>
      <c r="F14" s="33"/>
      <c r="G14" s="6"/>
      <c r="H14" s="7"/>
      <c r="I14" s="6"/>
      <c r="J14" s="61"/>
      <c r="K14" s="55"/>
    </row>
    <row r="15" spans="2:16" ht="7.5" customHeight="1" x14ac:dyDescent="0.15">
      <c r="B15" s="10"/>
      <c r="C15" s="11"/>
      <c r="D15" s="11"/>
      <c r="E15" s="11"/>
      <c r="F15" s="11"/>
      <c r="G15" s="11"/>
      <c r="H15" s="12"/>
      <c r="I15" s="6"/>
      <c r="J15" s="6"/>
    </row>
    <row r="16" spans="2:16" ht="8.1" customHeight="1" x14ac:dyDescent="0.15">
      <c r="B16" s="88">
        <v>4</v>
      </c>
      <c r="C16" s="4"/>
      <c r="D16" s="4"/>
      <c r="E16" s="4"/>
      <c r="F16" s="4"/>
      <c r="G16" s="4"/>
      <c r="H16" s="5"/>
      <c r="I16" s="6"/>
      <c r="J16" s="61"/>
    </row>
    <row r="17" spans="2:17" x14ac:dyDescent="0.15">
      <c r="B17" s="59"/>
      <c r="C17" s="18" t="s">
        <v>31</v>
      </c>
      <c r="D17" s="19"/>
      <c r="E17" s="18" t="s">
        <v>3</v>
      </c>
      <c r="F17" s="35"/>
      <c r="G17" s="18" t="s">
        <v>20</v>
      </c>
      <c r="H17" s="7"/>
      <c r="I17" s="6"/>
      <c r="J17" s="61"/>
    </row>
    <row r="18" spans="2:17" ht="30" customHeight="1" x14ac:dyDescent="0.15">
      <c r="B18" s="59"/>
      <c r="C18" s="13">
        <f>C14</f>
        <v>0</v>
      </c>
      <c r="D18" s="38" t="s">
        <v>4</v>
      </c>
      <c r="E18" s="50">
        <f>IF((L11="あり"),5000*SUM(L6:P6),IF(AND(K11="なし",L11="あり"),5000*SUM(L6:P6),IF(AND(K11="あり",L11="なし"),10000*SUM(L6:P6),0)))</f>
        <v>0</v>
      </c>
      <c r="F18" s="37" t="s">
        <v>16</v>
      </c>
      <c r="G18" s="14">
        <f>C18+E18</f>
        <v>0</v>
      </c>
      <c r="H18" s="7"/>
      <c r="I18" s="6"/>
      <c r="J18" s="61"/>
    </row>
    <row r="19" spans="2:17" ht="8.1" customHeight="1" x14ac:dyDescent="0.15">
      <c r="B19" s="59"/>
      <c r="C19" s="6"/>
      <c r="D19" s="6"/>
      <c r="E19" s="6"/>
      <c r="F19" s="36"/>
      <c r="G19" s="6"/>
      <c r="H19" s="7"/>
      <c r="I19" s="6"/>
      <c r="J19" s="61"/>
    </row>
    <row r="20" spans="2:17" ht="8.1" customHeight="1" x14ac:dyDescent="0.15">
      <c r="B20" s="59"/>
      <c r="C20" s="20"/>
      <c r="D20" s="20"/>
      <c r="E20" s="20"/>
      <c r="F20" s="34"/>
      <c r="G20" s="20"/>
      <c r="H20" s="21"/>
      <c r="I20" s="6"/>
      <c r="J20" s="61"/>
    </row>
    <row r="21" spans="2:17" x14ac:dyDescent="0.15">
      <c r="B21" s="59"/>
      <c r="C21" s="18" t="s">
        <v>20</v>
      </c>
      <c r="D21" s="6"/>
      <c r="E21" s="18" t="s">
        <v>1</v>
      </c>
      <c r="F21" s="30"/>
      <c r="G21" s="30"/>
      <c r="H21" s="7"/>
      <c r="I21" s="6"/>
      <c r="J21" s="61"/>
    </row>
    <row r="22" spans="2:17" ht="30" customHeight="1" x14ac:dyDescent="0.15">
      <c r="B22" s="59"/>
      <c r="C22" s="13">
        <f>G18</f>
        <v>0</v>
      </c>
      <c r="D22" s="24" t="str">
        <f>IF(C22&lt;E22,"＜",IF(C22&gt;E22,"＞",IF(C22=E22,"＝")))</f>
        <v>＝</v>
      </c>
      <c r="E22" s="13">
        <f>C6</f>
        <v>0</v>
      </c>
      <c r="F22" s="31"/>
      <c r="G22" s="31"/>
      <c r="H22" s="7"/>
      <c r="I22" s="6"/>
      <c r="J22" s="61"/>
      <c r="K22" s="47"/>
      <c r="L22" s="47"/>
      <c r="M22" s="47"/>
      <c r="N22" s="47"/>
      <c r="O22" s="47"/>
      <c r="P22" s="47"/>
      <c r="Q22" s="47"/>
    </row>
    <row r="23" spans="2:17" ht="25.5" customHeight="1" x14ac:dyDescent="0.15">
      <c r="B23" s="59"/>
      <c r="C23" s="6"/>
      <c r="D23" s="6"/>
      <c r="E23" s="6"/>
      <c r="F23" s="31"/>
      <c r="G23" s="6"/>
      <c r="H23" s="7"/>
      <c r="I23" s="6"/>
      <c r="J23" s="61"/>
      <c r="K23" s="47"/>
      <c r="L23" s="47"/>
      <c r="M23" s="47"/>
      <c r="N23" s="47"/>
      <c r="O23" s="47"/>
      <c r="P23" s="47"/>
      <c r="Q23" s="47"/>
    </row>
    <row r="24" spans="2:17" ht="15.75" customHeight="1" x14ac:dyDescent="0.15">
      <c r="B24" s="59"/>
      <c r="C24" s="62" t="s">
        <v>22</v>
      </c>
      <c r="D24" s="63"/>
      <c r="E24" s="64"/>
      <c r="F24" s="30"/>
      <c r="G24" s="30"/>
      <c r="H24" s="7"/>
      <c r="I24" s="6"/>
      <c r="J24" s="61"/>
      <c r="K24" s="47"/>
      <c r="L24" s="47"/>
      <c r="M24" s="47"/>
      <c r="N24" s="47"/>
      <c r="O24" s="47"/>
      <c r="P24" s="47"/>
      <c r="Q24" s="47"/>
    </row>
    <row r="25" spans="2:17" ht="22.5" customHeight="1" x14ac:dyDescent="0.15">
      <c r="B25" s="59"/>
      <c r="C25" s="65">
        <f>IF(K2="新型コロナ対策訓練の実施が必須です。","新型コロナ対策訓練の実施が必須",IF(C22&gt;E22,ROUNDDOWN(E22,-2),C22))</f>
        <v>0</v>
      </c>
      <c r="D25" s="66"/>
      <c r="E25" s="67"/>
      <c r="F25" s="32"/>
      <c r="G25" s="6"/>
      <c r="H25" s="7"/>
      <c r="I25" s="6"/>
      <c r="J25" s="61"/>
      <c r="K25" s="47"/>
      <c r="L25" s="47"/>
      <c r="M25" s="47"/>
      <c r="N25" s="47"/>
      <c r="O25" s="47"/>
      <c r="P25" s="47"/>
      <c r="Q25" s="47"/>
    </row>
    <row r="26" spans="2:17" ht="16.5" customHeight="1" x14ac:dyDescent="0.15">
      <c r="B26" s="60"/>
      <c r="C26" s="11"/>
      <c r="D26" s="11"/>
      <c r="E26" s="11"/>
      <c r="F26" s="11"/>
      <c r="G26" s="11"/>
      <c r="H26" s="12"/>
      <c r="I26" s="6"/>
      <c r="J26" s="61"/>
      <c r="K26" s="47"/>
      <c r="L26" s="47"/>
      <c r="M26" s="47"/>
      <c r="N26" s="47"/>
      <c r="O26" s="47"/>
      <c r="P26" s="47"/>
      <c r="Q26" s="47"/>
    </row>
    <row r="27" spans="2:17" ht="8.1" customHeight="1" x14ac:dyDescent="0.15">
      <c r="B27" s="42"/>
      <c r="C27" s="6"/>
      <c r="D27" s="6"/>
      <c r="E27" s="6"/>
      <c r="F27" s="6"/>
      <c r="G27" s="6"/>
      <c r="H27" s="6"/>
      <c r="I27" s="6"/>
      <c r="J27" s="42"/>
      <c r="K27" s="47"/>
      <c r="L27" s="47"/>
      <c r="M27" s="47"/>
      <c r="N27" s="47"/>
      <c r="O27" s="47"/>
      <c r="P27" s="47"/>
      <c r="Q27" s="47"/>
    </row>
    <row r="28" spans="2:17" ht="18.75" customHeight="1" x14ac:dyDescent="0.15">
      <c r="B28" s="42"/>
      <c r="C28" s="6"/>
      <c r="D28" s="6"/>
      <c r="E28" s="6"/>
      <c r="F28" s="6"/>
      <c r="G28" s="6"/>
      <c r="H28" s="6"/>
      <c r="I28" s="6"/>
      <c r="J28" s="42"/>
      <c r="K28" s="47"/>
      <c r="L28" s="47"/>
      <c r="M28" s="47"/>
      <c r="N28" s="47"/>
      <c r="O28" s="47"/>
      <c r="P28" s="47"/>
      <c r="Q28" s="47"/>
    </row>
    <row r="29" spans="2:17" x14ac:dyDescent="0.15">
      <c r="C29" s="40"/>
    </row>
    <row r="30" spans="2:17" x14ac:dyDescent="0.15">
      <c r="C30" s="40"/>
    </row>
  </sheetData>
  <mergeCells count="15">
    <mergeCell ref="B9:B14"/>
    <mergeCell ref="J9:J14"/>
    <mergeCell ref="C13:E13"/>
    <mergeCell ref="C14:E14"/>
    <mergeCell ref="B16:B26"/>
    <mergeCell ref="J16:J26"/>
    <mergeCell ref="C24:E24"/>
    <mergeCell ref="C25:E25"/>
    <mergeCell ref="B1:H1"/>
    <mergeCell ref="K1:P1"/>
    <mergeCell ref="B2:C2"/>
    <mergeCell ref="D2:H2"/>
    <mergeCell ref="B5:B6"/>
    <mergeCell ref="J5:J6"/>
    <mergeCell ref="K2:P2"/>
  </mergeCells>
  <phoneticPr fontId="1"/>
  <conditionalFormatting sqref="K11:L11">
    <cfRule type="containsText" dxfId="13" priority="6" operator="containsText" text="選択してください">
      <formula>NOT(ISERROR(SEARCH("選択してください",K11)))</formula>
    </cfRule>
  </conditionalFormatting>
  <conditionalFormatting sqref="C6">
    <cfRule type="containsBlanks" dxfId="12" priority="7">
      <formula>LEN(TRIM(C6))=0</formula>
    </cfRule>
  </conditionalFormatting>
  <conditionalFormatting sqref="M6:P6">
    <cfRule type="containsBlanks" dxfId="11" priority="5">
      <formula>LEN(TRIM(M6))=0</formula>
    </cfRule>
  </conditionalFormatting>
  <conditionalFormatting sqref="K1:P1">
    <cfRule type="containsText" dxfId="10" priority="4" operator="containsText" text="未入力・誤入力の項目があります！">
      <formula>NOT(ISERROR(SEARCH("未入力・誤入力の項目があります！",K1)))</formula>
    </cfRule>
  </conditionalFormatting>
  <conditionalFormatting sqref="L6">
    <cfRule type="containsBlanks" dxfId="9" priority="3">
      <formula>LEN(TRIM(L6))=0</formula>
    </cfRule>
  </conditionalFormatting>
  <conditionalFormatting sqref="K14">
    <cfRule type="containsText" dxfId="8" priority="2" operator="containsText" text="選択してください">
      <formula>NOT(ISERROR(SEARCH("選択してください",K14)))</formula>
    </cfRule>
  </conditionalFormatting>
  <conditionalFormatting sqref="K2:P2">
    <cfRule type="expression" dxfId="7" priority="1">
      <formula>$K$2="新型コロナ対策訓練の実施が必須です。"</formula>
    </cfRule>
  </conditionalFormatting>
  <dataValidations count="2">
    <dataValidation type="list" allowBlank="1" showInputMessage="1" showErrorMessage="1" sqref="B1:H1">
      <formula1>"活動助成金交付決定額計算表（中央区で作成）,活動助成金交付確定額計算表（中央区で作成）"</formula1>
    </dataValidation>
    <dataValidation type="list" allowBlank="1" showInputMessage="1" showErrorMessage="1" sqref="K11:L11 K14">
      <formula1>"選択してください,あり,なし"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30"/>
  <sheetViews>
    <sheetView topLeftCell="A4" zoomScale="85" zoomScaleNormal="85" workbookViewId="0">
      <selection activeCell="E34" sqref="E34"/>
    </sheetView>
  </sheetViews>
  <sheetFormatPr defaultRowHeight="17.25" x14ac:dyDescent="0.15"/>
  <cols>
    <col min="1" max="1" width="3.5" style="2" customWidth="1"/>
    <col min="2" max="2" width="3.75" style="2" bestFit="1" customWidth="1"/>
    <col min="3" max="5" width="16.625" style="2" customWidth="1"/>
    <col min="6" max="6" width="6.5" style="2" customWidth="1"/>
    <col min="7" max="7" width="16.625" style="2" customWidth="1"/>
    <col min="8" max="8" width="4.25" style="2" customWidth="1"/>
    <col min="9" max="9" width="1.875" style="2" customWidth="1"/>
    <col min="10" max="10" width="2.5" style="2" bestFit="1" customWidth="1"/>
    <col min="11" max="12" width="14.375" style="2" customWidth="1"/>
    <col min="13" max="14" width="14.875" style="2" customWidth="1"/>
    <col min="15" max="16" width="12.875" style="2" customWidth="1"/>
    <col min="17" max="16384" width="9" style="2"/>
  </cols>
  <sheetData>
    <row r="1" spans="2:16" ht="33.75" customHeight="1" x14ac:dyDescent="0.15">
      <c r="B1" s="68" t="s">
        <v>15</v>
      </c>
      <c r="C1" s="69"/>
      <c r="D1" s="69"/>
      <c r="E1" s="69"/>
      <c r="F1" s="69"/>
      <c r="G1" s="69"/>
      <c r="H1" s="69"/>
      <c r="I1" s="1"/>
      <c r="J1" s="22"/>
      <c r="K1" s="78" t="str">
        <f>IF(OR(C6="",L6="",M6="",N6="",O6="",P6=""),"未入力・誤入力の項目があります！","入力OKです")</f>
        <v>入力OKです</v>
      </c>
      <c r="L1" s="78"/>
      <c r="M1" s="79"/>
      <c r="N1" s="79"/>
      <c r="O1" s="79"/>
      <c r="P1" s="79"/>
    </row>
    <row r="2" spans="2:16" ht="33.75" customHeight="1" x14ac:dyDescent="0.15">
      <c r="B2" s="80" t="s">
        <v>5</v>
      </c>
      <c r="C2" s="81"/>
      <c r="D2" s="82" t="s">
        <v>34</v>
      </c>
      <c r="E2" s="83"/>
      <c r="F2" s="83"/>
      <c r="G2" s="83"/>
      <c r="H2" s="84"/>
      <c r="I2" s="1"/>
      <c r="J2" s="22"/>
      <c r="K2" s="85"/>
      <c r="L2" s="86"/>
      <c r="M2" s="86"/>
      <c r="N2" s="86"/>
      <c r="O2" s="86"/>
      <c r="P2" s="86"/>
    </row>
    <row r="3" spans="2:16" ht="17.25" customHeight="1" x14ac:dyDescent="0.15">
      <c r="B3" s="23"/>
      <c r="C3" s="1"/>
      <c r="D3" s="1"/>
      <c r="E3" s="1"/>
      <c r="F3" s="1"/>
      <c r="G3" s="1"/>
      <c r="H3" s="1"/>
      <c r="I3" s="1"/>
      <c r="J3" s="22"/>
      <c r="K3" s="22"/>
      <c r="L3" s="22"/>
    </row>
    <row r="4" spans="2:16" ht="8.1" customHeight="1" x14ac:dyDescent="0.15">
      <c r="B4" s="3"/>
      <c r="C4" s="4"/>
      <c r="D4" s="4"/>
      <c r="E4" s="4"/>
      <c r="F4" s="4"/>
      <c r="G4" s="4"/>
      <c r="H4" s="5"/>
      <c r="I4" s="6"/>
      <c r="J4" s="6"/>
      <c r="K4" s="6"/>
      <c r="L4" s="6"/>
    </row>
    <row r="5" spans="2:16" ht="45" customHeight="1" x14ac:dyDescent="0.15">
      <c r="B5" s="87">
        <v>1</v>
      </c>
      <c r="C5" s="16" t="s">
        <v>1</v>
      </c>
      <c r="D5" s="15"/>
      <c r="E5" s="18" t="s">
        <v>0</v>
      </c>
      <c r="F5" s="35"/>
      <c r="G5" s="17" t="s">
        <v>11</v>
      </c>
      <c r="H5" s="7"/>
      <c r="I5" s="6"/>
      <c r="J5" s="61"/>
      <c r="K5" s="28" t="s">
        <v>6</v>
      </c>
      <c r="L5" s="44" t="s">
        <v>19</v>
      </c>
      <c r="M5" s="45" t="s">
        <v>7</v>
      </c>
      <c r="N5" s="46" t="s">
        <v>8</v>
      </c>
      <c r="O5" s="46" t="s">
        <v>9</v>
      </c>
      <c r="P5" s="46" t="s">
        <v>10</v>
      </c>
    </row>
    <row r="6" spans="2:16" ht="30" customHeight="1" x14ac:dyDescent="0.15">
      <c r="B6" s="87"/>
      <c r="C6" s="89">
        <v>44266</v>
      </c>
      <c r="D6" s="58" t="s">
        <v>23</v>
      </c>
      <c r="E6" s="43">
        <f>C6*3/4</f>
        <v>33199.5</v>
      </c>
      <c r="F6" s="39" t="s">
        <v>17</v>
      </c>
      <c r="G6" s="9">
        <f>ROUNDDOWN(E6,-2)</f>
        <v>33100</v>
      </c>
      <c r="H6" s="7"/>
      <c r="I6" s="6"/>
      <c r="J6" s="61"/>
      <c r="K6" s="29" t="s">
        <v>14</v>
      </c>
      <c r="L6" s="26">
        <v>0</v>
      </c>
      <c r="M6" s="26">
        <v>0</v>
      </c>
      <c r="N6" s="89">
        <v>1</v>
      </c>
      <c r="O6" s="26">
        <v>0</v>
      </c>
      <c r="P6" s="26">
        <v>0</v>
      </c>
    </row>
    <row r="7" spans="2:16" ht="8.1" customHeight="1" x14ac:dyDescent="0.15">
      <c r="B7" s="10"/>
      <c r="C7" s="11"/>
      <c r="D7" s="11"/>
      <c r="E7" s="11"/>
      <c r="F7" s="11"/>
      <c r="G7" s="11"/>
      <c r="H7" s="12"/>
      <c r="I7" s="6"/>
      <c r="J7" s="6"/>
      <c r="K7" s="6"/>
      <c r="L7" s="6"/>
    </row>
    <row r="8" spans="2:16" ht="8.1" customHeight="1" x14ac:dyDescent="0.15">
      <c r="B8" s="3"/>
      <c r="C8" s="4"/>
      <c r="D8" s="4"/>
      <c r="E8" s="4"/>
      <c r="F8" s="4"/>
      <c r="G8" s="4"/>
      <c r="H8" s="5"/>
      <c r="I8" s="6"/>
      <c r="J8" s="6"/>
      <c r="K8" s="6"/>
      <c r="L8" s="6"/>
    </row>
    <row r="9" spans="2:16" ht="20.100000000000001" customHeight="1" x14ac:dyDescent="0.15">
      <c r="B9" s="59">
        <v>2</v>
      </c>
      <c r="C9" s="18" t="s">
        <v>13</v>
      </c>
      <c r="D9" s="6"/>
      <c r="E9" s="18" t="s">
        <v>12</v>
      </c>
      <c r="F9" s="30"/>
      <c r="G9" s="6"/>
      <c r="H9" s="7"/>
      <c r="I9" s="6"/>
      <c r="J9" s="61"/>
      <c r="K9" s="2" t="s">
        <v>18</v>
      </c>
    </row>
    <row r="10" spans="2:16" ht="30" customHeight="1" x14ac:dyDescent="0.15">
      <c r="B10" s="59"/>
      <c r="C10" s="25">
        <f>G6</f>
        <v>33100</v>
      </c>
      <c r="D10" s="24" t="str">
        <f>IF(C10&lt;E10,"＜",IF(C10&gt;E10,"＞",IF(C10=E10,"＝")))</f>
        <v>＞</v>
      </c>
      <c r="E10" s="25">
        <f>5000*$L$6+10000*$M$6+20000*$N$6+25000*$O$6+30000*$P$6</f>
        <v>20000</v>
      </c>
      <c r="F10" s="31"/>
      <c r="G10" s="6"/>
      <c r="H10" s="7"/>
      <c r="I10" s="6"/>
      <c r="J10" s="61"/>
      <c r="K10" s="54"/>
      <c r="L10" s="49" t="s">
        <v>32</v>
      </c>
    </row>
    <row r="11" spans="2:16" ht="27" customHeight="1" x14ac:dyDescent="0.15">
      <c r="B11" s="59"/>
      <c r="C11" s="6"/>
      <c r="D11" s="6"/>
      <c r="E11" s="6"/>
      <c r="F11" s="31"/>
      <c r="G11" s="6"/>
      <c r="H11" s="7"/>
      <c r="I11" s="6"/>
      <c r="J11" s="61"/>
      <c r="K11" s="55"/>
      <c r="L11" s="41" t="s">
        <v>35</v>
      </c>
    </row>
    <row r="12" spans="2:16" ht="12" customHeight="1" x14ac:dyDescent="0.15">
      <c r="B12" s="59"/>
      <c r="C12" s="6"/>
      <c r="D12" s="6"/>
      <c r="E12" s="6"/>
      <c r="F12" s="31"/>
      <c r="G12" s="6"/>
      <c r="H12" s="7"/>
      <c r="I12" s="6"/>
      <c r="J12" s="61"/>
    </row>
    <row r="13" spans="2:16" ht="17.25" customHeight="1" x14ac:dyDescent="0.15">
      <c r="B13" s="59"/>
      <c r="C13" s="70" t="s">
        <v>21</v>
      </c>
      <c r="D13" s="71"/>
      <c r="E13" s="72"/>
      <c r="F13" s="30"/>
      <c r="G13" s="6"/>
      <c r="H13" s="7"/>
      <c r="I13" s="6"/>
      <c r="J13" s="61"/>
      <c r="K13" s="57"/>
    </row>
    <row r="14" spans="2:16" ht="30" customHeight="1" x14ac:dyDescent="0.15">
      <c r="B14" s="59"/>
      <c r="C14" s="73">
        <f>IF(C10&gt;E10,E10,C10)</f>
        <v>20000</v>
      </c>
      <c r="D14" s="74"/>
      <c r="E14" s="75"/>
      <c r="F14" s="33"/>
      <c r="G14" s="6"/>
      <c r="H14" s="7"/>
      <c r="I14" s="6"/>
      <c r="J14" s="61"/>
      <c r="K14" s="55"/>
    </row>
    <row r="15" spans="2:16" ht="7.5" customHeight="1" x14ac:dyDescent="0.15">
      <c r="B15" s="10"/>
      <c r="C15" s="11"/>
      <c r="D15" s="11"/>
      <c r="E15" s="11"/>
      <c r="F15" s="11"/>
      <c r="G15" s="11"/>
      <c r="H15" s="12"/>
      <c r="I15" s="6"/>
      <c r="J15" s="6"/>
    </row>
    <row r="16" spans="2:16" ht="8.1" customHeight="1" x14ac:dyDescent="0.15">
      <c r="B16" s="88">
        <v>4</v>
      </c>
      <c r="C16" s="4"/>
      <c r="D16" s="4"/>
      <c r="E16" s="4"/>
      <c r="F16" s="4"/>
      <c r="G16" s="4"/>
      <c r="H16" s="5"/>
      <c r="I16" s="6"/>
      <c r="J16" s="61"/>
    </row>
    <row r="17" spans="2:17" x14ac:dyDescent="0.15">
      <c r="B17" s="59"/>
      <c r="C17" s="18" t="s">
        <v>31</v>
      </c>
      <c r="D17" s="19"/>
      <c r="E17" s="18" t="s">
        <v>3</v>
      </c>
      <c r="F17" s="35"/>
      <c r="G17" s="18" t="s">
        <v>20</v>
      </c>
      <c r="H17" s="7"/>
      <c r="I17" s="6"/>
      <c r="J17" s="61"/>
    </row>
    <row r="18" spans="2:17" ht="30" customHeight="1" x14ac:dyDescent="0.15">
      <c r="B18" s="59"/>
      <c r="C18" s="13">
        <f>C14</f>
        <v>20000</v>
      </c>
      <c r="D18" s="38" t="s">
        <v>4</v>
      </c>
      <c r="E18" s="50">
        <f>IF((L11="あり"),5000*SUM(L6:P6),IF(AND(K11="なし",L11="あり"),5000*SUM(L6:P6),IF(AND(K11="あり",L11="なし"),10000*SUM(L6:P6),0)))</f>
        <v>5000</v>
      </c>
      <c r="F18" s="37" t="s">
        <v>16</v>
      </c>
      <c r="G18" s="14">
        <f>C18+E18</f>
        <v>25000</v>
      </c>
      <c r="H18" s="7"/>
      <c r="I18" s="6"/>
      <c r="J18" s="61"/>
    </row>
    <row r="19" spans="2:17" ht="8.1" customHeight="1" x14ac:dyDescent="0.15">
      <c r="B19" s="59"/>
      <c r="C19" s="6"/>
      <c r="D19" s="6"/>
      <c r="E19" s="6"/>
      <c r="F19" s="36"/>
      <c r="G19" s="6"/>
      <c r="H19" s="7"/>
      <c r="I19" s="6"/>
      <c r="J19" s="61"/>
    </row>
    <row r="20" spans="2:17" ht="8.1" customHeight="1" x14ac:dyDescent="0.15">
      <c r="B20" s="59"/>
      <c r="C20" s="20"/>
      <c r="D20" s="20"/>
      <c r="E20" s="20"/>
      <c r="F20" s="34"/>
      <c r="G20" s="20"/>
      <c r="H20" s="21"/>
      <c r="I20" s="6"/>
      <c r="J20" s="61"/>
    </row>
    <row r="21" spans="2:17" x14ac:dyDescent="0.15">
      <c r="B21" s="59"/>
      <c r="C21" s="18" t="s">
        <v>20</v>
      </c>
      <c r="D21" s="6"/>
      <c r="E21" s="18" t="s">
        <v>1</v>
      </c>
      <c r="F21" s="30"/>
      <c r="G21" s="30"/>
      <c r="H21" s="7"/>
      <c r="I21" s="6"/>
      <c r="J21" s="61"/>
    </row>
    <row r="22" spans="2:17" ht="30" customHeight="1" x14ac:dyDescent="0.15">
      <c r="B22" s="59"/>
      <c r="C22" s="13">
        <f>G18</f>
        <v>25000</v>
      </c>
      <c r="D22" s="24" t="str">
        <f>IF(C22&lt;E22,"＜",IF(C22&gt;E22,"＞",IF(C22=E22,"＝")))</f>
        <v>＜</v>
      </c>
      <c r="E22" s="13">
        <f>C6</f>
        <v>44266</v>
      </c>
      <c r="F22" s="31"/>
      <c r="G22" s="31"/>
      <c r="H22" s="7"/>
      <c r="I22" s="6"/>
      <c r="J22" s="61"/>
      <c r="K22" s="47"/>
      <c r="L22" s="47"/>
      <c r="M22" s="47"/>
      <c r="N22" s="47"/>
      <c r="O22" s="47"/>
      <c r="P22" s="47"/>
      <c r="Q22" s="47"/>
    </row>
    <row r="23" spans="2:17" ht="25.5" customHeight="1" x14ac:dyDescent="0.15">
      <c r="B23" s="59"/>
      <c r="C23" s="6"/>
      <c r="D23" s="6"/>
      <c r="E23" s="6"/>
      <c r="F23" s="31"/>
      <c r="G23" s="6"/>
      <c r="H23" s="7"/>
      <c r="I23" s="6"/>
      <c r="J23" s="61"/>
      <c r="K23" s="47"/>
      <c r="L23" s="47"/>
      <c r="M23" s="47"/>
      <c r="N23" s="47"/>
      <c r="O23" s="47"/>
      <c r="P23" s="47"/>
      <c r="Q23" s="47"/>
    </row>
    <row r="24" spans="2:17" ht="15.75" customHeight="1" x14ac:dyDescent="0.15">
      <c r="B24" s="59"/>
      <c r="C24" s="62" t="s">
        <v>22</v>
      </c>
      <c r="D24" s="63"/>
      <c r="E24" s="64"/>
      <c r="F24" s="30"/>
      <c r="G24" s="30"/>
      <c r="H24" s="7"/>
      <c r="I24" s="6"/>
      <c r="J24" s="61"/>
      <c r="K24" s="47"/>
      <c r="L24" s="47"/>
      <c r="M24" s="47"/>
      <c r="N24" s="47"/>
      <c r="O24" s="47"/>
      <c r="P24" s="47"/>
      <c r="Q24" s="47"/>
    </row>
    <row r="25" spans="2:17" ht="22.5" customHeight="1" x14ac:dyDescent="0.15">
      <c r="B25" s="59"/>
      <c r="C25" s="65">
        <f>IF(K2="新型コロナ対策訓練の実施が必須です。","新型コロナ対策訓練の実施が必須",IF(C22&gt;E22,ROUNDDOWN(E22,-2),C22))</f>
        <v>25000</v>
      </c>
      <c r="D25" s="66"/>
      <c r="E25" s="67"/>
      <c r="F25" s="32"/>
      <c r="G25" s="6"/>
      <c r="H25" s="7"/>
      <c r="I25" s="6"/>
      <c r="J25" s="61"/>
      <c r="K25" s="47"/>
      <c r="L25" s="47"/>
      <c r="M25" s="47"/>
      <c r="N25" s="47"/>
      <c r="O25" s="47"/>
      <c r="P25" s="47"/>
      <c r="Q25" s="47"/>
    </row>
    <row r="26" spans="2:17" ht="16.5" customHeight="1" x14ac:dyDescent="0.15">
      <c r="B26" s="60"/>
      <c r="C26" s="11"/>
      <c r="D26" s="11"/>
      <c r="E26" s="11"/>
      <c r="F26" s="11"/>
      <c r="G26" s="11"/>
      <c r="H26" s="12"/>
      <c r="I26" s="6"/>
      <c r="J26" s="61"/>
      <c r="K26" s="47"/>
      <c r="L26" s="47"/>
      <c r="M26" s="47"/>
      <c r="N26" s="47"/>
      <c r="O26" s="47"/>
      <c r="P26" s="47"/>
      <c r="Q26" s="47"/>
    </row>
    <row r="27" spans="2:17" ht="8.1" customHeight="1" x14ac:dyDescent="0.15">
      <c r="B27" s="58"/>
      <c r="C27" s="6"/>
      <c r="D27" s="6"/>
      <c r="E27" s="6"/>
      <c r="F27" s="6"/>
      <c r="G27" s="6"/>
      <c r="H27" s="6"/>
      <c r="I27" s="6"/>
      <c r="J27" s="58"/>
      <c r="K27" s="47"/>
      <c r="L27" s="47"/>
      <c r="M27" s="47"/>
      <c r="N27" s="47"/>
      <c r="O27" s="47"/>
      <c r="P27" s="47"/>
      <c r="Q27" s="47"/>
    </row>
    <row r="28" spans="2:17" ht="18.75" customHeight="1" x14ac:dyDescent="0.15">
      <c r="B28" s="58"/>
      <c r="C28" s="6"/>
      <c r="D28" s="6"/>
      <c r="E28" s="6"/>
      <c r="F28" s="6"/>
      <c r="G28" s="6"/>
      <c r="H28" s="6"/>
      <c r="I28" s="6"/>
      <c r="J28" s="58"/>
      <c r="K28" s="47"/>
      <c r="L28" s="47"/>
      <c r="M28" s="47"/>
      <c r="N28" s="47"/>
      <c r="O28" s="47"/>
      <c r="P28" s="47"/>
      <c r="Q28" s="47"/>
    </row>
    <row r="29" spans="2:17" x14ac:dyDescent="0.15">
      <c r="C29" s="40"/>
    </row>
    <row r="30" spans="2:17" x14ac:dyDescent="0.15">
      <c r="C30" s="40"/>
    </row>
  </sheetData>
  <mergeCells count="15">
    <mergeCell ref="B9:B14"/>
    <mergeCell ref="J9:J14"/>
    <mergeCell ref="C13:E13"/>
    <mergeCell ref="C14:E14"/>
    <mergeCell ref="B16:B26"/>
    <mergeCell ref="J16:J26"/>
    <mergeCell ref="C24:E24"/>
    <mergeCell ref="C25:E25"/>
    <mergeCell ref="B1:H1"/>
    <mergeCell ref="K1:P1"/>
    <mergeCell ref="B2:C2"/>
    <mergeCell ref="D2:H2"/>
    <mergeCell ref="K2:P2"/>
    <mergeCell ref="B5:B6"/>
    <mergeCell ref="J5:J6"/>
  </mergeCells>
  <phoneticPr fontId="1"/>
  <conditionalFormatting sqref="K11:L11">
    <cfRule type="containsText" dxfId="6" priority="6" operator="containsText" text="選択してください">
      <formula>NOT(ISERROR(SEARCH("選択してください",K11)))</formula>
    </cfRule>
  </conditionalFormatting>
  <conditionalFormatting sqref="C6">
    <cfRule type="containsBlanks" dxfId="5" priority="7">
      <formula>LEN(TRIM(C6))=0</formula>
    </cfRule>
  </conditionalFormatting>
  <conditionalFormatting sqref="M6:P6">
    <cfRule type="containsBlanks" dxfId="4" priority="5">
      <formula>LEN(TRIM(M6))=0</formula>
    </cfRule>
  </conditionalFormatting>
  <conditionalFormatting sqref="K1:P1">
    <cfRule type="containsText" dxfId="3" priority="4" operator="containsText" text="未入力・誤入力の項目があります！">
      <formula>NOT(ISERROR(SEARCH("未入力・誤入力の項目があります！",K1)))</formula>
    </cfRule>
  </conditionalFormatting>
  <conditionalFormatting sqref="L6">
    <cfRule type="containsBlanks" dxfId="2" priority="3">
      <formula>LEN(TRIM(L6))=0</formula>
    </cfRule>
  </conditionalFormatting>
  <conditionalFormatting sqref="K14">
    <cfRule type="containsText" dxfId="1" priority="2" operator="containsText" text="選択してください">
      <formula>NOT(ISERROR(SEARCH("選択してください",K14)))</formula>
    </cfRule>
  </conditionalFormatting>
  <conditionalFormatting sqref="K2:P2">
    <cfRule type="expression" dxfId="0" priority="1">
      <formula>$K$2="新型コロナ対策訓練の実施が必須です。"</formula>
    </cfRule>
  </conditionalFormatting>
  <dataValidations count="2">
    <dataValidation type="list" allowBlank="1" showInputMessage="1" showErrorMessage="1" sqref="K11:L11 K14">
      <formula1>"選択してください,あり,なし"</formula1>
    </dataValidation>
    <dataValidation type="list" allowBlank="1" showInputMessage="1" showErrorMessage="1" sqref="B1:H1">
      <formula1>"活動助成金交付決定額計算表（中央区で作成）,活動助成金交付確定額計算表（中央区で作成）"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R4</vt:lpstr>
      <vt:lpstr>(R5)</vt:lpstr>
      <vt:lpstr>※入力例</vt:lpstr>
      <vt:lpstr>'(R5)'!Print_Area</vt:lpstr>
      <vt:lpstr>※入力例!Print_Area</vt:lpstr>
      <vt:lpstr>'R4'!Print_Area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IT推進課</dc:creator>
  <cp:lastModifiedBy>新潟市</cp:lastModifiedBy>
  <cp:lastPrinted>2020-07-27T05:07:24Z</cp:lastPrinted>
  <dcterms:created xsi:type="dcterms:W3CDTF">2015-08-04T00:27:34Z</dcterms:created>
  <dcterms:modified xsi:type="dcterms:W3CDTF">2023-06-13T06:17:18Z</dcterms:modified>
</cp:coreProperties>
</file>