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M:\M000115000_学校支援課\K 地域クラブ活動推進室\し　市の支援事業\令和8年度補助金申請書\★02_申請書データ\"/>
    </mc:Choice>
  </mc:AlternateContent>
  <xr:revisionPtr revIDLastSave="0" documentId="13_ncr:1_{1FD821F9-FA6E-4683-AABC-958EA87006DE}" xr6:coauthVersionLast="47" xr6:coauthVersionMax="47" xr10:uidLastSave="{00000000-0000-0000-0000-000000000000}"/>
  <bookViews>
    <workbookView xWindow="-110" yWindow="-110" windowWidth="19420" windowHeight="10300" tabRatio="739" firstSheet="13" activeTab="17" xr2:uid="{00000000-000D-0000-FFFF-FFFF00000000}"/>
  </bookViews>
  <sheets>
    <sheet name="申請書" sheetId="19" r:id="rId1"/>
    <sheet name="概算払い" sheetId="20" r:id="rId2"/>
    <sheet name="(別紙1－1)年間活動計画" sheetId="22" r:id="rId3"/>
    <sheet name="(別紙1－2)消耗品計画" sheetId="33" r:id="rId4"/>
    <sheet name="(別紙2)口座情報" sheetId="32" r:id="rId5"/>
    <sheet name="委任状" sheetId="25" r:id="rId6"/>
    <sheet name="(別紙3)収支予算" sheetId="26" r:id="rId7"/>
    <sheet name="(別紙4)収支計画" sheetId="27" r:id="rId8"/>
    <sheet name="チェックシート(申請)" sheetId="38" r:id="rId9"/>
    <sheet name="中間報告書" sheetId="14" r:id="rId10"/>
    <sheet name="(別紙1－1)年間活動実績報告_謝金・研修受講料" sheetId="36" r:id="rId11"/>
    <sheet name="(別紙1－2)消耗品費" sheetId="13" r:id="rId12"/>
    <sheet name="(別紙3)収支実績(自動入力)" sheetId="10" r:id="rId13"/>
    <sheet name="(別紙4)収支明細書" sheetId="12" r:id="rId14"/>
    <sheet name="チェックシート(中間)" sheetId="16" r:id="rId15"/>
    <sheet name="【2月】実績報告" sheetId="15" r:id="rId16"/>
    <sheet name="【2月】チェックシート(実績)" sheetId="18" r:id="rId17"/>
    <sheet name="補助金確定通知書" sheetId="31" r:id="rId18"/>
  </sheets>
  <externalReferences>
    <externalReference r:id="rId19"/>
  </externalReferences>
  <definedNames>
    <definedName name="_Hlk225329483" localSheetId="0">申請書!$B$47</definedName>
    <definedName name="Excel_BuiltIn_Print_Area" localSheetId="7">'(別紙4)収支計画'!$A$3:$I$24</definedName>
    <definedName name="Excel_BuiltIn_Print_Area" localSheetId="13">'(別紙4)収支明細書'!$A$3:$I$24</definedName>
    <definedName name="_xlnm.Print_Area" localSheetId="2">'(別紙1－1)年間活動計画'!$A$1:$P$109</definedName>
    <definedName name="_xlnm.Print_Area" localSheetId="10">'(別紙1－1)年間活動実績報告_謝金・研修受講料'!$A$1:$P$112</definedName>
    <definedName name="_xlnm.Print_Area" localSheetId="3">'(別紙1－2)消耗品計画'!$A$1:$N$45</definedName>
    <definedName name="_xlnm.Print_Area" localSheetId="11">'(別紙1－2)消耗品費'!$A$1:$K$46</definedName>
    <definedName name="_xlnm.Print_Area" localSheetId="4">'(別紙2)口座情報'!$A$1:$I$18</definedName>
    <definedName name="_xlnm.Print_Area" localSheetId="7">'(別紙4)収支計画'!$A$3:$J$32</definedName>
    <definedName name="_xlnm.Print_Area" localSheetId="13">'(別紙4)収支明細書'!$A$3:$J$32</definedName>
    <definedName name="_xlnm.Print_Area" localSheetId="16">'【2月】チェックシート(実績)'!$A$1:$H$19</definedName>
    <definedName name="_xlnm.Print_Area" localSheetId="15">【2月】実績報告!$A$1:$Z$47</definedName>
    <definedName name="_xlnm.Print_Area" localSheetId="8">'チェックシート(申請)'!$A$1:$G$26</definedName>
    <definedName name="_xlnm.Print_Area" localSheetId="14">'チェックシート(中間)'!$A$1:$G$19</definedName>
    <definedName name="_xlnm.Print_Area" localSheetId="5">委任状!$A$1:$O$22</definedName>
    <definedName name="_xlnm.Print_Area" localSheetId="1">概算払い!$A$1:$Y$30</definedName>
    <definedName name="_xlnm.Print_Area" localSheetId="0">申請書!$A$1:$Y$49</definedName>
    <definedName name="_xlnm.Print_Area" localSheetId="9">中間報告書!$A$1:$Y$48</definedName>
    <definedName name="_xlnm.Print_Area" localSheetId="17">補助金確定通知書!$A$1:$Z$47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 i="36" l="1"/>
  <c r="O2" i="36"/>
  <c r="K2" i="13" s="1"/>
  <c r="J4" i="12" s="1"/>
  <c r="J13" i="13"/>
  <c r="C2" i="38"/>
  <c r="K34" i="33" l="1"/>
  <c r="C94" i="36" l="1"/>
  <c r="C87" i="36"/>
  <c r="C80" i="36"/>
  <c r="C73" i="36"/>
  <c r="C66" i="36"/>
  <c r="C59" i="36"/>
  <c r="C52" i="36"/>
  <c r="C45" i="36"/>
  <c r="C38" i="36"/>
  <c r="C31" i="36"/>
  <c r="C24" i="36"/>
  <c r="C17" i="36"/>
  <c r="D6" i="36"/>
  <c r="D5" i="36"/>
  <c r="F23" i="12" l="1"/>
  <c r="S106" i="36"/>
  <c r="O106" i="36" l="1"/>
  <c r="P105" i="36"/>
  <c r="M102" i="36"/>
  <c r="E22" i="12" s="1"/>
  <c r="L102" i="36"/>
  <c r="E21" i="12" s="1"/>
  <c r="K102" i="36"/>
  <c r="E20" i="12" s="1"/>
  <c r="J102" i="36"/>
  <c r="E19" i="12" s="1"/>
  <c r="I102" i="36"/>
  <c r="E18" i="12" s="1"/>
  <c r="H102" i="36"/>
  <c r="E17" i="12" s="1"/>
  <c r="G102" i="36"/>
  <c r="E16" i="12" s="1"/>
  <c r="F102" i="36"/>
  <c r="E15" i="12" s="1"/>
  <c r="E102" i="36"/>
  <c r="E14" i="12" s="1"/>
  <c r="D102" i="36"/>
  <c r="E13" i="12" s="1"/>
  <c r="C102" i="36"/>
  <c r="E12" i="12" s="1"/>
  <c r="M98" i="36"/>
  <c r="AC99" i="36" s="1"/>
  <c r="M99" i="36" s="1"/>
  <c r="L98" i="36"/>
  <c r="AB99" i="36" s="1"/>
  <c r="L99" i="36" s="1"/>
  <c r="K98" i="36"/>
  <c r="AA99" i="36" s="1"/>
  <c r="K99" i="36" s="1"/>
  <c r="J98" i="36"/>
  <c r="Z99" i="36" s="1"/>
  <c r="J99" i="36" s="1"/>
  <c r="I98" i="36"/>
  <c r="Y99" i="36" s="1"/>
  <c r="I99" i="36" s="1"/>
  <c r="H98" i="36"/>
  <c r="X99" i="36" s="1"/>
  <c r="H99" i="36" s="1"/>
  <c r="G98" i="36"/>
  <c r="W99" i="36" s="1"/>
  <c r="G99" i="36" s="1"/>
  <c r="F98" i="36"/>
  <c r="V99" i="36" s="1"/>
  <c r="F99" i="36" s="1"/>
  <c r="E98" i="36"/>
  <c r="D98" i="36"/>
  <c r="T99" i="36" s="1"/>
  <c r="D99" i="36" s="1"/>
  <c r="C98" i="36"/>
  <c r="S99" i="36" s="1"/>
  <c r="C99" i="36" s="1"/>
  <c r="P97" i="36" a="1"/>
  <c r="P97" i="36" s="1"/>
  <c r="O97" i="36"/>
  <c r="O96" i="36"/>
  <c r="P95" i="36" a="1"/>
  <c r="P95" i="36" s="1"/>
  <c r="O94" i="36"/>
  <c r="M91" i="36"/>
  <c r="AC92" i="36" s="1"/>
  <c r="M92" i="36" s="1"/>
  <c r="L91" i="36"/>
  <c r="AB92" i="36" s="1"/>
  <c r="L92" i="36" s="1"/>
  <c r="K91" i="36"/>
  <c r="AA92" i="36" s="1"/>
  <c r="K92" i="36" s="1"/>
  <c r="J91" i="36"/>
  <c r="Z92" i="36" s="1"/>
  <c r="J92" i="36" s="1"/>
  <c r="I91" i="36"/>
  <c r="Y92" i="36" s="1"/>
  <c r="I92" i="36" s="1"/>
  <c r="H91" i="36"/>
  <c r="X92" i="36" s="1"/>
  <c r="H92" i="36" s="1"/>
  <c r="G91" i="36"/>
  <c r="W92" i="36" s="1"/>
  <c r="G92" i="36" s="1"/>
  <c r="F91" i="36"/>
  <c r="V92" i="36" s="1"/>
  <c r="F92" i="36" s="1"/>
  <c r="E91" i="36"/>
  <c r="U92" i="36" s="1"/>
  <c r="E92" i="36" s="1"/>
  <c r="D91" i="36"/>
  <c r="T92" i="36" s="1"/>
  <c r="D92" i="36" s="1"/>
  <c r="C91" i="36"/>
  <c r="P90" i="36" a="1"/>
  <c r="P90" i="36" s="1"/>
  <c r="O90" i="36"/>
  <c r="O89" i="36"/>
  <c r="P88" i="36" a="1"/>
  <c r="P88" i="36" s="1"/>
  <c r="O87" i="36"/>
  <c r="M84" i="36"/>
  <c r="AC85" i="36" s="1"/>
  <c r="M85" i="36" s="1"/>
  <c r="L84" i="36"/>
  <c r="AB85" i="36" s="1"/>
  <c r="L85" i="36" s="1"/>
  <c r="K84" i="36"/>
  <c r="AA85" i="36" s="1"/>
  <c r="K85" i="36" s="1"/>
  <c r="J84" i="36"/>
  <c r="Z85" i="36" s="1"/>
  <c r="J85" i="36" s="1"/>
  <c r="I84" i="36"/>
  <c r="Y85" i="36" s="1"/>
  <c r="I85" i="36" s="1"/>
  <c r="H84" i="36"/>
  <c r="X85" i="36" s="1"/>
  <c r="H85" i="36" s="1"/>
  <c r="G84" i="36"/>
  <c r="W85" i="36" s="1"/>
  <c r="G85" i="36" s="1"/>
  <c r="F84" i="36"/>
  <c r="V85" i="36" s="1"/>
  <c r="F85" i="36" s="1"/>
  <c r="E84" i="36"/>
  <c r="U85" i="36" s="1"/>
  <c r="E85" i="36" s="1"/>
  <c r="D84" i="36"/>
  <c r="T85" i="36" s="1"/>
  <c r="D85" i="36" s="1"/>
  <c r="C84" i="36"/>
  <c r="S85" i="36" s="1"/>
  <c r="C85" i="36" s="1"/>
  <c r="P83" i="36" a="1"/>
  <c r="P83" i="36" s="1"/>
  <c r="O83" i="36"/>
  <c r="O82" i="36"/>
  <c r="P81" i="36" a="1"/>
  <c r="P81" i="36" s="1"/>
  <c r="O80" i="36"/>
  <c r="M77" i="36"/>
  <c r="AC78" i="36" s="1"/>
  <c r="M78" i="36" s="1"/>
  <c r="L77" i="36"/>
  <c r="AB78" i="36" s="1"/>
  <c r="L78" i="36" s="1"/>
  <c r="K77" i="36"/>
  <c r="AA78" i="36" s="1"/>
  <c r="K78" i="36" s="1"/>
  <c r="J77" i="36"/>
  <c r="Z78" i="36" s="1"/>
  <c r="J78" i="36" s="1"/>
  <c r="I77" i="36"/>
  <c r="Y78" i="36" s="1"/>
  <c r="I78" i="36" s="1"/>
  <c r="H77" i="36"/>
  <c r="X78" i="36" s="1"/>
  <c r="H78" i="36" s="1"/>
  <c r="G77" i="36"/>
  <c r="W78" i="36" s="1"/>
  <c r="G78" i="36" s="1"/>
  <c r="F77" i="36"/>
  <c r="V78" i="36" s="1"/>
  <c r="F78" i="36" s="1"/>
  <c r="E77" i="36"/>
  <c r="U78" i="36" s="1"/>
  <c r="E78" i="36" s="1"/>
  <c r="D77" i="36"/>
  <c r="T78" i="36" s="1"/>
  <c r="D78" i="36" s="1"/>
  <c r="C77" i="36"/>
  <c r="S78" i="36" s="1"/>
  <c r="C78" i="36" s="1"/>
  <c r="P76" i="36" a="1"/>
  <c r="P76" i="36" s="1"/>
  <c r="O76" i="36"/>
  <c r="O75" i="36"/>
  <c r="P74" i="36" a="1"/>
  <c r="P74" i="36" s="1"/>
  <c r="O73" i="36"/>
  <c r="M70" i="36"/>
  <c r="AC71" i="36" s="1"/>
  <c r="M71" i="36" s="1"/>
  <c r="L70" i="36"/>
  <c r="AB71" i="36" s="1"/>
  <c r="L71" i="36" s="1"/>
  <c r="K70" i="36"/>
  <c r="AA71" i="36" s="1"/>
  <c r="K71" i="36" s="1"/>
  <c r="J70" i="36"/>
  <c r="Z71" i="36" s="1"/>
  <c r="J71" i="36" s="1"/>
  <c r="I70" i="36"/>
  <c r="Y71" i="36" s="1"/>
  <c r="I71" i="36" s="1"/>
  <c r="H70" i="36"/>
  <c r="X71" i="36" s="1"/>
  <c r="H71" i="36" s="1"/>
  <c r="G70" i="36"/>
  <c r="W71" i="36" s="1"/>
  <c r="G71" i="36" s="1"/>
  <c r="F70" i="36"/>
  <c r="V71" i="36" s="1"/>
  <c r="F71" i="36" s="1"/>
  <c r="E70" i="36"/>
  <c r="U71" i="36" s="1"/>
  <c r="E71" i="36" s="1"/>
  <c r="D70" i="36"/>
  <c r="T71" i="36" s="1"/>
  <c r="D71" i="36" s="1"/>
  <c r="C70" i="36"/>
  <c r="P69" i="36" a="1"/>
  <c r="P69" i="36" s="1"/>
  <c r="O69" i="36"/>
  <c r="O68" i="36"/>
  <c r="P67" i="36" a="1"/>
  <c r="P67" i="36" s="1"/>
  <c r="O66" i="36"/>
  <c r="M63" i="36"/>
  <c r="AC64" i="36" s="1"/>
  <c r="M64" i="36" s="1"/>
  <c r="L63" i="36"/>
  <c r="AB64" i="36" s="1"/>
  <c r="L64" i="36" s="1"/>
  <c r="K63" i="36"/>
  <c r="AA64" i="36" s="1"/>
  <c r="K64" i="36" s="1"/>
  <c r="J63" i="36"/>
  <c r="Z64" i="36" s="1"/>
  <c r="J64" i="36" s="1"/>
  <c r="I63" i="36"/>
  <c r="Y64" i="36" s="1"/>
  <c r="I64" i="36" s="1"/>
  <c r="H63" i="36"/>
  <c r="X64" i="36" s="1"/>
  <c r="H64" i="36" s="1"/>
  <c r="G63" i="36"/>
  <c r="W64" i="36" s="1"/>
  <c r="G64" i="36" s="1"/>
  <c r="F63" i="36"/>
  <c r="V64" i="36" s="1"/>
  <c r="F64" i="36" s="1"/>
  <c r="E63" i="36"/>
  <c r="U64" i="36" s="1"/>
  <c r="E64" i="36" s="1"/>
  <c r="D63" i="36"/>
  <c r="T64" i="36" s="1"/>
  <c r="D64" i="36" s="1"/>
  <c r="C63" i="36"/>
  <c r="S64" i="36" s="1"/>
  <c r="C64" i="36" s="1"/>
  <c r="P62" i="36" a="1"/>
  <c r="P62" i="36" s="1"/>
  <c r="O62" i="36"/>
  <c r="O61" i="36"/>
  <c r="P60" i="36" a="1"/>
  <c r="P60" i="36" s="1"/>
  <c r="O59" i="36"/>
  <c r="M56" i="36"/>
  <c r="AC57" i="36" s="1"/>
  <c r="M57" i="36" s="1"/>
  <c r="L56" i="36"/>
  <c r="AB57" i="36" s="1"/>
  <c r="L57" i="36" s="1"/>
  <c r="K56" i="36"/>
  <c r="AA57" i="36" s="1"/>
  <c r="K57" i="36" s="1"/>
  <c r="J56" i="36"/>
  <c r="Z57" i="36" s="1"/>
  <c r="J57" i="36" s="1"/>
  <c r="I56" i="36"/>
  <c r="Y57" i="36" s="1"/>
  <c r="I57" i="36" s="1"/>
  <c r="H56" i="36"/>
  <c r="X57" i="36" s="1"/>
  <c r="H57" i="36" s="1"/>
  <c r="G56" i="36"/>
  <c r="W57" i="36" s="1"/>
  <c r="G57" i="36" s="1"/>
  <c r="F56" i="36"/>
  <c r="V57" i="36" s="1"/>
  <c r="F57" i="36" s="1"/>
  <c r="E56" i="36"/>
  <c r="U57" i="36" s="1"/>
  <c r="E57" i="36" s="1"/>
  <c r="D56" i="36"/>
  <c r="T57" i="36" s="1"/>
  <c r="D57" i="36" s="1"/>
  <c r="C56" i="36"/>
  <c r="S57" i="36" s="1"/>
  <c r="C57" i="36" s="1"/>
  <c r="P55" i="36" a="1"/>
  <c r="P55" i="36" s="1"/>
  <c r="O55" i="36"/>
  <c r="O54" i="36"/>
  <c r="P53" i="36" a="1"/>
  <c r="P53" i="36" s="1"/>
  <c r="O52" i="36"/>
  <c r="M49" i="36"/>
  <c r="AC50" i="36" s="1"/>
  <c r="M50" i="36" s="1"/>
  <c r="L49" i="36"/>
  <c r="AB50" i="36" s="1"/>
  <c r="L50" i="36" s="1"/>
  <c r="K49" i="36"/>
  <c r="AA50" i="36" s="1"/>
  <c r="K50" i="36" s="1"/>
  <c r="J49" i="36"/>
  <c r="Z50" i="36" s="1"/>
  <c r="J50" i="36" s="1"/>
  <c r="I49" i="36"/>
  <c r="Y50" i="36" s="1"/>
  <c r="I50" i="36" s="1"/>
  <c r="H49" i="36"/>
  <c r="X50" i="36" s="1"/>
  <c r="H50" i="36" s="1"/>
  <c r="G49" i="36"/>
  <c r="W50" i="36" s="1"/>
  <c r="G50" i="36" s="1"/>
  <c r="F49" i="36"/>
  <c r="V50" i="36" s="1"/>
  <c r="F50" i="36" s="1"/>
  <c r="E49" i="36"/>
  <c r="U50" i="36" s="1"/>
  <c r="E50" i="36" s="1"/>
  <c r="D49" i="36"/>
  <c r="T50" i="36" s="1"/>
  <c r="D50" i="36" s="1"/>
  <c r="C49" i="36"/>
  <c r="S50" i="36" s="1"/>
  <c r="C50" i="36" s="1"/>
  <c r="P48" i="36" a="1"/>
  <c r="P48" i="36" s="1"/>
  <c r="O48" i="36"/>
  <c r="O47" i="36"/>
  <c r="P46" i="36" a="1"/>
  <c r="P46" i="36" s="1"/>
  <c r="O45" i="36"/>
  <c r="M42" i="36"/>
  <c r="AC43" i="36" s="1"/>
  <c r="M43" i="36" s="1"/>
  <c r="L42" i="36"/>
  <c r="AB43" i="36" s="1"/>
  <c r="L43" i="36" s="1"/>
  <c r="K42" i="36"/>
  <c r="AA43" i="36" s="1"/>
  <c r="K43" i="36" s="1"/>
  <c r="J42" i="36"/>
  <c r="Z43" i="36" s="1"/>
  <c r="J43" i="36" s="1"/>
  <c r="I42" i="36"/>
  <c r="Y43" i="36" s="1"/>
  <c r="I43" i="36" s="1"/>
  <c r="H42" i="36"/>
  <c r="X43" i="36" s="1"/>
  <c r="H43" i="36" s="1"/>
  <c r="G42" i="36"/>
  <c r="W43" i="36" s="1"/>
  <c r="G43" i="36" s="1"/>
  <c r="F42" i="36"/>
  <c r="V43" i="36" s="1"/>
  <c r="F43" i="36" s="1"/>
  <c r="E42" i="36"/>
  <c r="U43" i="36" s="1"/>
  <c r="E43" i="36" s="1"/>
  <c r="D42" i="36"/>
  <c r="T43" i="36" s="1"/>
  <c r="D43" i="36" s="1"/>
  <c r="C42" i="36"/>
  <c r="P41" i="36" a="1"/>
  <c r="P41" i="36" s="1"/>
  <c r="O41" i="36"/>
  <c r="O40" i="36"/>
  <c r="P39" i="36" a="1"/>
  <c r="P39" i="36" s="1"/>
  <c r="O38" i="36"/>
  <c r="M35" i="36"/>
  <c r="AC36" i="36" s="1"/>
  <c r="M36" i="36" s="1"/>
  <c r="L35" i="36"/>
  <c r="AB36" i="36" s="1"/>
  <c r="L36" i="36" s="1"/>
  <c r="K35" i="36"/>
  <c r="AA36" i="36" s="1"/>
  <c r="K36" i="36" s="1"/>
  <c r="J35" i="36"/>
  <c r="Z36" i="36" s="1"/>
  <c r="J36" i="36" s="1"/>
  <c r="I35" i="36"/>
  <c r="Y36" i="36" s="1"/>
  <c r="I36" i="36" s="1"/>
  <c r="H35" i="36"/>
  <c r="X36" i="36" s="1"/>
  <c r="H36" i="36" s="1"/>
  <c r="G35" i="36"/>
  <c r="W36" i="36" s="1"/>
  <c r="G36" i="36" s="1"/>
  <c r="F35" i="36"/>
  <c r="E35" i="36"/>
  <c r="U36" i="36" s="1"/>
  <c r="E36" i="36" s="1"/>
  <c r="D35" i="36"/>
  <c r="T36" i="36" s="1"/>
  <c r="D36" i="36" s="1"/>
  <c r="C35" i="36"/>
  <c r="S36" i="36" s="1"/>
  <c r="C36" i="36" s="1"/>
  <c r="P34" i="36" a="1"/>
  <c r="P34" i="36" s="1"/>
  <c r="O34" i="36"/>
  <c r="O33" i="36"/>
  <c r="P32" i="36" a="1"/>
  <c r="P32" i="36" s="1"/>
  <c r="O31" i="36"/>
  <c r="M28" i="36"/>
  <c r="AC29" i="36" s="1"/>
  <c r="M29" i="36" s="1"/>
  <c r="L28" i="36"/>
  <c r="AB29" i="36" s="1"/>
  <c r="L29" i="36" s="1"/>
  <c r="K28" i="36"/>
  <c r="AA29" i="36" s="1"/>
  <c r="K29" i="36" s="1"/>
  <c r="J28" i="36"/>
  <c r="Z29" i="36" s="1"/>
  <c r="J29" i="36" s="1"/>
  <c r="I28" i="36"/>
  <c r="Y29" i="36" s="1"/>
  <c r="I29" i="36" s="1"/>
  <c r="H28" i="36"/>
  <c r="X29" i="36" s="1"/>
  <c r="H29" i="36" s="1"/>
  <c r="G28" i="36"/>
  <c r="W29" i="36" s="1"/>
  <c r="G29" i="36" s="1"/>
  <c r="F28" i="36"/>
  <c r="V29" i="36" s="1"/>
  <c r="F29" i="36" s="1"/>
  <c r="E28" i="36"/>
  <c r="U29" i="36" s="1"/>
  <c r="E29" i="36" s="1"/>
  <c r="D28" i="36"/>
  <c r="T29" i="36" s="1"/>
  <c r="D29" i="36" s="1"/>
  <c r="C28" i="36"/>
  <c r="S29" i="36" s="1"/>
  <c r="C29" i="36" s="1"/>
  <c r="P27" i="36" a="1"/>
  <c r="P27" i="36" s="1"/>
  <c r="O27" i="36"/>
  <c r="O26" i="36"/>
  <c r="P25" i="36" a="1"/>
  <c r="P25" i="36" s="1"/>
  <c r="O24" i="36"/>
  <c r="M21" i="36"/>
  <c r="AC22" i="36" s="1"/>
  <c r="M22" i="36" s="1"/>
  <c r="L21" i="36"/>
  <c r="AB22" i="36" s="1"/>
  <c r="L22" i="36" s="1"/>
  <c r="K21" i="36"/>
  <c r="AA22" i="36" s="1"/>
  <c r="K22" i="36" s="1"/>
  <c r="J21" i="36"/>
  <c r="Z22" i="36" s="1"/>
  <c r="J22" i="36" s="1"/>
  <c r="I21" i="36"/>
  <c r="Y22" i="36" s="1"/>
  <c r="I22" i="36" s="1"/>
  <c r="H21" i="36"/>
  <c r="X22" i="36" s="1"/>
  <c r="H22" i="36" s="1"/>
  <c r="G21" i="36"/>
  <c r="W22" i="36" s="1"/>
  <c r="G22" i="36" s="1"/>
  <c r="F21" i="36"/>
  <c r="V22" i="36" s="1"/>
  <c r="F22" i="36" s="1"/>
  <c r="E21" i="36"/>
  <c r="U22" i="36" s="1"/>
  <c r="E22" i="36" s="1"/>
  <c r="D21" i="36"/>
  <c r="T22" i="36" s="1"/>
  <c r="D22" i="36" s="1"/>
  <c r="C21" i="36"/>
  <c r="S22" i="36" s="1"/>
  <c r="C22" i="36" s="1"/>
  <c r="P20" i="36" a="1"/>
  <c r="P20" i="36" s="1"/>
  <c r="O20" i="36"/>
  <c r="O19" i="36"/>
  <c r="P18" i="36" a="1"/>
  <c r="P18" i="36" s="1"/>
  <c r="O17" i="36"/>
  <c r="O16" i="36"/>
  <c r="P13" i="36"/>
  <c r="P10" i="36" a="1"/>
  <c r="P10" i="36" s="1"/>
  <c r="N8" i="36"/>
  <c r="M8" i="36"/>
  <c r="L8" i="36"/>
  <c r="K8" i="36"/>
  <c r="J8" i="36"/>
  <c r="I8" i="36"/>
  <c r="H8" i="36"/>
  <c r="G8" i="36"/>
  <c r="F8" i="36"/>
  <c r="E8" i="36"/>
  <c r="D8" i="36"/>
  <c r="C8" i="36"/>
  <c r="C9" i="36" s="1"/>
  <c r="O6" i="36"/>
  <c r="O5" i="36"/>
  <c r="D4" i="36"/>
  <c r="O4" i="36" s="1"/>
  <c r="AC99" i="22"/>
  <c r="M99" i="22" s="1"/>
  <c r="W64" i="22"/>
  <c r="G64" i="22" s="1"/>
  <c r="Z50" i="22"/>
  <c r="J50" i="22" s="1"/>
  <c r="C102" i="22"/>
  <c r="D102" i="22"/>
  <c r="E102" i="22"/>
  <c r="F102" i="22"/>
  <c r="G102" i="22"/>
  <c r="H102" i="22"/>
  <c r="I102" i="22"/>
  <c r="J102" i="22"/>
  <c r="K102" i="22"/>
  <c r="L102" i="22"/>
  <c r="M102" i="22"/>
  <c r="M98" i="22"/>
  <c r="L98" i="22"/>
  <c r="AB99" i="22" s="1"/>
  <c r="L99" i="22" s="1"/>
  <c r="K98" i="22"/>
  <c r="AA99" i="22" s="1"/>
  <c r="K99" i="22" s="1"/>
  <c r="J98" i="22"/>
  <c r="Z99" i="22" s="1"/>
  <c r="J99" i="22" s="1"/>
  <c r="I98" i="22"/>
  <c r="Y99" i="22" s="1"/>
  <c r="I99" i="22" s="1"/>
  <c r="H98" i="22"/>
  <c r="X99" i="22" s="1"/>
  <c r="H99" i="22" s="1"/>
  <c r="G98" i="22"/>
  <c r="W99" i="22" s="1"/>
  <c r="G99" i="22" s="1"/>
  <c r="F98" i="22"/>
  <c r="V99" i="22" s="1"/>
  <c r="F99" i="22" s="1"/>
  <c r="E98" i="22"/>
  <c r="U99" i="22" s="1"/>
  <c r="E99" i="22" s="1"/>
  <c r="D98" i="22"/>
  <c r="T99" i="22" s="1"/>
  <c r="D99" i="22" s="1"/>
  <c r="C98" i="22"/>
  <c r="S99" i="22" s="1"/>
  <c r="C99" i="22" s="1"/>
  <c r="P97" i="22" a="1"/>
  <c r="P97" i="22" s="1"/>
  <c r="O97" i="22"/>
  <c r="O96" i="22"/>
  <c r="P95" i="22" a="1"/>
  <c r="P95" i="22" s="1"/>
  <c r="O94" i="22"/>
  <c r="M91" i="22"/>
  <c r="AC92" i="22" s="1"/>
  <c r="M92" i="22" s="1"/>
  <c r="L91" i="22"/>
  <c r="AB92" i="22" s="1"/>
  <c r="L92" i="22" s="1"/>
  <c r="K91" i="22"/>
  <c r="AA92" i="22" s="1"/>
  <c r="K92" i="22" s="1"/>
  <c r="J91" i="22"/>
  <c r="Z92" i="22" s="1"/>
  <c r="J92" i="22" s="1"/>
  <c r="I91" i="22"/>
  <c r="Y92" i="22" s="1"/>
  <c r="I92" i="22" s="1"/>
  <c r="H91" i="22"/>
  <c r="X92" i="22" s="1"/>
  <c r="H92" i="22" s="1"/>
  <c r="G91" i="22"/>
  <c r="W92" i="22" s="1"/>
  <c r="G92" i="22" s="1"/>
  <c r="F91" i="22"/>
  <c r="V92" i="22" s="1"/>
  <c r="F92" i="22" s="1"/>
  <c r="E91" i="22"/>
  <c r="U92" i="22" s="1"/>
  <c r="E92" i="22" s="1"/>
  <c r="D91" i="22"/>
  <c r="T92" i="22" s="1"/>
  <c r="D92" i="22" s="1"/>
  <c r="C91" i="22"/>
  <c r="S92" i="22" s="1"/>
  <c r="C92" i="22" s="1"/>
  <c r="P90" i="22" a="1"/>
  <c r="P90" i="22" s="1"/>
  <c r="O90" i="22"/>
  <c r="O89" i="22"/>
  <c r="P88" i="22" a="1"/>
  <c r="P88" i="22" s="1"/>
  <c r="O87" i="22"/>
  <c r="M84" i="22"/>
  <c r="AC85" i="22" s="1"/>
  <c r="M85" i="22" s="1"/>
  <c r="L84" i="22"/>
  <c r="AB85" i="22" s="1"/>
  <c r="L85" i="22" s="1"/>
  <c r="K84" i="22"/>
  <c r="AA85" i="22" s="1"/>
  <c r="K85" i="22" s="1"/>
  <c r="J84" i="22"/>
  <c r="Z85" i="22" s="1"/>
  <c r="J85" i="22" s="1"/>
  <c r="I84" i="22"/>
  <c r="Y85" i="22" s="1"/>
  <c r="I85" i="22" s="1"/>
  <c r="H84" i="22"/>
  <c r="X85" i="22" s="1"/>
  <c r="H85" i="22" s="1"/>
  <c r="G84" i="22"/>
  <c r="W85" i="22" s="1"/>
  <c r="G85" i="22" s="1"/>
  <c r="F84" i="22"/>
  <c r="V85" i="22" s="1"/>
  <c r="F85" i="22" s="1"/>
  <c r="E84" i="22"/>
  <c r="U85" i="22" s="1"/>
  <c r="E85" i="22" s="1"/>
  <c r="D84" i="22"/>
  <c r="T85" i="22" s="1"/>
  <c r="D85" i="22" s="1"/>
  <c r="C84" i="22"/>
  <c r="S85" i="22" s="1"/>
  <c r="C85" i="22" s="1"/>
  <c r="P83" i="22" a="1"/>
  <c r="P83" i="22" s="1"/>
  <c r="O83" i="22"/>
  <c r="O82" i="22"/>
  <c r="P81" i="22" a="1"/>
  <c r="P81" i="22" s="1"/>
  <c r="O80" i="22"/>
  <c r="M77" i="22"/>
  <c r="AC78" i="22" s="1"/>
  <c r="M78" i="22" s="1"/>
  <c r="L77" i="22"/>
  <c r="AB78" i="22" s="1"/>
  <c r="L78" i="22" s="1"/>
  <c r="K77" i="22"/>
  <c r="AA78" i="22" s="1"/>
  <c r="K78" i="22" s="1"/>
  <c r="J77" i="22"/>
  <c r="Z78" i="22" s="1"/>
  <c r="J78" i="22" s="1"/>
  <c r="I77" i="22"/>
  <c r="Y78" i="22" s="1"/>
  <c r="I78" i="22" s="1"/>
  <c r="H77" i="22"/>
  <c r="X78" i="22" s="1"/>
  <c r="H78" i="22" s="1"/>
  <c r="G77" i="22"/>
  <c r="W78" i="22" s="1"/>
  <c r="G78" i="22" s="1"/>
  <c r="F77" i="22"/>
  <c r="V78" i="22" s="1"/>
  <c r="F78" i="22" s="1"/>
  <c r="E77" i="22"/>
  <c r="U78" i="22" s="1"/>
  <c r="E78" i="22" s="1"/>
  <c r="D77" i="22"/>
  <c r="T78" i="22" s="1"/>
  <c r="D78" i="22" s="1"/>
  <c r="C77" i="22"/>
  <c r="S78" i="22" s="1"/>
  <c r="C78" i="22" s="1"/>
  <c r="P76" i="22" a="1"/>
  <c r="P76" i="22" s="1"/>
  <c r="O76" i="22"/>
  <c r="O75" i="22"/>
  <c r="P74" i="22" a="1"/>
  <c r="P74" i="22" s="1"/>
  <c r="O73" i="22"/>
  <c r="M70" i="22"/>
  <c r="AC71" i="22" s="1"/>
  <c r="M71" i="22" s="1"/>
  <c r="L70" i="22"/>
  <c r="AB71" i="22" s="1"/>
  <c r="L71" i="22" s="1"/>
  <c r="K70" i="22"/>
  <c r="AA71" i="22" s="1"/>
  <c r="K71" i="22" s="1"/>
  <c r="J70" i="22"/>
  <c r="Z71" i="22" s="1"/>
  <c r="J71" i="22" s="1"/>
  <c r="I70" i="22"/>
  <c r="Y71" i="22" s="1"/>
  <c r="I71" i="22" s="1"/>
  <c r="H70" i="22"/>
  <c r="X71" i="22" s="1"/>
  <c r="H71" i="22" s="1"/>
  <c r="G70" i="22"/>
  <c r="W71" i="22" s="1"/>
  <c r="G71" i="22" s="1"/>
  <c r="F70" i="22"/>
  <c r="V71" i="22" s="1"/>
  <c r="F71" i="22" s="1"/>
  <c r="E70" i="22"/>
  <c r="U71" i="22" s="1"/>
  <c r="E71" i="22" s="1"/>
  <c r="D70" i="22"/>
  <c r="T71" i="22" s="1"/>
  <c r="D71" i="22" s="1"/>
  <c r="C70" i="22"/>
  <c r="S71" i="22" s="1"/>
  <c r="C71" i="22" s="1"/>
  <c r="P69" i="22" a="1"/>
  <c r="P69" i="22" s="1"/>
  <c r="O69" i="22"/>
  <c r="O68" i="22"/>
  <c r="P67" i="22" a="1"/>
  <c r="P67" i="22" s="1"/>
  <c r="O66" i="22"/>
  <c r="M63" i="22"/>
  <c r="AC64" i="22" s="1"/>
  <c r="M64" i="22" s="1"/>
  <c r="L63" i="22"/>
  <c r="AB64" i="22" s="1"/>
  <c r="L64" i="22" s="1"/>
  <c r="K63" i="22"/>
  <c r="AA64" i="22" s="1"/>
  <c r="K64" i="22" s="1"/>
  <c r="J63" i="22"/>
  <c r="Z64" i="22" s="1"/>
  <c r="J64" i="22" s="1"/>
  <c r="I63" i="22"/>
  <c r="Y64" i="22" s="1"/>
  <c r="I64" i="22" s="1"/>
  <c r="H63" i="22"/>
  <c r="X64" i="22" s="1"/>
  <c r="H64" i="22" s="1"/>
  <c r="G63" i="22"/>
  <c r="F63" i="22"/>
  <c r="V64" i="22" s="1"/>
  <c r="F64" i="22" s="1"/>
  <c r="E63" i="22"/>
  <c r="U64" i="22" s="1"/>
  <c r="E64" i="22" s="1"/>
  <c r="D63" i="22"/>
  <c r="T64" i="22" s="1"/>
  <c r="D64" i="22" s="1"/>
  <c r="C63" i="22"/>
  <c r="S64" i="22" s="1"/>
  <c r="C64" i="22" s="1"/>
  <c r="P62" i="22" a="1"/>
  <c r="P62" i="22" s="1"/>
  <c r="O62" i="22"/>
  <c r="O61" i="22"/>
  <c r="P60" i="22" a="1"/>
  <c r="P60" i="22" s="1"/>
  <c r="O59" i="22"/>
  <c r="M56" i="22"/>
  <c r="AC57" i="22" s="1"/>
  <c r="M57" i="22" s="1"/>
  <c r="L56" i="22"/>
  <c r="AB57" i="22" s="1"/>
  <c r="L57" i="22" s="1"/>
  <c r="K56" i="22"/>
  <c r="AA57" i="22" s="1"/>
  <c r="K57" i="22" s="1"/>
  <c r="J56" i="22"/>
  <c r="Z57" i="22" s="1"/>
  <c r="J57" i="22" s="1"/>
  <c r="I56" i="22"/>
  <c r="Y57" i="22" s="1"/>
  <c r="I57" i="22" s="1"/>
  <c r="H56" i="22"/>
  <c r="X57" i="22" s="1"/>
  <c r="H57" i="22" s="1"/>
  <c r="G56" i="22"/>
  <c r="W57" i="22" s="1"/>
  <c r="G57" i="22" s="1"/>
  <c r="F56" i="22"/>
  <c r="V57" i="22" s="1"/>
  <c r="F57" i="22" s="1"/>
  <c r="E56" i="22"/>
  <c r="U57" i="22" s="1"/>
  <c r="E57" i="22" s="1"/>
  <c r="D56" i="22"/>
  <c r="T57" i="22" s="1"/>
  <c r="D57" i="22" s="1"/>
  <c r="C56" i="22"/>
  <c r="S57" i="22" s="1"/>
  <c r="C57" i="22" s="1"/>
  <c r="P55" i="22" a="1"/>
  <c r="P55" i="22" s="1"/>
  <c r="O55" i="22"/>
  <c r="O54" i="22"/>
  <c r="P53" i="22" a="1"/>
  <c r="P53" i="22" s="1"/>
  <c r="O52" i="22"/>
  <c r="M49" i="22"/>
  <c r="AC50" i="22" s="1"/>
  <c r="M50" i="22" s="1"/>
  <c r="L49" i="22"/>
  <c r="AB50" i="22" s="1"/>
  <c r="L50" i="22" s="1"/>
  <c r="K49" i="22"/>
  <c r="AA50" i="22" s="1"/>
  <c r="K50" i="22" s="1"/>
  <c r="J49" i="22"/>
  <c r="I49" i="22"/>
  <c r="Y50" i="22" s="1"/>
  <c r="I50" i="22" s="1"/>
  <c r="H49" i="22"/>
  <c r="X50" i="22" s="1"/>
  <c r="H50" i="22" s="1"/>
  <c r="G49" i="22"/>
  <c r="W50" i="22" s="1"/>
  <c r="G50" i="22" s="1"/>
  <c r="F49" i="22"/>
  <c r="V50" i="22" s="1"/>
  <c r="F50" i="22" s="1"/>
  <c r="E49" i="22"/>
  <c r="U50" i="22" s="1"/>
  <c r="E50" i="22" s="1"/>
  <c r="D49" i="22"/>
  <c r="T50" i="22" s="1"/>
  <c r="D50" i="22" s="1"/>
  <c r="C49" i="22"/>
  <c r="S50" i="22" s="1"/>
  <c r="C50" i="22" s="1"/>
  <c r="P48" i="22" a="1"/>
  <c r="P48" i="22" s="1"/>
  <c r="O48" i="22"/>
  <c r="O47" i="22"/>
  <c r="P46" i="22" a="1"/>
  <c r="P46" i="22" s="1"/>
  <c r="O45" i="22"/>
  <c r="D20" i="25"/>
  <c r="R9" i="14"/>
  <c r="R9" i="15" s="1"/>
  <c r="D6" i="31" s="1"/>
  <c r="K12" i="33"/>
  <c r="R9" i="20"/>
  <c r="O70" i="36" l="1"/>
  <c r="O102" i="36"/>
  <c r="E23" i="12" s="1"/>
  <c r="O42" i="36"/>
  <c r="O91" i="36"/>
  <c r="O35" i="36"/>
  <c r="O63" i="36"/>
  <c r="O98" i="36"/>
  <c r="O22" i="36"/>
  <c r="O29" i="36"/>
  <c r="G103" i="36"/>
  <c r="C37" i="36"/>
  <c r="C12" i="36"/>
  <c r="C23" i="36"/>
  <c r="C30" i="36"/>
  <c r="O64" i="36"/>
  <c r="O78" i="36"/>
  <c r="O85" i="36"/>
  <c r="H103" i="36"/>
  <c r="D9" i="36"/>
  <c r="E9" i="36" s="1"/>
  <c r="I103" i="36"/>
  <c r="J103" i="36"/>
  <c r="O50" i="36"/>
  <c r="K103" i="36"/>
  <c r="O57" i="36"/>
  <c r="D103" i="36"/>
  <c r="L103" i="36"/>
  <c r="M103" i="36"/>
  <c r="S92" i="36"/>
  <c r="C92" i="36" s="1"/>
  <c r="O92" i="36" s="1"/>
  <c r="O28" i="36"/>
  <c r="O56" i="36"/>
  <c r="O84" i="36"/>
  <c r="O49" i="36"/>
  <c r="S43" i="36"/>
  <c r="C43" i="36" s="1"/>
  <c r="O43" i="36" s="1"/>
  <c r="O77" i="36"/>
  <c r="S71" i="36"/>
  <c r="C71" i="36" s="1"/>
  <c r="O71" i="36" s="1"/>
  <c r="O21" i="36"/>
  <c r="V36" i="36"/>
  <c r="F36" i="36" s="1"/>
  <c r="O36" i="36" s="1"/>
  <c r="U99" i="36"/>
  <c r="E99" i="36" s="1"/>
  <c r="E103" i="36" s="1"/>
  <c r="O99" i="22"/>
  <c r="O98" i="22"/>
  <c r="O49" i="22"/>
  <c r="O64" i="22"/>
  <c r="O70" i="22"/>
  <c r="O77" i="22"/>
  <c r="O91" i="22"/>
  <c r="O71" i="22"/>
  <c r="O92" i="22"/>
  <c r="O56" i="22"/>
  <c r="O63" i="22"/>
  <c r="O50" i="22"/>
  <c r="O85" i="22"/>
  <c r="O57" i="22"/>
  <c r="O78" i="22"/>
  <c r="O84" i="22"/>
  <c r="D4" i="22"/>
  <c r="O24" i="22"/>
  <c r="C103" i="36" l="1"/>
  <c r="F103" i="36"/>
  <c r="E23" i="36"/>
  <c r="E30" i="36"/>
  <c r="E12" i="36"/>
  <c r="E37" i="36"/>
  <c r="F9" i="36"/>
  <c r="O99" i="36"/>
  <c r="D23" i="36"/>
  <c r="D30" i="36"/>
  <c r="D37" i="36"/>
  <c r="D12" i="36"/>
  <c r="R7" i="14"/>
  <c r="R8" i="14"/>
  <c r="R10" i="14"/>
  <c r="R6" i="14"/>
  <c r="L35" i="19"/>
  <c r="J35" i="19"/>
  <c r="I18" i="25"/>
  <c r="J3" i="25"/>
  <c r="P15" i="25"/>
  <c r="P14" i="25"/>
  <c r="P13" i="25"/>
  <c r="P12" i="25"/>
  <c r="P11" i="25"/>
  <c r="P22" i="25"/>
  <c r="J19" i="25"/>
  <c r="K19" i="25"/>
  <c r="L19" i="25"/>
  <c r="M19" i="25"/>
  <c r="N19" i="25"/>
  <c r="O19" i="25"/>
  <c r="I19" i="25"/>
  <c r="F19" i="25"/>
  <c r="O103" i="36" l="1"/>
  <c r="R108" i="36" s="1"/>
  <c r="F23" i="36"/>
  <c r="G9" i="36"/>
  <c r="F30" i="36"/>
  <c r="F12" i="36"/>
  <c r="F37" i="36"/>
  <c r="D19" i="25"/>
  <c r="D18" i="25"/>
  <c r="C7" i="27"/>
  <c r="E9" i="25"/>
  <c r="C3" i="32"/>
  <c r="C4" i="33"/>
  <c r="B3" i="26"/>
  <c r="G18" i="31"/>
  <c r="E18" i="31"/>
  <c r="C18" i="31"/>
  <c r="F7" i="25"/>
  <c r="N3" i="25"/>
  <c r="L3" i="25"/>
  <c r="E10" i="25"/>
  <c r="F8" i="25"/>
  <c r="F23" i="27"/>
  <c r="C23" i="27"/>
  <c r="N2" i="33"/>
  <c r="I40" i="33"/>
  <c r="H40" i="33"/>
  <c r="K39" i="33"/>
  <c r="M39" i="33" s="1"/>
  <c r="K38" i="33"/>
  <c r="M38" i="33" s="1"/>
  <c r="M37" i="33"/>
  <c r="K37" i="33"/>
  <c r="K36" i="33"/>
  <c r="M36" i="33" s="1"/>
  <c r="K35" i="33"/>
  <c r="M35" i="33" s="1"/>
  <c r="M34" i="33"/>
  <c r="K33" i="33"/>
  <c r="M33" i="33" s="1"/>
  <c r="K32" i="33"/>
  <c r="M32" i="33" s="1"/>
  <c r="K31" i="33"/>
  <c r="M31" i="33" s="1"/>
  <c r="K30" i="33"/>
  <c r="M30" i="33" s="1"/>
  <c r="K29" i="33"/>
  <c r="M29" i="33" s="1"/>
  <c r="K28" i="33"/>
  <c r="M28" i="33" s="1"/>
  <c r="K27" i="33"/>
  <c r="M27" i="33" s="1"/>
  <c r="K26" i="33"/>
  <c r="M26" i="33" s="1"/>
  <c r="K25" i="33"/>
  <c r="M25" i="33" s="1"/>
  <c r="K24" i="33"/>
  <c r="M24" i="33" s="1"/>
  <c r="K23" i="33"/>
  <c r="M23" i="33" s="1"/>
  <c r="K22" i="33"/>
  <c r="M22" i="33" s="1"/>
  <c r="K21" i="33"/>
  <c r="M21" i="33" s="1"/>
  <c r="K20" i="33"/>
  <c r="M20" i="33" s="1"/>
  <c r="K19" i="33"/>
  <c r="M19" i="33" s="1"/>
  <c r="K18" i="33"/>
  <c r="M18" i="33" s="1"/>
  <c r="K17" i="33"/>
  <c r="M17" i="33" s="1"/>
  <c r="K16" i="33"/>
  <c r="M16" i="33" s="1"/>
  <c r="K15" i="33"/>
  <c r="M15" i="33" s="1"/>
  <c r="K14" i="33"/>
  <c r="M14" i="33" s="1"/>
  <c r="K13" i="33"/>
  <c r="M13" i="33" s="1"/>
  <c r="M12" i="33"/>
  <c r="K11" i="33"/>
  <c r="M11" i="33" s="1"/>
  <c r="K10" i="33"/>
  <c r="F106" i="36" l="1"/>
  <c r="H9" i="36"/>
  <c r="G30" i="36"/>
  <c r="G12" i="36"/>
  <c r="G37" i="36"/>
  <c r="G23" i="36"/>
  <c r="K40" i="33"/>
  <c r="K47" i="33" s="1"/>
  <c r="M10" i="33"/>
  <c r="M40" i="33" s="1"/>
  <c r="Q43" i="33" s="1"/>
  <c r="N43" i="33" s="1"/>
  <c r="F107" i="22" l="1"/>
  <c r="I33" i="19" s="1"/>
  <c r="G23" i="27"/>
  <c r="B17" i="26" s="1"/>
  <c r="H30" i="36"/>
  <c r="H12" i="36"/>
  <c r="H37" i="36"/>
  <c r="H23" i="36"/>
  <c r="I9" i="36"/>
  <c r="AA35" i="19"/>
  <c r="I23" i="27"/>
  <c r="B21" i="26" s="1"/>
  <c r="H23" i="27"/>
  <c r="B20" i="26" s="1"/>
  <c r="B16" i="26"/>
  <c r="D23" i="27"/>
  <c r="B9" i="26" s="1"/>
  <c r="B23" i="27"/>
  <c r="L21" i="27"/>
  <c r="L20" i="27"/>
  <c r="L19" i="27"/>
  <c r="L18" i="27"/>
  <c r="L17" i="27"/>
  <c r="L16" i="27"/>
  <c r="L15" i="27"/>
  <c r="L14" i="27"/>
  <c r="L13" i="27"/>
  <c r="L12" i="27"/>
  <c r="J4" i="27"/>
  <c r="S106" i="22"/>
  <c r="O106" i="22" s="1"/>
  <c r="P105" i="22"/>
  <c r="E22" i="27"/>
  <c r="M22" i="27" s="1"/>
  <c r="E21" i="27"/>
  <c r="M21" i="27" s="1"/>
  <c r="E20" i="27"/>
  <c r="M20" i="27" s="1"/>
  <c r="E19" i="27"/>
  <c r="M19" i="27" s="1"/>
  <c r="E18" i="27"/>
  <c r="M18" i="27" s="1"/>
  <c r="E17" i="27"/>
  <c r="M17" i="27" s="1"/>
  <c r="E16" i="27"/>
  <c r="M16" i="27" s="1"/>
  <c r="E15" i="27"/>
  <c r="M15" i="27" s="1"/>
  <c r="E14" i="27"/>
  <c r="M14" i="27" s="1"/>
  <c r="E13" i="27"/>
  <c r="M13" i="27" s="1"/>
  <c r="M42" i="22"/>
  <c r="AC43" i="22" s="1"/>
  <c r="M43" i="22" s="1"/>
  <c r="L42" i="22"/>
  <c r="AB43" i="22" s="1"/>
  <c r="L43" i="22" s="1"/>
  <c r="K42" i="22"/>
  <c r="AA43" i="22" s="1"/>
  <c r="K43" i="22" s="1"/>
  <c r="J42" i="22"/>
  <c r="Z43" i="22" s="1"/>
  <c r="J43" i="22" s="1"/>
  <c r="I42" i="22"/>
  <c r="Y43" i="22" s="1"/>
  <c r="I43" i="22" s="1"/>
  <c r="H42" i="22"/>
  <c r="X43" i="22" s="1"/>
  <c r="H43" i="22" s="1"/>
  <c r="G42" i="22"/>
  <c r="W43" i="22" s="1"/>
  <c r="G43" i="22" s="1"/>
  <c r="F42" i="22"/>
  <c r="V43" i="22" s="1"/>
  <c r="F43" i="22" s="1"/>
  <c r="E42" i="22"/>
  <c r="U43" i="22" s="1"/>
  <c r="E43" i="22" s="1"/>
  <c r="D42" i="22"/>
  <c r="T43" i="22" s="1"/>
  <c r="D43" i="22" s="1"/>
  <c r="C42" i="22"/>
  <c r="S43" i="22" s="1"/>
  <c r="C43" i="22" s="1"/>
  <c r="P41" i="22" a="1"/>
  <c r="P41" i="22" s="1"/>
  <c r="O41" i="22"/>
  <c r="O40" i="22"/>
  <c r="P39" i="22" a="1"/>
  <c r="P39" i="22" s="1"/>
  <c r="O38" i="22"/>
  <c r="M35" i="22"/>
  <c r="AC36" i="22" s="1"/>
  <c r="M36" i="22" s="1"/>
  <c r="L35" i="22"/>
  <c r="AB36" i="22" s="1"/>
  <c r="L36" i="22" s="1"/>
  <c r="K35" i="22"/>
  <c r="AA36" i="22" s="1"/>
  <c r="K36" i="22" s="1"/>
  <c r="J35" i="22"/>
  <c r="Z36" i="22" s="1"/>
  <c r="J36" i="22" s="1"/>
  <c r="I35" i="22"/>
  <c r="Y36" i="22" s="1"/>
  <c r="I36" i="22" s="1"/>
  <c r="H35" i="22"/>
  <c r="X36" i="22" s="1"/>
  <c r="H36" i="22" s="1"/>
  <c r="G35" i="22"/>
  <c r="W36" i="22" s="1"/>
  <c r="G36" i="22" s="1"/>
  <c r="F35" i="22"/>
  <c r="V36" i="22" s="1"/>
  <c r="F36" i="22" s="1"/>
  <c r="E35" i="22"/>
  <c r="U36" i="22" s="1"/>
  <c r="E36" i="22" s="1"/>
  <c r="D35" i="22"/>
  <c r="T36" i="22" s="1"/>
  <c r="D36" i="22" s="1"/>
  <c r="C35" i="22"/>
  <c r="S36" i="22" s="1"/>
  <c r="C36" i="22" s="1"/>
  <c r="P34" i="22" a="1"/>
  <c r="P34" i="22" s="1"/>
  <c r="O34" i="22"/>
  <c r="O33" i="22"/>
  <c r="P32" i="22" a="1"/>
  <c r="P32" i="22" s="1"/>
  <c r="O31" i="22"/>
  <c r="M28" i="22"/>
  <c r="AC29" i="22" s="1"/>
  <c r="M29" i="22" s="1"/>
  <c r="L28" i="22"/>
  <c r="AB29" i="22" s="1"/>
  <c r="L29" i="22" s="1"/>
  <c r="K28" i="22"/>
  <c r="AA29" i="22" s="1"/>
  <c r="K29" i="22" s="1"/>
  <c r="J28" i="22"/>
  <c r="Z29" i="22" s="1"/>
  <c r="J29" i="22" s="1"/>
  <c r="I28" i="22"/>
  <c r="Y29" i="22" s="1"/>
  <c r="I29" i="22" s="1"/>
  <c r="H28" i="22"/>
  <c r="X29" i="22" s="1"/>
  <c r="H29" i="22" s="1"/>
  <c r="G28" i="22"/>
  <c r="W29" i="22" s="1"/>
  <c r="G29" i="22" s="1"/>
  <c r="F28" i="22"/>
  <c r="V29" i="22" s="1"/>
  <c r="F29" i="22" s="1"/>
  <c r="E28" i="22"/>
  <c r="U29" i="22" s="1"/>
  <c r="E29" i="22" s="1"/>
  <c r="D28" i="22"/>
  <c r="T29" i="22" s="1"/>
  <c r="D29" i="22" s="1"/>
  <c r="C28" i="22"/>
  <c r="P27" i="22" a="1"/>
  <c r="P27" i="22" s="1"/>
  <c r="O27" i="22"/>
  <c r="O26" i="22"/>
  <c r="P25" i="22" a="1"/>
  <c r="P25" i="22" s="1"/>
  <c r="M21" i="22"/>
  <c r="AC22" i="22" s="1"/>
  <c r="M22" i="22" s="1"/>
  <c r="L21" i="22"/>
  <c r="AB22" i="22" s="1"/>
  <c r="L22" i="22" s="1"/>
  <c r="K21" i="22"/>
  <c r="AA22" i="22" s="1"/>
  <c r="K22" i="22" s="1"/>
  <c r="J21" i="22"/>
  <c r="Z22" i="22" s="1"/>
  <c r="J22" i="22" s="1"/>
  <c r="I21" i="22"/>
  <c r="Y22" i="22" s="1"/>
  <c r="I22" i="22" s="1"/>
  <c r="I103" i="22" s="1"/>
  <c r="H21" i="22"/>
  <c r="X22" i="22" s="1"/>
  <c r="H22" i="22" s="1"/>
  <c r="G21" i="22"/>
  <c r="W22" i="22" s="1"/>
  <c r="G22" i="22" s="1"/>
  <c r="F21" i="22"/>
  <c r="V22" i="22" s="1"/>
  <c r="F22" i="22" s="1"/>
  <c r="E21" i="22"/>
  <c r="U22" i="22" s="1"/>
  <c r="E22" i="22" s="1"/>
  <c r="D21" i="22"/>
  <c r="T22" i="22" s="1"/>
  <c r="D22" i="22" s="1"/>
  <c r="C21" i="22"/>
  <c r="S22" i="22" s="1"/>
  <c r="C22" i="22" s="1"/>
  <c r="P20" i="22" a="1"/>
  <c r="P20" i="22" s="1"/>
  <c r="O20" i="22"/>
  <c r="O19" i="22"/>
  <c r="P18" i="22" a="1"/>
  <c r="P18" i="22" s="1"/>
  <c r="O17" i="22"/>
  <c r="O16" i="22"/>
  <c r="P13" i="22"/>
  <c r="P10" i="22" a="1"/>
  <c r="P10" i="22" s="1"/>
  <c r="N8" i="22"/>
  <c r="M8" i="22"/>
  <c r="L8" i="22"/>
  <c r="K8" i="22"/>
  <c r="J8" i="22"/>
  <c r="I8" i="22"/>
  <c r="H8" i="22"/>
  <c r="G8" i="22"/>
  <c r="F8" i="22"/>
  <c r="E8" i="22"/>
  <c r="D8" i="22"/>
  <c r="C8" i="22"/>
  <c r="C9" i="22" s="1"/>
  <c r="O6" i="22"/>
  <c r="O5" i="22"/>
  <c r="AA29" i="20"/>
  <c r="R10" i="20"/>
  <c r="AA10" i="20" s="1"/>
  <c r="AA9" i="20"/>
  <c r="R8" i="20"/>
  <c r="AA8" i="20" s="1"/>
  <c r="R7" i="20"/>
  <c r="AA7" i="20" s="1"/>
  <c r="R6" i="20"/>
  <c r="AA6" i="20" s="1"/>
  <c r="X2" i="20"/>
  <c r="G17" i="20" s="1"/>
  <c r="V2" i="20"/>
  <c r="E17" i="20" s="1"/>
  <c r="T2" i="20"/>
  <c r="C17" i="20" s="1"/>
  <c r="AA40" i="19"/>
  <c r="AA38" i="19"/>
  <c r="AA10" i="19"/>
  <c r="AA9" i="19"/>
  <c r="AA8" i="19"/>
  <c r="AA7" i="19"/>
  <c r="AA6" i="19"/>
  <c r="AA2" i="19"/>
  <c r="J103" i="22" l="1"/>
  <c r="AA33" i="19"/>
  <c r="S110" i="36"/>
  <c r="K103" i="22"/>
  <c r="D103" i="22"/>
  <c r="L103" i="22"/>
  <c r="I12" i="36"/>
  <c r="I37" i="36"/>
  <c r="J9" i="36"/>
  <c r="I23" i="36"/>
  <c r="I30" i="36"/>
  <c r="H103" i="22"/>
  <c r="F103" i="22"/>
  <c r="G103" i="22"/>
  <c r="E103" i="22"/>
  <c r="M103" i="22"/>
  <c r="I29" i="14"/>
  <c r="B22" i="26"/>
  <c r="O28" i="22"/>
  <c r="D9" i="22"/>
  <c r="D12" i="22" s="1"/>
  <c r="O102" i="22"/>
  <c r="O21" i="22"/>
  <c r="C30" i="22"/>
  <c r="C12" i="22"/>
  <c r="C23" i="22"/>
  <c r="AA2" i="20"/>
  <c r="O36" i="22"/>
  <c r="AA17" i="20"/>
  <c r="O43" i="22"/>
  <c r="O22" i="22"/>
  <c r="O42" i="22"/>
  <c r="S29" i="22"/>
  <c r="C29" i="22" s="1"/>
  <c r="O29" i="22" s="1"/>
  <c r="E12" i="27"/>
  <c r="M12" i="27" s="1"/>
  <c r="J12" i="27" s="1"/>
  <c r="O35" i="22"/>
  <c r="C37" i="22"/>
  <c r="B7" i="26"/>
  <c r="B35" i="27"/>
  <c r="O4" i="22"/>
  <c r="J37" i="36" l="1"/>
  <c r="J12" i="36"/>
  <c r="J23" i="36"/>
  <c r="J30" i="36"/>
  <c r="K9" i="36"/>
  <c r="C103" i="22"/>
  <c r="O103" i="22" s="1"/>
  <c r="R108" i="22" s="1"/>
  <c r="D37" i="22"/>
  <c r="D23" i="22"/>
  <c r="D30" i="22"/>
  <c r="E9" i="22"/>
  <c r="E12" i="22" s="1"/>
  <c r="J13" i="27"/>
  <c r="K12" i="27"/>
  <c r="E23" i="27"/>
  <c r="K12" i="36" l="1"/>
  <c r="K23" i="36"/>
  <c r="K37" i="36"/>
  <c r="K30" i="36"/>
  <c r="L9" i="36"/>
  <c r="E37" i="22"/>
  <c r="F9" i="22"/>
  <c r="E23" i="22"/>
  <c r="E30" i="22"/>
  <c r="B15" i="26"/>
  <c r="B18" i="26" s="1"/>
  <c r="B23" i="26" s="1"/>
  <c r="M23" i="27"/>
  <c r="E24" i="27"/>
  <c r="F106" i="22"/>
  <c r="J14" i="27"/>
  <c r="K13" i="27"/>
  <c r="L23" i="36" l="1"/>
  <c r="L30" i="36"/>
  <c r="L37" i="36"/>
  <c r="L12" i="36"/>
  <c r="M9" i="36"/>
  <c r="F23" i="22"/>
  <c r="F30" i="22"/>
  <c r="F12" i="22"/>
  <c r="G9" i="22"/>
  <c r="F37" i="22"/>
  <c r="K14" i="27"/>
  <c r="J15" i="27"/>
  <c r="F108" i="22"/>
  <c r="M23" i="36" l="1"/>
  <c r="M30" i="36"/>
  <c r="M12" i="36"/>
  <c r="M37" i="36"/>
  <c r="N9" i="36"/>
  <c r="O11" i="36"/>
  <c r="S13" i="36" s="1"/>
  <c r="S15" i="36" s="1"/>
  <c r="O13" i="36" s="1"/>
  <c r="S108" i="36" s="1"/>
  <c r="G23" i="22"/>
  <c r="G37" i="22"/>
  <c r="G30" i="22"/>
  <c r="H9" i="22"/>
  <c r="G12" i="22"/>
  <c r="AF108" i="22"/>
  <c r="K15" i="27"/>
  <c r="J16" i="27"/>
  <c r="H110" i="22"/>
  <c r="N23" i="36" l="1"/>
  <c r="N30" i="36"/>
  <c r="N12" i="36"/>
  <c r="N37" i="36"/>
  <c r="H12" i="22"/>
  <c r="H23" i="22"/>
  <c r="H37" i="22"/>
  <c r="I9" i="22"/>
  <c r="H30" i="22"/>
  <c r="K16" i="27"/>
  <c r="J17" i="27"/>
  <c r="I12" i="22" l="1"/>
  <c r="I37" i="22"/>
  <c r="I23" i="22"/>
  <c r="J9" i="22"/>
  <c r="I30" i="22"/>
  <c r="K17" i="27"/>
  <c r="J18" i="27"/>
  <c r="B8" i="26"/>
  <c r="B10" i="26" s="1"/>
  <c r="B24" i="27"/>
  <c r="C25" i="27" s="1"/>
  <c r="L23" i="27"/>
  <c r="J23" i="27" s="1"/>
  <c r="L22" i="27"/>
  <c r="B36" i="27"/>
  <c r="C26" i="27" s="1"/>
  <c r="J12" i="22" l="1"/>
  <c r="J37" i="22"/>
  <c r="J23" i="22"/>
  <c r="K9" i="22"/>
  <c r="J30" i="22"/>
  <c r="J19" i="27"/>
  <c r="K18" i="27"/>
  <c r="J24" i="27"/>
  <c r="K24" i="27" s="1"/>
  <c r="K23" i="27"/>
  <c r="K12" i="22" l="1"/>
  <c r="K23" i="22"/>
  <c r="L9" i="22"/>
  <c r="K30" i="22"/>
  <c r="K37" i="22"/>
  <c r="J20" i="27"/>
  <c r="K19" i="27"/>
  <c r="L30" i="22" l="1"/>
  <c r="L23" i="22"/>
  <c r="L37" i="22"/>
  <c r="L12" i="22"/>
  <c r="M9" i="22"/>
  <c r="O11" i="22"/>
  <c r="S13" i="22" s="1"/>
  <c r="S15" i="22" s="1"/>
  <c r="O13" i="22" s="1"/>
  <c r="J21" i="27"/>
  <c r="K20" i="27"/>
  <c r="S108" i="22" l="1"/>
  <c r="F109" i="22" s="1"/>
  <c r="I32" i="19" s="1"/>
  <c r="M12" i="22"/>
  <c r="M23" i="22"/>
  <c r="M37" i="22"/>
  <c r="M30" i="22"/>
  <c r="N9" i="22"/>
  <c r="J22" i="27"/>
  <c r="K22" i="27" s="1"/>
  <c r="K21" i="27"/>
  <c r="R110" i="36" l="1"/>
  <c r="T110" i="36" s="1"/>
  <c r="F110" i="36" s="1"/>
  <c r="I28" i="14"/>
  <c r="AA32" i="19"/>
  <c r="F109" i="36"/>
  <c r="I26" i="20"/>
  <c r="AA26" i="20" s="1"/>
  <c r="N23" i="22"/>
  <c r="N12" i="22"/>
  <c r="N37" i="22"/>
  <c r="N30" i="22"/>
  <c r="C2" i="18"/>
  <c r="C2" i="16"/>
  <c r="H23" i="12" l="1"/>
  <c r="J17" i="15"/>
  <c r="I28" i="15"/>
  <c r="M24" i="31" s="1"/>
  <c r="M26" i="31" s="1"/>
  <c r="L12" i="12"/>
  <c r="AA29" i="14"/>
  <c r="J12" i="13" l="1"/>
  <c r="J14" i="13"/>
  <c r="J15" i="13"/>
  <c r="J16" i="13"/>
  <c r="J17" i="13"/>
  <c r="J18" i="13"/>
  <c r="J19" i="13"/>
  <c r="J20" i="13"/>
  <c r="J21" i="13"/>
  <c r="J22" i="13"/>
  <c r="J23" i="13"/>
  <c r="J24" i="13"/>
  <c r="J25" i="13"/>
  <c r="J26" i="13"/>
  <c r="J27" i="13"/>
  <c r="J28" i="13"/>
  <c r="J29" i="13"/>
  <c r="J30" i="13"/>
  <c r="J31" i="13"/>
  <c r="J32" i="13"/>
  <c r="J33" i="13"/>
  <c r="J35" i="13"/>
  <c r="J36" i="13"/>
  <c r="J37" i="13"/>
  <c r="J38" i="13"/>
  <c r="J39" i="13"/>
  <c r="J40" i="13"/>
  <c r="J11" i="13"/>
  <c r="C7" i="12" l="1"/>
  <c r="B3" i="10"/>
  <c r="C4" i="13"/>
  <c r="AA33" i="14" l="1"/>
  <c r="AA39" i="14" l="1"/>
  <c r="AA35" i="14"/>
  <c r="AA28" i="14"/>
  <c r="AA17" i="14"/>
  <c r="AA10" i="14"/>
  <c r="AA9" i="14"/>
  <c r="AA8" i="14"/>
  <c r="AA7" i="14"/>
  <c r="AA6" i="14"/>
  <c r="AA2" i="14"/>
  <c r="I38" i="15"/>
  <c r="I35" i="15"/>
  <c r="I34" i="15"/>
  <c r="E17" i="15" l="1"/>
  <c r="R8" i="15"/>
  <c r="B5" i="31" s="1"/>
  <c r="R10" i="15"/>
  <c r="R6" i="15"/>
  <c r="R7" i="15"/>
  <c r="C17" i="15"/>
  <c r="D23" i="12"/>
  <c r="I23" i="12"/>
  <c r="B23" i="12"/>
  <c r="B16" i="10" l="1"/>
  <c r="J41" i="13" l="1"/>
  <c r="H41" i="13"/>
  <c r="G23" i="12" s="1"/>
  <c r="B17" i="10" s="1"/>
  <c r="N44" i="13" l="1"/>
  <c r="K44" i="13"/>
  <c r="R109" i="36" s="1"/>
  <c r="F107" i="36" s="1"/>
  <c r="B20" i="10"/>
  <c r="F111" i="36" l="1"/>
  <c r="F112" i="36" s="1"/>
  <c r="H113" i="36" s="1"/>
  <c r="F108" i="36"/>
  <c r="AF108" i="36" s="1"/>
  <c r="M12" i="12"/>
  <c r="L13" i="12"/>
  <c r="L14" i="12"/>
  <c r="M14" i="12"/>
  <c r="L15" i="12"/>
  <c r="M15" i="12"/>
  <c r="L16" i="12"/>
  <c r="M16" i="12"/>
  <c r="L17" i="12"/>
  <c r="L18" i="12"/>
  <c r="L19" i="12"/>
  <c r="L20" i="12"/>
  <c r="L21" i="12"/>
  <c r="B7" i="10"/>
  <c r="B9" i="10"/>
  <c r="B21" i="10"/>
  <c r="B22" i="10" s="1"/>
  <c r="C22" i="12" l="1"/>
  <c r="C23" i="12" s="1"/>
  <c r="I30" i="15"/>
  <c r="M18" i="12"/>
  <c r="M19" i="12"/>
  <c r="M17" i="12"/>
  <c r="M20" i="12" l="1"/>
  <c r="M21" i="12" l="1"/>
  <c r="M22" i="12" l="1"/>
  <c r="M23" i="12" l="1"/>
  <c r="M13" i="12"/>
  <c r="L22" i="12" l="1"/>
  <c r="M30" i="31"/>
  <c r="M28" i="31" s="1"/>
  <c r="I31" i="14"/>
  <c r="B15" i="10"/>
  <c r="B18" i="10" s="1"/>
  <c r="B23" i="10" s="1"/>
  <c r="E24" i="12"/>
  <c r="J12" i="12"/>
  <c r="K12" i="12" s="1"/>
  <c r="C26" i="12" a="1"/>
  <c r="C26" i="12" l="1"/>
  <c r="L23" i="12"/>
  <c r="J23" i="12" s="1"/>
  <c r="B8" i="10"/>
  <c r="B10" i="10" s="1"/>
  <c r="B24" i="12"/>
  <c r="C25" i="12" s="1"/>
  <c r="J13" i="12"/>
  <c r="K13" i="12" s="1"/>
  <c r="K23" i="12" l="1"/>
  <c r="J24" i="12"/>
  <c r="J14" i="12"/>
  <c r="K14" i="12" s="1"/>
  <c r="J15" i="12" l="1"/>
  <c r="K15" i="12" s="1"/>
  <c r="J16" i="12" l="1"/>
  <c r="K16" i="12" s="1"/>
  <c r="J17" i="12" l="1"/>
  <c r="K17" i="12" s="1"/>
  <c r="J18" i="12" l="1"/>
  <c r="K18" i="12" s="1"/>
  <c r="J19" i="12" l="1"/>
  <c r="K19" i="12" s="1"/>
  <c r="J20" i="12" l="1"/>
  <c r="K20" i="12" s="1"/>
  <c r="J21" i="12" l="1"/>
  <c r="K21" i="12" s="1"/>
  <c r="J22" i="12" l="1"/>
  <c r="K22"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<sst xmlns="http://schemas.openxmlformats.org/spreadsheetml/2006/main" count="1523" uniqueCount="370">
  <si>
    <t>団体名</t>
    <rPh sb="0" eb="2">
      <t>ダンタイ</t>
    </rPh>
    <rPh sb="2" eb="3">
      <t>メイ</t>
    </rPh>
    <phoneticPr fontId="1"/>
  </si>
  <si>
    <t>活動曜日・時間</t>
    <rPh sb="0" eb="2">
      <t>カツドウ</t>
    </rPh>
    <rPh sb="2" eb="4">
      <t>ヨウビ</t>
    </rPh>
    <rPh sb="5" eb="7">
      <t>ジカン</t>
    </rPh>
    <phoneticPr fontId="1"/>
  </si>
  <si>
    <t>4月</t>
    <rPh sb="1" eb="2">
      <t>ガツ</t>
    </rPh>
    <phoneticPr fontId="1"/>
  </si>
  <si>
    <t>回数</t>
    <rPh sb="0" eb="2">
      <t>カイスウ</t>
    </rPh>
    <phoneticPr fontId="1"/>
  </si>
  <si>
    <t>5月</t>
  </si>
  <si>
    <t>6月</t>
  </si>
  <si>
    <t>7月</t>
  </si>
  <si>
    <t>8月</t>
  </si>
  <si>
    <t>9月</t>
  </si>
  <si>
    <t>10月</t>
  </si>
  <si>
    <t>11月</t>
  </si>
  <si>
    <t>12月</t>
  </si>
  <si>
    <t>1月</t>
  </si>
  <si>
    <t>2月</t>
  </si>
  <si>
    <t>3月</t>
  </si>
  <si>
    <t>合計</t>
    <rPh sb="0" eb="2">
      <t>ゴウケイ</t>
    </rPh>
    <phoneticPr fontId="1"/>
  </si>
  <si>
    <t>指導者氏名 1</t>
    <rPh sb="0" eb="3">
      <t>シドウシャ</t>
    </rPh>
    <rPh sb="3" eb="5">
      <t>シメイ</t>
    </rPh>
    <phoneticPr fontId="1"/>
  </si>
  <si>
    <t>指導者氏名 2</t>
    <rPh sb="0" eb="3">
      <t>シドウシャ</t>
    </rPh>
    <rPh sb="3" eb="5">
      <t>シメイ</t>
    </rPh>
    <phoneticPr fontId="1"/>
  </si>
  <si>
    <t>指導者氏名 3</t>
    <rPh sb="0" eb="3">
      <t>シドウシャ</t>
    </rPh>
    <rPh sb="3" eb="5">
      <t>シメイ</t>
    </rPh>
    <phoneticPr fontId="1"/>
  </si>
  <si>
    <t>【団体情報】</t>
    <rPh sb="1" eb="3">
      <t>ダンタイ</t>
    </rPh>
    <rPh sb="3" eb="5">
      <t>ジョウホウ</t>
    </rPh>
    <phoneticPr fontId="1"/>
  </si>
  <si>
    <t>【指導者情報】</t>
    <rPh sb="1" eb="4">
      <t>シドウシャ</t>
    </rPh>
    <rPh sb="4" eb="6">
      <t>ジョウホウ</t>
    </rPh>
    <phoneticPr fontId="1"/>
  </si>
  <si>
    <t>指導者氏名 4</t>
    <rPh sb="0" eb="3">
      <t>シドウシャ</t>
    </rPh>
    <rPh sb="3" eb="5">
      <t>シメイ</t>
    </rPh>
    <phoneticPr fontId="1"/>
  </si>
  <si>
    <t>時間</t>
    <rPh sb="0" eb="2">
      <t>ジカン</t>
    </rPh>
    <phoneticPr fontId="1"/>
  </si>
  <si>
    <t>月額</t>
    <rPh sb="0" eb="2">
      <t>ゲツガク</t>
    </rPh>
    <phoneticPr fontId="1"/>
  </si>
  <si>
    <t>年額</t>
    <rPh sb="0" eb="2">
      <t>ネンガク</t>
    </rPh>
    <phoneticPr fontId="1"/>
  </si>
  <si>
    <t>補助上限額</t>
    <rPh sb="0" eb="2">
      <t>ホジョ</t>
    </rPh>
    <rPh sb="2" eb="5">
      <t>ジョウゲンガク</t>
    </rPh>
    <phoneticPr fontId="1"/>
  </si>
  <si>
    <t>(単位:円)</t>
    <rPh sb="1" eb="3">
      <t>タンイ</t>
    </rPh>
    <rPh sb="4" eb="5">
      <t>エン</t>
    </rPh>
    <phoneticPr fontId="1"/>
  </si>
  <si>
    <t>(単位:人)</t>
    <rPh sb="1" eb="3">
      <t>タンイ</t>
    </rPh>
    <rPh sb="4" eb="5">
      <t>ニン</t>
    </rPh>
    <phoneticPr fontId="1"/>
  </si>
  <si>
    <t>金額
(形態ごとの単価)</t>
    <rPh sb="0" eb="2">
      <t>キンガク</t>
    </rPh>
    <rPh sb="4" eb="6">
      <t>ケイタイ</t>
    </rPh>
    <rPh sb="9" eb="11">
      <t>タンカ</t>
    </rPh>
    <phoneticPr fontId="1"/>
  </si>
  <si>
    <r>
      <rPr>
        <b/>
        <sz val="12"/>
        <color theme="1"/>
        <rFont val="游ゴシック"/>
        <family val="3"/>
        <charset val="128"/>
        <scheme val="minor"/>
      </rPr>
      <t>謝金の支払形態</t>
    </r>
    <r>
      <rPr>
        <b/>
        <sz val="11"/>
        <color theme="1"/>
        <rFont val="游ゴシック"/>
        <family val="3"/>
        <charset val="128"/>
        <scheme val="minor"/>
      </rPr>
      <t xml:space="preserve">
</t>
    </r>
    <r>
      <rPr>
        <b/>
        <sz val="8"/>
        <color theme="1"/>
        <rFont val="游ゴシック"/>
        <family val="3"/>
        <charset val="128"/>
        <scheme val="minor"/>
      </rPr>
      <t>(時間・回数・月額・年額)</t>
    </r>
    <rPh sb="0" eb="2">
      <t>シャキン</t>
    </rPh>
    <rPh sb="3" eb="5">
      <t>シハラ</t>
    </rPh>
    <rPh sb="5" eb="7">
      <t>ケイタイ</t>
    </rPh>
    <rPh sb="9" eb="11">
      <t>ジカン</t>
    </rPh>
    <rPh sb="12" eb="14">
      <t>カイスウ</t>
    </rPh>
    <rPh sb="15" eb="17">
      <t>ゲツガク</t>
    </rPh>
    <rPh sb="18" eb="20">
      <t>ネンガク</t>
    </rPh>
    <phoneticPr fontId="1"/>
  </si>
  <si>
    <t>月別補助上限額</t>
    <rPh sb="0" eb="2">
      <t>ツキベツ</t>
    </rPh>
    <rPh sb="2" eb="4">
      <t>ホジョ</t>
    </rPh>
    <rPh sb="4" eb="7">
      <t>ジョウゲンガク</t>
    </rPh>
    <phoneticPr fontId="1"/>
  </si>
  <si>
    <t>申請月</t>
    <rPh sb="0" eb="2">
      <t>シンセイ</t>
    </rPh>
    <rPh sb="2" eb="3">
      <t>ツキ</t>
    </rPh>
    <phoneticPr fontId="1"/>
  </si>
  <si>
    <r>
      <t xml:space="preserve">指導者人数
</t>
    </r>
    <r>
      <rPr>
        <b/>
        <sz val="11"/>
        <color rgb="FFFF0000"/>
        <rFont val="游ゴシック"/>
        <family val="3"/>
        <charset val="128"/>
        <scheme val="minor"/>
      </rPr>
      <t>(必ず入力)</t>
    </r>
    <rPh sb="0" eb="2">
      <t>シドウ</t>
    </rPh>
    <rPh sb="2" eb="3">
      <t>シャ</t>
    </rPh>
    <rPh sb="3" eb="5">
      <t>ニンズウ</t>
    </rPh>
    <rPh sb="7" eb="8">
      <t>カナラ</t>
    </rPh>
    <rPh sb="9" eb="11">
      <t>ニュウリョク</t>
    </rPh>
    <phoneticPr fontId="1"/>
  </si>
  <si>
    <t>★黄色のセルに入力してください</t>
    <rPh sb="1" eb="3">
      <t>キイロ</t>
    </rPh>
    <rPh sb="7" eb="9">
      <t>ニュウリョク</t>
    </rPh>
    <phoneticPr fontId="1"/>
  </si>
  <si>
    <t>研修受講料</t>
    <rPh sb="0" eb="2">
      <t>ケンシュウ</t>
    </rPh>
    <rPh sb="2" eb="5">
      <t>ジュコウリョウ</t>
    </rPh>
    <phoneticPr fontId="1"/>
  </si>
  <si>
    <t>１　収入の部</t>
    <rPh sb="2" eb="4">
      <t>シュウニュウ</t>
    </rPh>
    <rPh sb="5" eb="6">
      <t>ブ</t>
    </rPh>
    <phoneticPr fontId="18"/>
  </si>
  <si>
    <t>費目</t>
    <rPh sb="0" eb="2">
      <t>ヒモク</t>
    </rPh>
    <phoneticPr fontId="1"/>
  </si>
  <si>
    <t>予算額</t>
    <rPh sb="0" eb="1">
      <t>ヨ</t>
    </rPh>
    <rPh sb="1" eb="2">
      <t>ザン</t>
    </rPh>
    <rPh sb="2" eb="3">
      <t>ガク</t>
    </rPh>
    <phoneticPr fontId="18"/>
  </si>
  <si>
    <t>付記</t>
    <rPh sb="0" eb="1">
      <t>ツキ</t>
    </rPh>
    <rPh sb="1" eb="2">
      <t>キ</t>
    </rPh>
    <phoneticPr fontId="18"/>
  </si>
  <si>
    <t>会費</t>
    <rPh sb="0" eb="2">
      <t>カイヒ</t>
    </rPh>
    <phoneticPr fontId="18"/>
  </si>
  <si>
    <t>補助金</t>
    <rPh sb="0" eb="3">
      <t>ホジョキン</t>
    </rPh>
    <phoneticPr fontId="18"/>
  </si>
  <si>
    <t>２　支出の部</t>
    <rPh sb="2" eb="4">
      <t>シシュツ</t>
    </rPh>
    <rPh sb="5" eb="6">
      <t>ブ</t>
    </rPh>
    <phoneticPr fontId="18"/>
  </si>
  <si>
    <t>【補助対象経費】</t>
    <rPh sb="1" eb="3">
      <t>ホジョ</t>
    </rPh>
    <rPh sb="3" eb="5">
      <t>タイショウ</t>
    </rPh>
    <rPh sb="5" eb="7">
      <t>ケイヒ</t>
    </rPh>
    <phoneticPr fontId="1"/>
  </si>
  <si>
    <t>指導者謝金</t>
    <rPh sb="0" eb="3">
      <t>シドウシャ</t>
    </rPh>
    <rPh sb="3" eb="5">
      <t>シャキン</t>
    </rPh>
    <phoneticPr fontId="18"/>
  </si>
  <si>
    <t>小計</t>
    <rPh sb="0" eb="2">
      <t>ショウケイ</t>
    </rPh>
    <phoneticPr fontId="1"/>
  </si>
  <si>
    <t>【補助対象外経費】</t>
    <rPh sb="1" eb="3">
      <t>ホジョ</t>
    </rPh>
    <rPh sb="3" eb="5">
      <t>タイショウ</t>
    </rPh>
    <rPh sb="5" eb="6">
      <t>ガイ</t>
    </rPh>
    <rPh sb="6" eb="8">
      <t>ケイヒ</t>
    </rPh>
    <phoneticPr fontId="1"/>
  </si>
  <si>
    <t>支出　合計</t>
    <rPh sb="0" eb="2">
      <t>シシュツ</t>
    </rPh>
    <rPh sb="3" eb="5">
      <t>ゴウケイ</t>
    </rPh>
    <phoneticPr fontId="1"/>
  </si>
  <si>
    <t>収入　合計</t>
    <rPh sb="0" eb="2">
      <t>シュウニュウ</t>
    </rPh>
    <rPh sb="3" eb="5">
      <t>ゴウケイ</t>
    </rPh>
    <phoneticPr fontId="1"/>
  </si>
  <si>
    <t>【留意事項】</t>
    <rPh sb="1" eb="3">
      <t>リュウイ</t>
    </rPh>
    <rPh sb="3" eb="5">
      <t>ジコウ</t>
    </rPh>
    <phoneticPr fontId="22"/>
  </si>
  <si>
    <t>合計</t>
    <rPh sb="0" eb="2">
      <t>ゴウケイ</t>
    </rPh>
    <phoneticPr fontId="22"/>
  </si>
  <si>
    <t>小計</t>
    <rPh sb="0" eb="2">
      <t>ショウケイ</t>
    </rPh>
    <phoneticPr fontId="22"/>
  </si>
  <si>
    <t>２月</t>
  </si>
  <si>
    <t>１月</t>
  </si>
  <si>
    <t>１２月</t>
  </si>
  <si>
    <t>１１月</t>
  </si>
  <si>
    <t>１０月</t>
  </si>
  <si>
    <t>９月</t>
  </si>
  <si>
    <t>８月</t>
  </si>
  <si>
    <t>７月</t>
  </si>
  <si>
    <t>６月</t>
  </si>
  <si>
    <t>５月</t>
  </si>
  <si>
    <t>４月</t>
  </si>
  <si>
    <t>支出</t>
    <rPh sb="0" eb="2">
      <t>シシュツ</t>
    </rPh>
    <phoneticPr fontId="22"/>
  </si>
  <si>
    <t>収入</t>
    <rPh sb="0" eb="2">
      <t>シュウニュウ</t>
    </rPh>
    <phoneticPr fontId="22"/>
  </si>
  <si>
    <t>研修受講料</t>
    <rPh sb="0" eb="2">
      <t>ケンシュウ</t>
    </rPh>
    <rPh sb="2" eb="5">
      <t>ジュコウリョウ</t>
    </rPh>
    <phoneticPr fontId="22"/>
  </si>
  <si>
    <t>指導者謝金</t>
    <rPh sb="0" eb="3">
      <t>シドウシャ</t>
    </rPh>
    <rPh sb="3" eb="5">
      <t>シャキン</t>
    </rPh>
    <phoneticPr fontId="22"/>
  </si>
  <si>
    <t>補助対象外経費</t>
    <rPh sb="0" eb="2">
      <t>ホジョ</t>
    </rPh>
    <rPh sb="2" eb="4">
      <t>タイショウ</t>
    </rPh>
    <rPh sb="4" eb="5">
      <t>ガイ</t>
    </rPh>
    <rPh sb="5" eb="7">
      <t>ケイヒ</t>
    </rPh>
    <phoneticPr fontId="22"/>
  </si>
  <si>
    <t>補助対象経費</t>
    <rPh sb="0" eb="2">
      <t>ホジョ</t>
    </rPh>
    <rPh sb="2" eb="4">
      <t>タイショウ</t>
    </rPh>
    <rPh sb="4" eb="6">
      <t>ケイヒ</t>
    </rPh>
    <phoneticPr fontId="22"/>
  </si>
  <si>
    <t>補助金</t>
    <rPh sb="0" eb="3">
      <t>ホジョキン</t>
    </rPh>
    <phoneticPr fontId="22"/>
  </si>
  <si>
    <t>会費</t>
    <rPh sb="0" eb="2">
      <t>カイヒ</t>
    </rPh>
    <phoneticPr fontId="22"/>
  </si>
  <si>
    <t>収支累計</t>
    <rPh sb="0" eb="2">
      <t>シュウシ</t>
    </rPh>
    <rPh sb="2" eb="4">
      <t>ルイケイ</t>
    </rPh>
    <phoneticPr fontId="22"/>
  </si>
  <si>
    <t>月</t>
    <rPh sb="0" eb="1">
      <t>ツキ</t>
    </rPh>
    <phoneticPr fontId="22"/>
  </si>
  <si>
    <t>(単位:円)</t>
    <rPh sb="1" eb="3">
      <t>タンイ</t>
    </rPh>
    <rPh sb="4" eb="5">
      <t>エン</t>
    </rPh>
    <phoneticPr fontId="22"/>
  </si>
  <si>
    <t>　　【団体名】</t>
    <rPh sb="3" eb="5">
      <t>ダンタイ</t>
    </rPh>
    <rPh sb="5" eb="6">
      <t>メイ</t>
    </rPh>
    <phoneticPr fontId="22"/>
  </si>
  <si>
    <t xml:space="preserve">  </t>
    <phoneticPr fontId="1"/>
  </si>
  <si>
    <t>繰越金・その他</t>
    <rPh sb="0" eb="2">
      <t>クリコシ</t>
    </rPh>
    <rPh sb="2" eb="3">
      <t>キン</t>
    </rPh>
    <rPh sb="6" eb="7">
      <t>タ</t>
    </rPh>
    <phoneticPr fontId="1"/>
  </si>
  <si>
    <t>繰越金
その他</t>
    <rPh sb="0" eb="2">
      <t>クリコシ</t>
    </rPh>
    <rPh sb="2" eb="3">
      <t>キン</t>
    </rPh>
    <rPh sb="6" eb="7">
      <t>タ</t>
    </rPh>
    <phoneticPr fontId="22"/>
  </si>
  <si>
    <t>申請月より前に支払った指導者謝金</t>
    <rPh sb="0" eb="2">
      <t>シンセイ</t>
    </rPh>
    <rPh sb="2" eb="3">
      <t>ツキ</t>
    </rPh>
    <rPh sb="5" eb="6">
      <t>マエ</t>
    </rPh>
    <rPh sb="7" eb="9">
      <t>シハラ</t>
    </rPh>
    <rPh sb="11" eb="14">
      <t>シドウシャ</t>
    </rPh>
    <rPh sb="14" eb="16">
      <t>シャキン</t>
    </rPh>
    <phoneticPr fontId="1"/>
  </si>
  <si>
    <t>千円未満切捨て</t>
    <rPh sb="0" eb="2">
      <t>センエン</t>
    </rPh>
    <rPh sb="2" eb="4">
      <t>ミマン</t>
    </rPh>
    <rPh sb="4" eb="6">
      <t>キリス</t>
    </rPh>
    <phoneticPr fontId="1"/>
  </si>
  <si>
    <t>その他</t>
    <rPh sb="2" eb="3">
      <t>タ</t>
    </rPh>
    <phoneticPr fontId="18"/>
  </si>
  <si>
    <t>その他</t>
    <rPh sb="2" eb="3">
      <t>タ</t>
    </rPh>
    <phoneticPr fontId="1"/>
  </si>
  <si>
    <t>種目</t>
    <rPh sb="0" eb="2">
      <t>シュモク</t>
    </rPh>
    <phoneticPr fontId="1"/>
  </si>
  <si>
    <t>①</t>
    <phoneticPr fontId="1"/>
  </si>
  <si>
    <t>②</t>
    <phoneticPr fontId="1"/>
  </si>
  <si>
    <t>①＋②</t>
    <phoneticPr fontId="1"/>
  </si>
  <si>
    <t>A</t>
    <phoneticPr fontId="1"/>
  </si>
  <si>
    <t>消耗品費</t>
    <rPh sb="0" eb="4">
      <t>ショウモウヒンヒ</t>
    </rPh>
    <phoneticPr fontId="1"/>
  </si>
  <si>
    <t>品名</t>
    <rPh sb="0" eb="2">
      <t>ヒンメイ</t>
    </rPh>
    <phoneticPr fontId="1"/>
  </si>
  <si>
    <t>個人に帰属するものではありません。</t>
  </si>
  <si>
    <t>NO</t>
    <phoneticPr fontId="1"/>
  </si>
  <si>
    <t>購入月</t>
    <rPh sb="0" eb="2">
      <t>コウニュウ</t>
    </rPh>
    <rPh sb="2" eb="3">
      <t>ツキ</t>
    </rPh>
    <phoneticPr fontId="1"/>
  </si>
  <si>
    <t>B</t>
    <phoneticPr fontId="1"/>
  </si>
  <si>
    <t>謝金・研修受講料</t>
    <rPh sb="0" eb="2">
      <t>シャキン</t>
    </rPh>
    <rPh sb="3" eb="5">
      <t>ケンシュウ</t>
    </rPh>
    <rPh sb="5" eb="8">
      <t>ジュコウリョウ</t>
    </rPh>
    <phoneticPr fontId="1"/>
  </si>
  <si>
    <t>指導者謝金合計</t>
    <rPh sb="0" eb="3">
      <t>シドウシャ</t>
    </rPh>
    <rPh sb="3" eb="5">
      <t>シャキン</t>
    </rPh>
    <rPh sb="5" eb="7">
      <t>ゴウケイ</t>
    </rPh>
    <phoneticPr fontId="1"/>
  </si>
  <si>
    <t>消耗品費</t>
    <rPh sb="0" eb="3">
      <t>ショウモウヒン</t>
    </rPh>
    <rPh sb="3" eb="4">
      <t>ヒ</t>
    </rPh>
    <phoneticPr fontId="1"/>
  </si>
  <si>
    <t>申請月以降の指導者謝金</t>
    <rPh sb="0" eb="2">
      <t>シンセイ</t>
    </rPh>
    <rPh sb="2" eb="3">
      <t>ツキ</t>
    </rPh>
    <rPh sb="3" eb="5">
      <t>イコウ</t>
    </rPh>
    <rPh sb="6" eb="9">
      <t>シドウシャ</t>
    </rPh>
    <rPh sb="9" eb="11">
      <t>シャキン</t>
    </rPh>
    <phoneticPr fontId="1"/>
  </si>
  <si>
    <t>申請月以降の実際に支払う額</t>
    <rPh sb="6" eb="8">
      <t>ジッサイ</t>
    </rPh>
    <rPh sb="9" eb="11">
      <t>シハラ</t>
    </rPh>
    <rPh sb="12" eb="13">
      <t>ガク</t>
    </rPh>
    <phoneticPr fontId="1"/>
  </si>
  <si>
    <t>1. 収入と支出の合計は一致させてください</t>
    <rPh sb="3" eb="5">
      <t>シュウニュウ</t>
    </rPh>
    <rPh sb="6" eb="8">
      <t>シシュツ</t>
    </rPh>
    <rPh sb="9" eb="11">
      <t>ゴウケイ</t>
    </rPh>
    <rPh sb="12" eb="14">
      <t>イッチ</t>
    </rPh>
    <phoneticPr fontId="22"/>
  </si>
  <si>
    <t>3.申請より前の月に支払った指導者謝金は、「補助対象外経費」の指導者謝金に計上してください</t>
    <rPh sb="2" eb="4">
      <t>シンセイ</t>
    </rPh>
    <rPh sb="6" eb="7">
      <t>マエ</t>
    </rPh>
    <rPh sb="8" eb="9">
      <t>ツキ</t>
    </rPh>
    <rPh sb="10" eb="12">
      <t>シハラ</t>
    </rPh>
    <rPh sb="14" eb="17">
      <t>シドウシャ</t>
    </rPh>
    <rPh sb="17" eb="19">
      <t>シャキン</t>
    </rPh>
    <rPh sb="22" eb="24">
      <t>ホジョ</t>
    </rPh>
    <rPh sb="24" eb="26">
      <t>タイショウ</t>
    </rPh>
    <rPh sb="26" eb="27">
      <t>ガイ</t>
    </rPh>
    <rPh sb="27" eb="29">
      <t>ケイヒ</t>
    </rPh>
    <rPh sb="31" eb="34">
      <t>シドウシャ</t>
    </rPh>
    <rPh sb="34" eb="36">
      <t>シャキン</t>
    </rPh>
    <rPh sb="37" eb="39">
      <t>ケイジョウ</t>
    </rPh>
    <phoneticPr fontId="22"/>
  </si>
  <si>
    <t>（単位：円、税込）</t>
    <rPh sb="1" eb="3">
      <t>タンイ</t>
    </rPh>
    <rPh sb="4" eb="5">
      <t>エン</t>
    </rPh>
    <rPh sb="6" eb="8">
      <t>ゼイコ</t>
    </rPh>
    <phoneticPr fontId="1"/>
  </si>
  <si>
    <t>2. 補助金は概算払いの申請の翌月に計上してください　　(例:4月に概算払いの申請をした場合は5月に計上)</t>
    <rPh sb="3" eb="6">
      <t>ホジョキン</t>
    </rPh>
    <rPh sb="7" eb="9">
      <t>ガイサン</t>
    </rPh>
    <rPh sb="9" eb="10">
      <t>バラ</t>
    </rPh>
    <rPh sb="12" eb="14">
      <t>シンセイ</t>
    </rPh>
    <rPh sb="15" eb="17">
      <t>ヨクゲツ</t>
    </rPh>
    <rPh sb="18" eb="20">
      <t>ケイジョウ</t>
    </rPh>
    <rPh sb="29" eb="30">
      <t>レイ</t>
    </rPh>
    <rPh sb="32" eb="33">
      <t>ガツ</t>
    </rPh>
    <rPh sb="34" eb="36">
      <t>ガイサン</t>
    </rPh>
    <rPh sb="36" eb="37">
      <t>バラ</t>
    </rPh>
    <rPh sb="39" eb="41">
      <t>シンセイ</t>
    </rPh>
    <rPh sb="44" eb="46">
      <t>バアイ</t>
    </rPh>
    <rPh sb="48" eb="49">
      <t>ガツ</t>
    </rPh>
    <rPh sb="50" eb="52">
      <t>ケイジョウ</t>
    </rPh>
    <phoneticPr fontId="22"/>
  </si>
  <si>
    <t>4.補助対象経費（謝金、研修受講料、消耗品費等）の領収書は、5年間保管してください。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</si>
  <si>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別記様式第６号（第８条関係）</t>
  </si>
  <si>
    <t>令和　　年　　月　　日</t>
  </si>
  <si>
    <t>　（宛先）新潟市長</t>
  </si>
  <si>
    <t>申請者住所　　〒</t>
  </si>
  <si>
    <t>団体名　　　　　</t>
  </si>
  <si>
    <t>代表者氏名　　　</t>
  </si>
  <si>
    <t>代表者電話番号　　　</t>
  </si>
  <si>
    <t>記</t>
  </si>
  <si>
    <t>１　補助事業の名称　　　　　　令和８年度　新潟市中学生のための地域クラブ活動支援事業</t>
  </si>
  <si>
    <t>５　補助事業の精算に係る収支明細</t>
  </si>
  <si>
    <t>６　情報の公表の状況</t>
  </si>
  <si>
    <t>７　添付書類</t>
  </si>
  <si>
    <t>（１）年間活動実績報告（収支決算を含む）</t>
  </si>
  <si>
    <t>（２）指導者謝金に係る領収書又はその写し（該当する場合に限る）</t>
  </si>
  <si>
    <t>（４）消耗品費に係る領収書又はその写し（該当する場合に限る）</t>
  </si>
  <si>
    <t>（５）使用料領収済証又はその写し（該当する場合に限る）</t>
  </si>
  <si>
    <t>（６）その他、市長が必要と認める書類</t>
  </si>
  <si>
    <t>　</t>
    <phoneticPr fontId="1"/>
  </si>
  <si>
    <t>２　交付決定額及びその中間精算額</t>
    <rPh sb="11" eb="13">
      <t>チュウカン</t>
    </rPh>
    <phoneticPr fontId="1"/>
  </si>
  <si>
    <t>４　補助事業の成果(中間までの成果)</t>
    <rPh sb="10" eb="12">
      <t>チュウカン</t>
    </rPh>
    <rPh sb="15" eb="17">
      <t>セイカ</t>
    </rPh>
    <phoneticPr fontId="1"/>
  </si>
  <si>
    <t>令和８年度　補助事業費収支明細書</t>
    <rPh sb="6" eb="8">
      <t>ホジョ</t>
    </rPh>
    <rPh sb="11" eb="13">
      <t>シュウシ</t>
    </rPh>
    <rPh sb="13" eb="16">
      <t>メイサイショ</t>
    </rPh>
    <phoneticPr fontId="22"/>
  </si>
  <si>
    <t>令和８年度　収支実績</t>
    <rPh sb="6" eb="8">
      <t>シュウシ</t>
    </rPh>
    <rPh sb="8" eb="10">
      <t>ジッセキ</t>
    </rPh>
    <phoneticPr fontId="1"/>
  </si>
  <si>
    <t>新潟市</t>
    <rPh sb="0" eb="2">
      <t>ニイガタ</t>
    </rPh>
    <rPh sb="2" eb="3">
      <t>シ</t>
    </rPh>
    <phoneticPr fontId="1"/>
  </si>
  <si>
    <t>年</t>
    <rPh sb="0" eb="1">
      <t>ネン</t>
    </rPh>
    <phoneticPr fontId="1"/>
  </si>
  <si>
    <t>月</t>
    <rPh sb="0" eb="1">
      <t>ガツ</t>
    </rPh>
    <phoneticPr fontId="1"/>
  </si>
  <si>
    <t>日</t>
    <rPh sb="0" eb="1">
      <t>ニチ</t>
    </rPh>
    <phoneticPr fontId="1"/>
  </si>
  <si>
    <t xml:space="preserve"> </t>
    <phoneticPr fontId="1"/>
  </si>
  <si>
    <t>令和</t>
    <rPh sb="0" eb="2">
      <t>レイワ</t>
    </rPh>
    <phoneticPr fontId="1"/>
  </si>
  <si>
    <t>付け</t>
    <rPh sb="0" eb="1">
      <t>ヅ</t>
    </rPh>
    <phoneticPr fontId="1"/>
  </si>
  <si>
    <t>新教支第</t>
    <rPh sb="0" eb="1">
      <t>シン</t>
    </rPh>
    <rPh sb="1" eb="2">
      <t>キョウ</t>
    </rPh>
    <rPh sb="2" eb="3">
      <t>シ</t>
    </rPh>
    <rPh sb="3" eb="4">
      <t>ダイ</t>
    </rPh>
    <phoneticPr fontId="1"/>
  </si>
  <si>
    <t>補助事業実績報告書　(中間報告)</t>
    <rPh sb="11" eb="13">
      <t>チュウカン</t>
    </rPh>
    <rPh sb="13" eb="15">
      <t>ホウコク</t>
    </rPh>
    <phoneticPr fontId="1"/>
  </si>
  <si>
    <t>（３）指導者研修受講料に係る領収書（団体が指導者に支払った研修費用及び研修主催者へ支払った受講料にかかるもの）</t>
    <phoneticPr fontId="1"/>
  </si>
  <si>
    <t>　又はその写し(該当する場合に限る)</t>
    <rPh sb="1" eb="2">
      <t>マタ</t>
    </rPh>
    <rPh sb="5" eb="6">
      <t>ウツ</t>
    </rPh>
    <rPh sb="8" eb="10">
      <t>ガイトウ</t>
    </rPh>
    <rPh sb="12" eb="14">
      <t>バアイ</t>
    </rPh>
    <rPh sb="15" eb="16">
      <t>カギ</t>
    </rPh>
    <phoneticPr fontId="1"/>
  </si>
  <si>
    <t>令和8年</t>
    <rPh sb="0" eb="2">
      <t>レイワ</t>
    </rPh>
    <rPh sb="3" eb="4">
      <t>ネン</t>
    </rPh>
    <phoneticPr fontId="1"/>
  </si>
  <si>
    <t>号の2で補助金の交付決定があった事業につき</t>
    <rPh sb="0" eb="1">
      <t>ゴウ</t>
    </rPh>
    <rPh sb="4" eb="7">
      <t>ホジョキン</t>
    </rPh>
    <rPh sb="8" eb="10">
      <t>コウフ</t>
    </rPh>
    <rPh sb="10" eb="12">
      <t>ケッテイ</t>
    </rPh>
    <rPh sb="16" eb="18">
      <t>ジギョウ</t>
    </rPh>
    <phoneticPr fontId="1"/>
  </si>
  <si>
    <t>次のとおり報告します。</t>
    <rPh sb="0" eb="1">
      <t>ツギ</t>
    </rPh>
    <rPh sb="5" eb="7">
      <t>ホウコク</t>
    </rPh>
    <phoneticPr fontId="1"/>
  </si>
  <si>
    <t>円</t>
    <rPh sb="0" eb="1">
      <t>エン</t>
    </rPh>
    <phoneticPr fontId="1"/>
  </si>
  <si>
    <r>
      <t>３　補助事業完了年月日　　　　　　　　</t>
    </r>
    <r>
      <rPr>
        <sz val="12"/>
        <color theme="1"/>
        <rFont val="ＭＳ 明朝"/>
        <family val="1"/>
        <charset val="128"/>
      </rPr>
      <t>令和9年2月28日</t>
    </r>
    <phoneticPr fontId="1"/>
  </si>
  <si>
    <t>新潟市中学生のための地域クラブ活動支援事業</t>
    <phoneticPr fontId="1"/>
  </si>
  <si>
    <t>【別紙1－1】                                令和８年度　年間活動実績報告</t>
    <rPh sb="1" eb="3">
      <t>ベッシ</t>
    </rPh>
    <rPh sb="39" eb="41">
      <t>レイワ</t>
    </rPh>
    <rPh sb="42" eb="44">
      <t>ネンド</t>
    </rPh>
    <rPh sb="45" eb="47">
      <t>ネンカン</t>
    </rPh>
    <rPh sb="47" eb="49">
      <t>カツドウ</t>
    </rPh>
    <rPh sb="49" eb="51">
      <t>ジッセキ</t>
    </rPh>
    <rPh sb="51" eb="53">
      <t>ホウコク</t>
    </rPh>
    <phoneticPr fontId="1"/>
  </si>
  <si>
    <t>月別支払額</t>
    <rPh sb="0" eb="2">
      <t>ツキベツ</t>
    </rPh>
    <rPh sb="2" eb="4">
      <t>シハラ</t>
    </rPh>
    <rPh sb="4" eb="5">
      <t>ガク</t>
    </rPh>
    <phoneticPr fontId="1"/>
  </si>
  <si>
    <t>活動日数</t>
    <rPh sb="0" eb="2">
      <t>カツドウ</t>
    </rPh>
    <rPh sb="2" eb="4">
      <t>ニッスウ</t>
    </rPh>
    <phoneticPr fontId="1"/>
  </si>
  <si>
    <t>【別紙1－2】                    　       令和８年度　消耗品購入実績</t>
    <rPh sb="1" eb="3">
      <t>ベッシ</t>
    </rPh>
    <rPh sb="41" eb="43">
      <t>ショウモウ</t>
    </rPh>
    <rPh sb="43" eb="44">
      <t>ヒン</t>
    </rPh>
    <rPh sb="44" eb="46">
      <t>コウニュウ</t>
    </rPh>
    <rPh sb="46" eb="48">
      <t>ジッセキ</t>
    </rPh>
    <phoneticPr fontId="1"/>
  </si>
  <si>
    <t>補助事業実績報告書</t>
    <phoneticPr fontId="1"/>
  </si>
  <si>
    <t>号の2で補助金の交付決定があった事業が完了したので、</t>
    <rPh sb="0" eb="1">
      <t>ゴウ</t>
    </rPh>
    <rPh sb="4" eb="7">
      <t>ホジョキン</t>
    </rPh>
    <rPh sb="8" eb="10">
      <t>コウフ</t>
    </rPh>
    <rPh sb="10" eb="12">
      <t>ケッテイ</t>
    </rPh>
    <rPh sb="16" eb="18">
      <t>ジギョウ</t>
    </rPh>
    <rPh sb="19" eb="21">
      <t>カンリョウ</t>
    </rPh>
    <phoneticPr fontId="1"/>
  </si>
  <si>
    <t>　　　精算額　　　　　　　　　　　　　　　　　　円</t>
    <phoneticPr fontId="1"/>
  </si>
  <si>
    <t>４　補助事業の成果</t>
    <phoneticPr fontId="1"/>
  </si>
  <si>
    <r>
      <t>３　補助事業完了予定年月日　　　　　　　　</t>
    </r>
    <r>
      <rPr>
        <sz val="12"/>
        <color theme="1"/>
        <rFont val="ＭＳ 明朝"/>
        <family val="1"/>
        <charset val="128"/>
      </rPr>
      <t>令和9年2月28日</t>
    </r>
    <rPh sb="8" eb="10">
      <t>ヨテイ</t>
    </rPh>
    <phoneticPr fontId="1"/>
  </si>
  <si>
    <t>　　　交付決定額　　　　　　　　　　　　　　　　</t>
    <phoneticPr fontId="1"/>
  </si>
  <si>
    <t>月別支払額</t>
    <rPh sb="0" eb="2">
      <t>ツキベツ</t>
    </rPh>
    <rPh sb="2" eb="4">
      <t>シハラ</t>
    </rPh>
    <rPh sb="4" eb="5">
      <t>テイガク</t>
    </rPh>
    <phoneticPr fontId="1"/>
  </si>
  <si>
    <t>研修受講料補助額</t>
    <rPh sb="0" eb="2">
      <t>ケンシュウ</t>
    </rPh>
    <rPh sb="2" eb="5">
      <t>ジュコウリョウ</t>
    </rPh>
    <rPh sb="5" eb="7">
      <t>ホジョ</t>
    </rPh>
    <rPh sb="7" eb="8">
      <t>ガク</t>
    </rPh>
    <phoneticPr fontId="1"/>
  </si>
  <si>
    <t>月別指導実績</t>
    <rPh sb="0" eb="2">
      <t>ツキベツ</t>
    </rPh>
    <rPh sb="2" eb="4">
      <t>シドウ</t>
    </rPh>
    <rPh sb="4" eb="6">
      <t>ジッセキ</t>
    </rPh>
    <phoneticPr fontId="1"/>
  </si>
  <si>
    <t>月別補助額</t>
    <rPh sb="0" eb="2">
      <t>ツキベツ</t>
    </rPh>
    <rPh sb="2" eb="4">
      <t>ホジョ</t>
    </rPh>
    <rPh sb="4" eb="5">
      <t>ガク</t>
    </rPh>
    <phoneticPr fontId="1"/>
  </si>
  <si>
    <t>月別活動実績</t>
    <rPh sb="0" eb="2">
      <t>ツキベツ</t>
    </rPh>
    <rPh sb="2" eb="4">
      <t>カツドウ</t>
    </rPh>
    <rPh sb="4" eb="6">
      <t>ジッセキ</t>
    </rPh>
    <phoneticPr fontId="1"/>
  </si>
  <si>
    <t>指導者謝金確定額</t>
    <rPh sb="0" eb="3">
      <t>シドウシャ</t>
    </rPh>
    <rPh sb="3" eb="5">
      <t>シャキン</t>
    </rPh>
    <rPh sb="5" eb="7">
      <t>カクテイ</t>
    </rPh>
    <rPh sb="7" eb="8">
      <t>ガク</t>
    </rPh>
    <phoneticPr fontId="1"/>
  </si>
  <si>
    <t>補助金交付決定額</t>
    <rPh sb="0" eb="3">
      <t>ホジョキン</t>
    </rPh>
    <rPh sb="3" eb="5">
      <t>コウフ</t>
    </rPh>
    <rPh sb="5" eb="7">
      <t>ケッテイ</t>
    </rPh>
    <rPh sb="7" eb="8">
      <t>ガク</t>
    </rPh>
    <phoneticPr fontId="1"/>
  </si>
  <si>
    <t>C(A＋B)</t>
    <phoneticPr fontId="1"/>
  </si>
  <si>
    <t>D</t>
    <phoneticPr fontId="1"/>
  </si>
  <si>
    <t>　　　中間精算額（返納額）　　　　　　　　　　　　　　　　　　</t>
    <rPh sb="3" eb="5">
      <t>チュウカン</t>
    </rPh>
    <rPh sb="7" eb="8">
      <t>ガク</t>
    </rPh>
    <rPh sb="9" eb="11">
      <t>ヘンノウ</t>
    </rPh>
    <rPh sb="11" eb="12">
      <t>ガク</t>
    </rPh>
    <phoneticPr fontId="1"/>
  </si>
  <si>
    <t>5.補助対象経費（謝金、研修受講料、消耗品費等）の領収書は、5年間保管してください。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</si>
  <si>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金額
(支払額)</t>
    <rPh sb="0" eb="2">
      <t>キンガク</t>
    </rPh>
    <rPh sb="4" eb="6">
      <t>シハラ</t>
    </rPh>
    <rPh sb="6" eb="7">
      <t>ガク</t>
    </rPh>
    <phoneticPr fontId="1"/>
  </si>
  <si>
    <t>別紙1-1、1-2および別紙4のとおり</t>
    <rPh sb="0" eb="2">
      <t>ベッシ</t>
    </rPh>
    <rPh sb="12" eb="14">
      <t>ベッシ</t>
    </rPh>
    <phoneticPr fontId="1"/>
  </si>
  <si>
    <t>別紙1-1,1-2および別紙4のとおり</t>
    <rPh sb="0" eb="2">
      <t>ベッシ</t>
    </rPh>
    <rPh sb="12" eb="14">
      <t>ベッシ</t>
    </rPh>
    <phoneticPr fontId="1"/>
  </si>
  <si>
    <t>【団体名】</t>
    <rPh sb="1" eb="3">
      <t>ダンタイ</t>
    </rPh>
    <rPh sb="3" eb="4">
      <t>メイ</t>
    </rPh>
    <phoneticPr fontId="1"/>
  </si>
  <si>
    <t>別紙1-2消耗品費</t>
    <rPh sb="0" eb="2">
      <t>ベッシ</t>
    </rPh>
    <rPh sb="5" eb="8">
      <t>ショウモウヒン</t>
    </rPh>
    <rPh sb="8" eb="9">
      <t>ヒ</t>
    </rPh>
    <phoneticPr fontId="1"/>
  </si>
  <si>
    <t>別紙4　補助事業費収支明細書</t>
    <rPh sb="0" eb="2">
      <t>ベッシ</t>
    </rPh>
    <phoneticPr fontId="1"/>
  </si>
  <si>
    <t>(うち、消耗品交付決定額)</t>
    <rPh sb="4" eb="6">
      <t>ショウモウ</t>
    </rPh>
    <rPh sb="6" eb="7">
      <t>ヒン</t>
    </rPh>
    <rPh sb="7" eb="9">
      <t>コウフ</t>
    </rPh>
    <rPh sb="9" eb="11">
      <t>ケッテイ</t>
    </rPh>
    <rPh sb="11" eb="12">
      <t>ガク</t>
    </rPh>
    <phoneticPr fontId="1"/>
  </si>
  <si>
    <t>補助金実績額</t>
    <rPh sb="0" eb="3">
      <t>ホジョキン</t>
    </rPh>
    <rPh sb="3" eb="5">
      <t>ジッセキ</t>
    </rPh>
    <rPh sb="5" eb="6">
      <t>ガク</t>
    </rPh>
    <phoneticPr fontId="1"/>
  </si>
  <si>
    <t>※消耗品の申請をしていない場合0を入力</t>
    <rPh sb="1" eb="3">
      <t>ショウモウ</t>
    </rPh>
    <rPh sb="3" eb="4">
      <t>ヒン</t>
    </rPh>
    <rPh sb="5" eb="7">
      <t>シンセイ</t>
    </rPh>
    <rPh sb="13" eb="15">
      <t>バアイ</t>
    </rPh>
    <rPh sb="17" eb="19">
      <t>ニュウリョク</t>
    </rPh>
    <phoneticPr fontId="1"/>
  </si>
  <si>
    <t>研修受講料を入力したか　(補助金申請をしていて、かつ、実績があった場合のみ)</t>
    <rPh sb="0" eb="2">
      <t>ケンシュウ</t>
    </rPh>
    <rPh sb="2" eb="5">
      <t>ジュコウリョウ</t>
    </rPh>
    <rPh sb="6" eb="8">
      <t>ニュウリョク</t>
    </rPh>
    <rPh sb="13" eb="16">
      <t>ホジョキン</t>
    </rPh>
    <rPh sb="16" eb="18">
      <t>シンセイ</t>
    </rPh>
    <rPh sb="27" eb="29">
      <t>ジッセキ</t>
    </rPh>
    <rPh sb="33" eb="35">
      <t>バアイ</t>
    </rPh>
    <phoneticPr fontId="1"/>
  </si>
  <si>
    <t>✔</t>
    <phoneticPr fontId="1"/>
  </si>
  <si>
    <t>消耗品費の番号と一致する領収書を添付したか</t>
    <rPh sb="0" eb="2">
      <t>ショウモウ</t>
    </rPh>
    <rPh sb="2" eb="3">
      <t>ヒン</t>
    </rPh>
    <rPh sb="3" eb="4">
      <t>ヒ</t>
    </rPh>
    <rPh sb="5" eb="7">
      <t>バンゴウ</t>
    </rPh>
    <rPh sb="8" eb="10">
      <t>イッチ</t>
    </rPh>
    <rPh sb="12" eb="15">
      <t>リョウシュウショ</t>
    </rPh>
    <rPh sb="16" eb="18">
      <t>テンプ</t>
    </rPh>
    <phoneticPr fontId="1"/>
  </si>
  <si>
    <t>※消費税課税団体のみ税抜き金額を記載してください</t>
    <rPh sb="1" eb="4">
      <t>ショウヒゼイ</t>
    </rPh>
    <rPh sb="4" eb="6">
      <t>カゼイ</t>
    </rPh>
    <rPh sb="6" eb="8">
      <t>ダンタイ</t>
    </rPh>
    <rPh sb="10" eb="11">
      <t>ゼイ</t>
    </rPh>
    <rPh sb="11" eb="12">
      <t>ヌ</t>
    </rPh>
    <rPh sb="13" eb="15">
      <t>キンガク</t>
    </rPh>
    <rPh sb="16" eb="18">
      <t>キサイ</t>
    </rPh>
    <phoneticPr fontId="1"/>
  </si>
  <si>
    <t>　1　交付決定以前に購入したものは補助対象外です。</t>
    <rPh sb="3" eb="5">
      <t>コウフ</t>
    </rPh>
    <rPh sb="5" eb="7">
      <t>ケッテイ</t>
    </rPh>
    <rPh sb="7" eb="9">
      <t>イゼン</t>
    </rPh>
    <rPh sb="10" eb="12">
      <t>コウニュウ</t>
    </rPh>
    <rPh sb="17" eb="19">
      <t>ホジョ</t>
    </rPh>
    <rPh sb="19" eb="21">
      <t>タイショウ</t>
    </rPh>
    <rPh sb="21" eb="22">
      <t>ガイ</t>
    </rPh>
    <phoneticPr fontId="1"/>
  </si>
  <si>
    <t>　購入した消耗品は、１品30,000円未満（税込）、かつ、地域クラブの共用の物品であり、</t>
    <rPh sb="1" eb="3">
      <t>コウニュウ</t>
    </rPh>
    <rPh sb="5" eb="8">
      <t>ショウモウヒン</t>
    </rPh>
    <rPh sb="22" eb="24">
      <t>ゼイコ</t>
    </rPh>
    <rPh sb="29" eb="31">
      <t>チイキ</t>
    </rPh>
    <rPh sb="35" eb="37">
      <t>キョウヨウ</t>
    </rPh>
    <rPh sb="38" eb="40">
      <t>ブッピン</t>
    </rPh>
    <phoneticPr fontId="1"/>
  </si>
  <si>
    <t>補助金交付決定年月日と文書番号は正しいか</t>
    <rPh sb="0" eb="3">
      <t>ホジョキン</t>
    </rPh>
    <rPh sb="3" eb="5">
      <t>コウフ</t>
    </rPh>
    <rPh sb="5" eb="7">
      <t>ケッテイ</t>
    </rPh>
    <rPh sb="7" eb="10">
      <t>ネンガッピ</t>
    </rPh>
    <rPh sb="11" eb="13">
      <t>ブンショ</t>
    </rPh>
    <rPh sb="13" eb="15">
      <t>バンゴウ</t>
    </rPh>
    <rPh sb="16" eb="17">
      <t>タダ</t>
    </rPh>
    <phoneticPr fontId="1"/>
  </si>
  <si>
    <t>指導者謝金の領収書は添付したか</t>
    <rPh sb="0" eb="3">
      <t>シドウシャ</t>
    </rPh>
    <rPh sb="3" eb="5">
      <t>シャキン</t>
    </rPh>
    <rPh sb="6" eb="9">
      <t>リョウシュウショ</t>
    </rPh>
    <rPh sb="10" eb="12">
      <t>テンプ</t>
    </rPh>
    <phoneticPr fontId="1"/>
  </si>
  <si>
    <t>※交付決定通知書に記載の金額を入力</t>
    <rPh sb="1" eb="3">
      <t>コウフ</t>
    </rPh>
    <rPh sb="3" eb="5">
      <t>ケッテイ</t>
    </rPh>
    <rPh sb="5" eb="7">
      <t>ツウチ</t>
    </rPh>
    <rPh sb="7" eb="8">
      <t>ショ</t>
    </rPh>
    <rPh sb="9" eb="11">
      <t>キサイ</t>
    </rPh>
    <rPh sb="12" eb="14">
      <t>キンガク</t>
    </rPh>
    <rPh sb="15" eb="17">
      <t>ニュウリョク</t>
    </rPh>
    <phoneticPr fontId="1"/>
  </si>
  <si>
    <r>
      <t>「新潟市中学生のための地域クラブ活動支援事業補助金」を受けていることを会員募集時、会報、大会パンフレット、各種チラシ、</t>
    </r>
    <r>
      <rPr>
        <sz val="10.5"/>
        <rFont val="Century"/>
        <family val="1"/>
      </rPr>
      <t>SNS</t>
    </r>
    <r>
      <rPr>
        <sz val="10.5"/>
        <rFont val="ＭＳ 明朝"/>
        <family val="1"/>
        <charset val="128"/>
      </rPr>
      <t>等で随時周知。</t>
    </r>
    <phoneticPr fontId="1"/>
  </si>
  <si>
    <t>Aの補助金精算額</t>
    <rPh sb="2" eb="5">
      <t>ホジョキン</t>
    </rPh>
    <rPh sb="5" eb="8">
      <t>セイサンガク</t>
    </rPh>
    <phoneticPr fontId="1"/>
  </si>
  <si>
    <t>E(D－C)</t>
    <phoneticPr fontId="1"/>
  </si>
  <si>
    <r>
      <t>合計</t>
    </r>
    <r>
      <rPr>
        <b/>
        <sz val="16"/>
        <color rgb="FFFF0000"/>
        <rFont val="游ゴシック"/>
        <family val="3"/>
        <charset val="128"/>
        <scheme val="minor"/>
      </rPr>
      <t>(補助金返納額)</t>
    </r>
    <rPh sb="0" eb="2">
      <t>ゴウケイ</t>
    </rPh>
    <rPh sb="3" eb="6">
      <t>ホジョキン</t>
    </rPh>
    <rPh sb="6" eb="8">
      <t>ヘンノウ</t>
    </rPh>
    <rPh sb="8" eb="9">
      <t>ガク</t>
    </rPh>
    <phoneticPr fontId="1"/>
  </si>
  <si>
    <t>Bの補助金精算額</t>
    <rPh sb="2" eb="5">
      <t>ホジョキン</t>
    </rPh>
    <rPh sb="5" eb="8">
      <t>セイサンガク</t>
    </rPh>
    <phoneticPr fontId="1"/>
  </si>
  <si>
    <t xml:space="preserve"> ※Eが0ならば返納なし(中間報告時には返納は発生しません)</t>
    <rPh sb="8" eb="10">
      <t>ヘンノウ</t>
    </rPh>
    <rPh sb="13" eb="15">
      <t>チュウカン</t>
    </rPh>
    <rPh sb="15" eb="17">
      <t>ホウコク</t>
    </rPh>
    <rPh sb="17" eb="18">
      <t>ジ</t>
    </rPh>
    <rPh sb="20" eb="22">
      <t>ヘンノウ</t>
    </rPh>
    <rPh sb="23" eb="25">
      <t>ハッセイ</t>
    </rPh>
    <phoneticPr fontId="1"/>
  </si>
  <si>
    <t>※領収書があるものを記載、ただし、中間報告の時は、9月～2月は購入予定を記載してください</t>
    <rPh sb="1" eb="4">
      <t>リョウシュウショ</t>
    </rPh>
    <rPh sb="10" eb="12">
      <t>キサイ</t>
    </rPh>
    <rPh sb="17" eb="19">
      <t>チュウカン</t>
    </rPh>
    <rPh sb="19" eb="21">
      <t>ホウコク</t>
    </rPh>
    <rPh sb="22" eb="23">
      <t>トキ</t>
    </rPh>
    <rPh sb="26" eb="27">
      <t>ガツ</t>
    </rPh>
    <rPh sb="29" eb="30">
      <t>ガツ</t>
    </rPh>
    <rPh sb="31" eb="33">
      <t>コウニュウ</t>
    </rPh>
    <rPh sb="33" eb="35">
      <t>ヨテイ</t>
    </rPh>
    <rPh sb="36" eb="38">
      <t>キサイ</t>
    </rPh>
    <phoneticPr fontId="1"/>
  </si>
  <si>
    <t>その他・繰越金</t>
    <rPh sb="2" eb="3">
      <t>タ</t>
    </rPh>
    <rPh sb="4" eb="6">
      <t>クリコシ</t>
    </rPh>
    <rPh sb="6" eb="7">
      <t>キン</t>
    </rPh>
    <phoneticPr fontId="22"/>
  </si>
  <si>
    <t xml:space="preserve">中間報告書 </t>
    <rPh sb="0" eb="2">
      <t>チュウカン</t>
    </rPh>
    <rPh sb="2" eb="5">
      <t>ホウコクショ</t>
    </rPh>
    <phoneticPr fontId="1"/>
  </si>
  <si>
    <t xml:space="preserve">実績報告書 </t>
    <rPh sb="0" eb="2">
      <t>ジッセキ</t>
    </rPh>
    <rPh sb="2" eb="5">
      <t>ホウコクショ</t>
    </rPh>
    <phoneticPr fontId="1"/>
  </si>
  <si>
    <t>申請時と代表者が変わっている場合、新代表の情報になっているか
(代表が変更した場合、団体リスト変更申請書を提出してください)</t>
    <rPh sb="0" eb="2">
      <t>シンセイ</t>
    </rPh>
    <rPh sb="2" eb="3">
      <t>ジ</t>
    </rPh>
    <rPh sb="4" eb="7">
      <t>ダイヒョウシャ</t>
    </rPh>
    <rPh sb="8" eb="9">
      <t>カ</t>
    </rPh>
    <rPh sb="14" eb="16">
      <t>バアイ</t>
    </rPh>
    <rPh sb="17" eb="20">
      <t>シンダイヒョウ</t>
    </rPh>
    <rPh sb="21" eb="23">
      <t>ジョウホウ</t>
    </rPh>
    <rPh sb="32" eb="34">
      <t>ダイヒョウ</t>
    </rPh>
    <rPh sb="35" eb="37">
      <t>ヘンコウ</t>
    </rPh>
    <rPh sb="39" eb="41">
      <t>バアイ</t>
    </rPh>
    <rPh sb="42" eb="44">
      <t>ダンタイ</t>
    </rPh>
    <rPh sb="47" eb="49">
      <t>ヘンコウ</t>
    </rPh>
    <rPh sb="49" eb="51">
      <t>シンセイ</t>
    </rPh>
    <rPh sb="51" eb="52">
      <t>ショ</t>
    </rPh>
    <rPh sb="53" eb="55">
      <t>テイシュツ</t>
    </rPh>
    <phoneticPr fontId="1"/>
  </si>
  <si>
    <t>中間報告時と代表者が変わっている場合、新代表の情報になっているか
(代表が変更した場合、団体リスト変更申請書を提出してください)</t>
    <rPh sb="0" eb="2">
      <t>チュウカン</t>
    </rPh>
    <rPh sb="2" eb="4">
      <t>ホウコク</t>
    </rPh>
    <rPh sb="4" eb="5">
      <t>ジ</t>
    </rPh>
    <rPh sb="6" eb="9">
      <t>ダイヒョウシャ</t>
    </rPh>
    <rPh sb="10" eb="11">
      <t>カ</t>
    </rPh>
    <rPh sb="16" eb="18">
      <t>バアイ</t>
    </rPh>
    <rPh sb="19" eb="22">
      <t>シンダイヒョウ</t>
    </rPh>
    <rPh sb="23" eb="25">
      <t>ジョウホウ</t>
    </rPh>
    <rPh sb="34" eb="36">
      <t>ダイヒョウ</t>
    </rPh>
    <rPh sb="37" eb="39">
      <t>ヘンコウ</t>
    </rPh>
    <rPh sb="41" eb="43">
      <t>バアイ</t>
    </rPh>
    <rPh sb="44" eb="46">
      <t>ダンタイ</t>
    </rPh>
    <rPh sb="49" eb="51">
      <t>ヘンコウ</t>
    </rPh>
    <rPh sb="51" eb="53">
      <t>シンセイ</t>
    </rPh>
    <rPh sb="53" eb="54">
      <t>ショ</t>
    </rPh>
    <rPh sb="55" eb="57">
      <t>テイシュツ</t>
    </rPh>
    <phoneticPr fontId="1"/>
  </si>
  <si>
    <t>研修費の領収書は主催団体への支払いと団体から指導者へのものを2種類添付したか</t>
    <rPh sb="0" eb="2">
      <t>ケンシュウ</t>
    </rPh>
    <rPh sb="2" eb="3">
      <t>ヒ</t>
    </rPh>
    <rPh sb="4" eb="7">
      <t>リョウシュウショ</t>
    </rPh>
    <rPh sb="8" eb="10">
      <t>シュサイ</t>
    </rPh>
    <rPh sb="10" eb="12">
      <t>ダンタイ</t>
    </rPh>
    <rPh sb="14" eb="16">
      <t>シハラ</t>
    </rPh>
    <rPh sb="18" eb="20">
      <t>ダンタイ</t>
    </rPh>
    <rPh sb="22" eb="25">
      <t>シドウシャ</t>
    </rPh>
    <rPh sb="31" eb="33">
      <t>シュルイ</t>
    </rPh>
    <rPh sb="33" eb="35">
      <t>テンプ</t>
    </rPh>
    <phoneticPr fontId="1"/>
  </si>
  <si>
    <t>補助事業の成果や情報の公表など、中間報告の際から変更あった場合、修正したか</t>
    <rPh sb="0" eb="2">
      <t>ホジョ</t>
    </rPh>
    <rPh sb="2" eb="4">
      <t>ジギョウ</t>
    </rPh>
    <rPh sb="5" eb="7">
      <t>セイカ</t>
    </rPh>
    <rPh sb="8" eb="10">
      <t>ジョウホウ</t>
    </rPh>
    <rPh sb="11" eb="13">
      <t>コウヒョウ</t>
    </rPh>
    <rPh sb="16" eb="18">
      <t>チュウカン</t>
    </rPh>
    <rPh sb="18" eb="20">
      <t>ホウコク</t>
    </rPh>
    <rPh sb="21" eb="22">
      <t>サイ</t>
    </rPh>
    <rPh sb="24" eb="26">
      <t>ヘンコウ</t>
    </rPh>
    <rPh sb="29" eb="31">
      <t>バアイ</t>
    </rPh>
    <rPh sb="32" eb="34">
      <t>シュウセイ</t>
    </rPh>
    <phoneticPr fontId="1"/>
  </si>
  <si>
    <t>チェック項目　(該当する設問がOKならばチェックマーク✓を選択してください)</t>
    <rPh sb="4" eb="6">
      <t>コウモク</t>
    </rPh>
    <rPh sb="8" eb="10">
      <t>ガイトウ</t>
    </rPh>
    <rPh sb="12" eb="14">
      <t>セツモン</t>
    </rPh>
    <rPh sb="29" eb="31">
      <t>センタク</t>
    </rPh>
    <phoneticPr fontId="1"/>
  </si>
  <si>
    <t>※黄色のセルに入力してください</t>
    <rPh sb="1" eb="3">
      <t>キイロ</t>
    </rPh>
    <rPh sb="7" eb="9">
      <t>ニュウリョク</t>
    </rPh>
    <phoneticPr fontId="1"/>
  </si>
  <si>
    <t>２　交付決定額及びその精算額</t>
    <rPh sb="11" eb="14">
      <t>セイサンガク</t>
    </rPh>
    <phoneticPr fontId="1"/>
  </si>
  <si>
    <t>※(別紙4)収支明細書を作成すると自動で完成するので、
　入力は不要です。</t>
    <rPh sb="2" eb="4">
      <t>ベッシ</t>
    </rPh>
    <rPh sb="6" eb="8">
      <t>シュウシ</t>
    </rPh>
    <rPh sb="8" eb="11">
      <t>メイサイショ</t>
    </rPh>
    <rPh sb="12" eb="14">
      <t>サクセイ</t>
    </rPh>
    <rPh sb="17" eb="19">
      <t>ジドウ</t>
    </rPh>
    <rPh sb="20" eb="22">
      <t>カンセイ</t>
    </rPh>
    <rPh sb="29" eb="31">
      <t>ニュウリョク</t>
    </rPh>
    <rPh sb="32" eb="34">
      <t>フヨウ</t>
    </rPh>
    <phoneticPr fontId="1"/>
  </si>
  <si>
    <t>領収書は①～⑦がすべて記載されているか
①領収書
②宛名に団体名・代表者名
③金額
④領収日
⑤品名・単価・個数　(記入しきれない場合は、レシート・納品書等添付)
⑥税金　(税抜きか税込みかわかるもの)
⑦領収書の発行者</t>
    <rPh sb="0" eb="3">
      <t>リョウシュウショ</t>
    </rPh>
    <rPh sb="11" eb="13">
      <t>キサイ</t>
    </rPh>
    <rPh sb="58" eb="60">
      <t>キニュウ</t>
    </rPh>
    <rPh sb="65" eb="67">
      <t>バアイ</t>
    </rPh>
    <rPh sb="74" eb="77">
      <t>ノウヒンショ</t>
    </rPh>
    <rPh sb="77" eb="78">
      <t>トウ</t>
    </rPh>
    <rPh sb="78" eb="80">
      <t>テンプ</t>
    </rPh>
    <rPh sb="87" eb="88">
      <t>ゼイ</t>
    </rPh>
    <rPh sb="88" eb="89">
      <t>ヌ</t>
    </rPh>
    <rPh sb="91" eb="93">
      <t>ゼイコ</t>
    </rPh>
    <phoneticPr fontId="1"/>
  </si>
  <si>
    <t>中間報告用</t>
    <rPh sb="0" eb="2">
      <t>チュウカン</t>
    </rPh>
    <rPh sb="2" eb="5">
      <t>ホウコクヨウ</t>
    </rPh>
    <phoneticPr fontId="1"/>
  </si>
  <si>
    <t>№</t>
    <phoneticPr fontId="1"/>
  </si>
  <si>
    <t>※推進室確認欄</t>
    <rPh sb="1" eb="3">
      <t>スイシン</t>
    </rPh>
    <rPh sb="3" eb="4">
      <t>シツ</t>
    </rPh>
    <rPh sb="4" eb="6">
      <t>カクニン</t>
    </rPh>
    <rPh sb="6" eb="7">
      <t>ラン</t>
    </rPh>
    <phoneticPr fontId="1"/>
  </si>
  <si>
    <t>チェック項目　(OKならば団体確認欄のチェックマーク✓を選択してください)</t>
    <rPh sb="4" eb="6">
      <t>コウモク</t>
    </rPh>
    <rPh sb="13" eb="15">
      <t>ダンタイ</t>
    </rPh>
    <rPh sb="15" eb="17">
      <t>カクニン</t>
    </rPh>
    <rPh sb="17" eb="18">
      <t>ラン</t>
    </rPh>
    <rPh sb="28" eb="30">
      <t>センタク</t>
    </rPh>
    <phoneticPr fontId="1"/>
  </si>
  <si>
    <t>団体　確認欄</t>
    <rPh sb="0" eb="2">
      <t>ダンタイ</t>
    </rPh>
    <rPh sb="3" eb="5">
      <t>カクニン</t>
    </rPh>
    <rPh sb="5" eb="6">
      <t>ラン</t>
    </rPh>
    <phoneticPr fontId="1"/>
  </si>
  <si>
    <t>推進室①</t>
    <rPh sb="0" eb="2">
      <t>スイシン</t>
    </rPh>
    <rPh sb="2" eb="3">
      <t>シツ</t>
    </rPh>
    <phoneticPr fontId="1"/>
  </si>
  <si>
    <t>推進室②</t>
    <rPh sb="0" eb="2">
      <t>スイシン</t>
    </rPh>
    <rPh sb="2" eb="3">
      <t>シツ</t>
    </rPh>
    <phoneticPr fontId="1"/>
  </si>
  <si>
    <t>赤字のエラーメッセージは出ていないか</t>
    <rPh sb="0" eb="2">
      <t>アカジ</t>
    </rPh>
    <rPh sb="12" eb="13">
      <t>デ</t>
    </rPh>
    <phoneticPr fontId="1"/>
  </si>
  <si>
    <t>別紙1-1年間活動実績報告 謝金・研修受講料</t>
    <rPh sb="0" eb="2">
      <t>ベッシ</t>
    </rPh>
    <rPh sb="5" eb="7">
      <t>ネンカン</t>
    </rPh>
    <rPh sb="7" eb="9">
      <t>カツドウ</t>
    </rPh>
    <rPh sb="9" eb="11">
      <t>ジッセキ</t>
    </rPh>
    <rPh sb="11" eb="13">
      <t>ホウコク</t>
    </rPh>
    <rPh sb="14" eb="16">
      <t>シャキン</t>
    </rPh>
    <rPh sb="17" eb="19">
      <t>ケンシュウ</t>
    </rPh>
    <rPh sb="19" eb="22">
      <t>ジュコウリョウ</t>
    </rPh>
    <phoneticPr fontId="1"/>
  </si>
  <si>
    <t>購入月(購入予定月)・品名・金額を入力したか</t>
    <rPh sb="0" eb="2">
      <t>コウニュウ</t>
    </rPh>
    <rPh sb="2" eb="3">
      <t>ツキ</t>
    </rPh>
    <rPh sb="4" eb="6">
      <t>コウニュウ</t>
    </rPh>
    <rPh sb="6" eb="8">
      <t>ヨテイ</t>
    </rPh>
    <rPh sb="8" eb="9">
      <t>ツキ</t>
    </rPh>
    <rPh sb="11" eb="13">
      <t>ヒンメイ</t>
    </rPh>
    <rPh sb="14" eb="16">
      <t>キンガク</t>
    </rPh>
    <rPh sb="17" eb="19">
      <t>ニュウリョク</t>
    </rPh>
    <phoneticPr fontId="1"/>
  </si>
  <si>
    <t>実績報告用</t>
    <rPh sb="0" eb="2">
      <t>ジッセキ</t>
    </rPh>
    <rPh sb="2" eb="5">
      <t>ホウコクヨウ</t>
    </rPh>
    <phoneticPr fontId="1"/>
  </si>
  <si>
    <t>購入月・品名・金額を入力したか</t>
    <rPh sb="0" eb="2">
      <t>コウニュウ</t>
    </rPh>
    <rPh sb="2" eb="3">
      <t>ツキ</t>
    </rPh>
    <rPh sb="4" eb="6">
      <t>ヒンメイ</t>
    </rPh>
    <rPh sb="7" eb="9">
      <t>キンガク</t>
    </rPh>
    <rPh sb="10" eb="12">
      <t>ニュウリョク</t>
    </rPh>
    <phoneticPr fontId="1"/>
  </si>
  <si>
    <r>
      <t>(精算額は自動計算です。中間報告では返納はありません。支出が申請より少なく</t>
    </r>
    <r>
      <rPr>
        <b/>
        <sz val="11"/>
        <color rgb="FF0070C0"/>
        <rFont val="Meiryo UI"/>
        <family val="3"/>
        <charset val="128"/>
      </rPr>
      <t>2月の実績報告の際にこの欄に表示された場合は返納</t>
    </r>
    <r>
      <rPr>
        <b/>
        <sz val="11"/>
        <rFont val="Meiryo UI"/>
        <family val="3"/>
        <charset val="128"/>
      </rPr>
      <t>していただきます。)</t>
    </r>
    <rPh sb="1" eb="4">
      <t>セイサンガク</t>
    </rPh>
    <rPh sb="5" eb="7">
      <t>ジドウ</t>
    </rPh>
    <rPh sb="7" eb="9">
      <t>ケイサン</t>
    </rPh>
    <rPh sb="12" eb="14">
      <t>チュウカン</t>
    </rPh>
    <rPh sb="14" eb="16">
      <t>ホウコク</t>
    </rPh>
    <rPh sb="18" eb="20">
      <t>ヘンノウ</t>
    </rPh>
    <rPh sb="27" eb="29">
      <t>シシュツ</t>
    </rPh>
    <rPh sb="30" eb="32">
      <t>シンセイ</t>
    </rPh>
    <rPh sb="34" eb="35">
      <t>スク</t>
    </rPh>
    <rPh sb="38" eb="39">
      <t>ガツ</t>
    </rPh>
    <rPh sb="40" eb="42">
      <t>ジッセキ</t>
    </rPh>
    <rPh sb="42" eb="44">
      <t>ホウコク</t>
    </rPh>
    <rPh sb="45" eb="46">
      <t>サイ</t>
    </rPh>
    <rPh sb="49" eb="50">
      <t>ラン</t>
    </rPh>
    <rPh sb="51" eb="53">
      <t>ヒョウジ</t>
    </rPh>
    <rPh sb="56" eb="58">
      <t>バアイ</t>
    </rPh>
    <rPh sb="59" eb="61">
      <t>ヘンノウ</t>
    </rPh>
    <phoneticPr fontId="1"/>
  </si>
  <si>
    <t>補助事業により、会費を低廉な価格で抑えられ、必要な物品も購入でき、安定的な団体運営に繋がった。</t>
    <rPh sb="8" eb="9">
      <t>カイ</t>
    </rPh>
    <rPh sb="22" eb="24">
      <t>ヒツヨウ</t>
    </rPh>
    <rPh sb="25" eb="27">
      <t>ブッピン</t>
    </rPh>
    <rPh sb="28" eb="30">
      <t>コウニュウ</t>
    </rPh>
    <phoneticPr fontId="1"/>
  </si>
  <si>
    <r>
      <t>セルの下側に出てくる</t>
    </r>
    <r>
      <rPr>
        <sz val="14"/>
        <rFont val="Meiryo UI"/>
        <family val="3"/>
        <charset val="128"/>
      </rPr>
      <t>▼</t>
    </r>
    <r>
      <rPr>
        <sz val="14"/>
        <color rgb="FFFF0000"/>
        <rFont val="Meiryo UI"/>
        <family val="3"/>
        <charset val="128"/>
      </rPr>
      <t>マークをクリックすると</t>
    </r>
    <r>
      <rPr>
        <sz val="14"/>
        <rFont val="Meiryo UI"/>
        <family val="3"/>
        <charset val="128"/>
      </rPr>
      <t>✓</t>
    </r>
    <r>
      <rPr>
        <sz val="14"/>
        <color rgb="FFFF0000"/>
        <rFont val="Meiryo UI"/>
        <family val="3"/>
        <charset val="128"/>
      </rPr>
      <t>マークが出てきますので、選択してください。</t>
    </r>
    <rPh sb="3" eb="5">
      <t>シタガワ</t>
    </rPh>
    <rPh sb="6" eb="7">
      <t>デ</t>
    </rPh>
    <rPh sb="27" eb="28">
      <t>デ</t>
    </rPh>
    <rPh sb="35" eb="37">
      <t>センタク</t>
    </rPh>
    <phoneticPr fontId="1"/>
  </si>
  <si>
    <r>
      <t xml:space="preserve">※研修受講料は団体が指導者に支払った領収書と一致する額を入力してください。
</t>
    </r>
    <r>
      <rPr>
        <b/>
        <sz val="10"/>
        <color rgb="FFFF0000"/>
        <rFont val="游ゴシック"/>
        <family val="3"/>
        <charset val="128"/>
        <scheme val="minor"/>
      </rPr>
      <t>(申請していない場合や、支払いがない場合は0を入力してください)</t>
    </r>
    <rPh sb="1" eb="3">
      <t>ケンシュウ</t>
    </rPh>
    <rPh sb="3" eb="6">
      <t>ジュコウリョウ</t>
    </rPh>
    <rPh sb="7" eb="9">
      <t>ダンタイ</t>
    </rPh>
    <rPh sb="10" eb="13">
      <t>シドウシャ</t>
    </rPh>
    <rPh sb="14" eb="16">
      <t>シハラ</t>
    </rPh>
    <rPh sb="18" eb="21">
      <t>リョウシュウショ</t>
    </rPh>
    <rPh sb="22" eb="24">
      <t>イッチ</t>
    </rPh>
    <rPh sb="26" eb="27">
      <t>ガク</t>
    </rPh>
    <rPh sb="28" eb="30">
      <t>ニュウリョク</t>
    </rPh>
    <phoneticPr fontId="1"/>
  </si>
  <si>
    <r>
      <t>　2　金額は領収書の消耗品の金額（税込）と一致させてください。</t>
    </r>
    <r>
      <rPr>
        <sz val="14"/>
        <color theme="1"/>
        <rFont val="Meiryo UI"/>
        <family val="3"/>
        <charset val="128"/>
      </rPr>
      <t>（※送料等が領収書に含まれている場合は、その分を除くこと）</t>
    </r>
    <rPh sb="3" eb="5">
      <t>キンガク</t>
    </rPh>
    <rPh sb="6" eb="9">
      <t>リョウシュウショ</t>
    </rPh>
    <rPh sb="10" eb="12">
      <t>ショウモウ</t>
    </rPh>
    <rPh sb="12" eb="13">
      <t>ヒン</t>
    </rPh>
    <rPh sb="14" eb="16">
      <t>キンガク</t>
    </rPh>
    <rPh sb="17" eb="19">
      <t>ゼイコ</t>
    </rPh>
    <rPh sb="21" eb="23">
      <t>イッチ</t>
    </rPh>
    <phoneticPr fontId="1"/>
  </si>
  <si>
    <t>　3 交付決定を受けていない場合は、入力しないでください。</t>
    <rPh sb="3" eb="5">
      <t>コウフ</t>
    </rPh>
    <rPh sb="5" eb="7">
      <t>ケッテイ</t>
    </rPh>
    <rPh sb="8" eb="9">
      <t>ウ</t>
    </rPh>
    <rPh sb="14" eb="16">
      <t>バアイ</t>
    </rPh>
    <rPh sb="18" eb="20">
      <t>ニュウリョク</t>
    </rPh>
    <phoneticPr fontId="1"/>
  </si>
  <si>
    <t>別記様式第１号(第４条関係)</t>
    <rPh sb="0" eb="2">
      <t>ベッキ</t>
    </rPh>
    <rPh sb="2" eb="4">
      <t>ヨウシキ</t>
    </rPh>
    <rPh sb="4" eb="5">
      <t>ダイ</t>
    </rPh>
    <rPh sb="6" eb="7">
      <t>ゴウ</t>
    </rPh>
    <rPh sb="8" eb="9">
      <t>ダイ</t>
    </rPh>
    <rPh sb="10" eb="11">
      <t>ジョウ</t>
    </rPh>
    <rPh sb="11" eb="13">
      <t>カンケイ</t>
    </rPh>
    <phoneticPr fontId="1"/>
  </si>
  <si>
    <t>新潟市</t>
    <phoneticPr fontId="1"/>
  </si>
  <si>
    <t>補助金交付申請書</t>
    <rPh sb="2" eb="3">
      <t>キン</t>
    </rPh>
    <rPh sb="3" eb="5">
      <t>コウフ</t>
    </rPh>
    <rPh sb="5" eb="8">
      <t>シンセイショ</t>
    </rPh>
    <phoneticPr fontId="1"/>
  </si>
  <si>
    <t>　補助金の交付を受けたいので、次のとおり申請します。</t>
    <rPh sb="1" eb="4">
      <t>ホジョキン</t>
    </rPh>
    <rPh sb="5" eb="7">
      <t>コウフ</t>
    </rPh>
    <rPh sb="8" eb="9">
      <t>ウ</t>
    </rPh>
    <rPh sb="15" eb="16">
      <t>ツギ</t>
    </rPh>
    <rPh sb="20" eb="22">
      <t>シンセイ</t>
    </rPh>
    <phoneticPr fontId="1"/>
  </si>
  <si>
    <t>１　補助事業の名称　　　　　　</t>
    <phoneticPr fontId="1"/>
  </si>
  <si>
    <t>令和８年度　新潟市中学生のための地域クラブ活動支援事業</t>
  </si>
  <si>
    <t>２　補助事業の目的及び内容</t>
    <rPh sb="2" eb="4">
      <t>ホジョ</t>
    </rPh>
    <rPh sb="4" eb="6">
      <t>ジギョウ</t>
    </rPh>
    <rPh sb="7" eb="9">
      <t>モクテキ</t>
    </rPh>
    <rPh sb="9" eb="10">
      <t>オヨ</t>
    </rPh>
    <rPh sb="11" eb="13">
      <t>ナイヨウ</t>
    </rPh>
    <phoneticPr fontId="1"/>
  </si>
  <si>
    <t>　中学生のためのスポーツや文化芸術活動の自主的かつ主体的な活動の</t>
    <rPh sb="1" eb="4">
      <t>チュウガクセイ</t>
    </rPh>
    <rPh sb="13" eb="15">
      <t>ブンカ</t>
    </rPh>
    <rPh sb="15" eb="17">
      <t>ゲイジュツ</t>
    </rPh>
    <rPh sb="17" eb="19">
      <t>カツドウ</t>
    </rPh>
    <rPh sb="20" eb="22">
      <t>ジシュ</t>
    </rPh>
    <rPh sb="22" eb="23">
      <t>テキ</t>
    </rPh>
    <rPh sb="25" eb="28">
      <t>シュタイテキ</t>
    </rPh>
    <rPh sb="29" eb="31">
      <t>カツドウ</t>
    </rPh>
    <phoneticPr fontId="1"/>
  </si>
  <si>
    <t>取り組みの促進を図るとともに、実施主体となる団体の立ち上げ整備及び</t>
    <rPh sb="0" eb="1">
      <t>ト</t>
    </rPh>
    <rPh sb="2" eb="3">
      <t>ク</t>
    </rPh>
    <rPh sb="5" eb="7">
      <t>ソクシン</t>
    </rPh>
    <rPh sb="8" eb="9">
      <t>ハカ</t>
    </rPh>
    <rPh sb="15" eb="17">
      <t>ジッシ</t>
    </rPh>
    <rPh sb="17" eb="19">
      <t>シュタイ</t>
    </rPh>
    <rPh sb="22" eb="24">
      <t>ダンタイ</t>
    </rPh>
    <rPh sb="25" eb="26">
      <t>タ</t>
    </rPh>
    <rPh sb="27" eb="28">
      <t>ア</t>
    </rPh>
    <rPh sb="29" eb="31">
      <t>セイビ</t>
    </rPh>
    <rPh sb="31" eb="32">
      <t>オヨ</t>
    </rPh>
    <phoneticPr fontId="1"/>
  </si>
  <si>
    <t>運営支援</t>
    <rPh sb="0" eb="2">
      <t>ウンエイ</t>
    </rPh>
    <rPh sb="2" eb="4">
      <t>シエン</t>
    </rPh>
    <phoneticPr fontId="1"/>
  </si>
  <si>
    <t>３</t>
    <phoneticPr fontId="1"/>
  </si>
  <si>
    <t>補助対象経費</t>
    <rPh sb="0" eb="2">
      <t>ホジョ</t>
    </rPh>
    <rPh sb="2" eb="4">
      <t>タイショウ</t>
    </rPh>
    <rPh sb="4" eb="6">
      <t>ケイヒ</t>
    </rPh>
    <phoneticPr fontId="1"/>
  </si>
  <si>
    <t>　謝金、研修受講料、消耗品費、施設使用料</t>
    <rPh sb="1" eb="3">
      <t>シャキン</t>
    </rPh>
    <rPh sb="4" eb="6">
      <t>ケンシュウ</t>
    </rPh>
    <rPh sb="6" eb="9">
      <t>ジュコウリョウ</t>
    </rPh>
    <rPh sb="10" eb="13">
      <t>ショウモウヒン</t>
    </rPh>
    <rPh sb="13" eb="14">
      <t>ヒ</t>
    </rPh>
    <rPh sb="15" eb="17">
      <t>シセツ</t>
    </rPh>
    <rPh sb="17" eb="19">
      <t>シヨウ</t>
    </rPh>
    <rPh sb="19" eb="20">
      <t>リョウ</t>
    </rPh>
    <phoneticPr fontId="1"/>
  </si>
  <si>
    <t>４</t>
    <phoneticPr fontId="1"/>
  </si>
  <si>
    <t>交付申請額及びその算定方法</t>
    <rPh sb="0" eb="2">
      <t>コウフ</t>
    </rPh>
    <rPh sb="2" eb="5">
      <t>シンセイガク</t>
    </rPh>
    <rPh sb="5" eb="6">
      <t>オヨ</t>
    </rPh>
    <rPh sb="9" eb="11">
      <t>サンテイ</t>
    </rPh>
    <rPh sb="11" eb="13">
      <t>ホウホウ</t>
    </rPh>
    <phoneticPr fontId="1"/>
  </si>
  <si>
    <t>５</t>
    <phoneticPr fontId="1"/>
  </si>
  <si>
    <t>６</t>
    <phoneticPr fontId="1"/>
  </si>
  <si>
    <t>情報の公表の内容、方法及び時期</t>
    <rPh sb="0" eb="2">
      <t>ジョウホウ</t>
    </rPh>
    <rPh sb="3" eb="5">
      <t>コウヒョウ</t>
    </rPh>
    <rPh sb="6" eb="8">
      <t>ナイヨウ</t>
    </rPh>
    <rPh sb="9" eb="11">
      <t>ホウホウ</t>
    </rPh>
    <rPh sb="11" eb="12">
      <t>オヨ</t>
    </rPh>
    <rPh sb="13" eb="15">
      <t>ジキ</t>
    </rPh>
    <phoneticPr fontId="1"/>
  </si>
  <si>
    <t>【添付書類】</t>
    <phoneticPr fontId="1"/>
  </si>
  <si>
    <t>１</t>
    <phoneticPr fontId="1"/>
  </si>
  <si>
    <t>年間活動計画　(収支予算を含む)</t>
    <rPh sb="0" eb="2">
      <t>ネンカン</t>
    </rPh>
    <rPh sb="2" eb="4">
      <t>カツドウ</t>
    </rPh>
    <rPh sb="4" eb="6">
      <t>ケイカク</t>
    </rPh>
    <rPh sb="8" eb="10">
      <t>シュウシ</t>
    </rPh>
    <rPh sb="10" eb="12">
      <t>ヨサン</t>
    </rPh>
    <rPh sb="13" eb="14">
      <t>フク</t>
    </rPh>
    <phoneticPr fontId="1"/>
  </si>
  <si>
    <t>２</t>
    <phoneticPr fontId="1"/>
  </si>
  <si>
    <t>銀行口座情報</t>
    <rPh sb="0" eb="2">
      <t>ギンコウ</t>
    </rPh>
    <rPh sb="2" eb="4">
      <t>コウザ</t>
    </rPh>
    <rPh sb="4" eb="6">
      <t>ジョウホウ</t>
    </rPh>
    <phoneticPr fontId="1"/>
  </si>
  <si>
    <t>新潟市制度用の納税証明書(団体に対して新潟市税が課税されている場合に限る)</t>
    <rPh sb="0" eb="2">
      <t>ニイガタ</t>
    </rPh>
    <rPh sb="2" eb="3">
      <t>シ</t>
    </rPh>
    <rPh sb="3" eb="6">
      <t>セイドヨウ</t>
    </rPh>
    <rPh sb="7" eb="9">
      <t>ノウゼイ</t>
    </rPh>
    <rPh sb="9" eb="12">
      <t>ショウメイショ</t>
    </rPh>
    <rPh sb="13" eb="15">
      <t>ダンタイ</t>
    </rPh>
    <phoneticPr fontId="1"/>
  </si>
  <si>
    <t>その他市長が必要と認める書類</t>
    <rPh sb="2" eb="3">
      <t>タ</t>
    </rPh>
    <rPh sb="3" eb="5">
      <t>シチョウ</t>
    </rPh>
    <rPh sb="6" eb="8">
      <t>ヒツヨウ</t>
    </rPh>
    <rPh sb="9" eb="10">
      <t>ミト</t>
    </rPh>
    <rPh sb="12" eb="14">
      <t>ショルイ</t>
    </rPh>
    <phoneticPr fontId="1"/>
  </si>
  <si>
    <t>①構成員の名簿、②概算払事業費収支計画書、③概算払依頼書</t>
  </si>
  <si>
    <t>別記様式第３号(第６条第２号関係)</t>
    <rPh sb="0" eb="2">
      <t>ベッキ</t>
    </rPh>
    <rPh sb="2" eb="4">
      <t>ヨウシキ</t>
    </rPh>
    <rPh sb="4" eb="5">
      <t>ダイ</t>
    </rPh>
    <rPh sb="6" eb="7">
      <t>ゴウ</t>
    </rPh>
    <rPh sb="8" eb="9">
      <t>ダイ</t>
    </rPh>
    <rPh sb="10" eb="11">
      <t>ジョウ</t>
    </rPh>
    <rPh sb="11" eb="12">
      <t>ダイ</t>
    </rPh>
    <rPh sb="13" eb="14">
      <t>ゴウ</t>
    </rPh>
    <rPh sb="14" eb="16">
      <t>カンケイ</t>
    </rPh>
    <phoneticPr fontId="1"/>
  </si>
  <si>
    <t>１　補助事業の名称　　　　　　令和８年度　新潟市中学生のための地域クラブ活動支援事業補助金</t>
    <rPh sb="42" eb="45">
      <t>ホジョキン</t>
    </rPh>
    <phoneticPr fontId="1"/>
  </si>
  <si>
    <t>２　概算交付希望額</t>
    <rPh sb="2" eb="4">
      <t>ガイサン</t>
    </rPh>
    <rPh sb="4" eb="6">
      <t>コウフ</t>
    </rPh>
    <rPh sb="6" eb="8">
      <t>キボウ</t>
    </rPh>
    <rPh sb="8" eb="9">
      <t>ガク</t>
    </rPh>
    <phoneticPr fontId="1"/>
  </si>
  <si>
    <t>３　概算払いを必要とする理由</t>
    <rPh sb="2" eb="4">
      <t>ガイサン</t>
    </rPh>
    <rPh sb="4" eb="5">
      <t>バラ</t>
    </rPh>
    <rPh sb="7" eb="9">
      <t>ヒツヨウ</t>
    </rPh>
    <rPh sb="12" eb="14">
      <t>リユウ</t>
    </rPh>
    <phoneticPr fontId="1"/>
  </si>
  <si>
    <t>当団体は低廉な会費で運営しており、年間活動中に謝金の不足が生じる見込みである。安定的な運営を図るためには、概算払いが必要であるため。</t>
    <rPh sb="0" eb="1">
      <t>トウ</t>
    </rPh>
    <rPh sb="1" eb="3">
      <t>ダンタイ</t>
    </rPh>
    <rPh sb="4" eb="6">
      <t>テイレン</t>
    </rPh>
    <rPh sb="7" eb="9">
      <t>カイヒ</t>
    </rPh>
    <rPh sb="10" eb="12">
      <t>ウンエイ</t>
    </rPh>
    <rPh sb="17" eb="19">
      <t>ネンカン</t>
    </rPh>
    <rPh sb="19" eb="21">
      <t>カツドウ</t>
    </rPh>
    <rPh sb="21" eb="22">
      <t>ナカ</t>
    </rPh>
    <rPh sb="23" eb="25">
      <t>シャキン</t>
    </rPh>
    <rPh sb="26" eb="28">
      <t>フソク</t>
    </rPh>
    <rPh sb="29" eb="30">
      <t>ショウ</t>
    </rPh>
    <rPh sb="32" eb="34">
      <t>ミコ</t>
    </rPh>
    <rPh sb="39" eb="42">
      <t>アンテイテキ</t>
    </rPh>
    <rPh sb="43" eb="45">
      <t>ウンエイ</t>
    </rPh>
    <rPh sb="46" eb="47">
      <t>ハカ</t>
    </rPh>
    <rPh sb="53" eb="55">
      <t>ガイサン</t>
    </rPh>
    <rPh sb="55" eb="56">
      <t>バラ</t>
    </rPh>
    <rPh sb="58" eb="60">
      <t>ヒツヨウ</t>
    </rPh>
    <phoneticPr fontId="1"/>
  </si>
  <si>
    <t>団体名</t>
    <phoneticPr fontId="1"/>
  </si>
  <si>
    <t>　　</t>
    <phoneticPr fontId="1"/>
  </si>
  <si>
    <t>翌月未入力チェック</t>
  </si>
  <si>
    <t>翌月以外への補助金入力チェック</t>
  </si>
  <si>
    <t>別記様式第7号（第9条関係）</t>
    <phoneticPr fontId="1"/>
  </si>
  <si>
    <t>号</t>
    <rPh sb="0" eb="1">
      <t>ゴウ</t>
    </rPh>
    <phoneticPr fontId="1"/>
  </si>
  <si>
    <t>の</t>
    <phoneticPr fontId="1"/>
  </si>
  <si>
    <t>補助金確定通知書</t>
    <rPh sb="0" eb="3">
      <t>ホジョキン</t>
    </rPh>
    <rPh sb="3" eb="5">
      <t>カクテイ</t>
    </rPh>
    <rPh sb="5" eb="8">
      <t>ツウチショ</t>
    </rPh>
    <phoneticPr fontId="1"/>
  </si>
  <si>
    <t>付けで実績報告のあった令和8年度新潟市中学生のための地域クラブ活動支援事業に</t>
    <rPh sb="0" eb="1">
      <t>ヅ</t>
    </rPh>
    <rPh sb="3" eb="5">
      <t>ジッセキ</t>
    </rPh>
    <rPh sb="5" eb="7">
      <t>ホウコク</t>
    </rPh>
    <rPh sb="11" eb="13">
      <t>レイワ</t>
    </rPh>
    <rPh sb="14" eb="16">
      <t>ネンド</t>
    </rPh>
    <rPh sb="16" eb="18">
      <t>ニイガタ</t>
    </rPh>
    <rPh sb="18" eb="19">
      <t>シ</t>
    </rPh>
    <rPh sb="19" eb="22">
      <t>チュウガクセイ</t>
    </rPh>
    <rPh sb="26" eb="28">
      <t>チイキ</t>
    </rPh>
    <rPh sb="31" eb="33">
      <t>カツドウ</t>
    </rPh>
    <rPh sb="33" eb="35">
      <t>シエン</t>
    </rPh>
    <rPh sb="35" eb="37">
      <t>ジギョウ</t>
    </rPh>
    <phoneticPr fontId="1"/>
  </si>
  <si>
    <t>ついて、次のとおり確定したので通知します。</t>
    <rPh sb="4" eb="5">
      <t>ツギ</t>
    </rPh>
    <rPh sb="9" eb="11">
      <t>カクテイ</t>
    </rPh>
    <rPh sb="15" eb="17">
      <t>ツウチ</t>
    </rPh>
    <phoneticPr fontId="1"/>
  </si>
  <si>
    <t>１　交付決定額　　　　　</t>
    <rPh sb="2" eb="4">
      <t>コウフ</t>
    </rPh>
    <rPh sb="4" eb="6">
      <t>ケッテイ</t>
    </rPh>
    <rPh sb="6" eb="7">
      <t>ガク</t>
    </rPh>
    <phoneticPr fontId="1"/>
  </si>
  <si>
    <t>２　交付済額</t>
    <rPh sb="4" eb="5">
      <t>ズミ</t>
    </rPh>
    <rPh sb="5" eb="6">
      <t>ガク</t>
    </rPh>
    <phoneticPr fontId="1"/>
  </si>
  <si>
    <t>３　確定額</t>
    <rPh sb="2" eb="4">
      <t>カクテイ</t>
    </rPh>
    <rPh sb="4" eb="5">
      <t>ガク</t>
    </rPh>
    <phoneticPr fontId="1"/>
  </si>
  <si>
    <t>４　精算額</t>
    <rPh sb="2" eb="4">
      <t>セイサン</t>
    </rPh>
    <rPh sb="4" eb="5">
      <t>ガク</t>
    </rPh>
    <phoneticPr fontId="1"/>
  </si>
  <si>
    <t>新潟市中学生のための地域クラブ活動支援事業補助金</t>
    <rPh sb="21" eb="24">
      <t>ホジョキン</t>
    </rPh>
    <phoneticPr fontId="1"/>
  </si>
  <si>
    <t>概算払依頼書</t>
    <rPh sb="0" eb="2">
      <t>ガイサン</t>
    </rPh>
    <rPh sb="2" eb="3">
      <t>バラ</t>
    </rPh>
    <rPh sb="3" eb="6">
      <t>イライショ</t>
    </rPh>
    <phoneticPr fontId="1"/>
  </si>
  <si>
    <t>(うち、消耗品交付申請額)</t>
    <rPh sb="4" eb="6">
      <t>ショウモウ</t>
    </rPh>
    <rPh sb="6" eb="7">
      <t>ヒン</t>
    </rPh>
    <rPh sb="7" eb="9">
      <t>コウフ</t>
    </rPh>
    <rPh sb="9" eb="12">
      <t>シンセイガク</t>
    </rPh>
    <phoneticPr fontId="1"/>
  </si>
  <si>
    <t>別紙1-1、1-2による</t>
    <rPh sb="0" eb="2">
      <t>ベッシ</t>
    </rPh>
    <phoneticPr fontId="1"/>
  </si>
  <si>
    <t>補助事業の着手(予定)年月日</t>
    <rPh sb="0" eb="2">
      <t>ホジョ</t>
    </rPh>
    <rPh sb="2" eb="4">
      <t>ジギョウ</t>
    </rPh>
    <rPh sb="5" eb="7">
      <t>チャクシュ</t>
    </rPh>
    <rPh sb="8" eb="10">
      <t>ヨテイ</t>
    </rPh>
    <rPh sb="11" eb="14">
      <t>ネンガッピ</t>
    </rPh>
    <phoneticPr fontId="1"/>
  </si>
  <si>
    <t>補助事業の完了(予定)年月日</t>
    <rPh sb="0" eb="2">
      <t>ホジョ</t>
    </rPh>
    <rPh sb="2" eb="4">
      <t>ジギョウ</t>
    </rPh>
    <rPh sb="5" eb="7">
      <t>カンリョウ</t>
    </rPh>
    <rPh sb="8" eb="10">
      <t>ヨテイ</t>
    </rPh>
    <rPh sb="11" eb="14">
      <t>ネンガッピ</t>
    </rPh>
    <phoneticPr fontId="1"/>
  </si>
  <si>
    <t>【別紙2】     口座情報</t>
    <rPh sb="1" eb="3">
      <t>ベッシ</t>
    </rPh>
    <rPh sb="10" eb="12">
      <t>コウザ</t>
    </rPh>
    <rPh sb="12" eb="14">
      <t>ジョウホウ</t>
    </rPh>
    <phoneticPr fontId="1"/>
  </si>
  <si>
    <t>団体名</t>
    <rPh sb="0" eb="3">
      <t>ダンタイメイ</t>
    </rPh>
    <phoneticPr fontId="1"/>
  </si>
  <si>
    <t>←自動入力</t>
    <rPh sb="1" eb="3">
      <t>ジドウ</t>
    </rPh>
    <rPh sb="3" eb="5">
      <t>ニュウリョク</t>
    </rPh>
    <phoneticPr fontId="1"/>
  </si>
  <si>
    <t>金融機関名</t>
    <rPh sb="0" eb="5">
      <t>キンユウキカンメイ</t>
    </rPh>
    <phoneticPr fontId="1"/>
  </si>
  <si>
    <t>金融機関コード</t>
    <rPh sb="0" eb="2">
      <t>キンユウ</t>
    </rPh>
    <rPh sb="2" eb="4">
      <t>キカン</t>
    </rPh>
    <phoneticPr fontId="1"/>
  </si>
  <si>
    <r>
      <t xml:space="preserve">支店名
</t>
    </r>
    <r>
      <rPr>
        <sz val="11"/>
        <color theme="1"/>
        <rFont val="Meiryo UI"/>
        <family val="3"/>
        <charset val="128"/>
      </rPr>
      <t>（ゆうちょ銀行は店名）</t>
    </r>
    <rPh sb="0" eb="3">
      <t>シテンメイ</t>
    </rPh>
    <rPh sb="9" eb="11">
      <t>ギンコウ</t>
    </rPh>
    <rPh sb="12" eb="14">
      <t>テンメイ</t>
    </rPh>
    <phoneticPr fontId="1"/>
  </si>
  <si>
    <t>支店</t>
    <rPh sb="0" eb="2">
      <t>シテン</t>
    </rPh>
    <phoneticPr fontId="1"/>
  </si>
  <si>
    <r>
      <t xml:space="preserve">支店コード
</t>
    </r>
    <r>
      <rPr>
        <sz val="11"/>
        <color theme="1"/>
        <rFont val="Meiryo UI"/>
        <family val="3"/>
        <charset val="128"/>
      </rPr>
      <t>（ゆうちょ銀行は店番）</t>
    </r>
    <rPh sb="0" eb="2">
      <t>シテン</t>
    </rPh>
    <rPh sb="15" eb="16">
      <t>バン</t>
    </rPh>
    <phoneticPr fontId="1"/>
  </si>
  <si>
    <r>
      <t xml:space="preserve">口座種別
</t>
    </r>
    <r>
      <rPr>
        <sz val="11"/>
        <color theme="1"/>
        <rFont val="Meiryo UI"/>
        <family val="3"/>
        <charset val="128"/>
      </rPr>
      <t>（プルダウンから選択）</t>
    </r>
    <rPh sb="0" eb="4">
      <t>コウザシュベツ</t>
    </rPh>
    <rPh sb="13" eb="15">
      <t>センタク</t>
    </rPh>
    <phoneticPr fontId="1"/>
  </si>
  <si>
    <r>
      <rPr>
        <sz val="14"/>
        <color theme="1"/>
        <rFont val="Meiryo UI"/>
        <family val="3"/>
        <charset val="128"/>
      </rPr>
      <t>口座番号</t>
    </r>
    <r>
      <rPr>
        <sz val="12"/>
        <color theme="1"/>
        <rFont val="Meiryo UI"/>
        <family val="3"/>
        <charset val="128"/>
      </rPr>
      <t xml:space="preserve">
</t>
    </r>
    <r>
      <rPr>
        <sz val="11"/>
        <color theme="1"/>
        <rFont val="Meiryo UI"/>
        <family val="3"/>
        <charset val="128"/>
      </rPr>
      <t>（右詰め）</t>
    </r>
    <rPh sb="0" eb="4">
      <t>コウザバンゴウ</t>
    </rPh>
    <rPh sb="6" eb="8">
      <t>ミギヅ</t>
    </rPh>
    <phoneticPr fontId="1"/>
  </si>
  <si>
    <t>口座名義</t>
    <rPh sb="0" eb="4">
      <t>コウザメイギ</t>
    </rPh>
    <phoneticPr fontId="1"/>
  </si>
  <si>
    <t>フリガナ</t>
    <phoneticPr fontId="1"/>
  </si>
  <si>
    <t>漢字</t>
    <rPh sb="0" eb="2">
      <t>カンジ</t>
    </rPh>
    <phoneticPr fontId="1"/>
  </si>
  <si>
    <t>本店</t>
    <rPh sb="0" eb="2">
      <t>ホンテン</t>
    </rPh>
    <phoneticPr fontId="1"/>
  </si>
  <si>
    <t>【別紙1－1】                                令和８年度　年間活動計画</t>
    <rPh sb="1" eb="3">
      <t>ベッシ</t>
    </rPh>
    <rPh sb="39" eb="41">
      <t>レイワ</t>
    </rPh>
    <rPh sb="42" eb="44">
      <t>ネンド</t>
    </rPh>
    <rPh sb="45" eb="47">
      <t>ネンカン</t>
    </rPh>
    <rPh sb="47" eb="49">
      <t>カツドウ</t>
    </rPh>
    <rPh sb="49" eb="51">
      <t>ケイカク</t>
    </rPh>
    <phoneticPr fontId="1"/>
  </si>
  <si>
    <t>※申請された月からの予定日数を記載してください</t>
    <rPh sb="1" eb="3">
      <t>シンセイ</t>
    </rPh>
    <rPh sb="6" eb="7">
      <t>ツキ</t>
    </rPh>
    <rPh sb="10" eb="12">
      <t>ヨテイ</t>
    </rPh>
    <rPh sb="12" eb="14">
      <t>ニッスウ</t>
    </rPh>
    <rPh sb="15" eb="17">
      <t>キサイ</t>
    </rPh>
    <phoneticPr fontId="1"/>
  </si>
  <si>
    <t>※申請月を選んだ後に0を入力の文字が出た場合、活動日数に0を入力してください</t>
    <rPh sb="1" eb="3">
      <t>シンセイ</t>
    </rPh>
    <rPh sb="3" eb="4">
      <t>ツキ</t>
    </rPh>
    <rPh sb="5" eb="6">
      <t>エラ</t>
    </rPh>
    <rPh sb="8" eb="9">
      <t>アト</t>
    </rPh>
    <rPh sb="12" eb="14">
      <t>ニュウリョク</t>
    </rPh>
    <rPh sb="15" eb="17">
      <t>モジ</t>
    </rPh>
    <rPh sb="18" eb="19">
      <t>デ</t>
    </rPh>
    <rPh sb="20" eb="22">
      <t>バアイ</t>
    </rPh>
    <rPh sb="23" eb="25">
      <t>カツドウ</t>
    </rPh>
    <rPh sb="25" eb="27">
      <t>ニッスウ</t>
    </rPh>
    <rPh sb="30" eb="32">
      <t>ニュウリョク</t>
    </rPh>
    <phoneticPr fontId="1"/>
  </si>
  <si>
    <t>※研修受講料は団体が指導者に実際に支払う金額を記載してください。その額の2分の1が申請額です。ただし、補助上限額は5,000円です。</t>
    <rPh sb="1" eb="3">
      <t>ケンシュウ</t>
    </rPh>
    <rPh sb="3" eb="6">
      <t>ジュコウリョウ</t>
    </rPh>
    <rPh sb="7" eb="9">
      <t>ダンタイ</t>
    </rPh>
    <rPh sb="10" eb="13">
      <t>シドウシャ</t>
    </rPh>
    <rPh sb="14" eb="16">
      <t>ジッサイ</t>
    </rPh>
    <rPh sb="17" eb="19">
      <t>シハラ</t>
    </rPh>
    <rPh sb="20" eb="22">
      <t>キンガク</t>
    </rPh>
    <rPh sb="23" eb="25">
      <t>キサイ</t>
    </rPh>
    <rPh sb="34" eb="35">
      <t>ガク</t>
    </rPh>
    <rPh sb="37" eb="38">
      <t>ブン</t>
    </rPh>
    <rPh sb="41" eb="44">
      <t>シンセイガク</t>
    </rPh>
    <rPh sb="51" eb="53">
      <t>ホジョ</t>
    </rPh>
    <rPh sb="53" eb="55">
      <t>ジョウゲン</t>
    </rPh>
    <rPh sb="55" eb="56">
      <t>ガク</t>
    </rPh>
    <rPh sb="62" eb="63">
      <t>エン</t>
    </rPh>
    <phoneticPr fontId="1"/>
  </si>
  <si>
    <t>(研修受講料を申請しない場合は0を入力してください)</t>
    <rPh sb="1" eb="3">
      <t>ケンシュウ</t>
    </rPh>
    <rPh sb="3" eb="6">
      <t>ジュコウリョウ</t>
    </rPh>
    <rPh sb="7" eb="9">
      <t>シンセイ</t>
    </rPh>
    <phoneticPr fontId="1"/>
  </si>
  <si>
    <t>補助金申請額の集計（千円未満切り捨て）</t>
    <rPh sb="0" eb="3">
      <t>ホジョキン</t>
    </rPh>
    <rPh sb="3" eb="6">
      <t>シンセイガク</t>
    </rPh>
    <rPh sb="6" eb="7">
      <t>ジツガク</t>
    </rPh>
    <rPh sb="7" eb="9">
      <t>シュウケイ</t>
    </rPh>
    <rPh sb="10" eb="12">
      <t>センエン</t>
    </rPh>
    <rPh sb="12" eb="14">
      <t>ミマン</t>
    </rPh>
    <rPh sb="14" eb="15">
      <t>キ</t>
    </rPh>
    <rPh sb="16" eb="17">
      <t>ス</t>
    </rPh>
    <phoneticPr fontId="1"/>
  </si>
  <si>
    <t>【別紙1－2】                    　       令和８年度　消耗品購入計画</t>
    <rPh sb="1" eb="3">
      <t>ベッシ</t>
    </rPh>
    <rPh sb="41" eb="43">
      <t>ショウモウ</t>
    </rPh>
    <rPh sb="43" eb="44">
      <t>ヒン</t>
    </rPh>
    <rPh sb="44" eb="46">
      <t>コウニュウ</t>
    </rPh>
    <rPh sb="46" eb="48">
      <t>ケイカク</t>
    </rPh>
    <phoneticPr fontId="1"/>
  </si>
  <si>
    <t>　以下の消耗品は、１品30,000円未満（税込）、かつ、地域クラブの共用の物品であり、</t>
    <rPh sb="1" eb="3">
      <t>イカ</t>
    </rPh>
    <rPh sb="4" eb="7">
      <t>ショウモウヒン</t>
    </rPh>
    <rPh sb="21" eb="23">
      <t>ゼイコ</t>
    </rPh>
    <rPh sb="28" eb="30">
      <t>チイキ</t>
    </rPh>
    <rPh sb="34" eb="36">
      <t>キョウヨウ</t>
    </rPh>
    <rPh sb="37" eb="39">
      <t>ブッピン</t>
    </rPh>
    <phoneticPr fontId="1"/>
  </si>
  <si>
    <t>個数</t>
    <rPh sb="0" eb="2">
      <t>コスウ</t>
    </rPh>
    <phoneticPr fontId="1"/>
  </si>
  <si>
    <r>
      <t xml:space="preserve">単価
</t>
    </r>
    <r>
      <rPr>
        <sz val="14"/>
        <color theme="1"/>
        <rFont val="游ゴシック"/>
        <family val="3"/>
        <charset val="128"/>
        <scheme val="minor"/>
      </rPr>
      <t>(30,000円未満)</t>
    </r>
    <rPh sb="0" eb="2">
      <t>タンカ</t>
    </rPh>
    <rPh sb="10" eb="11">
      <t>エン</t>
    </rPh>
    <rPh sb="11" eb="13">
      <t>ミマン</t>
    </rPh>
    <phoneticPr fontId="1"/>
  </si>
  <si>
    <t>金額
(支払予定額)</t>
    <rPh sb="0" eb="2">
      <t>キンガク</t>
    </rPh>
    <rPh sb="4" eb="6">
      <t>シハラ</t>
    </rPh>
    <rPh sb="6" eb="8">
      <t>ヨテイ</t>
    </rPh>
    <rPh sb="8" eb="9">
      <t>ガク</t>
    </rPh>
    <phoneticPr fontId="1"/>
  </si>
  <si>
    <t>交付申請額</t>
    <rPh sb="0" eb="2">
      <t>コウフ</t>
    </rPh>
    <rPh sb="2" eb="4">
      <t>シンセイ</t>
    </rPh>
    <rPh sb="4" eb="5">
      <t>ガク</t>
    </rPh>
    <phoneticPr fontId="1"/>
  </si>
  <si>
    <t>　1　申請月の前月以前に購入したものは補助対象外です。</t>
    <rPh sb="3" eb="5">
      <t>シンセイ</t>
    </rPh>
    <rPh sb="5" eb="6">
      <t>ツキ</t>
    </rPh>
    <rPh sb="7" eb="9">
      <t>ゼンゲツ</t>
    </rPh>
    <rPh sb="9" eb="11">
      <t>イゼン</t>
    </rPh>
    <rPh sb="12" eb="14">
      <t>コウニュウ</t>
    </rPh>
    <rPh sb="19" eb="21">
      <t>ホジョ</t>
    </rPh>
    <rPh sb="21" eb="23">
      <t>タイショウ</t>
    </rPh>
    <rPh sb="23" eb="24">
      <t>ガイ</t>
    </rPh>
    <phoneticPr fontId="1"/>
  </si>
  <si>
    <t>補助金交付申請額</t>
    <rPh sb="0" eb="3">
      <t>ホジョキン</t>
    </rPh>
    <rPh sb="3" eb="5">
      <t>コウフ</t>
    </rPh>
    <rPh sb="5" eb="7">
      <t>シンセイ</t>
    </rPh>
    <rPh sb="7" eb="8">
      <t>ガク</t>
    </rPh>
    <phoneticPr fontId="1"/>
  </si>
  <si>
    <t>　2　交付申請額に１円未満の端数がる場合は、切り捨てた金額です。</t>
    <phoneticPr fontId="1"/>
  </si>
  <si>
    <t>※補助金交付申請額は千円未満を切捨てた金額です</t>
    <rPh sb="1" eb="4">
      <t>ホジョキン</t>
    </rPh>
    <rPh sb="4" eb="6">
      <t>コウフ</t>
    </rPh>
    <rPh sb="6" eb="8">
      <t>シンセイ</t>
    </rPh>
    <rPh sb="8" eb="9">
      <t>ガク</t>
    </rPh>
    <rPh sb="10" eb="12">
      <t>センエン</t>
    </rPh>
    <rPh sb="12" eb="14">
      <t>ミマン</t>
    </rPh>
    <rPh sb="15" eb="17">
      <t>キリス</t>
    </rPh>
    <rPh sb="19" eb="21">
      <t>キンガク</t>
    </rPh>
    <phoneticPr fontId="1"/>
  </si>
  <si>
    <t>※補助上限額は、100,000円です</t>
    <rPh sb="1" eb="3">
      <t>ホジョ</t>
    </rPh>
    <rPh sb="3" eb="5">
      <t>ジョウゲン</t>
    </rPh>
    <rPh sb="5" eb="6">
      <t>ガク</t>
    </rPh>
    <rPh sb="15" eb="16">
      <t>エン</t>
    </rPh>
    <phoneticPr fontId="1"/>
  </si>
  <si>
    <t>令和８年度　概算払事業費収支計画書</t>
    <rPh sb="6" eb="8">
      <t>ガイサン</t>
    </rPh>
    <rPh sb="8" eb="9">
      <t>バラ</t>
    </rPh>
    <rPh sb="9" eb="12">
      <t>ジギョウヒ</t>
    </rPh>
    <rPh sb="12" eb="14">
      <t>シュウシ</t>
    </rPh>
    <rPh sb="14" eb="16">
      <t>ケイカク</t>
    </rPh>
    <rPh sb="16" eb="17">
      <t>ショ</t>
    </rPh>
    <phoneticPr fontId="22"/>
  </si>
  <si>
    <t>★水色のセルに入力してください 　</t>
    <rPh sb="1" eb="3">
      <t>ミズイロ</t>
    </rPh>
    <rPh sb="7" eb="9">
      <t>ニュウリョク</t>
    </rPh>
    <phoneticPr fontId="1"/>
  </si>
  <si>
    <t>令和８年度　収支予算</t>
    <rPh sb="6" eb="8">
      <t>シュウシ</t>
    </rPh>
    <rPh sb="8" eb="10">
      <t>ヨサン</t>
    </rPh>
    <phoneticPr fontId="1"/>
  </si>
  <si>
    <t>申請した口座は団体専用口座で個人の入出金をするものではありません</t>
    <rPh sb="0" eb="2">
      <t>シンセイ</t>
    </rPh>
    <rPh sb="4" eb="6">
      <t>コウザ</t>
    </rPh>
    <phoneticPr fontId="1"/>
  </si>
  <si>
    <t>★緑色のセルに入力してください</t>
    <rPh sb="1" eb="3">
      <t>ミドリイロ</t>
    </rPh>
    <rPh sb="7" eb="9">
      <t>ニュウリョク</t>
    </rPh>
    <phoneticPr fontId="1"/>
  </si>
  <si>
    <t>【注意事項】</t>
    <rPh sb="1" eb="3">
      <t>チュウイ</t>
    </rPh>
    <rPh sb="3" eb="5">
      <t>ジコウ</t>
    </rPh>
    <phoneticPr fontId="1"/>
  </si>
  <si>
    <t>委任状兼口座振替申込書</t>
  </si>
  <si>
    <t>委　任　者</t>
  </si>
  <si>
    <t>住所（郵便番号）</t>
  </si>
  <si>
    <t>　　（住所）</t>
  </si>
  <si>
    <t>氏名（団体名）</t>
  </si>
  <si>
    <t>　　（代表者名）代表</t>
  </si>
  <si>
    <t>受　任　者</t>
  </si>
  <si>
    <t>　　（役職）</t>
  </si>
  <si>
    <t>金融機関名</t>
  </si>
  <si>
    <t>預金種別</t>
  </si>
  <si>
    <t>　口座名義</t>
  </si>
  <si>
    <t>新潟市長　様</t>
  </si>
  <si>
    <t>委　　任　　状</t>
    <phoneticPr fontId="1"/>
  </si>
  <si>
    <t>委任事項</t>
    <phoneticPr fontId="1"/>
  </si>
  <si>
    <t>口座振替申込書</t>
    <phoneticPr fontId="1"/>
  </si>
  <si>
    <t>銀行</t>
    <rPh sb="0" eb="2">
      <t>ギンコウ</t>
    </rPh>
    <phoneticPr fontId="1"/>
  </si>
  <si>
    <t>口座番号</t>
    <rPh sb="0" eb="2">
      <t>コウザ</t>
    </rPh>
    <rPh sb="2" eb="4">
      <t>バンゴウ</t>
    </rPh>
    <phoneticPr fontId="1"/>
  </si>
  <si>
    <t>　令和８年度新潟市中学生のための地域クラブ活動補助金(概算払)の債権受領に関する権限の一切を委任します。</t>
    <rPh sb="32" eb="34">
      <t>サイケン</t>
    </rPh>
    <rPh sb="34" eb="36">
      <t>ジュリョウ</t>
    </rPh>
    <phoneticPr fontId="1"/>
  </si>
  <si>
    <t xml:space="preserve">       (氏名)</t>
    <rPh sb="8" eb="10">
      <t>シメイ</t>
    </rPh>
    <phoneticPr fontId="1"/>
  </si>
  <si>
    <t>〒</t>
    <phoneticPr fontId="1"/>
  </si>
  <si>
    <r>
      <t>★水色のセルに入力してください 　</t>
    </r>
    <r>
      <rPr>
        <b/>
        <sz val="14"/>
        <color rgb="FFFF0000"/>
        <rFont val="游ゴシック"/>
        <family val="3"/>
        <charset val="128"/>
        <scheme val="minor"/>
      </rPr>
      <t>(中間報告の際、9月～11月は実績、12月～2月は予定で記載してください)</t>
    </r>
    <rPh sb="1" eb="3">
      <t>ミズイロ</t>
    </rPh>
    <rPh sb="7" eb="9">
      <t>ニュウリョク</t>
    </rPh>
    <rPh sb="18" eb="20">
      <t>チュウカン</t>
    </rPh>
    <rPh sb="20" eb="22">
      <t>ホウコク</t>
    </rPh>
    <rPh sb="23" eb="24">
      <t>サイ</t>
    </rPh>
    <rPh sb="26" eb="27">
      <t>ガツ</t>
    </rPh>
    <rPh sb="30" eb="31">
      <t>ガツ</t>
    </rPh>
    <rPh sb="32" eb="34">
      <t>ジッセキ</t>
    </rPh>
    <rPh sb="37" eb="38">
      <t>ガツ</t>
    </rPh>
    <rPh sb="40" eb="41">
      <t>ガツ</t>
    </rPh>
    <rPh sb="42" eb="44">
      <t>ヨテイ</t>
    </rPh>
    <rPh sb="45" eb="47">
      <t>キサイ</t>
    </rPh>
    <phoneticPr fontId="1"/>
  </si>
  <si>
    <t>1.クラブ名ではなく、代表者の口座名義の場合、以下の項目を確認し、チェックしてください</t>
    <rPh sb="5" eb="6">
      <t>メイ</t>
    </rPh>
    <rPh sb="11" eb="13">
      <t>ダイヒョウ</t>
    </rPh>
    <rPh sb="13" eb="14">
      <t>シャ</t>
    </rPh>
    <rPh sb="15" eb="17">
      <t>コウザ</t>
    </rPh>
    <rPh sb="17" eb="19">
      <t>メイギ</t>
    </rPh>
    <rPh sb="20" eb="22">
      <t>バアイ</t>
    </rPh>
    <rPh sb="23" eb="25">
      <t>イカ</t>
    </rPh>
    <rPh sb="26" eb="28">
      <t>コウモク</t>
    </rPh>
    <rPh sb="29" eb="31">
      <t>カクニン</t>
    </rPh>
    <phoneticPr fontId="1"/>
  </si>
  <si>
    <t>2.クラブ名または1のクラブ代表者の口座名義以外の場合、「委任状」に入力してください</t>
    <rPh sb="5" eb="6">
      <t>メイ</t>
    </rPh>
    <rPh sb="14" eb="16">
      <t>ダイヒョウ</t>
    </rPh>
    <rPh sb="16" eb="17">
      <t>シャ</t>
    </rPh>
    <rPh sb="18" eb="20">
      <t>コウザ</t>
    </rPh>
    <rPh sb="20" eb="22">
      <t>メイギ</t>
    </rPh>
    <rPh sb="22" eb="24">
      <t>イガイ</t>
    </rPh>
    <rPh sb="23" eb="24">
      <t>ガイ</t>
    </rPh>
    <rPh sb="25" eb="27">
      <t>バアイ</t>
    </rPh>
    <rPh sb="29" eb="32">
      <t>イニンジョウ</t>
    </rPh>
    <rPh sb="34" eb="36">
      <t>ニュウリョク</t>
    </rPh>
    <phoneticPr fontId="1"/>
  </si>
  <si>
    <t>※(別紙4)収支計画書を作成すると自動で完成するので、
　入力は不要です。</t>
    <rPh sb="2" eb="4">
      <t>ベッシ</t>
    </rPh>
    <rPh sb="6" eb="8">
      <t>シュウシ</t>
    </rPh>
    <rPh sb="8" eb="10">
      <t>ケイカク</t>
    </rPh>
    <rPh sb="10" eb="11">
      <t>ショ</t>
    </rPh>
    <rPh sb="12" eb="14">
      <t>サクセイ</t>
    </rPh>
    <rPh sb="17" eb="19">
      <t>ジドウ</t>
    </rPh>
    <rPh sb="20" eb="22">
      <t>カンセイ</t>
    </rPh>
    <rPh sb="29" eb="31">
      <t>ニュウリョク</t>
    </rPh>
    <rPh sb="32" eb="34">
      <t>フヨウ</t>
    </rPh>
    <phoneticPr fontId="1"/>
  </si>
  <si>
    <t>このシートは申請書を入力すると自動で完成するため、入力不要です。</t>
    <rPh sb="6" eb="8">
      <t>シンセイ</t>
    </rPh>
    <rPh sb="8" eb="9">
      <t>ショ</t>
    </rPh>
    <rPh sb="10" eb="12">
      <t>ニュウリョク</t>
    </rPh>
    <rPh sb="15" eb="17">
      <t>ジドウ</t>
    </rPh>
    <rPh sb="18" eb="20">
      <t>カンセイ</t>
    </rPh>
    <rPh sb="25" eb="27">
      <t>ニュウリョク</t>
    </rPh>
    <rPh sb="27" eb="29">
      <t>フヨウ</t>
    </rPh>
    <phoneticPr fontId="1"/>
  </si>
  <si>
    <t>↑最初に選択してください</t>
    <rPh sb="1" eb="3">
      <t>サイショ</t>
    </rPh>
    <rPh sb="4" eb="6">
      <t>センタク</t>
    </rPh>
    <phoneticPr fontId="1"/>
  </si>
  <si>
    <t>いずれにも該当する者であることを誓約します。また、活動に関する新潟市の調査依頼に協力します。</t>
    <rPh sb="5" eb="7">
      <t>ガイトウ</t>
    </rPh>
    <rPh sb="9" eb="10">
      <t>モノ</t>
    </rPh>
    <rPh sb="16" eb="18">
      <t>セイヤク</t>
    </rPh>
    <rPh sb="25" eb="27">
      <t>カツドウ</t>
    </rPh>
    <rPh sb="28" eb="29">
      <t>カン</t>
    </rPh>
    <rPh sb="31" eb="33">
      <t>ニイガタ</t>
    </rPh>
    <rPh sb="33" eb="34">
      <t>シ</t>
    </rPh>
    <rPh sb="35" eb="37">
      <t>チョウサ</t>
    </rPh>
    <rPh sb="37" eb="39">
      <t>イライ</t>
    </rPh>
    <rPh sb="40" eb="42">
      <t>キョウリョク</t>
    </rPh>
    <phoneticPr fontId="1"/>
  </si>
  <si>
    <t>　申請者は、「新潟市中学生のための地域クラブ活動支援事業補助金交付要綱」を遵守するとともに、同要綱第2条各号の</t>
    <rPh sb="1" eb="3">
      <t>シンセイ</t>
    </rPh>
    <rPh sb="3" eb="4">
      <t>シャ</t>
    </rPh>
    <rPh sb="7" eb="9">
      <t>ニイガタ</t>
    </rPh>
    <rPh sb="9" eb="10">
      <t>シ</t>
    </rPh>
    <rPh sb="10" eb="13">
      <t>チュウガクセイ</t>
    </rPh>
    <rPh sb="17" eb="19">
      <t>チイキ</t>
    </rPh>
    <rPh sb="22" eb="24">
      <t>カツドウ</t>
    </rPh>
    <rPh sb="24" eb="26">
      <t>シエン</t>
    </rPh>
    <rPh sb="26" eb="28">
      <t>ジギョウ</t>
    </rPh>
    <rPh sb="28" eb="31">
      <t>ホジョキン</t>
    </rPh>
    <rPh sb="31" eb="33">
      <t>コウフ</t>
    </rPh>
    <rPh sb="33" eb="35">
      <t>ヨウコウ</t>
    </rPh>
    <rPh sb="37" eb="39">
      <t>ジュンシュ</t>
    </rPh>
    <phoneticPr fontId="1"/>
  </si>
  <si>
    <t>日付けで申請しました中学生のための地域クラブ活動支援事業補助について、</t>
    <rPh sb="0" eb="1">
      <t>ニチ</t>
    </rPh>
    <rPh sb="1" eb="2">
      <t>ヅ</t>
    </rPh>
    <rPh sb="4" eb="6">
      <t>シンセイ</t>
    </rPh>
    <rPh sb="10" eb="12">
      <t>チュウガク</t>
    </rPh>
    <rPh sb="12" eb="13">
      <t>ナマ</t>
    </rPh>
    <rPh sb="17" eb="19">
      <t>チイキ</t>
    </rPh>
    <rPh sb="22" eb="24">
      <t>カツドウ</t>
    </rPh>
    <rPh sb="24" eb="26">
      <t>シエン</t>
    </rPh>
    <rPh sb="26" eb="28">
      <t>ジギョウ</t>
    </rPh>
    <rPh sb="28" eb="30">
      <t>ホジョ</t>
    </rPh>
    <phoneticPr fontId="1"/>
  </si>
  <si>
    <t>下記により概算払いを依頼します。</t>
    <rPh sb="14" eb="15">
      <t>ハライライ</t>
    </rPh>
    <phoneticPr fontId="1"/>
  </si>
  <si>
    <t>申請用</t>
    <rPh sb="0" eb="2">
      <t>シンセイ</t>
    </rPh>
    <rPh sb="2" eb="3">
      <t>ヨウ</t>
    </rPh>
    <phoneticPr fontId="1"/>
  </si>
  <si>
    <t xml:space="preserve">申請書 </t>
    <rPh sb="0" eb="3">
      <t>シンセイショ</t>
    </rPh>
    <phoneticPr fontId="1"/>
  </si>
  <si>
    <t>研修受講料を入力したか　(補助金申請をする場合のみ)</t>
    <rPh sb="0" eb="2">
      <t>ケンシュウ</t>
    </rPh>
    <rPh sb="2" eb="5">
      <t>ジュコウリョウ</t>
    </rPh>
    <rPh sb="6" eb="8">
      <t>ニュウリョク</t>
    </rPh>
    <rPh sb="13" eb="16">
      <t>ホジョキン</t>
    </rPh>
    <rPh sb="16" eb="18">
      <t>シンセイ</t>
    </rPh>
    <rPh sb="21" eb="23">
      <t>バアイ</t>
    </rPh>
    <phoneticPr fontId="1"/>
  </si>
  <si>
    <t>黄色のセルを、全てもれなく入力したか</t>
    <rPh sb="0" eb="2">
      <t>キイロ</t>
    </rPh>
    <rPh sb="7" eb="8">
      <t>スベ</t>
    </rPh>
    <rPh sb="13" eb="15">
      <t>ニュウリョク</t>
    </rPh>
    <phoneticPr fontId="1"/>
  </si>
  <si>
    <t>別紙2　口座情報</t>
    <rPh sb="0" eb="2">
      <t>ベッシ</t>
    </rPh>
    <rPh sb="4" eb="6">
      <t>コウザ</t>
    </rPh>
    <rPh sb="6" eb="8">
      <t>ジョウホウ</t>
    </rPh>
    <phoneticPr fontId="1"/>
  </si>
  <si>
    <t>代表者名義の口座の場合、注意事項1の欄にチェックをつけたか</t>
    <rPh sb="0" eb="2">
      <t>ダイヒョウ</t>
    </rPh>
    <rPh sb="2" eb="3">
      <t>シャ</t>
    </rPh>
    <rPh sb="3" eb="5">
      <t>メイギ</t>
    </rPh>
    <rPh sb="6" eb="8">
      <t>コウザ</t>
    </rPh>
    <rPh sb="9" eb="11">
      <t>バアイ</t>
    </rPh>
    <rPh sb="12" eb="14">
      <t>チュウイ</t>
    </rPh>
    <rPh sb="14" eb="16">
      <t>ジコウ</t>
    </rPh>
    <rPh sb="18" eb="19">
      <t>ラン</t>
    </rPh>
    <phoneticPr fontId="1"/>
  </si>
  <si>
    <t>クラブ名またはクラブ代表者の口座名義以外の場合、「委任状」に入力したか</t>
    <phoneticPr fontId="1"/>
  </si>
  <si>
    <t>委任状</t>
    <rPh sb="0" eb="3">
      <t>イニンジョウ</t>
    </rPh>
    <phoneticPr fontId="1"/>
  </si>
  <si>
    <t>申請時と代表が変わっていないか確認してください</t>
    <rPh sb="0" eb="3">
      <t>シンセイジ</t>
    </rPh>
    <rPh sb="4" eb="6">
      <t>ダイヒョウ</t>
    </rPh>
    <rPh sb="7" eb="8">
      <t>カ</t>
    </rPh>
    <rPh sb="15" eb="17">
      <t>カクニン</t>
    </rPh>
    <phoneticPr fontId="1"/>
  </si>
  <si>
    <t>　代表</t>
    <rPh sb="1" eb="3">
      <t>ダイヒョウ</t>
    </rPh>
    <phoneticPr fontId="1"/>
  </si>
  <si>
    <t>様</t>
    <rPh sb="0" eb="1">
      <t>サマ</t>
    </rPh>
    <phoneticPr fontId="1"/>
  </si>
  <si>
    <t>新潟市長　　中原　八一</t>
    <rPh sb="0" eb="2">
      <t>ニイガタ</t>
    </rPh>
    <rPh sb="2" eb="4">
      <t>シチョウ</t>
    </rPh>
    <rPh sb="6" eb="8">
      <t>ナカハラ</t>
    </rPh>
    <rPh sb="9" eb="11">
      <t>ヤイチ</t>
    </rPh>
    <phoneticPr fontId="1"/>
  </si>
  <si>
    <t>指導者氏名 12</t>
    <rPh sb="0" eb="3">
      <t>シドウシャ</t>
    </rPh>
    <rPh sb="3" eb="5">
      <t>シメイ</t>
    </rPh>
    <phoneticPr fontId="1"/>
  </si>
  <si>
    <t>指導者氏名 11</t>
    <rPh sb="0" eb="3">
      <t>シドウシャ</t>
    </rPh>
    <rPh sb="3" eb="5">
      <t>シメイ</t>
    </rPh>
    <phoneticPr fontId="1"/>
  </si>
  <si>
    <t>指導者氏名 10</t>
    <rPh sb="0" eb="3">
      <t>シドウシャ</t>
    </rPh>
    <rPh sb="3" eb="5">
      <t>シメイ</t>
    </rPh>
    <phoneticPr fontId="1"/>
  </si>
  <si>
    <t>指導者氏名 9</t>
    <rPh sb="0" eb="3">
      <t>シドウシャ</t>
    </rPh>
    <rPh sb="3" eb="5">
      <t>シメイ</t>
    </rPh>
    <phoneticPr fontId="1"/>
  </si>
  <si>
    <t>指導者氏名 8</t>
    <rPh sb="0" eb="3">
      <t>シドウシャ</t>
    </rPh>
    <rPh sb="3" eb="5">
      <t>シメイ</t>
    </rPh>
    <phoneticPr fontId="1"/>
  </si>
  <si>
    <t>指導者氏名 7</t>
    <rPh sb="0" eb="3">
      <t>シドウシャ</t>
    </rPh>
    <rPh sb="3" eb="5">
      <t>シメイ</t>
    </rPh>
    <phoneticPr fontId="1"/>
  </si>
  <si>
    <t>指導者氏名 6</t>
    <rPh sb="0" eb="3">
      <t>シドウシャ</t>
    </rPh>
    <rPh sb="3" eb="5">
      <t>シメイ</t>
    </rPh>
    <phoneticPr fontId="1"/>
  </si>
  <si>
    <t>指導者氏名 5</t>
    <rPh sb="0" eb="3">
      <t>シドウシャ</t>
    </rPh>
    <rPh sb="3" eb="5">
      <t>シメイ</t>
    </rPh>
    <phoneticPr fontId="1"/>
  </si>
  <si>
    <t>補助金実績額の集計（千円未満切り捨て）</t>
    <rPh sb="0" eb="3">
      <t>ホジョキン</t>
    </rPh>
    <rPh sb="3" eb="6">
      <t>ジッセキガク</t>
    </rPh>
    <rPh sb="6" eb="7">
      <t>ジツガク</t>
    </rPh>
    <rPh sb="7" eb="9">
      <t>シュウケイ</t>
    </rPh>
    <rPh sb="10" eb="12">
      <t>センエン</t>
    </rPh>
    <rPh sb="12" eb="14">
      <t>ミマン</t>
    </rPh>
    <rPh sb="14" eb="15">
      <t>キ</t>
    </rPh>
    <rPh sb="16" eb="17">
      <t>ス</t>
    </rPh>
    <phoneticPr fontId="1"/>
  </si>
  <si>
    <t>※申請された月からの実働日数(9月～2月は予定日数)を記載してください</t>
    <rPh sb="1" eb="3">
      <t>シンセイ</t>
    </rPh>
    <rPh sb="6" eb="7">
      <t>ツキ</t>
    </rPh>
    <rPh sb="10" eb="12">
      <t>ジツドウ</t>
    </rPh>
    <rPh sb="12" eb="14">
      <t>ニッスウ</t>
    </rPh>
    <rPh sb="16" eb="17">
      <t>ガツ</t>
    </rPh>
    <rPh sb="19" eb="20">
      <t>ガツ</t>
    </rPh>
    <rPh sb="21" eb="23">
      <t>ヨテイ</t>
    </rPh>
    <rPh sb="23" eb="25">
      <t>ニッスウ</t>
    </rPh>
    <rPh sb="27" eb="29">
      <t>キサイ</t>
    </rPh>
    <phoneticPr fontId="1"/>
  </si>
  <si>
    <t>交付決定額</t>
    <rPh sb="0" eb="2">
      <t>コウフ</t>
    </rPh>
    <rPh sb="2" eb="4">
      <t>ケッテイ</t>
    </rPh>
    <rPh sb="4" eb="5">
      <t>ガク</t>
    </rPh>
    <phoneticPr fontId="1"/>
  </si>
  <si>
    <t>各補助上限額以下で交付決定</t>
    <rPh sb="0" eb="1">
      <t>カク</t>
    </rPh>
    <rPh sb="1" eb="3">
      <t>ホジョ</t>
    </rPh>
    <rPh sb="3" eb="5">
      <t>ジョウゲン</t>
    </rPh>
    <rPh sb="5" eb="6">
      <t>ガク</t>
    </rPh>
    <rPh sb="6" eb="8">
      <t>イカ</t>
    </rPh>
    <rPh sb="9" eb="11">
      <t>コウフ</t>
    </rPh>
    <rPh sb="11" eb="13">
      <t>ケッテイ</t>
    </rPh>
    <phoneticPr fontId="1"/>
  </si>
  <si>
    <t>銀行</t>
    <rPh sb="0" eb="2">
      <t>ギンコウ</t>
    </rPh>
    <phoneticPr fontId="1"/>
  </si>
  <si>
    <t>信用金庫</t>
    <rPh sb="0" eb="2">
      <t>シンヨウ</t>
    </rPh>
    <rPh sb="2" eb="4">
      <t>キンコ</t>
    </rPh>
    <phoneticPr fontId="1"/>
  </si>
  <si>
    <t>農業協同組合</t>
    <rPh sb="0" eb="2">
      <t>ノウギョウ</t>
    </rPh>
    <rPh sb="2" eb="4">
      <t>キョウドウ</t>
    </rPh>
    <rPh sb="4" eb="6">
      <t>クミアイ</t>
    </rPh>
    <phoneticPr fontId="1"/>
  </si>
  <si>
    <r>
      <t xml:space="preserve">緑色のセルを、全てもれなく入力したか
</t>
    </r>
    <r>
      <rPr>
        <sz val="14"/>
        <color rgb="FFFF0000"/>
        <rFont val="Meiryo UI"/>
        <family val="3"/>
        <charset val="128"/>
      </rPr>
      <t>(★クラブ名またはクラブ代表者の口座名義以外の場合のみ)</t>
    </r>
    <rPh sb="0" eb="2">
      <t>ミドリイロ</t>
    </rPh>
    <rPh sb="1" eb="2">
      <t>イロ</t>
    </rPh>
    <rPh sb="7" eb="8">
      <t>スベ</t>
    </rPh>
    <rPh sb="13" eb="15">
      <t>ニュウリョク</t>
    </rPh>
    <rPh sb="24" eb="25">
      <t>メイ</t>
    </rPh>
    <rPh sb="31" eb="34">
      <t>ダイヒョウシャ</t>
    </rPh>
    <rPh sb="35" eb="37">
      <t>コウザ</t>
    </rPh>
    <rPh sb="37" eb="39">
      <t>メイギ</t>
    </rPh>
    <rPh sb="39" eb="41">
      <t>イガイ</t>
    </rPh>
    <rPh sb="42" eb="44">
      <t>バアイ</t>
    </rPh>
    <phoneticPr fontId="1"/>
  </si>
  <si>
    <t>緑色のセルを、全てもれなく入力したか</t>
    <rPh sb="0" eb="2">
      <t>ミドリイロ</t>
    </rPh>
    <rPh sb="1" eb="2">
      <t>イロ</t>
    </rPh>
    <rPh sb="7" eb="8">
      <t>スベ</t>
    </rPh>
    <rPh sb="13" eb="15">
      <t>ニュウリョク</t>
    </rPh>
    <phoneticPr fontId="1"/>
  </si>
  <si>
    <r>
      <t xml:space="preserve">補助対象外の品名がないか
</t>
    </r>
    <r>
      <rPr>
        <sz val="14"/>
        <color rgb="FFFF0000"/>
        <rFont val="Meiryo UI"/>
        <family val="3"/>
        <charset val="128"/>
      </rPr>
      <t>(対象外：飲食物、団体で共有以外の物品、チラシの印刷、用具・楽器の修理、  著作権料や試合の登録料、バスの借り上げ料などは消耗品ではない)</t>
    </r>
    <rPh sb="0" eb="2">
      <t>ホジョ</t>
    </rPh>
    <rPh sb="2" eb="4">
      <t>タイショウ</t>
    </rPh>
    <rPh sb="4" eb="5">
      <t>ガイ</t>
    </rPh>
    <rPh sb="6" eb="8">
      <t>ヒンメイ</t>
    </rPh>
    <rPh sb="14" eb="17">
      <t>タイショウガイ</t>
    </rPh>
    <rPh sb="18" eb="20">
      <t>インショク</t>
    </rPh>
    <rPh sb="20" eb="21">
      <t>ブツ</t>
    </rPh>
    <rPh sb="22" eb="24">
      <t>ダンタイ</t>
    </rPh>
    <rPh sb="25" eb="27">
      <t>キョウユウ</t>
    </rPh>
    <rPh sb="27" eb="29">
      <t>イガイ</t>
    </rPh>
    <rPh sb="30" eb="32">
      <t>ブッピン</t>
    </rPh>
    <rPh sb="40" eb="42">
      <t>ヨウグ</t>
    </rPh>
    <phoneticPr fontId="1"/>
  </si>
  <si>
    <r>
      <t xml:space="preserve">活動曜日と時間は合わせて週11時間以内か　
</t>
    </r>
    <r>
      <rPr>
        <sz val="14"/>
        <color rgb="FFFF0000"/>
        <rFont val="Meiryo UI"/>
        <family val="3"/>
        <charset val="128"/>
      </rPr>
      <t>★(平日2H以内、休日3H以内、週に2日以上の休養日を設ける)</t>
    </r>
    <rPh sb="0" eb="2">
      <t>カツドウ</t>
    </rPh>
    <rPh sb="2" eb="4">
      <t>ヨウビ</t>
    </rPh>
    <rPh sb="5" eb="7">
      <t>ジカン</t>
    </rPh>
    <rPh sb="8" eb="9">
      <t>ア</t>
    </rPh>
    <rPh sb="12" eb="13">
      <t>シュウ</t>
    </rPh>
    <rPh sb="15" eb="17">
      <t>ジカン</t>
    </rPh>
    <rPh sb="17" eb="19">
      <t>イナイ</t>
    </rPh>
    <rPh sb="24" eb="26">
      <t>ヘイジツ</t>
    </rPh>
    <rPh sb="28" eb="30">
      <t>イナイ</t>
    </rPh>
    <rPh sb="31" eb="33">
      <t>キュウジツ</t>
    </rPh>
    <rPh sb="35" eb="37">
      <t>イナイ</t>
    </rPh>
    <rPh sb="38" eb="39">
      <t>シュウ</t>
    </rPh>
    <rPh sb="41" eb="42">
      <t>ニチ</t>
    </rPh>
    <rPh sb="42" eb="44">
      <t>イジョウ</t>
    </rPh>
    <rPh sb="45" eb="48">
      <t>キュウヨウビ</t>
    </rPh>
    <rPh sb="49" eb="50">
      <t>モウ</t>
    </rPh>
    <phoneticPr fontId="1"/>
  </si>
  <si>
    <r>
      <t xml:space="preserve">納税証明が必要な場合、添付したか
</t>
    </r>
    <r>
      <rPr>
        <sz val="14"/>
        <color rgb="FFFF0000"/>
        <rFont val="Meiryo UI"/>
        <family val="3"/>
        <charset val="128"/>
      </rPr>
      <t>★(団体として課税されている場合のみ、指導者個人のものは不要)</t>
    </r>
    <rPh sb="0" eb="2">
      <t>ノウゼイ</t>
    </rPh>
    <rPh sb="2" eb="4">
      <t>ショウメイ</t>
    </rPh>
    <rPh sb="5" eb="7">
      <t>ヒツヨウ</t>
    </rPh>
    <rPh sb="8" eb="10">
      <t>バアイ</t>
    </rPh>
    <rPh sb="11" eb="13">
      <t>テンプ</t>
    </rPh>
    <phoneticPr fontId="1"/>
  </si>
  <si>
    <r>
      <t xml:space="preserve">名簿には生徒の氏名と在籍する中学校名の記載があるか　
</t>
    </r>
    <r>
      <rPr>
        <sz val="14"/>
        <color rgb="FFFF0000"/>
        <rFont val="Meiryo UI"/>
        <family val="3"/>
        <charset val="128"/>
      </rPr>
      <t>★(新潟市内の中学生の在籍が必須)</t>
    </r>
    <rPh sb="0" eb="2">
      <t>メイボ</t>
    </rPh>
    <rPh sb="4" eb="6">
      <t>セイト</t>
    </rPh>
    <rPh sb="7" eb="9">
      <t>シメイ</t>
    </rPh>
    <rPh sb="10" eb="12">
      <t>ザイセキ</t>
    </rPh>
    <rPh sb="14" eb="18">
      <t>チュウガッコウメイ</t>
    </rPh>
    <rPh sb="19" eb="21">
      <t>キサイ</t>
    </rPh>
    <rPh sb="29" eb="33">
      <t>ニイガタシナイ</t>
    </rPh>
    <rPh sb="34" eb="37">
      <t>チュウガクセイ</t>
    </rPh>
    <rPh sb="38" eb="40">
      <t>ザイセキ</t>
    </rPh>
    <rPh sb="41" eb="43">
      <t>ヒッス</t>
    </rPh>
    <phoneticPr fontId="1"/>
  </si>
  <si>
    <r>
      <t xml:space="preserve">添付書類の「構成員の名簿」は作成済みか　
</t>
    </r>
    <r>
      <rPr>
        <sz val="14"/>
        <color rgb="FFFF0000"/>
        <rFont val="Meiryo UI"/>
        <family val="3"/>
        <charset val="128"/>
      </rPr>
      <t>★(申請の際、同時に送ること)</t>
    </r>
    <rPh sb="0" eb="2">
      <t>テンプ</t>
    </rPh>
    <rPh sb="2" eb="4">
      <t>ショルイ</t>
    </rPh>
    <rPh sb="6" eb="9">
      <t>コウセイイン</t>
    </rPh>
    <rPh sb="10" eb="12">
      <t>メイボ</t>
    </rPh>
    <rPh sb="14" eb="16">
      <t>サクセイ</t>
    </rPh>
    <rPh sb="16" eb="17">
      <t>ズ</t>
    </rPh>
    <rPh sb="23" eb="25">
      <t>シンセイ</t>
    </rPh>
    <rPh sb="26" eb="27">
      <t>サイ</t>
    </rPh>
    <rPh sb="28" eb="30">
      <t>ドウジ</t>
    </rPh>
    <rPh sb="31" eb="32">
      <t>オク</t>
    </rPh>
    <phoneticPr fontId="1"/>
  </si>
  <si>
    <t>★緑色のセルに入力してください</t>
    <rPh sb="1" eb="2">
      <t>ミドリ</t>
    </rPh>
    <rPh sb="2" eb="3">
      <t>イロ</t>
    </rPh>
    <rPh sb="7" eb="9">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</si>
</sst>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0\)"/>
    <numFmt numFmtId="177" formatCode="#,##0;&quot;△ &quot;#,##0"/>
  </numFmts>
  <fonts count="9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
      <b/>
      <sz val="18"/>
      <color theme="1"/>
      <name val="游ゴシック"/>
      <family val="3"/>
      <charset val="128"/>
      <scheme val="minor"/>
    </font>
    <font>
      <sz val="18"/>
      <color theme="1"/>
      <name val="游ゴシック"/>
      <family val="2"/>
      <charset val="128"/>
      <scheme val="minor"/>
    </font>
    <font>
      <b/>
      <sz val="12"/>
      <name val="游ゴシック"/>
      <family val="3"/>
      <charset val="128"/>
      <scheme val="minor"/>
    </font>
    <font>
      <b/>
      <sz val="11"/>
      <color rgb="FFFF0000"/>
      <name val="游ゴシック"/>
      <family val="3"/>
      <charset val="128"/>
      <scheme val="minor"/>
    </font>
    <font>
      <sz val="12"/>
      <color theme="1"/>
      <name val="HG丸ｺﾞｼｯｸM-PRO"/>
      <family val="3"/>
      <charset val="128"/>
    </font>
    <font>
      <sz val="6"/>
      <name val="ＭＳ Ｐゴシック"/>
      <family val="3"/>
      <charset val="128"/>
    </font>
    <font>
      <sz val="12"/>
      <name val="HG丸ｺﾞｼｯｸM-PRO"/>
      <family val="3"/>
      <charset val="128"/>
    </font>
    <font>
      <sz val="11"/>
      <name val="ＭＳ Ｐゴシック"/>
      <family val="3"/>
    </font>
    <font>
      <sz val="11"/>
      <name val="Meiryo UI"/>
      <family val="3"/>
      <charset val="128"/>
    </font>
    <font>
      <sz val="6"/>
      <name val="ＭＳ Ｐゴシック"/>
      <family val="3"/>
    </font>
    <font>
      <sz val="10"/>
      <name val="Arial"/>
      <family val="2"/>
    </font>
    <font>
      <sz val="10"/>
      <name val="Meiryo UI"/>
      <family val="3"/>
      <charset val="128"/>
    </font>
    <font>
      <sz val="13"/>
      <name val="Meiryo UI"/>
      <family val="3"/>
      <charset val="128"/>
    </font>
    <font>
      <sz val="9"/>
      <name val="Meiryo UI"/>
      <family val="3"/>
      <charset val="128"/>
    </font>
    <font>
      <sz val="14"/>
      <name val="Meiryo UI"/>
      <family val="3"/>
      <charset val="128"/>
    </font>
    <font>
      <sz val="16"/>
      <name val="Meiryo UI"/>
      <family val="3"/>
      <charset val="128"/>
    </font>
    <font>
      <sz val="16"/>
      <color theme="1"/>
      <name val="Meiryo UI"/>
      <family val="3"/>
      <charset val="128"/>
    </font>
    <font>
      <sz val="12"/>
      <color theme="1"/>
      <name val="Meiryo UI"/>
      <family val="3"/>
      <charset val="128"/>
    </font>
    <font>
      <sz val="12"/>
      <name val="Meiryo UI"/>
      <family val="3"/>
      <charset val="128"/>
    </font>
    <font>
      <sz val="10"/>
      <color theme="1"/>
      <name val="Meiryo UI"/>
      <family val="3"/>
      <charset val="128"/>
    </font>
    <font>
      <sz val="9"/>
      <color theme="1"/>
      <name val="Meiryo UI"/>
      <family val="3"/>
      <charset val="128"/>
    </font>
    <font>
      <b/>
      <sz val="12"/>
      <color theme="1"/>
      <name val="Meiryo UI"/>
      <family val="3"/>
      <charset val="128"/>
    </font>
    <font>
      <sz val="12"/>
      <name val="ＭＳ Ｐゴシック"/>
      <family val="3"/>
    </font>
    <font>
      <sz val="20"/>
      <color theme="1"/>
      <name val="游ゴシック"/>
      <family val="3"/>
      <charset val="128"/>
      <scheme val="minor"/>
    </font>
    <font>
      <b/>
      <sz val="20"/>
      <color theme="1"/>
      <name val="游ゴシック"/>
      <family val="3"/>
      <charset val="128"/>
      <scheme val="minor"/>
    </font>
    <font>
      <sz val="16"/>
      <name val="游ゴシック"/>
      <family val="2"/>
      <charset val="128"/>
      <scheme val="minor"/>
    </font>
    <font>
      <sz val="11"/>
      <color theme="1"/>
      <name val="ＭＳ 明朝"/>
      <family val="1"/>
      <charset val="128"/>
    </font>
    <font>
      <b/>
      <sz val="10"/>
      <color theme="1"/>
      <name val="ＭＳ 明朝"/>
      <family val="1"/>
      <charset val="128"/>
    </font>
    <font>
      <sz val="12"/>
      <color theme="1"/>
      <name val="ＭＳ 明朝"/>
      <family val="1"/>
      <charset val="128"/>
    </font>
    <font>
      <sz val="12"/>
      <color rgb="FFFF0000"/>
      <name val="ＭＳ 明朝"/>
      <family val="1"/>
      <charset val="128"/>
    </font>
    <font>
      <sz val="11"/>
      <name val="ＭＳ 明朝"/>
      <family val="1"/>
      <charset val="128"/>
    </font>
    <font>
      <b/>
      <sz val="20"/>
      <color rgb="FFFF0000"/>
      <name val="游ゴシック"/>
      <family val="3"/>
      <charset val="128"/>
      <scheme val="minor"/>
    </font>
    <font>
      <sz val="10.5"/>
      <color theme="1"/>
      <name val="ＭＳ 明朝"/>
      <family val="1"/>
      <charset val="128"/>
    </font>
    <font>
      <sz val="10.5"/>
      <name val="ＭＳ 明朝"/>
      <family val="1"/>
      <charset val="128"/>
    </font>
    <font>
      <sz val="11"/>
      <color rgb="FFFF0000"/>
      <name val="ＭＳ 明朝"/>
      <family val="1"/>
      <charset val="128"/>
    </font>
    <font>
      <b/>
      <sz val="14"/>
      <color rgb="FFFF0000"/>
      <name val="Meiryo UI"/>
      <family val="3"/>
      <charset val="128"/>
    </font>
    <font>
      <b/>
      <sz val="11"/>
      <name val="Meiryo UI"/>
      <family val="3"/>
      <charset val="128"/>
    </font>
    <font>
      <b/>
      <sz val="14"/>
      <color theme="1"/>
      <name val="Meiryo UI"/>
      <family val="3"/>
      <charset val="128"/>
    </font>
    <font>
      <sz val="14"/>
      <color theme="1"/>
      <name val="Meiryo UI"/>
      <family val="3"/>
      <charset val="128"/>
    </font>
    <font>
      <sz val="13"/>
      <color theme="1"/>
      <name val="Meiryo UI"/>
      <family val="3"/>
      <charset val="128"/>
    </font>
    <font>
      <b/>
      <sz val="13"/>
      <color rgb="FFFF0000"/>
      <name val="Meiryo UI"/>
      <family val="3"/>
      <charset val="128"/>
    </font>
    <font>
      <b/>
      <sz val="16"/>
      <name val="游ゴシック"/>
      <family val="3"/>
      <charset val="128"/>
      <scheme val="minor"/>
    </font>
    <font>
      <b/>
      <sz val="11"/>
      <color theme="1"/>
      <name val="Meiryo UI"/>
      <family val="3"/>
      <charset val="128"/>
    </font>
    <font>
      <b/>
      <sz val="11"/>
      <color rgb="FF0070C0"/>
      <name val="Meiryo UI"/>
      <family val="3"/>
      <charset val="128"/>
    </font>
    <font>
      <sz val="20"/>
      <color theme="1"/>
      <name val="Segoe UI Symbol"/>
      <family val="2"/>
    </font>
    <font>
      <b/>
      <sz val="10"/>
      <color rgb="FFFF0000"/>
      <name val="游ゴシック"/>
      <family val="3"/>
      <charset val="128"/>
      <scheme val="minor"/>
    </font>
    <font>
      <sz val="10.5"/>
      <name val="Century"/>
      <family val="1"/>
    </font>
    <font>
      <sz val="16"/>
      <name val="游ゴシック"/>
      <family val="3"/>
      <charset val="128"/>
      <scheme val="minor"/>
    </font>
    <font>
      <b/>
      <sz val="16"/>
      <color rgb="FFFF0000"/>
      <name val="游ゴシック"/>
      <family val="3"/>
      <charset val="128"/>
      <scheme val="minor"/>
    </font>
    <font>
      <b/>
      <sz val="15"/>
      <color rgb="FFFF0000"/>
      <name val="游ゴシック"/>
      <family val="3"/>
      <charset val="128"/>
      <scheme val="minor"/>
    </font>
    <font>
      <sz val="16"/>
      <color rgb="FFFF0000"/>
      <name val="Meiryo UI"/>
      <family val="3"/>
      <charset val="128"/>
    </font>
    <font>
      <b/>
      <sz val="14"/>
      <color rgb="FFFF0000"/>
      <name val="游ゴシック"/>
      <family val="3"/>
      <charset val="128"/>
      <scheme val="minor"/>
    </font>
    <font>
      <sz val="16"/>
      <color rgb="FFFF0000"/>
      <name val="游ゴシック"/>
      <family val="3"/>
      <charset val="128"/>
      <scheme val="minor"/>
    </font>
    <font>
      <sz val="11"/>
      <color theme="1"/>
      <name val="HGS創英角ﾎﾟｯﾌﾟ体"/>
      <family val="3"/>
      <charset val="128"/>
    </font>
    <font>
      <b/>
      <sz val="11"/>
      <color theme="1"/>
      <name val="BIZ UDPゴシック"/>
      <family val="3"/>
      <charset val="128"/>
    </font>
    <font>
      <b/>
      <sz val="11"/>
      <color theme="1"/>
      <name val="ＭＳ 明朝"/>
      <family val="1"/>
      <charset val="128"/>
    </font>
    <font>
      <sz val="12"/>
      <color theme="1"/>
      <name val="游ゴシック"/>
      <family val="2"/>
      <charset val="128"/>
      <scheme val="minor"/>
    </font>
    <font>
      <sz val="14"/>
      <color rgb="FFFF0000"/>
      <name val="Meiryo UI"/>
      <family val="3"/>
      <charset val="128"/>
    </font>
    <font>
      <b/>
      <sz val="10"/>
      <name val="游ゴシック"/>
      <family val="3"/>
      <charset val="128"/>
      <scheme val="minor"/>
    </font>
    <font>
      <b/>
      <sz val="11"/>
      <color rgb="FFFF0000"/>
      <name val="Meiryo UI"/>
      <family val="3"/>
      <charset val="128"/>
    </font>
    <font>
      <sz val="11"/>
      <color theme="1"/>
      <name val="ＭＳ Ｐゴシック"/>
      <family val="3"/>
      <charset val="128"/>
    </font>
    <font>
      <sz val="11"/>
      <color theme="1"/>
      <name val="Meiryo UI"/>
      <family val="3"/>
      <charset val="128"/>
    </font>
    <font>
      <sz val="10"/>
      <color theme="1"/>
      <name val="ＭＳ 明朝"/>
      <family val="1"/>
      <charset val="128"/>
    </font>
    <font>
      <b/>
      <sz val="16"/>
      <color rgb="FFFF0000"/>
      <name val="Meiryo UI"/>
      <family val="3"/>
      <charset val="128"/>
    </font>
    <font>
      <b/>
      <sz val="9"/>
      <color rgb="FFFF0000"/>
      <name val="Meiryo UI"/>
      <family val="3"/>
      <charset val="128"/>
    </font>
    <font>
      <b/>
      <sz val="14"/>
      <color rgb="FFFF0000"/>
      <name val="ＭＳ Ｐゴシック"/>
      <family val="3"/>
      <charset val="128"/>
    </font>
    <font>
      <sz val="26"/>
      <color theme="1"/>
      <name val="Meiryo UI"/>
      <family val="3"/>
      <charset val="128"/>
    </font>
    <font>
      <sz val="18"/>
      <color theme="1"/>
      <name val="Meiryo UI"/>
      <family val="3"/>
      <charset val="128"/>
    </font>
    <font>
      <b/>
      <sz val="22"/>
      <color theme="1"/>
      <name val="游ゴシック"/>
      <family val="3"/>
      <charset val="128"/>
      <scheme val="minor"/>
    </font>
    <font>
      <sz val="12"/>
      <color theme="1"/>
      <name val="Segoe UI Symbol"/>
      <family val="3"/>
    </font>
    <font>
      <sz val="22"/>
      <color rgb="FF000000"/>
      <name val="HG丸ｺﾞｼｯｸM-PRO"/>
      <family val="3"/>
      <charset val="128"/>
    </font>
    <font>
      <sz val="11"/>
      <color rgb="FF000000"/>
      <name val="HG丸ｺﾞｼｯｸM-PRO"/>
      <family val="3"/>
      <charset val="128"/>
    </font>
    <font>
      <sz val="10"/>
      <color theme="1"/>
      <name val="Century"/>
      <family val="1"/>
    </font>
    <font>
      <sz val="16"/>
      <color rgb="FF000000"/>
      <name val="HG丸ｺﾞｼｯｸM-PRO"/>
      <family val="3"/>
      <charset val="128"/>
    </font>
    <font>
      <sz val="10"/>
      <color rgb="FF000000"/>
      <name val="HG丸ｺﾞｼｯｸM-PRO"/>
      <family val="3"/>
      <charset val="128"/>
    </font>
    <font>
      <sz val="11"/>
      <color theme="1"/>
      <name val="HG丸ｺﾞｼｯｸM-PRO"/>
      <family val="3"/>
      <charset val="128"/>
    </font>
    <font>
      <sz val="12"/>
      <color rgb="FF000000"/>
      <name val="HG丸ｺﾞｼｯｸM-PRO"/>
      <family val="3"/>
      <charset val="128"/>
    </font>
    <font>
      <sz val="11"/>
      <color rgb="FFFF0000"/>
      <name val="游ゴシック"/>
      <family val="2"/>
      <charset val="128"/>
      <scheme val="minor"/>
    </font>
    <font>
      <b/>
      <sz val="12"/>
      <name val="Meiryo UI"/>
      <family val="3"/>
      <charset val="128"/>
    </font>
    <font>
      <b/>
      <sz val="12"/>
      <color rgb="FFFF0000"/>
      <name val="HG丸ｺﾞｼｯｸM-PRO"/>
      <family val="3"/>
      <charset val="128"/>
    </font>
    <font>
      <b/>
      <sz val="11"/>
      <color theme="1"/>
      <name val="游ゴシック"/>
      <family val="2"/>
      <charset val="128"/>
      <scheme val="minor"/>
    </font>
    <font>
      <u/>
      <sz val="11"/>
      <color theme="10"/>
      <name val="游ゴシック"/>
      <family val="2"/>
      <charset val="128"/>
      <scheme val="minor"/>
    </font>
    <font>
      <sz val="11"/>
      <color theme="1"/>
      <name val="游ゴシック"/>
      <family val="3"/>
      <charset val="128"/>
      <scheme val="minor"/>
    </font>
    <font>
      <b/>
      <sz val="9"/>
      <color theme="1"/>
      <name val="Meiryo UI"/>
      <family val="3"/>
      <charset val="128"/>
    </font>
  </fonts>
  <fills count="12">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3" tint="0.89999084444715716"/>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gray0625">
        <bgColor rgb="FFF2F2F2"/>
      </patternFill>
    </fill>
    <fill>
      <patternFill patternType="solid">
        <fgColor rgb="FFFFC000"/>
        <bgColor indexed="64"/>
      </patternFill>
    </fill>
  </fills>
  <borders count="9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diagonal/>
    </border>
    <border>
      <left/>
      <right/>
      <top/>
      <bottom style="double">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20" fillId="0" borderId="0">
      <alignment vertical="center"/>
    </xf>
    <xf numFmtId="41" fontId="23" fillId="0" borderId="0" applyFill="0" applyBorder="0" applyAlignment="0" applyProtection="0"/>
    <xf numFmtId="0" fontId="94" fillId="0" borderId="0" applyNumberFormat="0" applyFill="0" applyBorder="0" applyAlignment="0" applyProtection="0">
      <alignment vertical="center"/>
    </xf>
  </cellStyleXfs>
  <cellXfs count="666">
    <xf numFmtId="0" fontId="0" fillId="0" borderId="0" xfId="0">
      <alignment vertical="center"/>
    </xf>
    <xf numFmtId="0" fontId="8" fillId="0" borderId="0" xfId="0" applyFont="1">
      <alignment vertical="center"/>
    </xf>
    <xf numFmtId="38" fontId="11" fillId="0" borderId="0" xfId="1" applyFont="1" applyBorder="1" applyAlignment="1" applyProtection="1">
      <alignment horizontal="right"/>
    </xf>
    <xf numFmtId="38" fontId="0" fillId="0" borderId="0" xfId="1" applyFont="1" applyBorder="1" applyProtection="1">
      <alignment vertical="center"/>
    </xf>
    <xf numFmtId="38" fontId="14" fillId="0" borderId="11" xfId="1" applyFont="1" applyBorder="1" applyProtection="1">
      <alignment vertical="center"/>
    </xf>
    <xf numFmtId="38" fontId="25" fillId="0" borderId="45" xfId="1" applyFont="1" applyBorder="1" applyProtection="1">
      <alignment vertical="center"/>
    </xf>
    <xf numFmtId="0" fontId="50" fillId="0" borderId="0" xfId="0" applyFont="1" applyAlignment="1">
      <alignment horizontal="left" vertical="center"/>
    </xf>
    <xf numFmtId="0" fontId="57" fillId="0" borderId="0" xfId="0" applyFont="1" applyAlignment="1">
      <alignment horizontal="center" vertical="center"/>
    </xf>
    <xf numFmtId="0" fontId="51" fillId="4" borderId="43" xfId="0" applyFont="1" applyFill="1" applyBorder="1" applyAlignment="1">
      <alignment horizontal="left" vertical="center"/>
    </xf>
    <xf numFmtId="0" fontId="51" fillId="4" borderId="27" xfId="0" applyFont="1" applyFill="1" applyBorder="1" applyAlignment="1">
      <alignment horizontal="left" vertical="center"/>
    </xf>
    <xf numFmtId="38" fontId="25" fillId="0" borderId="73" xfId="1" applyFont="1" applyBorder="1" applyProtection="1">
      <alignment vertical="center"/>
    </xf>
    <xf numFmtId="0" fontId="39" fillId="0" borderId="0" xfId="0" applyFont="1">
      <alignment vertical="center"/>
    </xf>
    <xf numFmtId="38" fontId="7" fillId="4" borderId="4" xfId="1" applyFont="1" applyFill="1" applyBorder="1" applyProtection="1">
      <alignment vertical="center"/>
    </xf>
    <xf numFmtId="38" fontId="6" fillId="4" borderId="5" xfId="1" applyFont="1" applyFill="1" applyBorder="1" applyAlignment="1" applyProtection="1">
      <alignment horizontal="center" vertical="center"/>
    </xf>
    <xf numFmtId="38" fontId="7" fillId="4" borderId="5" xfId="1" applyFont="1" applyFill="1" applyBorder="1" applyAlignment="1" applyProtection="1">
      <alignment horizontal="center" vertical="center"/>
    </xf>
    <xf numFmtId="38" fontId="7" fillId="7" borderId="5" xfId="1" applyFont="1" applyFill="1" applyBorder="1" applyAlignment="1" applyProtection="1">
      <alignment horizontal="center" vertical="center"/>
    </xf>
    <xf numFmtId="38" fontId="7" fillId="4" borderId="6" xfId="1" applyFont="1" applyFill="1" applyBorder="1" applyAlignment="1" applyProtection="1">
      <alignment horizontal="center" vertical="center"/>
    </xf>
    <xf numFmtId="38" fontId="7" fillId="0" borderId="7" xfId="1" applyFont="1" applyBorder="1" applyProtection="1">
      <alignment vertical="center"/>
    </xf>
    <xf numFmtId="38" fontId="0" fillId="7" borderId="8" xfId="1" applyFont="1" applyFill="1" applyBorder="1" applyProtection="1">
      <alignment vertical="center"/>
    </xf>
    <xf numFmtId="38" fontId="0" fillId="0" borderId="9" xfId="1" applyFont="1" applyBorder="1" applyProtection="1">
      <alignment vertical="center"/>
    </xf>
    <xf numFmtId="38" fontId="5" fillId="0" borderId="0" xfId="1" applyFont="1" applyBorder="1" applyProtection="1">
      <alignment vertical="center"/>
    </xf>
    <xf numFmtId="38" fontId="15" fillId="0" borderId="0" xfId="1" applyFont="1" applyBorder="1" applyAlignment="1" applyProtection="1">
      <alignment horizontal="center" vertical="top" wrapText="1"/>
    </xf>
    <xf numFmtId="38" fontId="9" fillId="0" borderId="0" xfId="1" applyFont="1" applyBorder="1" applyAlignment="1" applyProtection="1">
      <alignment horizontal="center" vertical="top" wrapText="1"/>
    </xf>
    <xf numFmtId="38" fontId="0" fillId="0" borderId="11" xfId="1" applyFont="1" applyBorder="1" applyProtection="1">
      <alignment vertical="center"/>
    </xf>
    <xf numFmtId="38" fontId="0" fillId="0" borderId="0" xfId="1" applyFont="1" applyProtection="1">
      <alignment vertical="center"/>
    </xf>
    <xf numFmtId="38" fontId="3" fillId="0" borderId="0" xfId="1" applyFont="1" applyProtection="1">
      <alignment vertical="center"/>
    </xf>
    <xf numFmtId="38" fontId="8" fillId="0" borderId="0" xfId="1" applyFont="1" applyProtection="1">
      <alignment vertical="center"/>
    </xf>
    <xf numFmtId="38" fontId="11" fillId="0" borderId="0" xfId="1" applyFont="1" applyProtection="1">
      <alignment vertical="center"/>
    </xf>
    <xf numFmtId="38" fontId="10" fillId="4" borderId="1" xfId="1" applyFont="1" applyFill="1" applyBorder="1" applyProtection="1">
      <alignment vertical="center"/>
    </xf>
    <xf numFmtId="38" fontId="6" fillId="4" borderId="12" xfId="1" applyFont="1" applyFill="1" applyBorder="1" applyAlignment="1" applyProtection="1">
      <alignment horizontal="center" vertical="center"/>
    </xf>
    <xf numFmtId="38" fontId="10" fillId="0" borderId="33" xfId="1" applyFont="1" applyBorder="1" applyProtection="1">
      <alignment vertical="center"/>
    </xf>
    <xf numFmtId="38" fontId="0" fillId="7" borderId="14" xfId="1" applyFont="1" applyFill="1" applyBorder="1" applyProtection="1">
      <alignment vertical="center"/>
    </xf>
    <xf numFmtId="38" fontId="0" fillId="0" borderId="17" xfId="1" applyFont="1" applyBorder="1" applyProtection="1">
      <alignment vertical="center"/>
    </xf>
    <xf numFmtId="38" fontId="0" fillId="7" borderId="20" xfId="1" applyFont="1" applyFill="1" applyBorder="1" applyProtection="1">
      <alignment vertical="center"/>
    </xf>
    <xf numFmtId="38" fontId="0" fillId="0" borderId="21" xfId="1" applyFont="1" applyBorder="1" applyProtection="1">
      <alignment vertical="center"/>
    </xf>
    <xf numFmtId="38" fontId="7" fillId="0" borderId="33" xfId="1" applyFont="1" applyBorder="1" applyProtection="1">
      <alignment vertical="center"/>
    </xf>
    <xf numFmtId="38" fontId="0" fillId="0" borderId="19" xfId="1" applyFont="1" applyBorder="1" applyProtection="1">
      <alignment vertical="center"/>
    </xf>
    <xf numFmtId="38" fontId="0" fillId="7" borderId="19" xfId="1" applyFont="1" applyFill="1" applyBorder="1" applyProtection="1">
      <alignment vertical="center"/>
    </xf>
    <xf numFmtId="38" fontId="6" fillId="2" borderId="4" xfId="1" applyFont="1" applyFill="1" applyBorder="1" applyAlignment="1" applyProtection="1">
      <alignment horizontal="center" vertical="center"/>
    </xf>
    <xf numFmtId="38" fontId="7" fillId="2" borderId="5" xfId="1" applyFont="1" applyFill="1" applyBorder="1" applyAlignment="1" applyProtection="1">
      <alignment horizontal="center" vertical="center"/>
    </xf>
    <xf numFmtId="38" fontId="7" fillId="2" borderId="6" xfId="1" applyFont="1" applyFill="1" applyBorder="1" applyAlignment="1" applyProtection="1">
      <alignment horizontal="center" vertical="center"/>
    </xf>
    <xf numFmtId="38" fontId="7" fillId="4" borderId="7" xfId="1" applyFont="1" applyFill="1" applyBorder="1" applyProtection="1">
      <alignment vertical="center"/>
    </xf>
    <xf numFmtId="38" fontId="0" fillId="4" borderId="13" xfId="1" applyFont="1" applyFill="1" applyBorder="1" applyProtection="1">
      <alignment vertical="center"/>
    </xf>
    <xf numFmtId="38" fontId="0" fillId="7" borderId="13" xfId="1" applyFont="1" applyFill="1" applyBorder="1" applyProtection="1">
      <alignment vertical="center"/>
    </xf>
    <xf numFmtId="38" fontId="0" fillId="4" borderId="9" xfId="1" applyFont="1" applyFill="1" applyBorder="1" applyProtection="1">
      <alignment vertical="center"/>
    </xf>
    <xf numFmtId="38" fontId="0" fillId="0" borderId="7" xfId="1" applyFont="1" applyBorder="1" applyProtection="1">
      <alignment vertical="center"/>
    </xf>
    <xf numFmtId="38" fontId="10" fillId="4" borderId="0" xfId="1" applyFont="1" applyFill="1" applyBorder="1" applyProtection="1">
      <alignment vertical="center"/>
    </xf>
    <xf numFmtId="38" fontId="0" fillId="4" borderId="0" xfId="1" applyFont="1" applyFill="1" applyBorder="1" applyProtection="1">
      <alignment vertical="center"/>
    </xf>
    <xf numFmtId="38" fontId="0" fillId="0" borderId="18" xfId="1" applyFont="1" applyBorder="1" applyProtection="1">
      <alignment vertical="center"/>
    </xf>
    <xf numFmtId="38" fontId="10" fillId="0" borderId="0" xfId="1" applyFont="1" applyBorder="1" applyProtection="1">
      <alignment vertical="center"/>
    </xf>
    <xf numFmtId="38" fontId="0" fillId="0" borderId="14" xfId="1" applyFont="1" applyBorder="1" applyProtection="1">
      <alignment vertical="center"/>
    </xf>
    <xf numFmtId="38" fontId="0" fillId="4" borderId="8" xfId="1" applyFont="1" applyFill="1" applyBorder="1" applyProtection="1">
      <alignment vertical="center"/>
    </xf>
    <xf numFmtId="38" fontId="0" fillId="4" borderId="14" xfId="1" applyFont="1" applyFill="1" applyBorder="1" applyProtection="1">
      <alignment vertical="center"/>
    </xf>
    <xf numFmtId="38" fontId="37" fillId="0" borderId="0" xfId="1" applyFont="1" applyBorder="1" applyProtection="1">
      <alignment vertical="center"/>
    </xf>
    <xf numFmtId="38" fontId="36" fillId="0" borderId="0" xfId="1" applyFont="1" applyBorder="1" applyProtection="1">
      <alignment vertical="center"/>
    </xf>
    <xf numFmtId="0" fontId="0" fillId="4" borderId="0" xfId="0" applyFill="1">
      <alignment vertical="center"/>
    </xf>
    <xf numFmtId="38" fontId="8" fillId="0" borderId="0" xfId="1" applyFont="1" applyBorder="1" applyProtection="1">
      <alignment vertical="center"/>
    </xf>
    <xf numFmtId="38" fontId="14" fillId="0" borderId="0" xfId="1" applyFont="1" applyBorder="1" applyProtection="1">
      <alignment vertical="center"/>
    </xf>
    <xf numFmtId="0" fontId="8" fillId="0" borderId="11" xfId="0" applyFont="1" applyBorder="1" applyAlignment="1">
      <alignment horizontal="center" vertical="center"/>
    </xf>
    <xf numFmtId="0" fontId="0" fillId="0" borderId="27" xfId="0" applyBorder="1">
      <alignment vertical="center"/>
    </xf>
    <xf numFmtId="0" fontId="50" fillId="0" borderId="1" xfId="0" applyFont="1" applyBorder="1">
      <alignment vertical="center"/>
    </xf>
    <xf numFmtId="0" fontId="50" fillId="0" borderId="2" xfId="0" applyFont="1" applyBorder="1">
      <alignment vertical="center"/>
    </xf>
    <xf numFmtId="0" fontId="50" fillId="0" borderId="3" xfId="0" applyFont="1" applyBorder="1" applyAlignment="1">
      <alignment vertical="center" wrapText="1"/>
    </xf>
    <xf numFmtId="0" fontId="0" fillId="0" borderId="18" xfId="0" applyBorder="1">
      <alignment vertical="center"/>
    </xf>
    <xf numFmtId="0" fontId="32" fillId="0" borderId="14" xfId="0" applyFont="1" applyBorder="1">
      <alignment vertical="center"/>
    </xf>
    <xf numFmtId="0" fontId="0" fillId="0" borderId="14" xfId="0" applyBorder="1">
      <alignment vertical="center"/>
    </xf>
    <xf numFmtId="0" fontId="51" fillId="4" borderId="17" xfId="0" applyFont="1" applyFill="1" applyBorder="1" applyAlignment="1">
      <alignment horizontal="center" vertical="center"/>
    </xf>
    <xf numFmtId="0" fontId="51" fillId="4" borderId="18" xfId="0" applyFont="1" applyFill="1" applyBorder="1" applyAlignment="1">
      <alignment horizontal="center" vertical="center"/>
    </xf>
    <xf numFmtId="0" fontId="51" fillId="4" borderId="14" xfId="0" applyFont="1" applyFill="1" applyBorder="1" applyAlignment="1">
      <alignment horizontal="center" vertical="center"/>
    </xf>
    <xf numFmtId="0" fontId="51" fillId="0" borderId="17" xfId="0" applyFont="1" applyBorder="1" applyAlignment="1">
      <alignment horizontal="center" vertical="center"/>
    </xf>
    <xf numFmtId="0" fontId="51" fillId="0" borderId="18" xfId="0" applyFont="1" applyBorder="1" applyAlignment="1">
      <alignment horizontal="center" vertical="center"/>
    </xf>
    <xf numFmtId="0" fontId="51" fillId="0" borderId="14" xfId="0" applyFont="1" applyBorder="1" applyAlignment="1">
      <alignment horizontal="center" vertical="center"/>
    </xf>
    <xf numFmtId="0" fontId="51" fillId="0" borderId="21" xfId="0" applyFont="1" applyBorder="1" applyAlignment="1">
      <alignment horizontal="center" vertical="center"/>
    </xf>
    <xf numFmtId="0" fontId="51" fillId="0" borderId="9" xfId="0" applyFont="1" applyBorder="1" applyAlignment="1">
      <alignment horizontal="center" vertical="center"/>
    </xf>
    <xf numFmtId="0" fontId="69" fillId="0" borderId="0" xfId="0" applyFont="1">
      <alignment vertical="center"/>
    </xf>
    <xf numFmtId="0" fontId="40" fillId="4" borderId="0" xfId="0" applyFont="1" applyFill="1">
      <alignment vertical="center"/>
    </xf>
    <xf numFmtId="0" fontId="39" fillId="4" borderId="0" xfId="0" applyFont="1" applyFill="1">
      <alignment vertical="center"/>
    </xf>
    <xf numFmtId="0" fontId="41" fillId="0" borderId="0" xfId="0" applyFont="1">
      <alignment vertical="center"/>
    </xf>
    <xf numFmtId="0" fontId="39" fillId="0" borderId="0" xfId="0" applyFont="1" applyAlignment="1">
      <alignment vertical="center" wrapText="1"/>
    </xf>
    <xf numFmtId="0" fontId="29" fillId="0" borderId="0" xfId="0" applyFont="1" applyAlignment="1">
      <alignment horizontal="center" vertical="center"/>
    </xf>
    <xf numFmtId="0" fontId="17" fillId="0" borderId="0" xfId="0" applyFont="1">
      <alignment vertical="center"/>
    </xf>
    <xf numFmtId="0" fontId="27" fillId="0" borderId="28" xfId="2" applyFont="1" applyBorder="1">
      <alignment vertical="center"/>
    </xf>
    <xf numFmtId="0" fontId="27" fillId="0" borderId="0" xfId="2" applyFont="1" applyAlignment="1">
      <alignment vertical="center" shrinkToFit="1"/>
    </xf>
    <xf numFmtId="0" fontId="30" fillId="0" borderId="0" xfId="0" applyFont="1">
      <alignment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19" fillId="0" borderId="0" xfId="0" applyFont="1" applyAlignment="1">
      <alignment horizontal="center" vertical="center"/>
    </xf>
    <xf numFmtId="0" fontId="31" fillId="0" borderId="32" xfId="0" applyFont="1" applyBorder="1" applyAlignment="1">
      <alignment horizontal="center" vertical="center"/>
    </xf>
    <xf numFmtId="176" fontId="30" fillId="0" borderId="20" xfId="0" applyNumberFormat="1" applyFont="1" applyBorder="1">
      <alignment vertical="center"/>
    </xf>
    <xf numFmtId="0" fontId="32" fillId="0" borderId="21" xfId="0" applyFont="1" applyBorder="1" applyAlignment="1">
      <alignment horizontal="left" vertical="center" wrapText="1"/>
    </xf>
    <xf numFmtId="0" fontId="31" fillId="0" borderId="33" xfId="0" applyFont="1" applyBorder="1" applyAlignment="1">
      <alignment horizontal="center" vertical="center"/>
    </xf>
    <xf numFmtId="176" fontId="30" fillId="0" borderId="14" xfId="0" applyNumberFormat="1" applyFont="1" applyBorder="1">
      <alignment vertical="center"/>
    </xf>
    <xf numFmtId="0" fontId="33" fillId="0" borderId="34" xfId="0" applyFont="1" applyBorder="1" applyAlignment="1">
      <alignment horizontal="left" vertical="center" wrapText="1"/>
    </xf>
    <xf numFmtId="0" fontId="31" fillId="0" borderId="35" xfId="0" applyFont="1" applyBorder="1" applyAlignment="1">
      <alignment horizontal="center" vertical="center"/>
    </xf>
    <xf numFmtId="176" fontId="30" fillId="0" borderId="36" xfId="0" applyNumberFormat="1" applyFont="1" applyBorder="1">
      <alignment vertical="center"/>
    </xf>
    <xf numFmtId="0" fontId="30" fillId="0" borderId="37" xfId="0" applyFont="1" applyBorder="1" applyAlignment="1">
      <alignment horizontal="center" vertical="center"/>
    </xf>
    <xf numFmtId="0" fontId="30" fillId="0" borderId="38" xfId="0" applyFont="1" applyBorder="1" applyAlignment="1">
      <alignment horizontal="center" vertical="center"/>
    </xf>
    <xf numFmtId="176" fontId="30" fillId="0" borderId="39" xfId="0" applyNumberFormat="1" applyFont="1" applyBorder="1">
      <alignment vertical="center"/>
    </xf>
    <xf numFmtId="0" fontId="30" fillId="0" borderId="40" xfId="0" applyFont="1" applyBorder="1">
      <alignment vertical="center"/>
    </xf>
    <xf numFmtId="176" fontId="30" fillId="0" borderId="0" xfId="0" applyNumberFormat="1" applyFont="1">
      <alignment vertical="center"/>
    </xf>
    <xf numFmtId="0" fontId="33" fillId="0" borderId="17" xfId="0" applyFont="1" applyBorder="1" applyAlignment="1">
      <alignment vertical="center" wrapText="1"/>
    </xf>
    <xf numFmtId="0" fontId="33" fillId="0" borderId="21" xfId="0" applyFont="1" applyBorder="1">
      <alignment vertical="center"/>
    </xf>
    <xf numFmtId="0" fontId="33" fillId="0" borderId="17" xfId="0" applyFont="1" applyBorder="1">
      <alignment vertical="center"/>
    </xf>
    <xf numFmtId="0" fontId="26" fillId="0" borderId="44" xfId="0" applyFont="1" applyBorder="1" applyAlignment="1">
      <alignment horizontal="left" vertical="center"/>
    </xf>
    <xf numFmtId="0" fontId="30" fillId="0" borderId="17" xfId="0" applyFont="1" applyBorder="1">
      <alignment vertical="center"/>
    </xf>
    <xf numFmtId="0" fontId="33" fillId="0" borderId="37" xfId="0" applyFont="1" applyBorder="1">
      <alignment vertical="center"/>
    </xf>
    <xf numFmtId="0" fontId="17" fillId="0" borderId="0" xfId="0" applyFont="1" applyAlignment="1">
      <alignment horizontal="left" vertical="center" wrapText="1"/>
    </xf>
    <xf numFmtId="0" fontId="27" fillId="0" borderId="0" xfId="2" applyFont="1" applyAlignment="1">
      <alignment horizontal="center" vertical="center" shrinkToFit="1"/>
    </xf>
    <xf numFmtId="0" fontId="39" fillId="0" borderId="0" xfId="0" applyFont="1" applyAlignment="1">
      <alignment horizontal="left" vertical="center"/>
    </xf>
    <xf numFmtId="0" fontId="21" fillId="0" borderId="0" xfId="2" applyFont="1" applyAlignment="1">
      <alignment horizontal="center" vertical="center"/>
    </xf>
    <xf numFmtId="0" fontId="21" fillId="0" borderId="0" xfId="2" applyFont="1">
      <alignment vertical="center"/>
    </xf>
    <xf numFmtId="0" fontId="27" fillId="0" borderId="14" xfId="2" applyFont="1" applyBorder="1" applyAlignment="1">
      <alignment horizontal="center" vertical="center"/>
    </xf>
    <xf numFmtId="0" fontId="27" fillId="0" borderId="0" xfId="2" applyFont="1" applyAlignment="1">
      <alignment horizontal="center" vertical="center"/>
    </xf>
    <xf numFmtId="0" fontId="26" fillId="0" borderId="38" xfId="2" applyFont="1" applyBorder="1" applyAlignment="1">
      <alignment horizontal="center" vertical="center"/>
    </xf>
    <xf numFmtId="0" fontId="26" fillId="0" borderId="55" xfId="2" applyFont="1" applyBorder="1" applyAlignment="1">
      <alignment horizontal="center" vertical="center"/>
    </xf>
    <xf numFmtId="0" fontId="26" fillId="0" borderId="9" xfId="2" applyFont="1" applyBorder="1" applyAlignment="1">
      <alignment horizontal="center" vertical="center"/>
    </xf>
    <xf numFmtId="0" fontId="24" fillId="0" borderId="40" xfId="2" applyFont="1" applyBorder="1" applyAlignment="1">
      <alignment horizontal="center" vertical="center"/>
    </xf>
    <xf numFmtId="0" fontId="25" fillId="0" borderId="43" xfId="2" applyFont="1" applyBorder="1" applyAlignment="1">
      <alignment horizontal="center" vertical="center"/>
    </xf>
    <xf numFmtId="177" fontId="25" fillId="0" borderId="48" xfId="2" applyNumberFormat="1" applyFont="1" applyBorder="1">
      <alignment vertical="center"/>
    </xf>
    <xf numFmtId="177" fontId="21" fillId="0" borderId="0" xfId="2" applyNumberFormat="1" applyFont="1">
      <alignment vertical="center"/>
    </xf>
    <xf numFmtId="0" fontId="25" fillId="0" borderId="22" xfId="2" applyFont="1" applyBorder="1" applyAlignment="1">
      <alignment horizontal="center" vertical="center"/>
    </xf>
    <xf numFmtId="177" fontId="25" fillId="0" borderId="47" xfId="2" applyNumberFormat="1" applyFont="1" applyBorder="1">
      <alignment vertical="center"/>
    </xf>
    <xf numFmtId="177" fontId="25" fillId="0" borderId="64" xfId="2" applyNumberFormat="1" applyFont="1" applyBorder="1">
      <alignment vertical="center"/>
    </xf>
    <xf numFmtId="177" fontId="25" fillId="0" borderId="62" xfId="2" applyNumberFormat="1" applyFont="1" applyBorder="1">
      <alignment vertical="center"/>
    </xf>
    <xf numFmtId="0" fontId="25" fillId="0" borderId="46" xfId="2" applyFont="1" applyBorder="1" applyAlignment="1">
      <alignment horizontal="center" vertical="center"/>
    </xf>
    <xf numFmtId="177" fontId="48" fillId="0" borderId="0" xfId="2" applyNumberFormat="1" applyFont="1">
      <alignment vertical="center"/>
    </xf>
    <xf numFmtId="177" fontId="48" fillId="0" borderId="0" xfId="2" applyNumberFormat="1" applyFont="1" applyAlignment="1">
      <alignment horizontal="center" vertical="center"/>
    </xf>
    <xf numFmtId="177" fontId="21" fillId="0" borderId="0" xfId="2" applyNumberFormat="1" applyFont="1" applyAlignment="1">
      <alignment horizontal="center" vertical="center"/>
    </xf>
    <xf numFmtId="0" fontId="20" fillId="0" borderId="0" xfId="2" applyAlignment="1">
      <alignment horizontal="center" vertical="center"/>
    </xf>
    <xf numFmtId="0" fontId="20" fillId="0" borderId="0" xfId="2">
      <alignment vertical="center"/>
    </xf>
    <xf numFmtId="0" fontId="0" fillId="0" borderId="0" xfId="0" applyProtection="1">
      <alignment vertical="center"/>
      <protection locked="0"/>
    </xf>
    <xf numFmtId="0" fontId="13" fillId="3" borderId="11" xfId="0" applyFont="1" applyFill="1" applyBorder="1" applyAlignment="1" applyProtection="1">
      <alignment horizontal="center" vertical="center"/>
      <protection locked="0"/>
    </xf>
    <xf numFmtId="38" fontId="76" fillId="0" borderId="0" xfId="1" applyFont="1" applyBorder="1" applyAlignment="1" applyProtection="1">
      <alignment vertical="center"/>
    </xf>
    <xf numFmtId="38" fontId="76" fillId="0" borderId="0" xfId="1" applyFont="1" applyBorder="1" applyProtection="1">
      <alignment vertical="center"/>
    </xf>
    <xf numFmtId="38" fontId="16" fillId="0" borderId="0" xfId="1" applyFont="1" applyBorder="1" applyProtection="1">
      <alignment vertical="center"/>
    </xf>
    <xf numFmtId="38" fontId="0" fillId="3" borderId="11" xfId="1" applyFont="1" applyFill="1" applyBorder="1" applyProtection="1">
      <alignment vertical="center"/>
      <protection locked="0"/>
    </xf>
    <xf numFmtId="38" fontId="0" fillId="3" borderId="14" xfId="1" applyFont="1" applyFill="1" applyBorder="1" applyProtection="1">
      <alignment vertical="center"/>
      <protection locked="0"/>
    </xf>
    <xf numFmtId="38" fontId="0" fillId="3" borderId="20" xfId="1" applyFont="1" applyFill="1" applyBorder="1" applyProtection="1">
      <alignment vertical="center"/>
      <protection locked="0"/>
    </xf>
    <xf numFmtId="38" fontId="10" fillId="4" borderId="4" xfId="1" applyFont="1" applyFill="1" applyBorder="1" applyProtection="1">
      <alignment vertical="center"/>
    </xf>
    <xf numFmtId="38" fontId="7" fillId="4" borderId="33" xfId="1" applyFont="1" applyFill="1" applyBorder="1" applyProtection="1">
      <alignment vertical="center"/>
    </xf>
    <xf numFmtId="38" fontId="0" fillId="4" borderId="17" xfId="1" applyFont="1" applyFill="1" applyBorder="1" applyProtection="1">
      <alignment vertical="center"/>
    </xf>
    <xf numFmtId="38" fontId="9" fillId="0" borderId="7" xfId="1" applyFont="1" applyBorder="1" applyProtection="1">
      <alignment vertical="center"/>
    </xf>
    <xf numFmtId="38" fontId="0" fillId="3" borderId="6" xfId="1" applyFont="1" applyFill="1" applyBorder="1" applyProtection="1">
      <alignment vertical="center"/>
      <protection locked="0"/>
    </xf>
    <xf numFmtId="0" fontId="4" fillId="3" borderId="14" xfId="0" applyFont="1" applyFill="1" applyBorder="1" applyProtection="1">
      <alignment vertical="center"/>
      <protection locked="0"/>
    </xf>
    <xf numFmtId="0" fontId="4" fillId="3" borderId="57" xfId="0" applyFont="1" applyFill="1" applyBorder="1" applyProtection="1">
      <alignment vertical="center"/>
      <protection locked="0"/>
    </xf>
    <xf numFmtId="177" fontId="25" fillId="6" borderId="32" xfId="2" applyNumberFormat="1" applyFont="1" applyFill="1" applyBorder="1" applyProtection="1">
      <alignment vertical="center"/>
      <protection locked="0"/>
    </xf>
    <xf numFmtId="177" fontId="25" fillId="6" borderId="20" xfId="2" applyNumberFormat="1" applyFont="1" applyFill="1" applyBorder="1" applyProtection="1">
      <alignment vertical="center"/>
      <protection locked="0"/>
    </xf>
    <xf numFmtId="177" fontId="25" fillId="6" borderId="4" xfId="2" applyNumberFormat="1" applyFont="1" applyFill="1" applyBorder="1" applyProtection="1">
      <alignment vertical="center"/>
      <protection locked="0"/>
    </xf>
    <xf numFmtId="177" fontId="25" fillId="6" borderId="5" xfId="2" applyNumberFormat="1" applyFont="1" applyFill="1" applyBorder="1" applyAlignment="1" applyProtection="1">
      <alignment vertical="center" wrapText="1"/>
      <protection locked="0"/>
    </xf>
    <xf numFmtId="177" fontId="25" fillId="6" borderId="6" xfId="2" applyNumberFormat="1" applyFont="1" applyFill="1" applyBorder="1" applyAlignment="1" applyProtection="1">
      <alignment vertical="center" wrapText="1"/>
      <protection locked="0"/>
    </xf>
    <xf numFmtId="177" fontId="25" fillId="6" borderId="32" xfId="2" applyNumberFormat="1" applyFont="1" applyFill="1" applyBorder="1" applyAlignment="1" applyProtection="1">
      <alignment vertical="center" wrapText="1"/>
      <protection locked="0"/>
    </xf>
    <xf numFmtId="41" fontId="25" fillId="6" borderId="21" xfId="3" applyFont="1" applyFill="1" applyBorder="1" applyAlignment="1" applyProtection="1">
      <alignment vertical="center"/>
      <protection locked="0"/>
    </xf>
    <xf numFmtId="177" fontId="25" fillId="6" borderId="14" xfId="2" applyNumberFormat="1" applyFont="1" applyFill="1" applyBorder="1" applyProtection="1">
      <alignment vertical="center"/>
      <protection locked="0"/>
    </xf>
    <xf numFmtId="177" fontId="25" fillId="6" borderId="26" xfId="2" applyNumberFormat="1" applyFont="1" applyFill="1" applyBorder="1" applyProtection="1">
      <alignment vertical="center"/>
      <protection locked="0"/>
    </xf>
    <xf numFmtId="177" fontId="25" fillId="6" borderId="33" xfId="2" applyNumberFormat="1" applyFont="1" applyFill="1" applyBorder="1" applyProtection="1">
      <alignment vertical="center"/>
      <protection locked="0"/>
    </xf>
    <xf numFmtId="177" fontId="25" fillId="6" borderId="14" xfId="2" applyNumberFormat="1" applyFont="1" applyFill="1" applyBorder="1" applyAlignment="1" applyProtection="1">
      <alignment vertical="center" wrapText="1"/>
      <protection locked="0"/>
    </xf>
    <xf numFmtId="177" fontId="25" fillId="6" borderId="17" xfId="2" applyNumberFormat="1" applyFont="1" applyFill="1" applyBorder="1" applyAlignment="1" applyProtection="1">
      <alignment vertical="center" wrapText="1"/>
      <protection locked="0"/>
    </xf>
    <xf numFmtId="177" fontId="25" fillId="6" borderId="33" xfId="2" applyNumberFormat="1" applyFont="1" applyFill="1" applyBorder="1" applyAlignment="1" applyProtection="1">
      <alignment vertical="center" wrapText="1"/>
      <protection locked="0"/>
    </xf>
    <xf numFmtId="41" fontId="25" fillId="6" borderId="17" xfId="3" applyFont="1" applyFill="1" applyBorder="1" applyAlignment="1" applyProtection="1">
      <alignment vertical="center"/>
      <protection locked="0"/>
    </xf>
    <xf numFmtId="177" fontId="25" fillId="6" borderId="22" xfId="2" applyNumberFormat="1" applyFont="1" applyFill="1" applyBorder="1" applyAlignment="1" applyProtection="1">
      <alignment vertical="center" wrapText="1"/>
      <protection locked="0"/>
    </xf>
    <xf numFmtId="177" fontId="25" fillId="6" borderId="66" xfId="2" applyNumberFormat="1" applyFont="1" applyFill="1" applyBorder="1" applyProtection="1">
      <alignment vertical="center"/>
      <protection locked="0"/>
    </xf>
    <xf numFmtId="177" fontId="25" fillId="6" borderId="7" xfId="2" applyNumberFormat="1" applyFont="1" applyFill="1" applyBorder="1" applyProtection="1">
      <alignment vertical="center"/>
      <protection locked="0"/>
    </xf>
    <xf numFmtId="177" fontId="25" fillId="6" borderId="39" xfId="2" applyNumberFormat="1" applyFont="1" applyFill="1" applyBorder="1" applyAlignment="1" applyProtection="1">
      <alignment vertical="center" wrapText="1"/>
      <protection locked="0"/>
    </xf>
    <xf numFmtId="177" fontId="25" fillId="6" borderId="9" xfId="2" applyNumberFormat="1" applyFont="1" applyFill="1" applyBorder="1" applyAlignment="1" applyProtection="1">
      <alignment vertical="center" wrapText="1"/>
      <protection locked="0"/>
    </xf>
    <xf numFmtId="177" fontId="25" fillId="6" borderId="77" xfId="2" applyNumberFormat="1" applyFont="1" applyFill="1" applyBorder="1" applyAlignment="1" applyProtection="1">
      <alignment vertical="center" wrapText="1"/>
      <protection locked="0"/>
    </xf>
    <xf numFmtId="41" fontId="25" fillId="6" borderId="34" xfId="3" applyFont="1" applyFill="1" applyBorder="1" applyAlignment="1" applyProtection="1">
      <alignment vertical="center"/>
      <protection locked="0"/>
    </xf>
    <xf numFmtId="38" fontId="25" fillId="0" borderId="82" xfId="1" applyFont="1" applyBorder="1" applyProtection="1">
      <alignment vertical="center"/>
    </xf>
    <xf numFmtId="0" fontId="39" fillId="0" borderId="0" xfId="0" applyFont="1" applyProtection="1">
      <alignment vertical="center"/>
      <protection locked="0"/>
    </xf>
    <xf numFmtId="0" fontId="39" fillId="4" borderId="0" xfId="0" applyFont="1" applyFill="1" applyProtection="1">
      <alignment vertical="center"/>
      <protection locked="0"/>
    </xf>
    <xf numFmtId="0" fontId="43" fillId="4" borderId="0" xfId="0" applyFont="1" applyFill="1" applyProtection="1">
      <alignment vertical="center"/>
      <protection locked="0"/>
    </xf>
    <xf numFmtId="38" fontId="39" fillId="4" borderId="0" xfId="0" applyNumberFormat="1" applyFont="1" applyFill="1">
      <alignment vertical="center"/>
    </xf>
    <xf numFmtId="0" fontId="30" fillId="8" borderId="14" xfId="0" applyFont="1" applyFill="1" applyBorder="1" applyProtection="1">
      <alignment vertical="center"/>
      <protection locked="0"/>
    </xf>
    <xf numFmtId="38" fontId="70" fillId="4" borderId="0" xfId="1" applyFont="1" applyFill="1" applyBorder="1" applyAlignment="1" applyProtection="1">
      <alignment vertical="center"/>
    </xf>
    <xf numFmtId="38" fontId="4" fillId="3" borderId="57" xfId="1" applyFont="1" applyFill="1" applyBorder="1" applyAlignment="1" applyProtection="1">
      <alignment vertical="center"/>
      <protection locked="0"/>
    </xf>
    <xf numFmtId="177" fontId="25" fillId="6" borderId="35" xfId="2" applyNumberFormat="1" applyFont="1" applyFill="1" applyBorder="1" applyProtection="1">
      <alignment vertical="center"/>
      <protection locked="0"/>
    </xf>
    <xf numFmtId="0" fontId="51" fillId="0" borderId="67" xfId="0" applyFont="1" applyBorder="1" applyAlignment="1">
      <alignment horizontal="center" vertical="center"/>
    </xf>
    <xf numFmtId="0" fontId="51" fillId="4" borderId="22" xfId="0" applyFont="1" applyFill="1" applyBorder="1" applyAlignment="1">
      <alignment horizontal="left" vertical="center"/>
    </xf>
    <xf numFmtId="38" fontId="39" fillId="4" borderId="0" xfId="1" applyFont="1" applyFill="1" applyAlignment="1" applyProtection="1">
      <alignment horizontal="right" vertical="center"/>
    </xf>
    <xf numFmtId="38" fontId="0" fillId="3" borderId="8" xfId="1" applyFont="1" applyFill="1" applyBorder="1" applyProtection="1">
      <alignment vertical="center"/>
      <protection locked="0"/>
    </xf>
    <xf numFmtId="38" fontId="0" fillId="4" borderId="94" xfId="1" applyFont="1" applyFill="1" applyBorder="1" applyProtection="1">
      <alignment vertical="center"/>
    </xf>
    <xf numFmtId="0" fontId="16" fillId="0" borderId="0" xfId="0" applyFont="1">
      <alignment vertical="center"/>
    </xf>
    <xf numFmtId="0" fontId="45" fillId="0" borderId="0" xfId="0" applyFont="1" applyAlignment="1">
      <alignment horizontal="justify" vertical="center"/>
    </xf>
    <xf numFmtId="0" fontId="74" fillId="0" borderId="0" xfId="0" applyFont="1">
      <alignment vertical="center"/>
    </xf>
    <xf numFmtId="0" fontId="75" fillId="4" borderId="0" xfId="0" applyFont="1" applyFill="1">
      <alignment vertical="center"/>
    </xf>
    <xf numFmtId="0" fontId="47" fillId="0" borderId="0" xfId="0" applyFont="1">
      <alignment vertical="center"/>
    </xf>
    <xf numFmtId="0" fontId="90" fillId="0" borderId="0" xfId="0" applyFont="1">
      <alignment vertical="center"/>
    </xf>
    <xf numFmtId="0" fontId="55" fillId="0" borderId="0" xfId="0" applyFont="1">
      <alignment vertical="center"/>
    </xf>
    <xf numFmtId="0" fontId="55" fillId="4" borderId="0" xfId="0" applyFont="1" applyFill="1">
      <alignment vertical="center"/>
    </xf>
    <xf numFmtId="0" fontId="17" fillId="0" borderId="0" xfId="0" applyFont="1" applyAlignment="1">
      <alignment horizontal="center" vertical="center" wrapText="1"/>
    </xf>
    <xf numFmtId="0" fontId="70" fillId="0" borderId="0" xfId="2" applyFont="1">
      <alignment vertical="center"/>
    </xf>
    <xf numFmtId="0" fontId="70" fillId="0" borderId="61" xfId="2" applyFont="1" applyBorder="1">
      <alignment vertical="center"/>
    </xf>
    <xf numFmtId="0" fontId="25" fillId="0" borderId="78" xfId="2" applyFont="1" applyBorder="1" applyAlignment="1">
      <alignment horizontal="center" vertical="center"/>
    </xf>
    <xf numFmtId="177" fontId="25" fillId="0" borderId="93" xfId="2" applyNumberFormat="1" applyFont="1" applyBorder="1">
      <alignment vertical="center"/>
    </xf>
    <xf numFmtId="177" fontId="25" fillId="0" borderId="79" xfId="2" applyNumberFormat="1" applyFont="1" applyBorder="1">
      <alignment vertical="center"/>
    </xf>
    <xf numFmtId="177" fontId="25" fillId="0" borderId="80" xfId="2" applyNumberFormat="1" applyFont="1" applyBorder="1">
      <alignment vertical="center"/>
    </xf>
    <xf numFmtId="177" fontId="25" fillId="0" borderId="81" xfId="2" applyNumberFormat="1" applyFont="1" applyBorder="1">
      <alignment vertical="center"/>
    </xf>
    <xf numFmtId="0" fontId="78" fillId="0" borderId="0" xfId="2" applyFont="1">
      <alignment vertical="center"/>
    </xf>
    <xf numFmtId="0" fontId="21" fillId="0" borderId="0" xfId="2" applyFont="1" applyProtection="1">
      <alignment vertical="center"/>
      <protection locked="0"/>
    </xf>
    <xf numFmtId="38" fontId="27" fillId="6" borderId="0" xfId="1" applyFont="1" applyFill="1" applyProtection="1">
      <alignment vertical="center"/>
      <protection locked="0"/>
    </xf>
    <xf numFmtId="177" fontId="25" fillId="6" borderId="36" xfId="2" applyNumberFormat="1" applyFont="1" applyFill="1" applyBorder="1" applyProtection="1">
      <alignment vertical="center"/>
      <protection locked="0"/>
    </xf>
    <xf numFmtId="0" fontId="67" fillId="3" borderId="0" xfId="0" applyFont="1" applyFill="1">
      <alignment vertical="center"/>
    </xf>
    <xf numFmtId="0" fontId="66" fillId="3" borderId="0" xfId="0" applyFont="1" applyFill="1">
      <alignment vertical="center"/>
    </xf>
    <xf numFmtId="0" fontId="68" fillId="0" borderId="0" xfId="0" applyFont="1">
      <alignment vertical="center"/>
    </xf>
    <xf numFmtId="0" fontId="93" fillId="0" borderId="0" xfId="0" applyFont="1">
      <alignment vertical="center"/>
    </xf>
    <xf numFmtId="0" fontId="42" fillId="4" borderId="0" xfId="0" applyFont="1" applyFill="1">
      <alignment vertical="center"/>
    </xf>
    <xf numFmtId="0" fontId="72" fillId="0" borderId="0" xfId="0" applyFont="1">
      <alignment vertical="center"/>
    </xf>
    <xf numFmtId="0" fontId="39" fillId="3" borderId="0" xfId="0" applyFont="1" applyFill="1" applyProtection="1">
      <alignment vertical="center"/>
      <protection locked="0"/>
    </xf>
    <xf numFmtId="0" fontId="43" fillId="0" borderId="0" xfId="4" applyFont="1">
      <alignment vertical="center"/>
    </xf>
    <xf numFmtId="177" fontId="25" fillId="6" borderId="49" xfId="2" applyNumberFormat="1" applyFont="1" applyFill="1" applyBorder="1" applyProtection="1">
      <alignment vertical="center"/>
      <protection locked="0"/>
    </xf>
    <xf numFmtId="177" fontId="25" fillId="6" borderId="36" xfId="2" applyNumberFormat="1" applyFont="1" applyFill="1" applyBorder="1" applyAlignment="1" applyProtection="1">
      <alignment vertical="center" wrapText="1"/>
      <protection locked="0"/>
    </xf>
    <xf numFmtId="177" fontId="25" fillId="6" borderId="37" xfId="2" applyNumberFormat="1" applyFont="1" applyFill="1" applyBorder="1" applyAlignment="1" applyProtection="1">
      <alignment vertical="center" wrapText="1"/>
      <protection locked="0"/>
    </xf>
    <xf numFmtId="177" fontId="25" fillId="6" borderId="35" xfId="2" applyNumberFormat="1" applyFont="1" applyFill="1" applyBorder="1" applyAlignment="1" applyProtection="1">
      <alignment vertical="center" wrapText="1"/>
      <protection locked="0"/>
    </xf>
    <xf numFmtId="41" fontId="25" fillId="6" borderId="37" xfId="3" applyFont="1" applyFill="1" applyBorder="1" applyAlignment="1" applyProtection="1">
      <alignment vertical="center"/>
      <protection locked="0"/>
    </xf>
    <xf numFmtId="38" fontId="7" fillId="4" borderId="0" xfId="1" applyFont="1" applyFill="1" applyBorder="1" applyProtection="1">
      <alignment vertical="center"/>
    </xf>
    <xf numFmtId="38" fontId="0" fillId="7" borderId="0" xfId="1" applyFont="1" applyFill="1" applyBorder="1" applyProtection="1">
      <alignment vertical="center"/>
    </xf>
    <xf numFmtId="38" fontId="7" fillId="4" borderId="87" xfId="1" applyFont="1" applyFill="1" applyBorder="1" applyProtection="1">
      <alignment vertical="center"/>
    </xf>
    <xf numFmtId="38" fontId="0" fillId="4" borderId="53" xfId="1" applyFont="1" applyFill="1" applyBorder="1" applyProtection="1">
      <alignment vertical="center"/>
    </xf>
    <xf numFmtId="38" fontId="0" fillId="4" borderId="69" xfId="1" applyFont="1" applyFill="1" applyBorder="1" applyProtection="1">
      <alignment vertical="center"/>
    </xf>
    <xf numFmtId="38" fontId="6" fillId="2" borderId="0" xfId="1" applyFont="1" applyFill="1" applyBorder="1" applyAlignment="1" applyProtection="1">
      <alignment horizontal="center" vertical="center"/>
    </xf>
    <xf numFmtId="38" fontId="7" fillId="2" borderId="0" xfId="1" applyFont="1" applyFill="1" applyBorder="1" applyAlignment="1" applyProtection="1">
      <alignment horizontal="center" vertical="center"/>
    </xf>
    <xf numFmtId="38" fontId="0" fillId="0" borderId="95" xfId="1" applyFont="1" applyBorder="1" applyProtection="1">
      <alignment vertical="center"/>
    </xf>
    <xf numFmtId="0" fontId="17" fillId="0" borderId="0" xfId="0" applyFont="1" applyProtection="1">
      <alignment vertical="center"/>
    </xf>
    <xf numFmtId="0" fontId="8" fillId="0" borderId="0" xfId="0" applyFont="1" applyProtection="1">
      <alignment vertical="center"/>
    </xf>
    <xf numFmtId="0" fontId="80" fillId="0" borderId="0" xfId="0" applyFont="1" applyAlignment="1" applyProtection="1">
      <alignment horizontal="center" vertical="center"/>
    </xf>
    <xf numFmtId="0" fontId="30" fillId="0" borderId="0" xfId="0" applyFont="1" applyProtection="1">
      <alignment vertical="center"/>
    </xf>
    <xf numFmtId="0" fontId="21" fillId="0" borderId="0" xfId="2" applyFont="1" applyProtection="1">
      <alignment vertical="center"/>
    </xf>
    <xf numFmtId="0" fontId="30" fillId="4" borderId="0" xfId="0" applyFont="1" applyFill="1" applyAlignment="1" applyProtection="1">
      <alignment vertical="center"/>
    </xf>
    <xf numFmtId="0" fontId="17" fillId="0" borderId="0" xfId="0" applyFont="1" applyAlignment="1" applyProtection="1">
      <alignment horizontal="center" vertical="center"/>
    </xf>
    <xf numFmtId="0" fontId="51" fillId="0" borderId="14" xfId="0" applyFont="1" applyBorder="1" applyAlignment="1" applyProtection="1">
      <alignment horizontal="center" vertical="center"/>
    </xf>
    <xf numFmtId="0" fontId="34" fillId="0" borderId="0" xfId="0" applyFont="1" applyAlignment="1" applyProtection="1">
      <alignment horizontal="left" vertical="center"/>
    </xf>
    <xf numFmtId="0" fontId="30" fillId="0" borderId="0" xfId="0" applyFont="1" applyAlignment="1" applyProtection="1">
      <alignment horizontal="center" vertical="center"/>
    </xf>
    <xf numFmtId="0" fontId="82" fillId="0" borderId="0" xfId="0" applyFont="1" applyProtection="1">
      <alignment vertical="center"/>
    </xf>
    <xf numFmtId="0" fontId="74" fillId="0" borderId="14" xfId="0" applyFont="1" applyBorder="1">
      <alignment vertical="center"/>
    </xf>
    <xf numFmtId="0" fontId="0" fillId="0" borderId="67" xfId="0" applyBorder="1" applyAlignment="1">
      <alignment horizontal="center" vertical="center"/>
    </xf>
    <xf numFmtId="0" fontId="51" fillId="4" borderId="67" xfId="0" applyFont="1" applyFill="1" applyBorder="1" applyAlignment="1">
      <alignment horizontal="left" vertical="center"/>
    </xf>
    <xf numFmtId="0" fontId="0" fillId="0" borderId="18" xfId="0" applyBorder="1" applyAlignment="1">
      <alignment horizontal="center" vertical="center"/>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0" fillId="0" borderId="0" xfId="0" applyProtection="1">
      <alignment vertical="center"/>
    </xf>
    <xf numFmtId="0" fontId="84" fillId="0" borderId="0" xfId="0" applyFont="1" applyAlignment="1" applyProtection="1">
      <alignment horizontal="right" vertical="center"/>
    </xf>
    <xf numFmtId="0" fontId="86" fillId="0" borderId="0" xfId="0" applyFont="1" applyProtection="1">
      <alignment vertical="center"/>
    </xf>
    <xf numFmtId="0" fontId="84" fillId="0" borderId="16" xfId="0" applyFont="1" applyBorder="1" applyProtection="1">
      <alignment vertical="center"/>
    </xf>
    <xf numFmtId="0" fontId="84" fillId="0" borderId="16" xfId="0" applyFont="1" applyBorder="1" applyAlignment="1" applyProtection="1">
      <alignment horizontal="right" vertical="center"/>
    </xf>
    <xf numFmtId="0" fontId="84" fillId="0" borderId="27" xfId="0" applyFont="1" applyBorder="1" applyProtection="1">
      <alignment vertical="center"/>
    </xf>
    <xf numFmtId="0" fontId="84" fillId="0" borderId="0" xfId="0" applyFont="1" applyProtection="1">
      <alignment vertical="center"/>
    </xf>
    <xf numFmtId="0" fontId="0" fillId="4" borderId="0" xfId="0" applyFill="1" applyProtection="1">
      <alignment vertical="center"/>
    </xf>
    <xf numFmtId="0" fontId="84" fillId="8" borderId="0" xfId="0" applyFont="1" applyFill="1" applyProtection="1">
      <alignment vertical="center"/>
    </xf>
    <xf numFmtId="0" fontId="48" fillId="0" borderId="61" xfId="0" applyFont="1" applyBorder="1" applyProtection="1">
      <alignment vertical="center"/>
    </xf>
    <xf numFmtId="0" fontId="48" fillId="0" borderId="0" xfId="0" applyFont="1" applyProtection="1">
      <alignment vertical="center"/>
    </xf>
    <xf numFmtId="0" fontId="84" fillId="8" borderId="27" xfId="0" applyFont="1" applyFill="1" applyBorder="1" applyProtection="1">
      <alignment vertical="center"/>
    </xf>
    <xf numFmtId="0" fontId="87" fillId="4" borderId="20" xfId="0" applyFont="1" applyFill="1" applyBorder="1" applyAlignment="1" applyProtection="1">
      <alignment horizontal="center" vertical="center"/>
    </xf>
    <xf numFmtId="0" fontId="84" fillId="4" borderId="14" xfId="0" applyFont="1" applyFill="1" applyBorder="1" applyAlignment="1" applyProtection="1">
      <alignment horizontal="center" vertical="center"/>
    </xf>
    <xf numFmtId="0" fontId="88" fillId="4" borderId="14" xfId="0" applyFont="1" applyFill="1" applyBorder="1" applyAlignment="1" applyProtection="1">
      <alignment horizontal="center" vertical="center"/>
    </xf>
    <xf numFmtId="0" fontId="88" fillId="4" borderId="17" xfId="0" applyFont="1" applyFill="1" applyBorder="1" applyAlignment="1" applyProtection="1">
      <alignment horizontal="center" vertical="center"/>
    </xf>
    <xf numFmtId="0" fontId="85" fillId="0" borderId="0" xfId="0" applyFont="1" applyAlignment="1" applyProtection="1">
      <alignment vertical="center" wrapText="1"/>
    </xf>
    <xf numFmtId="38" fontId="4" fillId="0" borderId="56" xfId="1" applyFont="1" applyBorder="1" applyAlignment="1" applyProtection="1">
      <alignment vertical="center"/>
    </xf>
    <xf numFmtId="38" fontId="4" fillId="3" borderId="14" xfId="1" applyFont="1" applyFill="1" applyBorder="1" applyAlignment="1" applyProtection="1">
      <alignment vertical="center"/>
      <protection locked="0"/>
    </xf>
    <xf numFmtId="0" fontId="43" fillId="4" borderId="0" xfId="0" applyFont="1" applyFill="1" applyAlignment="1" applyProtection="1">
      <alignment horizontal="left" vertical="center" wrapText="1"/>
      <protection locked="0"/>
    </xf>
    <xf numFmtId="0" fontId="43" fillId="4" borderId="0" xfId="0" applyFont="1" applyFill="1" applyAlignment="1" applyProtection="1">
      <alignment horizontal="left" vertical="center"/>
      <protection locked="0"/>
    </xf>
    <xf numFmtId="0" fontId="68" fillId="4" borderId="0" xfId="0" applyFont="1" applyFill="1" applyAlignment="1">
      <alignment horizontal="right" vertical="center"/>
    </xf>
    <xf numFmtId="0" fontId="46" fillId="0" borderId="0" xfId="0" applyFont="1" applyAlignment="1">
      <alignment horizontal="center" vertical="center" wrapText="1"/>
    </xf>
    <xf numFmtId="38" fontId="39" fillId="4" borderId="0" xfId="1" applyFont="1" applyFill="1" applyAlignment="1" applyProtection="1">
      <alignment horizontal="right" vertical="center"/>
    </xf>
    <xf numFmtId="0" fontId="41" fillId="0" borderId="0" xfId="0" applyFont="1" applyAlignment="1">
      <alignment horizontal="center" vertical="center"/>
    </xf>
    <xf numFmtId="0" fontId="39" fillId="0" borderId="0" xfId="0" applyFont="1" applyAlignment="1">
      <alignment horizontal="left" vertical="center"/>
    </xf>
    <xf numFmtId="0" fontId="92" fillId="3" borderId="15" xfId="0" applyFont="1" applyFill="1" applyBorder="1" applyAlignment="1">
      <alignment horizontal="center" vertical="center" wrapText="1"/>
    </xf>
    <xf numFmtId="0" fontId="92" fillId="3" borderId="16" xfId="0" applyFont="1" applyFill="1" applyBorder="1" applyAlignment="1">
      <alignment horizontal="center" vertical="center" wrapText="1"/>
    </xf>
    <xf numFmtId="0" fontId="92" fillId="3" borderId="75" xfId="0" applyFont="1" applyFill="1" applyBorder="1" applyAlignment="1">
      <alignment horizontal="center" vertical="center" wrapText="1"/>
    </xf>
    <xf numFmtId="0" fontId="92" fillId="3" borderId="46" xfId="0" applyFont="1" applyFill="1" applyBorder="1" applyAlignment="1">
      <alignment horizontal="center" vertical="center" wrapText="1"/>
    </xf>
    <xf numFmtId="0" fontId="92" fillId="3" borderId="28" xfId="0" applyFont="1" applyFill="1" applyBorder="1" applyAlignment="1">
      <alignment horizontal="center" vertical="center" wrapText="1"/>
    </xf>
    <xf numFmtId="0" fontId="92" fillId="3" borderId="76" xfId="0" applyFont="1" applyFill="1" applyBorder="1" applyAlignment="1">
      <alignment horizontal="center" vertical="center" wrapText="1"/>
    </xf>
    <xf numFmtId="0" fontId="39" fillId="0" borderId="0" xfId="0" applyFont="1" applyAlignment="1">
      <alignment horizontal="center" vertical="center"/>
    </xf>
    <xf numFmtId="0" fontId="46" fillId="0" borderId="0" xfId="0" applyFont="1" applyAlignment="1">
      <alignment horizontal="left" vertical="center" wrapText="1"/>
    </xf>
    <xf numFmtId="0" fontId="43" fillId="4" borderId="0" xfId="0" applyFont="1" applyFill="1" applyAlignment="1">
      <alignment horizontal="left" vertical="center"/>
    </xf>
    <xf numFmtId="0" fontId="39" fillId="4" borderId="0" xfId="0" applyFont="1" applyFill="1" applyAlignment="1">
      <alignment horizontal="right" vertical="center"/>
    </xf>
    <xf numFmtId="38" fontId="0" fillId="3" borderId="23" xfId="1" applyFont="1" applyFill="1" applyBorder="1" applyAlignment="1" applyProtection="1">
      <alignment horizontal="center" vertical="center" wrapText="1"/>
      <protection locked="0"/>
    </xf>
    <xf numFmtId="38" fontId="0" fillId="3" borderId="2" xfId="1" applyFont="1" applyFill="1" applyBorder="1" applyAlignment="1" applyProtection="1">
      <alignment horizontal="center" vertical="center" wrapText="1"/>
      <protection locked="0"/>
    </xf>
    <xf numFmtId="38" fontId="0" fillId="3" borderId="3" xfId="1" applyFont="1" applyFill="1" applyBorder="1" applyAlignment="1" applyProtection="1">
      <alignment horizontal="center" vertical="center" wrapText="1"/>
      <protection locked="0"/>
    </xf>
    <xf numFmtId="38" fontId="11" fillId="0" borderId="1" xfId="1" applyFont="1" applyBorder="1" applyAlignment="1" applyProtection="1">
      <alignment horizontal="center" vertical="center" wrapText="1"/>
    </xf>
    <xf numFmtId="38" fontId="11" fillId="0" borderId="54" xfId="1" applyFont="1" applyBorder="1" applyAlignment="1" applyProtection="1">
      <alignment horizontal="center" vertical="center" wrapText="1"/>
    </xf>
    <xf numFmtId="38" fontId="0" fillId="3" borderId="23" xfId="1" applyFont="1" applyFill="1" applyBorder="1" applyAlignment="1" applyProtection="1">
      <alignment horizontal="center" vertical="center"/>
      <protection locked="0"/>
    </xf>
    <xf numFmtId="38" fontId="0" fillId="3" borderId="3" xfId="1" applyFont="1" applyFill="1" applyBorder="1" applyAlignment="1" applyProtection="1">
      <alignment horizontal="center" vertical="center"/>
      <protection locked="0"/>
    </xf>
    <xf numFmtId="38" fontId="9" fillId="0" borderId="1" xfId="1" applyFont="1" applyBorder="1" applyAlignment="1" applyProtection="1">
      <alignment horizontal="center" vertical="center" wrapText="1"/>
    </xf>
    <xf numFmtId="38" fontId="9" fillId="0" borderId="54" xfId="1" applyFont="1" applyBorder="1" applyAlignment="1" applyProtection="1">
      <alignment horizontal="center" vertical="center" wrapText="1"/>
    </xf>
    <xf numFmtId="38" fontId="37" fillId="0" borderId="39" xfId="1" applyFont="1" applyBorder="1" applyAlignment="1" applyProtection="1">
      <alignment vertical="center"/>
    </xf>
    <xf numFmtId="38" fontId="37" fillId="0" borderId="40" xfId="1" applyFont="1" applyBorder="1" applyAlignment="1" applyProtection="1">
      <alignment vertical="center"/>
    </xf>
    <xf numFmtId="38" fontId="48" fillId="0" borderId="61" xfId="1" applyFont="1" applyBorder="1" applyAlignment="1" applyProtection="1">
      <alignment horizontal="center" vertical="center" wrapText="1"/>
    </xf>
    <xf numFmtId="38" fontId="8" fillId="0" borderId="1" xfId="1" applyFont="1" applyBorder="1" applyAlignment="1" applyProtection="1">
      <alignment horizontal="center" vertical="center"/>
    </xf>
    <xf numFmtId="38" fontId="8" fillId="0" borderId="3" xfId="1" applyFont="1" applyBorder="1" applyAlignment="1" applyProtection="1">
      <alignment horizontal="center" vertical="center"/>
    </xf>
    <xf numFmtId="38" fontId="8" fillId="0" borderId="1" xfId="1" applyFont="1" applyBorder="1" applyAlignment="1" applyProtection="1">
      <alignment horizontal="center" vertical="center" wrapText="1"/>
    </xf>
    <xf numFmtId="38" fontId="8" fillId="0" borderId="3" xfId="1" applyFont="1" applyBorder="1" applyAlignment="1" applyProtection="1">
      <alignment horizontal="center" vertical="center" wrapText="1"/>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38" fontId="4" fillId="0" borderId="84" xfId="1" applyFont="1" applyBorder="1" applyAlignment="1" applyProtection="1">
      <alignment vertical="center"/>
    </xf>
    <xf numFmtId="38" fontId="4" fillId="0" borderId="85" xfId="1" applyFont="1" applyBorder="1" applyAlignment="1" applyProtection="1">
      <alignment vertical="center"/>
    </xf>
    <xf numFmtId="38" fontId="4" fillId="0" borderId="56" xfId="1" applyFont="1" applyBorder="1" applyAlignment="1" applyProtection="1">
      <alignment vertical="center"/>
    </xf>
    <xf numFmtId="0" fontId="4" fillId="3" borderId="14" xfId="0" applyFont="1" applyFill="1" applyBorder="1" applyAlignment="1" applyProtection="1">
      <alignment horizontal="left" vertical="center"/>
      <protection locked="0"/>
    </xf>
    <xf numFmtId="38" fontId="4" fillId="3" borderId="26" xfId="1" applyFont="1" applyFill="1" applyBorder="1" applyAlignment="1" applyProtection="1">
      <alignment vertical="center"/>
      <protection locked="0"/>
    </xf>
    <xf numFmtId="38" fontId="4" fillId="3" borderId="18" xfId="1" applyFont="1" applyFill="1" applyBorder="1" applyAlignment="1" applyProtection="1">
      <alignment vertical="center"/>
      <protection locked="0"/>
    </xf>
    <xf numFmtId="38" fontId="4" fillId="0" borderId="14" xfId="1" applyFont="1" applyBorder="1" applyAlignment="1" applyProtection="1">
      <alignment vertical="center"/>
    </xf>
    <xf numFmtId="38" fontId="4" fillId="0" borderId="14" xfId="1" applyFont="1" applyFill="1" applyBorder="1" applyAlignment="1" applyProtection="1">
      <alignment vertical="center" wrapText="1"/>
    </xf>
    <xf numFmtId="0" fontId="4" fillId="3" borderId="57" xfId="0" applyFont="1" applyFill="1" applyBorder="1" applyAlignment="1" applyProtection="1">
      <alignment horizontal="left" vertical="center"/>
      <protection locked="0"/>
    </xf>
    <xf numFmtId="0" fontId="51" fillId="0" borderId="14" xfId="0" applyFont="1" applyBorder="1" applyAlignment="1" applyProtection="1">
      <alignment horizontal="center" vertical="center" wrapText="1"/>
    </xf>
    <xf numFmtId="0" fontId="51" fillId="0" borderId="14" xfId="0" applyFont="1" applyBorder="1" applyAlignment="1" applyProtection="1">
      <alignment horizontal="center" vertical="center"/>
    </xf>
    <xf numFmtId="0" fontId="30" fillId="8" borderId="26" xfId="0" applyFont="1" applyFill="1" applyBorder="1" applyAlignment="1" applyProtection="1">
      <alignment horizontal="center" vertical="center"/>
      <protection locked="0"/>
    </xf>
    <xf numFmtId="0" fontId="30" fillId="8" borderId="67" xfId="0" applyFont="1" applyFill="1" applyBorder="1" applyAlignment="1" applyProtection="1">
      <alignment horizontal="center" vertical="center"/>
      <protection locked="0"/>
    </xf>
    <xf numFmtId="0" fontId="30" fillId="8" borderId="18" xfId="0" applyFont="1" applyFill="1" applyBorder="1" applyAlignment="1" applyProtection="1">
      <alignment horizontal="center" vertical="center"/>
      <protection locked="0"/>
    </xf>
    <xf numFmtId="0" fontId="91" fillId="2" borderId="0" xfId="0" applyFont="1" applyFill="1" applyAlignment="1" applyProtection="1">
      <alignment horizontal="left" vertical="center"/>
    </xf>
    <xf numFmtId="0" fontId="30" fillId="0" borderId="14" xfId="0" applyFont="1" applyBorder="1" applyAlignment="1" applyProtection="1">
      <alignment horizontal="center" vertical="center" wrapText="1"/>
    </xf>
    <xf numFmtId="0" fontId="30" fillId="8" borderId="14" xfId="0" applyFont="1" applyFill="1" applyBorder="1" applyAlignment="1" applyProtection="1">
      <alignment horizontal="center" vertical="center"/>
      <protection locked="0"/>
    </xf>
    <xf numFmtId="0" fontId="30" fillId="0" borderId="1" xfId="0" applyFont="1" applyBorder="1" applyAlignment="1" applyProtection="1">
      <alignment horizontal="center" vertical="center"/>
    </xf>
    <xf numFmtId="0" fontId="30" fillId="0" borderId="2" xfId="0" applyFont="1" applyBorder="1" applyAlignment="1" applyProtection="1">
      <alignment horizontal="center" vertical="center"/>
    </xf>
    <xf numFmtId="0" fontId="30" fillId="0" borderId="1"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79" fillId="0" borderId="0" xfId="0" applyFont="1" applyAlignment="1" applyProtection="1">
      <alignment horizontal="left" vertical="center"/>
    </xf>
    <xf numFmtId="0" fontId="80" fillId="0" borderId="26" xfId="0" applyFont="1" applyBorder="1" applyAlignment="1" applyProtection="1">
      <alignment horizontal="center" vertical="center" shrinkToFit="1"/>
    </xf>
    <xf numFmtId="0" fontId="80" fillId="0" borderId="67" xfId="0" applyFont="1" applyBorder="1" applyAlignment="1" applyProtection="1">
      <alignment horizontal="center" vertical="center" shrinkToFit="1"/>
    </xf>
    <xf numFmtId="0" fontId="80" fillId="0" borderId="18" xfId="0" applyFont="1" applyBorder="1" applyAlignment="1" applyProtection="1">
      <alignment horizontal="center" vertical="center" shrinkToFit="1"/>
    </xf>
    <xf numFmtId="0" fontId="30" fillId="0" borderId="27" xfId="0" applyFont="1" applyBorder="1" applyAlignment="1" applyProtection="1">
      <alignment horizontal="center" vertical="center"/>
    </xf>
    <xf numFmtId="0" fontId="83" fillId="0" borderId="0" xfId="0" applyFont="1" applyAlignment="1" applyProtection="1">
      <alignment horizontal="center" vertical="center"/>
    </xf>
    <xf numFmtId="0" fontId="84" fillId="0" borderId="83" xfId="0" applyFont="1" applyBorder="1" applyAlignment="1" applyProtection="1">
      <alignment horizontal="left" vertical="center"/>
    </xf>
    <xf numFmtId="0" fontId="84" fillId="0" borderId="91" xfId="0" applyFont="1" applyBorder="1" applyAlignment="1" applyProtection="1">
      <alignment horizontal="left" vertical="center"/>
    </xf>
    <xf numFmtId="0" fontId="84" fillId="0" borderId="27" xfId="0" applyFont="1" applyBorder="1" applyAlignment="1" applyProtection="1">
      <alignment horizontal="left" vertical="center"/>
    </xf>
    <xf numFmtId="0" fontId="84" fillId="0" borderId="44" xfId="0" applyFont="1" applyBorder="1" applyAlignment="1" applyProtection="1">
      <alignment horizontal="left" vertical="center"/>
    </xf>
    <xf numFmtId="0" fontId="84" fillId="8" borderId="27" xfId="0" applyFont="1" applyFill="1" applyBorder="1" applyAlignment="1" applyProtection="1">
      <alignment horizontal="left" vertical="center"/>
      <protection locked="0"/>
    </xf>
    <xf numFmtId="0" fontId="84" fillId="8" borderId="44" xfId="0" applyFont="1" applyFill="1" applyBorder="1" applyAlignment="1" applyProtection="1">
      <alignment horizontal="left" vertical="center"/>
      <protection locked="0"/>
    </xf>
    <xf numFmtId="0" fontId="84" fillId="8" borderId="0" xfId="0" applyFont="1" applyFill="1" applyAlignment="1" applyProtection="1">
      <alignment horizontal="left" vertical="center"/>
      <protection locked="0"/>
    </xf>
    <xf numFmtId="0" fontId="84" fillId="8" borderId="24" xfId="0" applyFont="1" applyFill="1" applyBorder="1" applyAlignment="1" applyProtection="1">
      <alignment horizontal="left" vertical="center"/>
      <protection locked="0"/>
    </xf>
    <xf numFmtId="0" fontId="88" fillId="8" borderId="83" xfId="0" applyFont="1" applyFill="1" applyBorder="1" applyAlignment="1" applyProtection="1">
      <alignment horizontal="left" vertical="center"/>
      <protection locked="0"/>
    </xf>
    <xf numFmtId="0" fontId="88" fillId="8" borderId="91" xfId="0" applyFont="1" applyFill="1" applyBorder="1" applyAlignment="1" applyProtection="1">
      <alignment horizontal="left" vertical="center"/>
      <protection locked="0"/>
    </xf>
    <xf numFmtId="0" fontId="84" fillId="0" borderId="0" xfId="0" applyFont="1" applyAlignment="1" applyProtection="1">
      <alignment horizontal="right" vertical="center"/>
    </xf>
    <xf numFmtId="0" fontId="86" fillId="10" borderId="86" xfId="0" applyFont="1" applyFill="1" applyBorder="1" applyAlignment="1" applyProtection="1">
      <alignment horizontal="center" vertical="center" textRotation="255"/>
    </xf>
    <xf numFmtId="0" fontId="86" fillId="10" borderId="87" xfId="0" applyFont="1" applyFill="1" applyBorder="1" applyAlignment="1" applyProtection="1">
      <alignment horizontal="center" vertical="center" textRotation="255"/>
    </xf>
    <xf numFmtId="0" fontId="86" fillId="10" borderId="38" xfId="0" applyFont="1" applyFill="1" applyBorder="1" applyAlignment="1" applyProtection="1">
      <alignment horizontal="center" vertical="center" textRotation="255"/>
    </xf>
    <xf numFmtId="0" fontId="84" fillId="0" borderId="88" xfId="0" applyFont="1" applyBorder="1" applyAlignment="1" applyProtection="1">
      <alignment horizontal="center" vertical="center" textRotation="255"/>
    </xf>
    <xf numFmtId="0" fontId="84" fillId="0" borderId="69" xfId="0" applyFont="1" applyBorder="1" applyAlignment="1" applyProtection="1">
      <alignment horizontal="center" vertical="center" textRotation="255"/>
    </xf>
    <xf numFmtId="0" fontId="84" fillId="0" borderId="19" xfId="0" applyFont="1" applyBorder="1" applyAlignment="1" applyProtection="1">
      <alignment horizontal="center" vertical="center" textRotation="255"/>
    </xf>
    <xf numFmtId="0" fontId="84" fillId="0" borderId="57" xfId="0" applyFont="1" applyBorder="1" applyAlignment="1" applyProtection="1">
      <alignment horizontal="center" vertical="center" textRotation="255"/>
    </xf>
    <xf numFmtId="0" fontId="84" fillId="0" borderId="53" xfId="0" applyFont="1" applyBorder="1" applyAlignment="1" applyProtection="1">
      <alignment horizontal="center" vertical="center" textRotation="255"/>
    </xf>
    <xf numFmtId="0" fontId="84" fillId="0" borderId="20" xfId="0" applyFont="1" applyBorder="1" applyAlignment="1" applyProtection="1">
      <alignment horizontal="center" vertical="center" textRotation="255"/>
    </xf>
    <xf numFmtId="0" fontId="0" fillId="0" borderId="0" xfId="0" applyAlignment="1" applyProtection="1">
      <alignment horizontal="right" vertical="center"/>
    </xf>
    <xf numFmtId="0" fontId="84" fillId="0" borderId="16" xfId="0" applyFont="1" applyBorder="1" applyAlignment="1" applyProtection="1">
      <alignment horizontal="left" vertical="center"/>
    </xf>
    <xf numFmtId="0" fontId="84" fillId="0" borderId="75" xfId="0" applyFont="1" applyBorder="1" applyAlignment="1" applyProtection="1">
      <alignment horizontal="left" vertical="center"/>
    </xf>
    <xf numFmtId="0" fontId="84" fillId="0" borderId="20" xfId="0" applyFont="1" applyBorder="1" applyAlignment="1" applyProtection="1">
      <alignment horizontal="center" vertical="center"/>
    </xf>
    <xf numFmtId="0" fontId="84" fillId="0" borderId="14" xfId="0" applyFont="1" applyBorder="1" applyAlignment="1" applyProtection="1">
      <alignment horizontal="center" vertical="center"/>
    </xf>
    <xf numFmtId="0" fontId="84" fillId="0" borderId="0" xfId="0" applyFont="1" applyAlignment="1" applyProtection="1">
      <alignment horizontal="left" vertical="center" wrapText="1"/>
    </xf>
    <xf numFmtId="0" fontId="84" fillId="0" borderId="69" xfId="0" applyFont="1" applyBorder="1" applyAlignment="1" applyProtection="1">
      <alignment horizontal="left" vertical="center" wrapText="1"/>
    </xf>
    <xf numFmtId="0" fontId="84" fillId="0" borderId="28" xfId="0" applyFont="1" applyBorder="1" applyAlignment="1" applyProtection="1">
      <alignment horizontal="left" vertical="center" wrapText="1"/>
    </xf>
    <xf numFmtId="0" fontId="84" fillId="0" borderId="89" xfId="0" applyFont="1" applyBorder="1" applyAlignment="1" applyProtection="1">
      <alignment horizontal="left" vertical="center" wrapText="1"/>
    </xf>
    <xf numFmtId="0" fontId="84" fillId="0" borderId="89" xfId="0" applyFont="1" applyBorder="1" applyAlignment="1" applyProtection="1">
      <alignment horizontal="center" vertical="center" textRotation="255"/>
    </xf>
    <xf numFmtId="0" fontId="89" fillId="4" borderId="90" xfId="0" applyFont="1" applyFill="1" applyBorder="1" applyAlignment="1" applyProtection="1">
      <alignment horizontal="center" vertical="center"/>
    </xf>
    <xf numFmtId="0" fontId="89" fillId="4" borderId="83" xfId="0" applyFont="1" applyFill="1" applyBorder="1" applyAlignment="1" applyProtection="1">
      <alignment horizontal="center" vertical="center"/>
    </xf>
    <xf numFmtId="0" fontId="89" fillId="4" borderId="91" xfId="0" applyFont="1" applyFill="1" applyBorder="1" applyAlignment="1" applyProtection="1">
      <alignment horizontal="center" vertical="center"/>
    </xf>
    <xf numFmtId="0" fontId="89" fillId="4" borderId="70" xfId="0" applyFont="1" applyFill="1" applyBorder="1" applyAlignment="1" applyProtection="1">
      <alignment horizontal="center" vertical="center"/>
    </xf>
    <xf numFmtId="0" fontId="89" fillId="4" borderId="0" xfId="0" applyFont="1" applyFill="1" applyAlignment="1" applyProtection="1">
      <alignment horizontal="center" vertical="center"/>
    </xf>
    <xf numFmtId="0" fontId="89" fillId="4" borderId="24" xfId="0" applyFont="1" applyFill="1" applyBorder="1" applyAlignment="1" applyProtection="1">
      <alignment horizontal="center" vertical="center"/>
    </xf>
    <xf numFmtId="0" fontId="89" fillId="4" borderId="50" xfId="0" applyFont="1" applyFill="1" applyBorder="1" applyAlignment="1" applyProtection="1">
      <alignment horizontal="center" vertical="center"/>
    </xf>
    <xf numFmtId="0" fontId="89" fillId="4" borderId="28" xfId="0" applyFont="1" applyFill="1" applyBorder="1" applyAlignment="1" applyProtection="1">
      <alignment horizontal="center" vertical="center"/>
    </xf>
    <xf numFmtId="0" fontId="89" fillId="4" borderId="76" xfId="0" applyFont="1" applyFill="1" applyBorder="1" applyAlignment="1" applyProtection="1">
      <alignment horizontal="center" vertical="center"/>
    </xf>
    <xf numFmtId="0" fontId="84" fillId="8" borderId="49" xfId="0" applyFont="1" applyFill="1" applyBorder="1" applyAlignment="1" applyProtection="1">
      <alignment horizontal="left" vertical="center"/>
    </xf>
    <xf numFmtId="0" fontId="84" fillId="8" borderId="27" xfId="0" applyFont="1" applyFill="1" applyBorder="1" applyAlignment="1" applyProtection="1">
      <alignment horizontal="left" vertical="center"/>
    </xf>
    <xf numFmtId="0" fontId="84" fillId="4" borderId="20" xfId="0" applyFont="1" applyFill="1" applyBorder="1" applyAlignment="1" applyProtection="1">
      <alignment horizontal="center" vertical="center"/>
    </xf>
    <xf numFmtId="0" fontId="84" fillId="4" borderId="14" xfId="0" applyFont="1" applyFill="1" applyBorder="1" applyAlignment="1" applyProtection="1">
      <alignment horizontal="center" vertical="center"/>
    </xf>
    <xf numFmtId="0" fontId="84" fillId="0" borderId="90" xfId="0" applyFont="1" applyBorder="1" applyAlignment="1" applyProtection="1">
      <alignment horizontal="left" vertical="center" wrapText="1"/>
    </xf>
    <xf numFmtId="0" fontId="84" fillId="0" borderId="83" xfId="0" applyFont="1" applyBorder="1" applyAlignment="1" applyProtection="1">
      <alignment horizontal="left" vertical="center" wrapText="1"/>
    </xf>
    <xf numFmtId="0" fontId="84" fillId="0" borderId="91" xfId="0" applyFont="1" applyBorder="1" applyAlignment="1" applyProtection="1">
      <alignment horizontal="left" vertical="center" wrapText="1"/>
    </xf>
    <xf numFmtId="0" fontId="84" fillId="0" borderId="50" xfId="0" applyFont="1" applyBorder="1" applyAlignment="1" applyProtection="1">
      <alignment horizontal="left" vertical="center" wrapText="1"/>
    </xf>
    <xf numFmtId="0" fontId="84" fillId="0" borderId="76" xfId="0" applyFont="1" applyBorder="1" applyAlignment="1" applyProtection="1">
      <alignment horizontal="left" vertical="center" wrapText="1"/>
    </xf>
    <xf numFmtId="0" fontId="88" fillId="4" borderId="14" xfId="0" applyFont="1" applyFill="1" applyBorder="1" applyAlignment="1" applyProtection="1">
      <alignment horizontal="center" vertical="center"/>
    </xf>
    <xf numFmtId="0" fontId="84" fillId="8" borderId="0" xfId="0" applyFont="1" applyFill="1" applyAlignment="1" applyProtection="1">
      <alignment horizontal="center" vertical="center"/>
    </xf>
    <xf numFmtId="0" fontId="84" fillId="4" borderId="92" xfId="0" applyFont="1" applyFill="1" applyBorder="1" applyAlignment="1" applyProtection="1">
      <alignment horizontal="center" vertical="center"/>
    </xf>
    <xf numFmtId="0" fontId="84" fillId="4" borderId="41" xfId="0" applyFont="1" applyFill="1" applyBorder="1" applyAlignment="1" applyProtection="1">
      <alignment horizontal="center" vertical="center"/>
    </xf>
    <xf numFmtId="0" fontId="84" fillId="4" borderId="42" xfId="0" applyFont="1" applyFill="1" applyBorder="1" applyAlignment="1" applyProtection="1">
      <alignment horizontal="center" vertical="center"/>
    </xf>
    <xf numFmtId="0" fontId="88" fillId="4" borderId="0" xfId="0" applyFont="1" applyFill="1" applyAlignment="1" applyProtection="1">
      <alignment horizontal="left" vertical="center"/>
    </xf>
    <xf numFmtId="0" fontId="84" fillId="4" borderId="0" xfId="0" applyFont="1" applyFill="1" applyAlignment="1" applyProtection="1">
      <alignment horizontal="left" vertical="center"/>
    </xf>
    <xf numFmtId="0" fontId="29" fillId="0" borderId="0" xfId="0" applyFont="1" applyAlignment="1">
      <alignment horizontal="center" vertical="center"/>
    </xf>
    <xf numFmtId="0" fontId="27" fillId="0" borderId="28" xfId="2" applyFont="1" applyBorder="1" applyAlignment="1">
      <alignment horizontal="left" vertical="center" shrinkToFit="1"/>
    </xf>
    <xf numFmtId="0" fontId="31" fillId="0" borderId="25" xfId="0" applyFont="1" applyBorder="1" applyAlignment="1">
      <alignment horizontal="left" vertical="center"/>
    </xf>
    <xf numFmtId="0" fontId="31" fillId="0" borderId="41" xfId="0" applyFont="1" applyBorder="1" applyAlignment="1">
      <alignment horizontal="left" vertical="center"/>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31" fillId="0" borderId="27" xfId="0" applyFont="1" applyBorder="1" applyAlignment="1">
      <alignment horizontal="left" vertical="center"/>
    </xf>
    <xf numFmtId="0" fontId="31" fillId="0" borderId="44" xfId="0" applyFont="1" applyBorder="1" applyAlignment="1">
      <alignment horizontal="left" vertical="center"/>
    </xf>
    <xf numFmtId="0" fontId="34" fillId="5" borderId="0" xfId="0" applyFont="1" applyFill="1" applyAlignment="1">
      <alignment horizontal="left" vertical="center" wrapText="1"/>
    </xf>
    <xf numFmtId="177" fontId="25" fillId="0" borderId="58" xfId="2" applyNumberFormat="1" applyFont="1" applyBorder="1" applyAlignment="1">
      <alignment horizontal="center" vertical="center"/>
    </xf>
    <xf numFmtId="177" fontId="25" fillId="0" borderId="59" xfId="2" applyNumberFormat="1" applyFont="1" applyBorder="1" applyAlignment="1">
      <alignment horizontal="center" vertical="center"/>
    </xf>
    <xf numFmtId="177" fontId="25" fillId="0" borderId="60" xfId="2" applyNumberFormat="1" applyFont="1" applyBorder="1" applyAlignment="1">
      <alignment horizontal="center" vertical="center"/>
    </xf>
    <xf numFmtId="177" fontId="48" fillId="0" borderId="16" xfId="2" applyNumberFormat="1" applyFont="1" applyBorder="1" applyAlignment="1">
      <alignment horizontal="left" vertical="center"/>
    </xf>
    <xf numFmtId="0" fontId="21" fillId="0" borderId="0" xfId="2" applyFont="1" applyAlignment="1">
      <alignment horizontal="left" vertical="center"/>
    </xf>
    <xf numFmtId="0" fontId="21" fillId="0" borderId="52" xfId="2" applyFont="1" applyBorder="1" applyAlignment="1">
      <alignment horizontal="center" vertical="center"/>
    </xf>
    <xf numFmtId="0" fontId="21" fillId="0" borderId="51" xfId="2" applyFont="1" applyBorder="1" applyAlignment="1">
      <alignment horizontal="center" vertical="center"/>
    </xf>
    <xf numFmtId="0" fontId="21" fillId="0" borderId="45" xfId="2" applyFont="1" applyBorder="1" applyAlignment="1">
      <alignment horizontal="center" vertical="center"/>
    </xf>
    <xf numFmtId="0" fontId="21" fillId="0" borderId="15" xfId="2" applyFont="1" applyBorder="1" applyAlignment="1">
      <alignment horizontal="center" vertical="center"/>
    </xf>
    <xf numFmtId="0" fontId="21" fillId="0" borderId="46" xfId="2" applyFont="1" applyBorder="1" applyAlignment="1">
      <alignment horizontal="center" vertical="center"/>
    </xf>
    <xf numFmtId="0" fontId="21" fillId="0" borderId="10" xfId="2" applyFont="1" applyBorder="1" applyAlignment="1">
      <alignment horizontal="center" vertical="center"/>
    </xf>
    <xf numFmtId="0" fontId="21" fillId="0" borderId="50" xfId="2" applyFont="1" applyBorder="1" applyAlignment="1">
      <alignment horizontal="center" vertical="center"/>
    </xf>
    <xf numFmtId="0" fontId="21" fillId="0" borderId="63" xfId="2" applyFont="1" applyBorder="1" applyAlignment="1">
      <alignment horizontal="center" vertical="center" wrapText="1"/>
    </xf>
    <xf numFmtId="0" fontId="21" fillId="0" borderId="40" xfId="2" applyFont="1" applyBorder="1" applyAlignment="1">
      <alignment horizontal="center" vertical="center"/>
    </xf>
    <xf numFmtId="0" fontId="21" fillId="0" borderId="25" xfId="2" applyFont="1" applyBorder="1" applyAlignment="1">
      <alignment horizontal="center" vertical="center"/>
    </xf>
    <xf numFmtId="0" fontId="21" fillId="0" borderId="41" xfId="2" applyFont="1" applyBorder="1" applyAlignment="1">
      <alignment horizontal="center" vertical="center"/>
    </xf>
    <xf numFmtId="0" fontId="21" fillId="0" borderId="42" xfId="2" applyFont="1" applyBorder="1" applyAlignment="1">
      <alignment horizontal="center" vertical="center"/>
    </xf>
    <xf numFmtId="0" fontId="28" fillId="0" borderId="0" xfId="2" applyFont="1" applyAlignment="1">
      <alignment horizontal="center" vertical="center"/>
    </xf>
    <xf numFmtId="0" fontId="28" fillId="0" borderId="69" xfId="2" applyFont="1" applyBorder="1" applyAlignment="1">
      <alignment horizontal="center" vertical="center"/>
    </xf>
    <xf numFmtId="0" fontId="27" fillId="0" borderId="28" xfId="2" applyFont="1" applyBorder="1" applyAlignment="1">
      <alignment horizontal="center" vertical="center"/>
    </xf>
    <xf numFmtId="0" fontId="31" fillId="0" borderId="1" xfId="2" applyFont="1" applyBorder="1" applyAlignment="1">
      <alignment horizontal="center" vertical="center"/>
    </xf>
    <xf numFmtId="0" fontId="35" fillId="0" borderId="2" xfId="2" applyFont="1" applyBorder="1" applyAlignment="1">
      <alignment horizontal="center" vertical="center"/>
    </xf>
    <xf numFmtId="0" fontId="31" fillId="0" borderId="2" xfId="2" applyFont="1" applyBorder="1" applyAlignment="1">
      <alignment horizontal="center" vertical="center"/>
    </xf>
    <xf numFmtId="0" fontId="51" fillId="9" borderId="22" xfId="0" applyFont="1" applyFill="1" applyBorder="1" applyAlignment="1">
      <alignment horizontal="left" vertical="center"/>
    </xf>
    <xf numFmtId="0" fontId="51" fillId="9" borderId="67" xfId="0" applyFont="1" applyFill="1" applyBorder="1" applyAlignment="1">
      <alignment horizontal="left" vertical="center"/>
    </xf>
    <xf numFmtId="0" fontId="51" fillId="9" borderId="68" xfId="0" applyFont="1" applyFill="1" applyBorder="1" applyAlignment="1">
      <alignment horizontal="left" vertical="center"/>
    </xf>
    <xf numFmtId="0" fontId="0" fillId="0" borderId="67" xfId="0" applyBorder="1" applyAlignment="1">
      <alignment horizontal="center" vertical="center"/>
    </xf>
    <xf numFmtId="0" fontId="0" fillId="0" borderId="18" xfId="0" applyBorder="1" applyAlignment="1">
      <alignment horizontal="center" vertical="center"/>
    </xf>
    <xf numFmtId="0" fontId="51" fillId="4" borderId="22" xfId="0" applyFont="1" applyFill="1" applyBorder="1" applyAlignment="1">
      <alignment horizontal="left" vertical="center" wrapText="1"/>
    </xf>
    <xf numFmtId="0" fontId="51" fillId="4" borderId="67" xfId="0" applyFont="1" applyFill="1" applyBorder="1" applyAlignment="1">
      <alignment horizontal="left" vertical="center" wrapText="1"/>
    </xf>
    <xf numFmtId="0" fontId="51" fillId="4" borderId="18" xfId="0" applyFont="1" applyFill="1" applyBorder="1" applyAlignment="1">
      <alignment horizontal="left" vertical="center" wrapText="1"/>
    </xf>
    <xf numFmtId="0" fontId="51" fillId="9" borderId="22" xfId="0" applyFont="1" applyFill="1" applyBorder="1" applyAlignment="1">
      <alignment horizontal="left" vertical="center" wrapText="1"/>
    </xf>
    <xf numFmtId="0" fontId="51" fillId="9" borderId="67" xfId="0" applyFont="1" applyFill="1" applyBorder="1" applyAlignment="1">
      <alignment horizontal="left" vertical="center" wrapText="1"/>
    </xf>
    <xf numFmtId="0" fontId="51" fillId="9" borderId="68" xfId="0" applyFont="1" applyFill="1" applyBorder="1" applyAlignment="1">
      <alignment horizontal="left" vertical="center" wrapText="1"/>
    </xf>
    <xf numFmtId="0" fontId="51" fillId="4" borderId="97" xfId="0" applyFont="1" applyFill="1" applyBorder="1" applyAlignment="1">
      <alignment horizontal="left" vertical="center" wrapText="1"/>
    </xf>
    <xf numFmtId="0" fontId="51" fillId="4" borderId="96" xfId="0" applyFont="1" applyFill="1" applyBorder="1" applyAlignment="1">
      <alignment horizontal="left" vertical="center" wrapText="1"/>
    </xf>
    <xf numFmtId="0" fontId="51" fillId="4" borderId="13" xfId="0" applyFont="1" applyFill="1" applyBorder="1" applyAlignment="1">
      <alignment horizontal="left" vertical="center" wrapText="1"/>
    </xf>
    <xf numFmtId="0" fontId="51" fillId="0" borderId="33" xfId="0" applyFont="1" applyBorder="1" applyAlignment="1">
      <alignment horizontal="left" vertical="center"/>
    </xf>
    <xf numFmtId="0" fontId="51" fillId="0" borderId="14" xfId="0" applyFont="1" applyBorder="1" applyAlignment="1">
      <alignment horizontal="left" vertical="center"/>
    </xf>
    <xf numFmtId="0" fontId="51" fillId="0" borderId="26" xfId="0" applyFont="1" applyBorder="1" applyAlignment="1">
      <alignment horizontal="left" vertical="center"/>
    </xf>
    <xf numFmtId="0" fontId="51" fillId="0" borderId="22" xfId="0" applyFont="1" applyBorder="1" applyAlignment="1">
      <alignment horizontal="left" vertical="center" wrapText="1"/>
    </xf>
    <xf numFmtId="0" fontId="51" fillId="0" borderId="67" xfId="0" applyFont="1" applyBorder="1" applyAlignment="1">
      <alignment horizontal="left" vertical="center" wrapText="1"/>
    </xf>
    <xf numFmtId="0" fontId="51" fillId="4" borderId="33" xfId="0" applyFont="1" applyFill="1" applyBorder="1" applyAlignment="1">
      <alignment horizontal="left" vertical="center" wrapText="1"/>
    </xf>
    <xf numFmtId="0" fontId="51" fillId="4" borderId="14" xfId="0" applyFont="1" applyFill="1" applyBorder="1" applyAlignment="1">
      <alignment horizontal="left" vertical="center" wrapText="1"/>
    </xf>
    <xf numFmtId="0" fontId="51" fillId="4" borderId="43" xfId="0" applyFont="1" applyFill="1" applyBorder="1" applyAlignment="1">
      <alignment horizontal="left" vertical="center" wrapText="1"/>
    </xf>
    <xf numFmtId="0" fontId="51" fillId="4" borderId="27" xfId="0" applyFont="1" applyFill="1" applyBorder="1" applyAlignment="1">
      <alignment horizontal="left" vertical="center" wrapText="1"/>
    </xf>
    <xf numFmtId="0" fontId="51" fillId="4" borderId="67" xfId="0" applyFont="1" applyFill="1" applyBorder="1" applyAlignment="1">
      <alignment horizontal="left" vertical="center"/>
    </xf>
    <xf numFmtId="0" fontId="51" fillId="4" borderId="18" xfId="0" applyFont="1" applyFill="1" applyBorder="1" applyAlignment="1">
      <alignment horizontal="left" vertical="center"/>
    </xf>
    <xf numFmtId="0" fontId="70" fillId="4" borderId="0" xfId="0" applyFont="1" applyFill="1" applyAlignment="1">
      <alignment horizontal="left" vertical="center" wrapText="1"/>
    </xf>
    <xf numFmtId="0" fontId="27" fillId="0" borderId="0" xfId="2" applyFont="1" applyAlignment="1">
      <alignment horizontal="center" vertical="center" shrinkToFit="1"/>
    </xf>
    <xf numFmtId="0" fontId="51" fillId="9" borderId="25" xfId="0" applyFont="1" applyFill="1" applyBorder="1" applyAlignment="1">
      <alignment horizontal="left" vertical="center"/>
    </xf>
    <xf numFmtId="0" fontId="51" fillId="9" borderId="41" xfId="0" applyFont="1" applyFill="1" applyBorder="1" applyAlignment="1">
      <alignment horizontal="left" vertical="center"/>
    </xf>
    <xf numFmtId="0" fontId="51" fillId="9" borderId="42" xfId="0" applyFont="1" applyFill="1" applyBorder="1" applyAlignment="1">
      <alignment horizontal="left" vertical="center"/>
    </xf>
    <xf numFmtId="0" fontId="51" fillId="0" borderId="33" xfId="0" applyFont="1" applyBorder="1" applyAlignment="1">
      <alignment horizontal="left" vertical="center" wrapText="1"/>
    </xf>
    <xf numFmtId="0" fontId="51" fillId="0" borderId="14" xfId="0" applyFont="1" applyBorder="1" applyAlignment="1">
      <alignment horizontal="left" vertical="center" wrapText="1"/>
    </xf>
    <xf numFmtId="0" fontId="51" fillId="0" borderId="26" xfId="0" applyFont="1" applyBorder="1" applyAlignment="1">
      <alignment horizontal="left" vertical="center" wrapText="1"/>
    </xf>
    <xf numFmtId="0" fontId="73" fillId="4" borderId="0" xfId="0" applyFont="1" applyFill="1" applyAlignment="1">
      <alignment horizontal="left" vertical="center" wrapText="1"/>
    </xf>
    <xf numFmtId="0" fontId="43" fillId="3" borderId="0" xfId="0" applyFont="1" applyFill="1" applyAlignment="1" applyProtection="1">
      <alignment horizontal="left" vertical="center"/>
      <protection locked="0"/>
    </xf>
    <xf numFmtId="0" fontId="39" fillId="3" borderId="0" xfId="0" applyFont="1" applyFill="1" applyAlignment="1" applyProtection="1">
      <alignment horizontal="center" vertical="center"/>
      <protection locked="0"/>
    </xf>
    <xf numFmtId="0" fontId="39" fillId="0" borderId="0" xfId="0" applyFont="1">
      <alignment vertical="center"/>
    </xf>
    <xf numFmtId="0" fontId="49" fillId="0" borderId="0" xfId="0" applyFont="1" applyAlignment="1">
      <alignment horizontal="left" vertical="center" wrapText="1"/>
    </xf>
    <xf numFmtId="38" fontId="47" fillId="0" borderId="0" xfId="0" applyNumberFormat="1" applyFont="1" applyAlignment="1">
      <alignment horizontal="right" vertical="center"/>
    </xf>
    <xf numFmtId="38" fontId="39" fillId="3" borderId="0" xfId="1" applyFont="1" applyFill="1" applyAlignment="1" applyProtection="1">
      <alignment horizontal="right" vertical="center"/>
      <protection locked="0"/>
    </xf>
    <xf numFmtId="38" fontId="37" fillId="0" borderId="14" xfId="1" applyFont="1" applyBorder="1" applyAlignment="1" applyProtection="1">
      <alignment vertical="center"/>
    </xf>
    <xf numFmtId="38" fontId="4" fillId="3" borderId="14" xfId="1" applyFont="1" applyFill="1" applyBorder="1" applyAlignment="1" applyProtection="1">
      <alignment vertical="center"/>
      <protection locked="0"/>
    </xf>
    <xf numFmtId="38" fontId="4" fillId="0" borderId="26" xfId="1" applyFont="1" applyFill="1" applyBorder="1" applyAlignment="1" applyProtection="1">
      <alignment horizontal="right" vertical="center" wrapText="1"/>
    </xf>
    <xf numFmtId="38" fontId="4" fillId="0" borderId="18" xfId="1" applyFont="1" applyFill="1" applyBorder="1" applyAlignment="1" applyProtection="1">
      <alignment horizontal="right" vertical="center" wrapText="1"/>
    </xf>
    <xf numFmtId="0" fontId="70" fillId="5" borderId="0" xfId="0" applyFont="1" applyFill="1" applyAlignment="1">
      <alignment horizontal="left" vertical="center" wrapText="1"/>
    </xf>
    <xf numFmtId="0" fontId="51" fillId="4" borderId="7" xfId="0" applyFont="1" applyFill="1" applyBorder="1" applyAlignment="1">
      <alignment horizontal="left" vertical="center" wrapText="1"/>
    </xf>
    <xf numFmtId="0" fontId="51" fillId="4" borderId="8" xfId="0" applyFont="1" applyFill="1" applyBorder="1" applyAlignment="1">
      <alignment horizontal="left" vertical="center" wrapText="1"/>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0" fillId="0" borderId="22" xfId="0" applyBorder="1" applyAlignment="1">
      <alignment horizontal="center" vertical="center"/>
    </xf>
    <xf numFmtId="0" fontId="39" fillId="4" borderId="0" xfId="0" applyFont="1" applyFill="1" applyAlignment="1" applyProtection="1">
      <alignment horizontal="left" vertical="center" wrapText="1"/>
      <protection locked="0"/>
    </xf>
    <xf numFmtId="0" fontId="39" fillId="0" borderId="0" xfId="0" applyFont="1" applyAlignment="1" applyProtection="1">
      <alignment horizontal="center" vertical="center"/>
      <protection locked="0"/>
    </xf>
    <xf numFmtId="38" fontId="39" fillId="0" borderId="0" xfId="0" applyNumberFormat="1" applyFont="1" applyAlignment="1">
      <alignment horizontal="right" vertical="center"/>
    </xf>
    <xf numFmtId="0" fontId="52" fillId="4" borderId="7" xfId="0" applyFont="1" applyFill="1" applyBorder="1" applyAlignment="1">
      <alignment horizontal="left" vertical="center" wrapText="1"/>
    </xf>
    <xf numFmtId="0" fontId="52" fillId="4" borderId="8" xfId="0" applyFont="1" applyFill="1" applyBorder="1" applyAlignment="1">
      <alignment horizontal="left" vertical="center" wrapText="1"/>
    </xf>
    <xf numFmtId="0" fontId="52" fillId="0" borderId="22" xfId="0" applyFont="1" applyBorder="1" applyAlignment="1">
      <alignment horizontal="left" vertical="center"/>
    </xf>
    <xf numFmtId="0" fontId="52" fillId="0" borderId="67" xfId="0" applyFont="1" applyBorder="1" applyAlignment="1">
      <alignment horizontal="left" vertical="center"/>
    </xf>
    <xf numFmtId="0" fontId="52" fillId="9" borderId="22" xfId="0" applyFont="1" applyFill="1" applyBorder="1" applyAlignment="1">
      <alignment horizontal="left" vertical="center"/>
    </xf>
    <xf numFmtId="0" fontId="52" fillId="9" borderId="67" xfId="0" applyFont="1" applyFill="1" applyBorder="1" applyAlignment="1">
      <alignment horizontal="left" vertical="center"/>
    </xf>
    <xf numFmtId="0" fontId="52" fillId="9" borderId="68" xfId="0" applyFont="1" applyFill="1" applyBorder="1" applyAlignment="1">
      <alignment horizontal="left" vertical="center"/>
    </xf>
    <xf numFmtId="0" fontId="52" fillId="0" borderId="33" xfId="0" applyFont="1" applyBorder="1" applyAlignment="1">
      <alignment horizontal="left" vertical="center" wrapText="1"/>
    </xf>
    <xf numFmtId="0" fontId="52" fillId="0" borderId="14" xfId="0" applyFont="1" applyBorder="1" applyAlignment="1">
      <alignment horizontal="left" vertical="center" wrapText="1"/>
    </xf>
    <xf numFmtId="0" fontId="52" fillId="0" borderId="22" xfId="0" applyFont="1" applyBorder="1" applyAlignment="1">
      <alignment horizontal="left" vertical="center" wrapText="1"/>
    </xf>
    <xf numFmtId="0" fontId="52" fillId="0" borderId="67" xfId="0" applyFont="1" applyBorder="1" applyAlignment="1">
      <alignment horizontal="left" vertical="center" wrapText="1"/>
    </xf>
    <xf numFmtId="0" fontId="52" fillId="0" borderId="18" xfId="0" applyFont="1" applyBorder="1" applyAlignment="1">
      <alignment horizontal="left" vertical="center" wrapText="1"/>
    </xf>
    <xf numFmtId="0" fontId="52" fillId="0" borderId="33" xfId="0" applyFont="1" applyBorder="1" applyAlignment="1">
      <alignment horizontal="left" vertical="center"/>
    </xf>
    <xf numFmtId="0" fontId="52" fillId="0" borderId="14" xfId="0" applyFont="1" applyBorder="1" applyAlignment="1">
      <alignment horizontal="left" vertical="center"/>
    </xf>
    <xf numFmtId="0" fontId="52" fillId="0" borderId="26" xfId="0" applyFont="1" applyBorder="1" applyAlignment="1">
      <alignment horizontal="left" vertical="center"/>
    </xf>
    <xf numFmtId="0" fontId="52" fillId="0" borderId="18" xfId="0" applyFont="1" applyBorder="1" applyAlignment="1">
      <alignment horizontal="left" vertical="center"/>
    </xf>
    <xf numFmtId="38" fontId="39" fillId="4" borderId="0" xfId="0" applyNumberFormat="1" applyFont="1" applyFill="1" applyAlignment="1">
      <alignment horizontal="right" vertical="center"/>
    </xf>
    <xf numFmtId="0" fontId="43" fillId="4" borderId="0" xfId="0" applyFont="1" applyFill="1" applyAlignment="1" applyProtection="1">
      <alignment horizontal="center" vertical="center"/>
      <protection locked="0"/>
    </xf>
    <xf numFmtId="0" fontId="39" fillId="0" borderId="0" xfId="0" applyFont="1" applyProtection="1">
      <alignment vertical="center"/>
    </xf>
    <xf numFmtId="0" fontId="40" fillId="4" borderId="0" xfId="0" applyFont="1" applyFill="1" applyProtection="1">
      <alignment vertical="center"/>
    </xf>
    <xf numFmtId="0" fontId="39" fillId="4" borderId="0" xfId="0" applyFont="1" applyFill="1" applyProtection="1">
      <alignment vertical="center"/>
    </xf>
    <xf numFmtId="0" fontId="16" fillId="0" borderId="0" xfId="0" applyFont="1" applyProtection="1">
      <alignment vertical="center"/>
    </xf>
    <xf numFmtId="0" fontId="10" fillId="4" borderId="0" xfId="0" applyFont="1" applyFill="1" applyAlignment="1" applyProtection="1">
      <alignment vertical="center" wrapText="1"/>
    </xf>
    <xf numFmtId="0" fontId="68" fillId="4" borderId="0" xfId="0" applyFont="1" applyFill="1" applyAlignment="1" applyProtection="1">
      <alignment horizontal="right" vertical="center"/>
    </xf>
    <xf numFmtId="0" fontId="41" fillId="0" borderId="0" xfId="0" applyFont="1" applyProtection="1">
      <alignment vertical="center"/>
    </xf>
    <xf numFmtId="0" fontId="41" fillId="0" borderId="0" xfId="0" applyFont="1" applyAlignment="1" applyProtection="1">
      <alignment horizontal="center" vertical="center"/>
    </xf>
    <xf numFmtId="0" fontId="39" fillId="0" borderId="0" xfId="0" applyFont="1" applyAlignment="1" applyProtection="1">
      <alignment horizontal="left" vertical="center"/>
    </xf>
    <xf numFmtId="49" fontId="39" fillId="0" borderId="0" xfId="0" applyNumberFormat="1" applyFont="1" applyAlignment="1" applyProtection="1">
      <alignment horizontal="left" vertical="center"/>
    </xf>
    <xf numFmtId="49" fontId="39" fillId="0" borderId="0" xfId="0" applyNumberFormat="1" applyFont="1" applyProtection="1">
      <alignment vertical="center"/>
    </xf>
    <xf numFmtId="0" fontId="49" fillId="0" borderId="0" xfId="0" applyFont="1" applyAlignment="1" applyProtection="1">
      <alignment vertical="center" wrapText="1"/>
    </xf>
    <xf numFmtId="0" fontId="45" fillId="0" borderId="0" xfId="0" applyFont="1" applyAlignment="1" applyProtection="1">
      <alignment horizontal="justify" vertical="center"/>
    </xf>
    <xf numFmtId="0" fontId="39" fillId="0" borderId="0" xfId="0" applyFont="1" applyAlignment="1" applyProtection="1">
      <alignment vertical="center" wrapText="1"/>
    </xf>
    <xf numFmtId="0" fontId="45" fillId="0" borderId="0" xfId="0" applyFont="1" applyAlignment="1" applyProtection="1">
      <alignment horizontal="left" vertical="center"/>
    </xf>
    <xf numFmtId="0" fontId="46" fillId="0" borderId="0" xfId="0" applyFont="1" applyAlignment="1" applyProtection="1">
      <alignment horizontal="center" vertical="center" wrapText="1"/>
      <protection locked="0"/>
    </xf>
    <xf numFmtId="0" fontId="13" fillId="0" borderId="0" xfId="0" applyFont="1" applyAlignment="1" applyProtection="1">
      <alignment horizontal="left" vertical="center"/>
    </xf>
    <xf numFmtId="0" fontId="13" fillId="0" borderId="24" xfId="0" applyFont="1" applyBorder="1" applyAlignment="1" applyProtection="1">
      <alignment horizontal="left" vertical="center"/>
    </xf>
    <xf numFmtId="0" fontId="13" fillId="0" borderId="1" xfId="0" applyFont="1" applyBorder="1" applyAlignment="1" applyProtection="1">
      <alignment horizontal="center" vertical="center"/>
    </xf>
    <xf numFmtId="0" fontId="13" fillId="0" borderId="2"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3" xfId="0" applyFont="1" applyBorder="1" applyAlignment="1" applyProtection="1">
      <alignment horizontal="center" vertical="center"/>
    </xf>
    <xf numFmtId="0" fontId="54" fillId="4" borderId="1" xfId="0" applyFont="1" applyFill="1" applyBorder="1" applyAlignment="1" applyProtection="1">
      <alignment horizontal="center" vertical="center"/>
    </xf>
    <xf numFmtId="0" fontId="54" fillId="4" borderId="2" xfId="0" applyFont="1" applyFill="1" applyBorder="1" applyAlignment="1" applyProtection="1">
      <alignment horizontal="center" vertical="center"/>
    </xf>
    <xf numFmtId="0" fontId="54" fillId="4" borderId="3" xfId="0"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3" xfId="0" applyFont="1" applyBorder="1" applyAlignment="1" applyProtection="1">
      <alignment horizontal="center" vertical="center"/>
    </xf>
    <xf numFmtId="0" fontId="3" fillId="0" borderId="0" xfId="0" applyFont="1" applyProtection="1">
      <alignment vertical="center"/>
    </xf>
    <xf numFmtId="0" fontId="4" fillId="0" borderId="0" xfId="0" applyFont="1" applyProtection="1">
      <alignment vertical="center"/>
    </xf>
    <xf numFmtId="0" fontId="4" fillId="0" borderId="0" xfId="0" applyFont="1" applyAlignment="1" applyProtection="1">
      <alignment horizontal="center" vertical="center"/>
    </xf>
    <xf numFmtId="0" fontId="58" fillId="0" borderId="0" xfId="0" applyFont="1" applyAlignment="1" applyProtection="1">
      <alignment vertical="center" wrapText="1"/>
    </xf>
    <xf numFmtId="0" fontId="0" fillId="3" borderId="0" xfId="0" applyFill="1" applyProtection="1">
      <alignment vertical="center"/>
    </xf>
    <xf numFmtId="0" fontId="11" fillId="0" borderId="0" xfId="0" applyFont="1" applyProtection="1">
      <alignment vertical="center"/>
    </xf>
    <xf numFmtId="0" fontId="53" fillId="0" borderId="0" xfId="0" applyFont="1" applyProtection="1">
      <alignment vertical="center"/>
    </xf>
    <xf numFmtId="0" fontId="0" fillId="0" borderId="0" xfId="0" applyAlignment="1" applyProtection="1">
      <alignment horizontal="center" vertical="center"/>
    </xf>
    <xf numFmtId="0" fontId="10" fillId="0" borderId="0" xfId="0" applyFont="1" applyProtection="1">
      <alignment vertical="center"/>
    </xf>
    <xf numFmtId="0" fontId="8" fillId="0" borderId="4" xfId="0" applyFont="1" applyBorder="1" applyAlignment="1" applyProtection="1">
      <alignment horizontal="center" vertical="center"/>
    </xf>
    <xf numFmtId="0" fontId="8" fillId="0" borderId="5" xfId="0" applyFont="1" applyBorder="1" applyAlignment="1" applyProtection="1">
      <alignment horizontal="center" vertical="center"/>
    </xf>
    <xf numFmtId="0" fontId="77" fillId="0" borderId="0" xfId="0" applyFont="1" applyAlignment="1" applyProtection="1">
      <alignment vertical="center" wrapText="1"/>
    </xf>
    <xf numFmtId="0" fontId="37" fillId="0" borderId="0" xfId="0" applyFont="1" applyAlignment="1" applyProtection="1">
      <alignment horizontal="center" vertical="center"/>
    </xf>
    <xf numFmtId="0" fontId="37" fillId="0" borderId="4" xfId="0" applyFont="1" applyBorder="1" applyAlignment="1" applyProtection="1">
      <alignment horizontal="center" vertical="center"/>
    </xf>
    <xf numFmtId="0" fontId="37" fillId="0" borderId="5" xfId="0" applyFont="1" applyBorder="1" applyAlignment="1" applyProtection="1">
      <alignment horizontal="center" vertical="center"/>
    </xf>
    <xf numFmtId="38" fontId="37" fillId="0" borderId="5" xfId="0" applyNumberFormat="1" applyFont="1" applyBorder="1" applyProtection="1">
      <alignment vertical="center"/>
    </xf>
    <xf numFmtId="0" fontId="37" fillId="0" borderId="5" xfId="0" applyFont="1" applyBorder="1" applyProtection="1">
      <alignment vertical="center"/>
    </xf>
    <xf numFmtId="0" fontId="37" fillId="0" borderId="6" xfId="0" applyFont="1" applyBorder="1" applyProtection="1">
      <alignment vertical="center"/>
    </xf>
    <xf numFmtId="0" fontId="8" fillId="0" borderId="7" xfId="0" applyFont="1" applyBorder="1" applyAlignment="1" applyProtection="1">
      <alignment horizontal="center" vertical="center"/>
    </xf>
    <xf numFmtId="0" fontId="8" fillId="0" borderId="8" xfId="0" applyFont="1" applyBorder="1" applyAlignment="1" applyProtection="1">
      <alignment horizontal="center" vertical="center"/>
    </xf>
    <xf numFmtId="0" fontId="37" fillId="0" borderId="35" xfId="0" applyFont="1" applyBorder="1" applyAlignment="1" applyProtection="1">
      <alignment horizontal="center" vertical="center"/>
    </xf>
    <xf numFmtId="0" fontId="37" fillId="0" borderId="36" xfId="0" applyFont="1" applyBorder="1" applyAlignment="1" applyProtection="1">
      <alignment horizontal="center" vertical="center"/>
    </xf>
    <xf numFmtId="38" fontId="37" fillId="0" borderId="36" xfId="0" applyNumberFormat="1" applyFont="1" applyBorder="1" applyProtection="1">
      <alignment vertical="center"/>
    </xf>
    <xf numFmtId="0" fontId="37" fillId="0" borderId="36" xfId="0" applyFont="1" applyBorder="1" applyProtection="1">
      <alignment vertical="center"/>
    </xf>
    <xf numFmtId="0" fontId="37" fillId="0" borderId="37" xfId="0" applyFont="1" applyBorder="1" applyProtection="1">
      <alignment vertical="center"/>
    </xf>
    <xf numFmtId="0" fontId="11" fillId="0" borderId="0" xfId="0" applyFont="1" applyAlignment="1" applyProtection="1">
      <alignment horizontal="center" vertical="center" wrapText="1"/>
    </xf>
    <xf numFmtId="0" fontId="71" fillId="8" borderId="16" xfId="0" applyFont="1" applyFill="1" applyBorder="1" applyAlignment="1" applyProtection="1">
      <alignment horizontal="left" vertical="center" wrapText="1"/>
    </xf>
    <xf numFmtId="0" fontId="37" fillId="0" borderId="38" xfId="0" applyFont="1" applyBorder="1" applyAlignment="1" applyProtection="1">
      <alignment horizontal="center" vertical="center"/>
    </xf>
    <xf numFmtId="0" fontId="37" fillId="0" borderId="39" xfId="0" applyFont="1" applyBorder="1" applyAlignment="1" applyProtection="1">
      <alignment horizontal="center" vertical="center"/>
    </xf>
    <xf numFmtId="0" fontId="71" fillId="8" borderId="0" xfId="0" applyFont="1" applyFill="1" applyAlignment="1" applyProtection="1">
      <alignment horizontal="left" vertical="center" wrapText="1"/>
    </xf>
    <xf numFmtId="38" fontId="0" fillId="0" borderId="0" xfId="0" applyNumberFormat="1" applyProtection="1">
      <alignment vertical="center"/>
    </xf>
    <xf numFmtId="0" fontId="37" fillId="0" borderId="1" xfId="0" applyFont="1" applyBorder="1" applyAlignment="1" applyProtection="1">
      <alignment horizontal="center" vertical="center"/>
    </xf>
    <xf numFmtId="0" fontId="37" fillId="0" borderId="2" xfId="0" applyFont="1" applyBorder="1" applyAlignment="1" applyProtection="1">
      <alignment horizontal="center" vertical="center"/>
    </xf>
    <xf numFmtId="38" fontId="37" fillId="0" borderId="23" xfId="0" applyNumberFormat="1" applyFont="1" applyBorder="1" applyAlignment="1" applyProtection="1">
      <alignment horizontal="right" vertical="center"/>
    </xf>
    <xf numFmtId="38" fontId="37" fillId="0" borderId="2" xfId="0" applyNumberFormat="1" applyFont="1" applyBorder="1" applyAlignment="1" applyProtection="1">
      <alignment horizontal="right" vertical="center"/>
    </xf>
    <xf numFmtId="38" fontId="37" fillId="0" borderId="3" xfId="0" applyNumberFormat="1" applyFont="1" applyBorder="1" applyAlignment="1" applyProtection="1">
      <alignment horizontal="right" vertical="center"/>
    </xf>
    <xf numFmtId="0" fontId="96" fillId="0" borderId="61" xfId="0" applyFont="1" applyBorder="1" applyAlignment="1" applyProtection="1">
      <alignment horizontal="left" vertical="center" wrapText="1"/>
    </xf>
    <xf numFmtId="0" fontId="96" fillId="0" borderId="0" xfId="0" applyFont="1" applyAlignment="1" applyProtection="1">
      <alignment horizontal="left" vertical="center" wrapText="1"/>
    </xf>
    <xf numFmtId="0" fontId="13" fillId="0" borderId="11"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8" fillId="0" borderId="0" xfId="0" applyFont="1" applyProtection="1">
      <alignment vertical="center"/>
    </xf>
    <xf numFmtId="0" fontId="60" fillId="0" borderId="0" xfId="0" applyFont="1" applyAlignment="1" applyProtection="1">
      <alignment horizontal="right" vertical="center"/>
    </xf>
    <xf numFmtId="0" fontId="4" fillId="0" borderId="14" xfId="0"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26" xfId="0" applyFont="1" applyBorder="1" applyAlignment="1" applyProtection="1">
      <alignment horizontal="center" vertical="center" wrapText="1"/>
    </xf>
    <xf numFmtId="0" fontId="4" fillId="0" borderId="18" xfId="0"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3" fillId="0" borderId="14" xfId="0" applyFont="1" applyBorder="1" applyAlignment="1" applyProtection="1">
      <alignment horizontal="center" vertical="center"/>
    </xf>
    <xf numFmtId="0" fontId="8" fillId="0" borderId="14" xfId="0" applyFont="1" applyBorder="1" applyAlignment="1" applyProtection="1">
      <alignment horizontal="center" vertical="center"/>
    </xf>
    <xf numFmtId="0" fontId="4" fillId="0" borderId="57" xfId="0" applyFont="1" applyBorder="1" applyAlignment="1" applyProtection="1">
      <alignment horizontal="center" vertical="center"/>
    </xf>
    <xf numFmtId="0" fontId="4" fillId="0" borderId="56" xfId="0" applyFont="1" applyBorder="1" applyAlignment="1" applyProtection="1">
      <alignment horizontal="center" vertical="center"/>
    </xf>
    <xf numFmtId="0" fontId="4" fillId="0" borderId="56" xfId="0" applyFont="1" applyBorder="1" applyProtection="1">
      <alignment vertical="center"/>
    </xf>
    <xf numFmtId="0" fontId="4" fillId="0" borderId="56" xfId="0" applyFont="1" applyBorder="1" applyAlignment="1" applyProtection="1">
      <alignment horizontal="center" vertical="center"/>
    </xf>
    <xf numFmtId="177" fontId="28" fillId="0" borderId="0" xfId="2" applyNumberFormat="1" applyFont="1" applyProtection="1">
      <alignment vertical="center"/>
    </xf>
    <xf numFmtId="0" fontId="29" fillId="0" borderId="0" xfId="0" applyFont="1" applyProtection="1">
      <alignment vertical="center"/>
    </xf>
    <xf numFmtId="0" fontId="81" fillId="0" borderId="0" xfId="0" applyFont="1" applyAlignment="1" applyProtection="1">
      <alignment horizontal="center" vertical="center"/>
    </xf>
    <xf numFmtId="0" fontId="8" fillId="0" borderId="1" xfId="0" applyFont="1" applyBorder="1" applyAlignment="1" applyProtection="1">
      <alignment horizontal="center" vertical="center"/>
    </xf>
    <xf numFmtId="0" fontId="8" fillId="0" borderId="2" xfId="0" applyFont="1" applyBorder="1" applyAlignment="1" applyProtection="1">
      <alignment horizontal="center" vertical="center"/>
    </xf>
    <xf numFmtId="0" fontId="8" fillId="0" borderId="3" xfId="0" applyFont="1" applyBorder="1" applyAlignment="1" applyProtection="1">
      <alignment horizontal="center" vertical="center"/>
    </xf>
    <xf numFmtId="0" fontId="11" fillId="5" borderId="0" xfId="0" applyFont="1" applyFill="1" applyProtection="1">
      <alignment vertical="center"/>
    </xf>
    <xf numFmtId="0" fontId="0" fillId="0" borderId="0" xfId="0" applyAlignment="1" applyProtection="1">
      <alignment horizontal="center" vertical="center"/>
      <protection locked="0"/>
    </xf>
    <xf numFmtId="0" fontId="8" fillId="11" borderId="0" xfId="0" applyFont="1" applyFill="1" applyProtection="1">
      <alignment vertical="center"/>
    </xf>
    <xf numFmtId="0" fontId="95" fillId="11" borderId="0" xfId="0" applyFont="1" applyFill="1" applyProtection="1">
      <alignment vertical="center"/>
    </xf>
    <xf numFmtId="38" fontId="0" fillId="4" borderId="23" xfId="1" applyFont="1" applyFill="1" applyBorder="1" applyAlignment="1" applyProtection="1">
      <alignment horizontal="center" vertical="center" wrapText="1"/>
    </xf>
    <xf numFmtId="38" fontId="0" fillId="4" borderId="2" xfId="1" applyFont="1" applyFill="1" applyBorder="1" applyAlignment="1" applyProtection="1">
      <alignment horizontal="center" vertical="center" wrapText="1"/>
    </xf>
    <xf numFmtId="38" fontId="0" fillId="4" borderId="3" xfId="1" applyFont="1" applyFill="1" applyBorder="1" applyAlignment="1" applyProtection="1">
      <alignment horizontal="center" vertical="center" wrapText="1"/>
    </xf>
    <xf numFmtId="0" fontId="37" fillId="0" borderId="14" xfId="0" applyFont="1" applyBorder="1" applyAlignment="1" applyProtection="1">
      <alignment horizontal="center" vertical="center"/>
    </xf>
    <xf numFmtId="38" fontId="37" fillId="0" borderId="14" xfId="0" applyNumberFormat="1" applyFont="1" applyBorder="1" applyProtection="1">
      <alignment vertical="center"/>
    </xf>
    <xf numFmtId="0" fontId="37" fillId="0" borderId="14" xfId="0" applyFont="1" applyBorder="1" applyProtection="1">
      <alignment vertical="center"/>
    </xf>
    <xf numFmtId="38" fontId="37" fillId="0" borderId="14" xfId="0" applyNumberFormat="1" applyFont="1" applyBorder="1" applyAlignment="1" applyProtection="1">
      <alignment horizontal="right" vertical="center"/>
    </xf>
    <xf numFmtId="0" fontId="0" fillId="0" borderId="0" xfId="0" applyAlignment="1" applyProtection="1">
      <alignment vertical="top"/>
    </xf>
    <xf numFmtId="0" fontId="44" fillId="0" borderId="14" xfId="0" applyFont="1" applyBorder="1" applyAlignment="1" applyProtection="1">
      <alignment horizontal="center" vertical="center"/>
    </xf>
    <xf numFmtId="38" fontId="44" fillId="0" borderId="14" xfId="0" applyNumberFormat="1" applyFont="1" applyBorder="1" applyAlignment="1" applyProtection="1">
      <alignment horizontal="right" vertical="center"/>
    </xf>
    <xf numFmtId="0" fontId="44" fillId="0" borderId="14" xfId="0" applyFont="1" applyBorder="1" applyAlignment="1" applyProtection="1">
      <alignment horizontal="center" vertical="center" wrapText="1"/>
    </xf>
    <xf numFmtId="38" fontId="0" fillId="3" borderId="0" xfId="0" applyNumberFormat="1" applyFill="1" applyProtection="1">
      <alignment vertical="center"/>
    </xf>
    <xf numFmtId="0" fontId="37" fillId="0" borderId="0" xfId="0" applyFont="1" applyAlignment="1" applyProtection="1">
      <alignment horizontal="center" vertical="center" wrapText="1"/>
    </xf>
    <xf numFmtId="38" fontId="44" fillId="4" borderId="26" xfId="0" applyNumberFormat="1" applyFont="1" applyFill="1" applyBorder="1" applyAlignment="1" applyProtection="1">
      <alignment horizontal="right" vertical="center" wrapText="1"/>
    </xf>
    <xf numFmtId="38" fontId="44" fillId="4" borderId="67" xfId="0" applyNumberFormat="1" applyFont="1" applyFill="1" applyBorder="1" applyAlignment="1" applyProtection="1">
      <alignment horizontal="right" vertical="center" wrapText="1"/>
    </xf>
    <xf numFmtId="38" fontId="44" fillId="4" borderId="18" xfId="0" applyNumberFormat="1" applyFont="1" applyFill="1" applyBorder="1" applyAlignment="1" applyProtection="1">
      <alignment horizontal="right" vertical="center" wrapText="1"/>
    </xf>
    <xf numFmtId="0" fontId="62" fillId="0" borderId="70" xfId="0" applyFont="1" applyBorder="1" applyAlignment="1" applyProtection="1">
      <alignment horizontal="left" vertical="center" wrapText="1"/>
    </xf>
    <xf numFmtId="0" fontId="62" fillId="0" borderId="0" xfId="0" applyFont="1" applyAlignment="1" applyProtection="1">
      <alignment horizontal="left" vertical="center" wrapText="1"/>
    </xf>
    <xf numFmtId="0" fontId="54" fillId="0" borderId="1" xfId="0" applyFont="1" applyBorder="1" applyAlignment="1" applyProtection="1">
      <alignment horizontal="left" vertical="center"/>
    </xf>
    <xf numFmtId="0" fontId="54" fillId="0" borderId="2" xfId="0" applyFont="1" applyBorder="1" applyAlignment="1" applyProtection="1">
      <alignment horizontal="left" vertical="center"/>
    </xf>
    <xf numFmtId="0" fontId="54" fillId="0" borderId="3" xfId="0" applyFont="1" applyBorder="1" applyAlignment="1" applyProtection="1">
      <alignment horizontal="left" vertical="center"/>
    </xf>
    <xf numFmtId="0" fontId="61" fillId="0" borderId="0" xfId="0" applyFont="1" applyProtection="1">
      <alignment vertical="center"/>
    </xf>
    <xf numFmtId="0" fontId="65" fillId="0" borderId="0" xfId="0" applyFont="1" applyProtection="1">
      <alignment vertical="center"/>
    </xf>
    <xf numFmtId="0" fontId="54" fillId="0" borderId="0" xfId="0" applyFont="1" applyAlignment="1" applyProtection="1">
      <alignment horizontal="right" vertical="center"/>
    </xf>
    <xf numFmtId="0" fontId="0" fillId="0" borderId="27" xfId="0" applyBorder="1" applyAlignment="1" applyProtection="1">
      <alignment horizontal="right" vertical="center"/>
    </xf>
    <xf numFmtId="0" fontId="29" fillId="0" borderId="0" xfId="0" applyFont="1" applyAlignment="1" applyProtection="1">
      <alignment horizontal="left" vertical="center"/>
    </xf>
    <xf numFmtId="0" fontId="21" fillId="0" borderId="0" xfId="2" applyFont="1" applyAlignment="1" applyProtection="1">
      <alignment horizontal="center" vertical="center"/>
    </xf>
    <xf numFmtId="0" fontId="28" fillId="0" borderId="0" xfId="2" applyFont="1" applyAlignment="1" applyProtection="1">
      <alignment horizontal="center" vertical="center"/>
    </xf>
    <xf numFmtId="0" fontId="28" fillId="0" borderId="69" xfId="2" applyFont="1" applyBorder="1" applyAlignment="1" applyProtection="1">
      <alignment horizontal="center" vertical="center"/>
    </xf>
    <xf numFmtId="0" fontId="27" fillId="0" borderId="14" xfId="2" applyFont="1" applyBorder="1" applyAlignment="1" applyProtection="1">
      <alignment horizontal="center" vertical="center"/>
    </xf>
    <xf numFmtId="0" fontId="27" fillId="0" borderId="0" xfId="2" applyFont="1" applyAlignment="1" applyProtection="1">
      <alignment horizontal="center" vertical="center"/>
    </xf>
    <xf numFmtId="0" fontId="27" fillId="0" borderId="28" xfId="2" applyFont="1" applyBorder="1" applyAlignment="1" applyProtection="1">
      <alignment horizontal="center" vertical="center"/>
    </xf>
    <xf numFmtId="0" fontId="27" fillId="0" borderId="28" xfId="2" applyFont="1" applyBorder="1" applyAlignment="1" applyProtection="1">
      <alignment horizontal="left" vertical="center" shrinkToFit="1"/>
    </xf>
    <xf numFmtId="0" fontId="27" fillId="0" borderId="0" xfId="2" applyFont="1" applyAlignment="1" applyProtection="1">
      <alignment horizontal="center" vertical="center" shrinkToFit="1"/>
    </xf>
    <xf numFmtId="0" fontId="21" fillId="0" borderId="52" xfId="2" applyFont="1" applyBorder="1" applyAlignment="1" applyProtection="1">
      <alignment horizontal="center" vertical="center"/>
    </xf>
    <xf numFmtId="0" fontId="31" fillId="0" borderId="1" xfId="2" applyFont="1" applyBorder="1" applyAlignment="1" applyProtection="1">
      <alignment horizontal="center" vertical="center"/>
    </xf>
    <xf numFmtId="0" fontId="35" fillId="0" borderId="2" xfId="2" applyFont="1" applyBorder="1" applyAlignment="1" applyProtection="1">
      <alignment horizontal="center" vertical="center"/>
    </xf>
    <xf numFmtId="0" fontId="31" fillId="0" borderId="2" xfId="2" applyFont="1" applyBorder="1" applyAlignment="1" applyProtection="1">
      <alignment horizontal="center" vertical="center"/>
    </xf>
    <xf numFmtId="0" fontId="21" fillId="0" borderId="51" xfId="2" applyFont="1" applyBorder="1" applyAlignment="1" applyProtection="1">
      <alignment horizontal="center" vertical="center"/>
    </xf>
    <xf numFmtId="0" fontId="21" fillId="0" borderId="15" xfId="2" applyFont="1" applyBorder="1" applyAlignment="1" applyProtection="1">
      <alignment horizontal="center" vertical="center"/>
    </xf>
    <xf numFmtId="0" fontId="21" fillId="0" borderId="10" xfId="2" applyFont="1" applyBorder="1" applyAlignment="1" applyProtection="1">
      <alignment horizontal="center" vertical="center"/>
    </xf>
    <xf numFmtId="0" fontId="21" fillId="0" borderId="63" xfId="2" applyFont="1" applyBorder="1" applyAlignment="1" applyProtection="1">
      <alignment horizontal="center" vertical="center" wrapText="1"/>
    </xf>
    <xf numFmtId="0" fontId="21" fillId="0" borderId="25" xfId="2" applyFont="1" applyBorder="1" applyAlignment="1" applyProtection="1">
      <alignment horizontal="center" vertical="center"/>
    </xf>
    <xf numFmtId="0" fontId="21" fillId="0" borderId="41" xfId="2" applyFont="1" applyBorder="1" applyAlignment="1" applyProtection="1">
      <alignment horizontal="center" vertical="center"/>
    </xf>
    <xf numFmtId="0" fontId="21" fillId="0" borderId="42" xfId="2" applyFont="1" applyBorder="1" applyAlignment="1" applyProtection="1">
      <alignment horizontal="center" vertical="center"/>
    </xf>
    <xf numFmtId="0" fontId="21" fillId="0" borderId="45" xfId="2" applyFont="1" applyBorder="1" applyAlignment="1" applyProtection="1">
      <alignment horizontal="center" vertical="center"/>
    </xf>
    <xf numFmtId="0" fontId="21" fillId="0" borderId="46" xfId="2" applyFont="1" applyBorder="1" applyAlignment="1" applyProtection="1">
      <alignment horizontal="center" vertical="center"/>
    </xf>
    <xf numFmtId="0" fontId="21" fillId="0" borderId="50" xfId="2" applyFont="1" applyBorder="1" applyAlignment="1" applyProtection="1">
      <alignment horizontal="center" vertical="center"/>
    </xf>
    <xf numFmtId="0" fontId="21" fillId="0" borderId="40" xfId="2" applyFont="1" applyBorder="1" applyAlignment="1" applyProtection="1">
      <alignment horizontal="center" vertical="center"/>
    </xf>
    <xf numFmtId="0" fontId="26" fillId="0" borderId="38" xfId="2" applyFont="1" applyBorder="1" applyAlignment="1" applyProtection="1">
      <alignment horizontal="center" vertical="center"/>
    </xf>
    <xf numFmtId="0" fontId="26" fillId="0" borderId="55" xfId="2" applyFont="1" applyBorder="1" applyAlignment="1" applyProtection="1">
      <alignment horizontal="center" vertical="center"/>
    </xf>
    <xf numFmtId="0" fontId="26" fillId="0" borderId="9" xfId="2" applyFont="1" applyBorder="1" applyAlignment="1" applyProtection="1">
      <alignment horizontal="center" vertical="center"/>
    </xf>
    <xf numFmtId="0" fontId="24" fillId="0" borderId="40" xfId="2" applyFont="1" applyBorder="1" applyAlignment="1" applyProtection="1">
      <alignment horizontal="center" vertical="center"/>
    </xf>
    <xf numFmtId="0" fontId="25" fillId="0" borderId="43" xfId="2" applyFont="1" applyBorder="1" applyAlignment="1" applyProtection="1">
      <alignment horizontal="center" vertical="center"/>
    </xf>
    <xf numFmtId="177" fontId="25" fillId="0" borderId="48" xfId="2" applyNumberFormat="1" applyFont="1" applyBorder="1" applyProtection="1">
      <alignment vertical="center"/>
    </xf>
    <xf numFmtId="0" fontId="63" fillId="0" borderId="0" xfId="2" quotePrefix="1" applyFont="1" applyProtection="1">
      <alignment vertical="center"/>
    </xf>
    <xf numFmtId="177" fontId="21" fillId="0" borderId="0" xfId="2" applyNumberFormat="1" applyFont="1" applyProtection="1">
      <alignment vertical="center"/>
    </xf>
    <xf numFmtId="0" fontId="25" fillId="0" borderId="22" xfId="2" applyFont="1" applyBorder="1" applyAlignment="1" applyProtection="1">
      <alignment horizontal="center" vertical="center"/>
    </xf>
    <xf numFmtId="177" fontId="25" fillId="0" borderId="47" xfId="2" applyNumberFormat="1" applyFont="1" applyBorder="1" applyProtection="1">
      <alignment vertical="center"/>
    </xf>
    <xf numFmtId="0" fontId="25" fillId="0" borderId="74" xfId="2" applyFont="1" applyBorder="1" applyAlignment="1" applyProtection="1">
      <alignment horizontal="center" vertical="center"/>
    </xf>
    <xf numFmtId="177" fontId="25" fillId="0" borderId="71" xfId="2" applyNumberFormat="1" applyFont="1" applyBorder="1" applyProtection="1">
      <alignment vertical="center"/>
    </xf>
    <xf numFmtId="0" fontId="25" fillId="0" borderId="64" xfId="2" applyFont="1" applyBorder="1" applyAlignment="1" applyProtection="1">
      <alignment horizontal="center" vertical="center"/>
    </xf>
    <xf numFmtId="177" fontId="25" fillId="0" borderId="64" xfId="2" applyNumberFormat="1" applyFont="1" applyBorder="1" applyProtection="1">
      <alignment vertical="center"/>
    </xf>
    <xf numFmtId="177" fontId="25" fillId="0" borderId="93" xfId="2" applyNumberFormat="1" applyFont="1" applyBorder="1" applyProtection="1">
      <alignment vertical="center"/>
    </xf>
    <xf numFmtId="177" fontId="25" fillId="0" borderId="62" xfId="2" applyNumberFormat="1" applyFont="1" applyBorder="1" applyProtection="1">
      <alignment vertical="center"/>
    </xf>
    <xf numFmtId="177" fontId="25" fillId="0" borderId="65" xfId="2" applyNumberFormat="1" applyFont="1" applyBorder="1" applyProtection="1">
      <alignment vertical="center"/>
    </xf>
    <xf numFmtId="177" fontId="25" fillId="0" borderId="72" xfId="2" applyNumberFormat="1" applyFont="1" applyBorder="1" applyProtection="1">
      <alignment vertical="center"/>
    </xf>
    <xf numFmtId="0" fontId="25" fillId="0" borderId="46" xfId="2" applyFont="1" applyBorder="1" applyAlignment="1" applyProtection="1">
      <alignment horizontal="center" vertical="center"/>
    </xf>
    <xf numFmtId="177" fontId="25" fillId="0" borderId="58" xfId="2" applyNumberFormat="1" applyFont="1" applyBorder="1" applyAlignment="1" applyProtection="1">
      <alignment horizontal="center" vertical="center"/>
    </xf>
    <xf numFmtId="177" fontId="25" fillId="0" borderId="59" xfId="2" applyNumberFormat="1" applyFont="1" applyBorder="1" applyAlignment="1" applyProtection="1">
      <alignment horizontal="center" vertical="center"/>
    </xf>
    <xf numFmtId="177" fontId="25" fillId="0" borderId="60" xfId="2" applyNumberFormat="1" applyFont="1" applyBorder="1" applyAlignment="1" applyProtection="1">
      <alignment horizontal="center" vertical="center"/>
    </xf>
    <xf numFmtId="177" fontId="48" fillId="0" borderId="16" xfId="2" applyNumberFormat="1" applyFont="1" applyBorder="1" applyAlignment="1" applyProtection="1">
      <alignment horizontal="left" vertical="center"/>
    </xf>
    <xf numFmtId="177" fontId="48" fillId="0" borderId="0" xfId="2" applyNumberFormat="1" applyFont="1" applyProtection="1">
      <alignment vertical="center"/>
    </xf>
    <xf numFmtId="177" fontId="48" fillId="0" borderId="0" xfId="2" applyNumberFormat="1" applyFont="1" applyAlignment="1" applyProtection="1">
      <alignment horizontal="center" vertical="center"/>
    </xf>
    <xf numFmtId="177" fontId="21" fillId="0" borderId="0" xfId="2" applyNumberFormat="1" applyFont="1" applyAlignment="1" applyProtection="1">
      <alignment horizontal="center" vertical="center"/>
    </xf>
    <xf numFmtId="0" fontId="20" fillId="0" borderId="0" xfId="2" applyAlignment="1" applyProtection="1">
      <alignment horizontal="center" vertical="center"/>
    </xf>
    <xf numFmtId="0" fontId="20" fillId="0" borderId="0" xfId="2" applyProtection="1">
      <alignment vertical="center"/>
    </xf>
    <xf numFmtId="0" fontId="39" fillId="4" borderId="0" xfId="0" applyFont="1" applyFill="1" applyAlignment="1" applyProtection="1">
      <alignment horizontal="right" vertical="center"/>
    </xf>
    <xf numFmtId="38" fontId="39" fillId="0" borderId="0" xfId="0" applyNumberFormat="1" applyFont="1" applyAlignment="1" applyProtection="1">
      <alignment horizontal="right" vertical="center"/>
    </xf>
    <xf numFmtId="0" fontId="39" fillId="4" borderId="0" xfId="0" applyFont="1" applyFill="1" applyAlignment="1" applyProtection="1">
      <alignment horizontal="left" vertical="center" wrapText="1"/>
    </xf>
    <xf numFmtId="0" fontId="39" fillId="4" borderId="0" xfId="0" applyFont="1" applyFill="1" applyAlignment="1" applyProtection="1">
      <alignment horizontal="center" vertical="center"/>
      <protection locked="0"/>
    </xf>
    <xf numFmtId="0" fontId="3" fillId="4" borderId="0" xfId="0" applyFont="1" applyFill="1" applyBorder="1" applyAlignment="1" applyProtection="1">
      <alignment vertical="center"/>
    </xf>
    <xf numFmtId="0" fontId="3" fillId="3" borderId="0" xfId="0" applyFont="1" applyFill="1" applyBorder="1" applyAlignment="1" applyProtection="1">
      <alignment vertical="center"/>
    </xf>
    <xf numFmtId="0" fontId="3" fillId="3" borderId="2" xfId="0" applyFont="1" applyFill="1" applyBorder="1" applyAlignment="1" applyProtection="1">
      <alignment vertical="center"/>
    </xf>
    <xf numFmtId="0" fontId="3" fillId="3" borderId="3" xfId="0" applyFont="1" applyFill="1" applyBorder="1" applyAlignment="1" applyProtection="1">
      <alignment vertical="center"/>
    </xf>
    <xf numFmtId="0" fontId="3" fillId="4" borderId="11" xfId="0" applyFont="1" applyFill="1" applyBorder="1" applyAlignment="1" applyProtection="1">
      <alignment vertical="center"/>
    </xf>
    <xf numFmtId="0" fontId="3" fillId="4" borderId="1"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3" xfId="0" applyFont="1" applyFill="1" applyBorder="1" applyAlignment="1" applyProtection="1">
      <alignment horizontal="center" vertical="center"/>
    </xf>
  </cellXfs>
  <cellStyles count="5">
    <cellStyle name="ハイパーリンク" xfId="4" builtinId="8"/>
    <cellStyle name="桁区切り" xfId="1" builtinId="6"/>
    <cellStyle name="桁区切り 2" xfId="3" xr:uid="{00000000-0005-0000-0000-000002000000}"/>
    <cellStyle name="標準" xfId="0" builtinId="0"/>
    <cellStyle name="標準 2" xfId="2" xr:uid="{00000000-0005-0000-0000-000004000000}"/>
  </cellStyles>
  <dxfs count="48">
    <dxf>
      <font>
        <b/>
        <i val="0"/>
        <color rgb="FFFF0000"/>
      </font>
      <fill>
        <patternFill>
          <bgColor rgb="FFFFFF00"/>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rgb="FFFF0000"/>
      </font>
      <fill>
        <patternFill>
          <bgColor rgb="FFFFFF00"/>
        </patternFill>
      </fill>
    </dxf>
    <dxf>
      <font>
        <b/>
        <i val="0"/>
        <color rgb="FFFF0000"/>
      </font>
      <fill>
        <patternFill patternType="none">
          <bgColor auto="1"/>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2" name="テキスト ボックス 1">
          <a:extLst>
            <a:ext uri="{FF2B5EF4-FFF2-40B4-BE49-F238E27FC236}">
              <a16:creationId xmlns:a16="http://schemas.microsoft.com/office/drawing/2014/main" id="{86D2F74A-E3AF-4C93-B36F-BF5774DF2D3B}"/>
            </a:ext>
          </a:extLst>
        </xdr:cNvPr>
        <xdr:cNvSpPr txBox="1"/>
      </xdr:nvSpPr>
      <xdr:spPr>
        <a:xfrm>
          <a:off x="139700" y="88900"/>
          <a:ext cx="825500" cy="447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2" name="テキスト ボックス 1">
          <a:extLst>
            <a:ext uri="{FF2B5EF4-FFF2-40B4-BE49-F238E27FC236}">
              <a16:creationId xmlns:a16="http://schemas.microsoft.com/office/drawing/2014/main" id="{10F3705D-DFE5-446F-8A39-01F7B8958DF5}"/>
            </a:ext>
          </a:extLst>
        </xdr:cNvPr>
        <xdr:cNvSpPr txBox="1"/>
      </xdr:nvSpPr>
      <xdr:spPr>
        <a:xfrm>
          <a:off x="311150" y="38608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39700" y="88900"/>
          <a:ext cx="82550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311150" y="38100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8&#35036;&#27491;&#24460;&#30003;&#35531;&#26360;&#26360;&#24335;&#19968;&#24335;(4&#20154;&#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チェックシート(申請)"/>
      <sheetName val="申請書"/>
      <sheetName val="概算払い"/>
      <sheetName val="(別紙1－1)年間活動計画"/>
      <sheetName val="(別紙1－2)消耗品計画"/>
      <sheetName val="(別紙2)口座情報"/>
      <sheetName val="委任状"/>
      <sheetName val="(別紙3)収支予算"/>
      <sheetName val="(別紙4)収支計画"/>
      <sheetName val="中間報告書"/>
      <sheetName val="(別紙1－1)年間活動実績報告_謝金・研修受講料"/>
      <sheetName val="(別紙1－2)消耗品費"/>
      <sheetName val="(別紙3)収支実績(自動入力)"/>
      <sheetName val="(別紙4)収支明細書"/>
      <sheetName val="チェックシート(中間)"/>
      <sheetName val="【2月】実績報告"/>
      <sheetName val="【2月】チェックシート(実績)"/>
      <sheetName val="補助金確定通知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q@e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AG50"/>
  <sheetViews>
    <sheetView topLeftCell="A31" zoomScaleNormal="100" workbookViewId="0">
      <selection activeCell="I32" sqref="I32:L32"/>
    </sheetView>
  </sheetViews>
  <sheetFormatPr defaultRowHeight="18" x14ac:dyDescent="0.55000000000000004"/>
  <cols>
    <col min="1" max="18" width="4" style="241" customWidth="1"/>
    <col min="19" max="19" width="4.58203125" style="241" customWidth="1"/>
    <col min="20" max="22" width="4" style="241" customWidth="1"/>
    <col min="23" max="23" width="5.08203125" style="241" customWidth="1"/>
    <col min="24" max="25" width="4" style="241" customWidth="1"/>
    <col min="26" max="26" width="5" style="241" customWidth="1"/>
    <col min="27" max="51" width="4" style="241" customWidth="1"/>
    <col min="52" max="16384" width="8.6640625" style="241"/>
  </cols>
  <sheetData>
    <row r="1" spans="1:33" x14ac:dyDescent="0.55000000000000004">
      <c r="A1" s="485" t="s">
        <v>217</v>
      </c>
      <c r="B1" s="485"/>
      <c r="C1" s="485"/>
      <c r="D1" s="485"/>
      <c r="E1" s="485"/>
      <c r="F1" s="485"/>
      <c r="G1" s="485"/>
      <c r="H1" s="485"/>
      <c r="I1" s="485"/>
      <c r="J1" s="485"/>
      <c r="K1" s="485"/>
      <c r="L1" s="485" t="s">
        <v>128</v>
      </c>
      <c r="M1" s="485"/>
      <c r="N1" s="485"/>
      <c r="O1" s="485"/>
      <c r="P1" s="485"/>
      <c r="Q1" s="485"/>
      <c r="R1" s="485"/>
      <c r="S1" s="485"/>
      <c r="T1" s="485"/>
      <c r="U1" s="485"/>
      <c r="V1" s="485"/>
      <c r="W1" s="485"/>
      <c r="X1" s="485"/>
      <c r="Y1" s="485"/>
      <c r="Z1" s="485"/>
      <c r="AA1" s="485"/>
      <c r="AB1" s="485"/>
      <c r="AC1" s="485"/>
      <c r="AD1" s="485"/>
      <c r="AE1" s="485"/>
      <c r="AF1" s="485"/>
      <c r="AG1" s="485"/>
    </row>
    <row r="2" spans="1:33" ht="24" customHeight="1" x14ac:dyDescent="0.55000000000000004">
      <c r="A2" s="486"/>
      <c r="B2" s="487"/>
      <c r="C2" s="487"/>
      <c r="D2" s="487"/>
      <c r="E2" s="487"/>
      <c r="F2" s="487"/>
      <c r="G2" s="487"/>
      <c r="S2" s="485" t="s">
        <v>103</v>
      </c>
      <c r="T2" s="170">
        <v>8</v>
      </c>
      <c r="U2" s="485" t="s">
        <v>125</v>
      </c>
      <c r="V2" s="170" t="s">
        <v>128</v>
      </c>
      <c r="W2" s="485" t="s">
        <v>126</v>
      </c>
      <c r="X2" s="170" t="s">
        <v>128</v>
      </c>
      <c r="Y2" s="485" t="s">
        <v>127</v>
      </c>
      <c r="AA2" s="488" t="str">
        <f>IF(OR(NOT(ISNUMBER(T2)),NOT(ISNUMBER(V2)),NOT(ISNUMBER(X2))),"日付に未入力があります","")</f>
        <v>日付に未入力があります</v>
      </c>
      <c r="AB2" s="488"/>
      <c r="AC2" s="488"/>
      <c r="AD2" s="488"/>
      <c r="AE2" s="488"/>
      <c r="AF2" s="488"/>
      <c r="AG2" s="485"/>
    </row>
    <row r="3" spans="1:33" ht="24" customHeight="1" x14ac:dyDescent="0.55000000000000004">
      <c r="A3" s="485"/>
      <c r="B3" s="485"/>
      <c r="C3" s="485"/>
      <c r="D3" s="485"/>
      <c r="E3" s="485"/>
      <c r="F3" s="485"/>
      <c r="G3" s="485"/>
      <c r="S3" s="485"/>
      <c r="T3" s="485"/>
      <c r="U3" s="485"/>
      <c r="V3" s="485"/>
      <c r="W3" s="485"/>
      <c r="X3" s="485"/>
      <c r="Y3" s="485"/>
      <c r="AA3" s="485"/>
    </row>
    <row r="4" spans="1:33" ht="24" customHeight="1" x14ac:dyDescent="0.55000000000000004">
      <c r="A4" s="485" t="s">
        <v>104</v>
      </c>
      <c r="B4" s="485"/>
      <c r="C4" s="485"/>
      <c r="D4" s="485"/>
      <c r="E4" s="485"/>
      <c r="F4" s="485"/>
      <c r="G4" s="485"/>
      <c r="S4" s="485"/>
      <c r="T4" s="485"/>
      <c r="U4" s="485"/>
      <c r="V4" s="485"/>
      <c r="W4" s="485"/>
      <c r="X4" s="485"/>
      <c r="Y4" s="485"/>
      <c r="AA4" s="485"/>
    </row>
    <row r="5" spans="1:33" ht="22.25" customHeight="1" x14ac:dyDescent="0.55000000000000004">
      <c r="A5" s="485"/>
      <c r="B5" s="485"/>
      <c r="C5" s="485"/>
      <c r="D5" s="485"/>
      <c r="E5" s="485"/>
      <c r="F5" s="485"/>
      <c r="G5" s="485"/>
      <c r="H5" s="485"/>
      <c r="I5" s="485"/>
      <c r="J5" s="485"/>
      <c r="K5" s="485"/>
      <c r="L5" s="485"/>
      <c r="N5" s="485"/>
      <c r="O5" s="485"/>
      <c r="P5" s="485"/>
      <c r="Q5" s="485"/>
      <c r="R5" s="485"/>
      <c r="S5" s="485"/>
      <c r="T5" s="485"/>
      <c r="U5" s="485"/>
      <c r="V5" s="485"/>
      <c r="W5" s="169"/>
      <c r="X5" s="485"/>
      <c r="Y5" s="485"/>
      <c r="AA5" s="485"/>
      <c r="AB5" s="489"/>
    </row>
    <row r="6" spans="1:33" ht="18" customHeight="1" x14ac:dyDescent="0.55000000000000004">
      <c r="A6" s="485"/>
      <c r="B6" s="485"/>
      <c r="C6" s="485"/>
      <c r="D6" s="485"/>
      <c r="E6" s="485"/>
      <c r="F6" s="485"/>
      <c r="G6" s="485"/>
      <c r="H6" s="485"/>
      <c r="I6" s="485"/>
      <c r="J6" s="485"/>
      <c r="K6" s="485"/>
      <c r="L6" s="485"/>
      <c r="N6" s="485" t="s">
        <v>105</v>
      </c>
      <c r="O6" s="485"/>
      <c r="P6" s="485"/>
      <c r="Q6" s="485"/>
      <c r="R6" s="261"/>
      <c r="S6" s="261"/>
      <c r="T6" s="261"/>
      <c r="U6" s="261"/>
      <c r="V6" s="261"/>
      <c r="W6" s="261"/>
      <c r="X6" s="261"/>
      <c r="Y6" s="261"/>
      <c r="Z6" s="261"/>
      <c r="AA6" s="488" t="str">
        <f>IF(TRIM(R6)="","郵便番号に未入力があります","")</f>
        <v>郵便番号に未入力があります</v>
      </c>
      <c r="AB6" s="489"/>
    </row>
    <row r="7" spans="1:33" ht="18" customHeight="1" x14ac:dyDescent="0.55000000000000004">
      <c r="A7" s="485"/>
      <c r="B7" s="485"/>
      <c r="C7" s="485"/>
      <c r="D7" s="485"/>
      <c r="E7" s="485"/>
      <c r="F7" s="485"/>
      <c r="G7" s="485"/>
      <c r="H7" s="485"/>
      <c r="I7" s="485"/>
      <c r="J7" s="485"/>
      <c r="K7" s="485"/>
      <c r="L7" s="485"/>
      <c r="N7" s="485"/>
      <c r="O7" s="485"/>
      <c r="P7" s="490" t="s">
        <v>218</v>
      </c>
      <c r="Q7" s="490"/>
      <c r="R7" s="260"/>
      <c r="S7" s="260"/>
      <c r="T7" s="260"/>
      <c r="U7" s="260"/>
      <c r="V7" s="260"/>
      <c r="W7" s="260"/>
      <c r="X7" s="260"/>
      <c r="Y7" s="260"/>
      <c r="Z7" s="260"/>
      <c r="AA7" s="488" t="str">
        <f>IF(TRIM(R7)="","住所に未入力があります","")</f>
        <v>住所に未入力があります</v>
      </c>
      <c r="AB7" s="489"/>
    </row>
    <row r="8" spans="1:33" ht="21.65" customHeight="1" x14ac:dyDescent="0.55000000000000004">
      <c r="A8" s="485"/>
      <c r="B8" s="485"/>
      <c r="C8" s="485"/>
      <c r="D8" s="485"/>
      <c r="E8" s="485"/>
      <c r="F8" s="485"/>
      <c r="G8" s="485"/>
      <c r="H8" s="485"/>
      <c r="I8" s="485"/>
      <c r="J8" s="485"/>
      <c r="K8" s="485"/>
      <c r="L8" s="485"/>
      <c r="N8" s="485" t="s">
        <v>106</v>
      </c>
      <c r="O8" s="485"/>
      <c r="P8" s="485"/>
      <c r="Q8" s="485"/>
      <c r="R8" s="260"/>
      <c r="S8" s="260"/>
      <c r="T8" s="260"/>
      <c r="U8" s="260"/>
      <c r="V8" s="260"/>
      <c r="W8" s="260"/>
      <c r="X8" s="260"/>
      <c r="Y8" s="260"/>
      <c r="Z8" s="260"/>
      <c r="AA8" s="488" t="str">
        <f>IF(TRIM(R8)="","団体名に未入力があります","")</f>
        <v>団体名に未入力があります</v>
      </c>
      <c r="AB8" s="489"/>
    </row>
    <row r="9" spans="1:33" ht="18" customHeight="1" x14ac:dyDescent="0.55000000000000004">
      <c r="A9" s="485"/>
      <c r="B9" s="485"/>
      <c r="C9" s="485"/>
      <c r="D9" s="485"/>
      <c r="E9" s="485"/>
      <c r="F9" s="485"/>
      <c r="G9" s="485"/>
      <c r="H9" s="485"/>
      <c r="I9" s="485"/>
      <c r="J9" s="485"/>
      <c r="K9" s="485"/>
      <c r="L9" s="485"/>
      <c r="N9" s="485" t="s">
        <v>107</v>
      </c>
      <c r="O9" s="485"/>
      <c r="P9" s="485"/>
      <c r="Q9" s="485"/>
      <c r="R9" s="260"/>
      <c r="S9" s="260"/>
      <c r="T9" s="260"/>
      <c r="U9" s="260"/>
      <c r="V9" s="260"/>
      <c r="W9" s="260"/>
      <c r="X9" s="260"/>
      <c r="Y9" s="260"/>
      <c r="Z9" s="260"/>
      <c r="AA9" s="488" t="str">
        <f>IF(TRIM(R9)="","代表者氏名に未入力があります","")</f>
        <v>代表者氏名に未入力があります</v>
      </c>
      <c r="AB9" s="489"/>
    </row>
    <row r="10" spans="1:33" ht="18" customHeight="1" x14ac:dyDescent="0.55000000000000004">
      <c r="A10" s="485"/>
      <c r="B10" s="485"/>
      <c r="C10" s="485"/>
      <c r="D10" s="485"/>
      <c r="E10" s="485"/>
      <c r="F10" s="485"/>
      <c r="G10" s="485"/>
      <c r="H10" s="485"/>
      <c r="I10" s="485"/>
      <c r="J10" s="485"/>
      <c r="K10" s="485"/>
      <c r="L10" s="485"/>
      <c r="N10" s="485" t="s">
        <v>108</v>
      </c>
      <c r="O10" s="485"/>
      <c r="P10" s="485"/>
      <c r="Q10" s="485"/>
      <c r="R10" s="260"/>
      <c r="S10" s="260"/>
      <c r="T10" s="260"/>
      <c r="U10" s="260"/>
      <c r="V10" s="260"/>
      <c r="W10" s="260"/>
      <c r="X10" s="260"/>
      <c r="Y10" s="260"/>
      <c r="Z10" s="260"/>
      <c r="AA10" s="488" t="str">
        <f>IF(TRIM(R10)="","代表者電話番号に未入力があります","")</f>
        <v>代表者電話番号に未入力があります</v>
      </c>
      <c r="AB10" s="489"/>
    </row>
    <row r="11" spans="1:33" ht="35.4" customHeight="1" x14ac:dyDescent="0.55000000000000004">
      <c r="A11" s="485"/>
      <c r="B11" s="485"/>
      <c r="C11" s="485"/>
      <c r="D11" s="485"/>
      <c r="E11" s="485"/>
      <c r="F11" s="485"/>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row>
    <row r="12" spans="1:33" x14ac:dyDescent="0.55000000000000004">
      <c r="A12" s="485"/>
      <c r="B12" s="485"/>
      <c r="C12" s="485"/>
      <c r="D12" s="485"/>
      <c r="E12" s="485"/>
      <c r="G12" s="485"/>
      <c r="H12" s="491" t="s">
        <v>140</v>
      </c>
      <c r="I12" s="491"/>
      <c r="J12" s="491"/>
      <c r="K12" s="491"/>
      <c r="L12" s="491"/>
      <c r="M12" s="491"/>
      <c r="N12" s="491"/>
      <c r="O12" s="491"/>
      <c r="P12" s="491"/>
      <c r="Q12" s="491"/>
      <c r="R12" s="485"/>
      <c r="S12" s="485"/>
      <c r="T12" s="485"/>
      <c r="U12" s="485"/>
      <c r="V12" s="485"/>
      <c r="W12" s="485"/>
      <c r="X12" s="485"/>
      <c r="Y12" s="485"/>
      <c r="Z12" s="485"/>
      <c r="AA12" s="485"/>
      <c r="AB12" s="485"/>
      <c r="AC12" s="485"/>
      <c r="AD12" s="485"/>
      <c r="AE12" s="485"/>
      <c r="AF12" s="485"/>
      <c r="AG12" s="485"/>
    </row>
    <row r="13" spans="1:33" x14ac:dyDescent="0.55000000000000004">
      <c r="A13" s="485"/>
      <c r="B13" s="485"/>
      <c r="C13" s="485"/>
      <c r="D13" s="485"/>
      <c r="E13" s="485"/>
      <c r="G13" s="485"/>
      <c r="H13" s="492" t="s">
        <v>219</v>
      </c>
      <c r="I13" s="492"/>
      <c r="J13" s="492"/>
      <c r="K13" s="492"/>
      <c r="L13" s="492"/>
      <c r="M13" s="492"/>
      <c r="N13" s="492"/>
      <c r="O13" s="492"/>
      <c r="P13" s="492"/>
      <c r="Q13" s="492"/>
      <c r="R13" s="492"/>
      <c r="S13" s="485"/>
      <c r="T13" s="485"/>
      <c r="U13" s="485"/>
      <c r="V13" s="485"/>
      <c r="W13" s="485"/>
      <c r="X13" s="485"/>
      <c r="Y13" s="485"/>
      <c r="Z13" s="485"/>
      <c r="AA13" s="485"/>
      <c r="AB13" s="485"/>
      <c r="AC13" s="485"/>
      <c r="AD13" s="485"/>
      <c r="AE13" s="485"/>
      <c r="AF13" s="485"/>
      <c r="AG13" s="485"/>
    </row>
    <row r="14" spans="1:33" x14ac:dyDescent="0.55000000000000004">
      <c r="A14" s="485"/>
      <c r="B14" s="485"/>
      <c r="C14" s="485"/>
      <c r="D14" s="485"/>
      <c r="E14" s="485"/>
      <c r="F14" s="485"/>
      <c r="G14" s="485"/>
      <c r="H14" s="485"/>
      <c r="I14" s="485"/>
      <c r="J14" s="485"/>
      <c r="K14" s="485"/>
      <c r="L14" s="485"/>
      <c r="M14" s="485"/>
      <c r="N14" s="485"/>
      <c r="O14" s="485"/>
      <c r="P14" s="485"/>
      <c r="Q14" s="485"/>
      <c r="R14" s="485"/>
      <c r="S14" s="485"/>
      <c r="T14" s="485"/>
      <c r="U14" s="485"/>
      <c r="V14" s="485"/>
      <c r="W14" s="485"/>
      <c r="X14" s="485"/>
      <c r="Y14" s="485"/>
      <c r="Z14" s="485"/>
      <c r="AA14" s="485"/>
      <c r="AB14" s="485"/>
      <c r="AC14" s="485"/>
      <c r="AD14" s="485"/>
      <c r="AE14" s="485"/>
      <c r="AF14" s="485"/>
      <c r="AG14" s="485"/>
    </row>
    <row r="15" spans="1:33" x14ac:dyDescent="0.55000000000000004">
      <c r="A15" s="485"/>
      <c r="B15" s="485"/>
      <c r="C15" s="485"/>
      <c r="D15" s="485"/>
      <c r="E15" s="485"/>
      <c r="F15" s="485"/>
      <c r="G15" s="485"/>
      <c r="H15" s="485"/>
      <c r="I15" s="485"/>
      <c r="J15" s="485"/>
      <c r="K15" s="485"/>
      <c r="L15" s="485"/>
      <c r="M15" s="485"/>
      <c r="N15" s="485"/>
      <c r="O15" s="485"/>
      <c r="P15" s="485"/>
      <c r="Q15" s="485"/>
      <c r="R15" s="485"/>
      <c r="S15" s="485"/>
      <c r="T15" s="485"/>
      <c r="U15" s="485"/>
      <c r="V15" s="485"/>
      <c r="W15" s="485"/>
      <c r="X15" s="485"/>
      <c r="Y15" s="485"/>
      <c r="Z15" s="485"/>
      <c r="AA15" s="485"/>
      <c r="AB15" s="485"/>
      <c r="AC15" s="485"/>
      <c r="AD15" s="485"/>
      <c r="AE15" s="485"/>
      <c r="AF15" s="485"/>
      <c r="AG15" s="485"/>
    </row>
    <row r="16" spans="1:33" x14ac:dyDescent="0.55000000000000004">
      <c r="A16" s="493" t="s">
        <v>220</v>
      </c>
      <c r="B16" s="493"/>
      <c r="C16" s="493"/>
      <c r="D16" s="493"/>
      <c r="E16" s="493"/>
      <c r="F16" s="493"/>
      <c r="G16" s="493"/>
      <c r="H16" s="493"/>
      <c r="I16" s="493"/>
      <c r="J16" s="493"/>
      <c r="K16" s="493"/>
      <c r="L16" s="493"/>
      <c r="M16" s="493"/>
      <c r="N16" s="493"/>
      <c r="O16" s="493"/>
      <c r="P16" s="493"/>
      <c r="Q16" s="493"/>
      <c r="R16" s="493"/>
      <c r="S16" s="493"/>
      <c r="T16" s="493"/>
      <c r="U16" s="493"/>
      <c r="V16" s="493"/>
      <c r="W16" s="485"/>
      <c r="X16" s="485"/>
      <c r="Y16" s="485"/>
      <c r="Z16" s="485"/>
      <c r="AA16" s="485"/>
      <c r="AB16" s="485"/>
      <c r="AC16" s="485"/>
      <c r="AD16" s="485"/>
      <c r="AE16" s="485"/>
      <c r="AF16" s="485"/>
      <c r="AG16" s="485"/>
    </row>
    <row r="17" spans="1:33" x14ac:dyDescent="0.55000000000000004">
      <c r="A17" s="485" t="s">
        <v>332</v>
      </c>
      <c r="B17" s="485"/>
      <c r="C17" s="485"/>
      <c r="D17" s="485"/>
      <c r="E17" s="485"/>
      <c r="F17" s="485"/>
      <c r="G17" s="485"/>
      <c r="H17" s="485"/>
      <c r="I17" s="485"/>
      <c r="J17" s="485"/>
      <c r="K17" s="485"/>
      <c r="L17" s="485"/>
      <c r="M17" s="485"/>
      <c r="N17" s="485"/>
      <c r="O17" s="485"/>
      <c r="P17" s="485"/>
      <c r="Q17" s="485"/>
      <c r="R17" s="485"/>
      <c r="S17" s="485"/>
      <c r="T17" s="485"/>
      <c r="U17" s="485"/>
      <c r="V17" s="485"/>
      <c r="W17" s="485"/>
      <c r="X17" s="485"/>
      <c r="Y17" s="485"/>
      <c r="Z17" s="485"/>
      <c r="AA17" s="488"/>
      <c r="AC17" s="485"/>
      <c r="AD17" s="485"/>
      <c r="AE17" s="485"/>
      <c r="AF17" s="485"/>
      <c r="AG17" s="485"/>
    </row>
    <row r="18" spans="1:33" x14ac:dyDescent="0.55000000000000004">
      <c r="A18" s="485" t="s">
        <v>331</v>
      </c>
      <c r="B18" s="485"/>
      <c r="C18" s="485"/>
      <c r="D18" s="485"/>
      <c r="E18" s="485"/>
      <c r="F18" s="485"/>
      <c r="G18" s="485"/>
      <c r="H18" s="485"/>
      <c r="I18" s="485"/>
      <c r="J18" s="485"/>
      <c r="K18" s="485"/>
      <c r="L18" s="485"/>
      <c r="M18" s="485"/>
      <c r="N18" s="485"/>
      <c r="O18" s="485"/>
      <c r="P18" s="485"/>
      <c r="Q18" s="485"/>
      <c r="R18" s="485"/>
      <c r="S18" s="485"/>
      <c r="T18" s="485"/>
      <c r="U18" s="485"/>
      <c r="V18" s="485"/>
      <c r="W18" s="485"/>
      <c r="X18" s="485"/>
      <c r="Y18" s="485"/>
      <c r="Z18" s="485"/>
      <c r="AA18" s="485"/>
      <c r="AB18" s="485"/>
      <c r="AC18" s="485"/>
      <c r="AD18" s="485"/>
      <c r="AE18" s="485"/>
      <c r="AF18" s="485"/>
      <c r="AG18" s="485"/>
    </row>
    <row r="19" spans="1:33" x14ac:dyDescent="0.55000000000000004">
      <c r="A19" s="493" t="s">
        <v>119</v>
      </c>
      <c r="B19" s="493"/>
      <c r="C19" s="493"/>
      <c r="D19" s="493"/>
      <c r="E19" s="493"/>
      <c r="F19" s="493"/>
      <c r="G19" s="493"/>
      <c r="H19" s="493"/>
      <c r="I19" s="493"/>
      <c r="J19" s="493"/>
      <c r="K19" s="493"/>
      <c r="L19" s="493"/>
      <c r="M19" s="493"/>
      <c r="N19" s="493"/>
      <c r="O19" s="493"/>
      <c r="P19" s="493"/>
      <c r="Q19" s="493"/>
      <c r="R19" s="493"/>
      <c r="S19" s="493"/>
      <c r="T19" s="493"/>
      <c r="U19" s="493"/>
      <c r="V19" s="493"/>
      <c r="W19" s="485"/>
      <c r="X19" s="485"/>
      <c r="Y19" s="485"/>
      <c r="Z19" s="485"/>
      <c r="AA19" s="485"/>
      <c r="AB19" s="485"/>
      <c r="AC19" s="485"/>
      <c r="AD19" s="485"/>
      <c r="AE19" s="485"/>
      <c r="AF19" s="485"/>
      <c r="AG19" s="485"/>
    </row>
    <row r="20" spans="1:33" x14ac:dyDescent="0.55000000000000004">
      <c r="A20" s="485"/>
      <c r="B20" s="485"/>
      <c r="C20" s="485"/>
      <c r="D20" s="485"/>
      <c r="E20" s="485"/>
      <c r="F20" s="485"/>
      <c r="G20" s="485"/>
      <c r="H20" s="485"/>
      <c r="I20" s="485"/>
      <c r="J20" s="485"/>
      <c r="K20" s="485"/>
      <c r="L20" s="485" t="s">
        <v>109</v>
      </c>
      <c r="M20" s="485"/>
      <c r="N20" s="485"/>
      <c r="O20" s="485"/>
      <c r="P20" s="485"/>
      <c r="Q20" s="485"/>
      <c r="R20" s="485"/>
      <c r="S20" s="485"/>
      <c r="T20" s="485"/>
      <c r="U20" s="485"/>
      <c r="V20" s="485"/>
      <c r="W20" s="485"/>
      <c r="X20" s="485"/>
      <c r="Y20" s="485"/>
      <c r="Z20" s="485"/>
      <c r="AA20" s="485"/>
      <c r="AB20" s="485"/>
      <c r="AC20" s="485"/>
      <c r="AD20" s="485"/>
      <c r="AE20" s="485"/>
      <c r="AF20" s="485"/>
      <c r="AG20" s="485"/>
    </row>
    <row r="21" spans="1:33" x14ac:dyDescent="0.55000000000000004">
      <c r="A21" s="485"/>
      <c r="B21" s="485"/>
      <c r="C21" s="485"/>
      <c r="D21" s="485"/>
      <c r="E21" s="485"/>
      <c r="F21" s="485"/>
      <c r="G21" s="485"/>
      <c r="H21" s="485"/>
      <c r="I21" s="485"/>
      <c r="J21" s="485"/>
      <c r="K21" s="485"/>
      <c r="L21" s="485"/>
      <c r="M21" s="485"/>
      <c r="N21" s="485"/>
      <c r="O21" s="485"/>
      <c r="P21" s="485"/>
      <c r="Q21" s="485"/>
      <c r="R21" s="485"/>
      <c r="S21" s="485"/>
      <c r="T21" s="485"/>
      <c r="U21" s="485"/>
      <c r="V21" s="485"/>
      <c r="W21" s="485"/>
      <c r="X21" s="485"/>
      <c r="Y21" s="485"/>
      <c r="Z21" s="485"/>
      <c r="AA21" s="485"/>
      <c r="AB21" s="485"/>
      <c r="AC21" s="485"/>
      <c r="AD21" s="485"/>
      <c r="AE21" s="485"/>
      <c r="AF21" s="485"/>
      <c r="AG21" s="485"/>
    </row>
    <row r="22" spans="1:33" x14ac:dyDescent="0.55000000000000004">
      <c r="A22" s="485"/>
      <c r="B22" s="485"/>
      <c r="C22" s="485"/>
      <c r="D22" s="485"/>
      <c r="E22" s="485"/>
      <c r="F22" s="485"/>
      <c r="G22" s="485"/>
      <c r="H22" s="485"/>
      <c r="I22" s="485"/>
      <c r="J22" s="485"/>
      <c r="K22" s="485"/>
      <c r="L22" s="485"/>
      <c r="M22" s="485"/>
      <c r="N22" s="485"/>
      <c r="O22" s="485"/>
      <c r="P22" s="485"/>
      <c r="Q22" s="485"/>
      <c r="R22" s="485"/>
      <c r="S22" s="485"/>
      <c r="T22" s="485"/>
      <c r="U22" s="485"/>
      <c r="V22" s="485"/>
      <c r="W22" s="485"/>
      <c r="X22" s="485"/>
      <c r="Y22" s="485"/>
      <c r="Z22" s="485"/>
      <c r="AA22" s="485"/>
      <c r="AB22" s="485"/>
      <c r="AC22" s="485"/>
      <c r="AD22" s="485"/>
      <c r="AE22" s="485"/>
      <c r="AF22" s="485"/>
      <c r="AG22" s="485"/>
    </row>
    <row r="23" spans="1:33" x14ac:dyDescent="0.55000000000000004">
      <c r="A23" s="485" t="s">
        <v>221</v>
      </c>
      <c r="B23" s="485"/>
      <c r="C23" s="485"/>
      <c r="D23" s="485"/>
      <c r="E23" s="485"/>
      <c r="F23" s="485"/>
      <c r="G23" s="485"/>
      <c r="H23" s="485"/>
      <c r="I23" s="485" t="s">
        <v>222</v>
      </c>
      <c r="J23" s="485"/>
      <c r="K23" s="485"/>
      <c r="L23" s="485"/>
      <c r="M23" s="485"/>
      <c r="N23" s="485"/>
      <c r="O23" s="485"/>
      <c r="P23" s="485"/>
      <c r="Q23" s="485"/>
      <c r="R23" s="485"/>
      <c r="S23" s="485"/>
      <c r="T23" s="485"/>
      <c r="U23" s="485"/>
      <c r="V23" s="485"/>
      <c r="W23" s="485"/>
      <c r="X23" s="485"/>
      <c r="Y23" s="485"/>
      <c r="Z23" s="485"/>
      <c r="AA23" s="485"/>
      <c r="AB23" s="485"/>
      <c r="AC23" s="485"/>
      <c r="AD23" s="485"/>
      <c r="AE23" s="485"/>
      <c r="AF23" s="485"/>
      <c r="AG23" s="485"/>
    </row>
    <row r="24" spans="1:33" x14ac:dyDescent="0.55000000000000004">
      <c r="A24" s="485"/>
      <c r="B24" s="485"/>
      <c r="C24" s="485"/>
      <c r="D24" s="485"/>
      <c r="E24" s="485"/>
      <c r="F24" s="485"/>
      <c r="G24" s="485"/>
      <c r="H24" s="485"/>
      <c r="I24" s="485"/>
      <c r="J24" s="485"/>
      <c r="K24" s="485"/>
      <c r="L24" s="485"/>
      <c r="M24" s="485"/>
      <c r="N24" s="485"/>
      <c r="O24" s="485"/>
      <c r="P24" s="485"/>
      <c r="Q24" s="485"/>
      <c r="R24" s="485"/>
      <c r="S24" s="485"/>
      <c r="T24" s="485"/>
      <c r="U24" s="485"/>
      <c r="V24" s="485"/>
      <c r="W24" s="485"/>
      <c r="X24" s="485"/>
      <c r="Y24" s="485"/>
      <c r="Z24" s="485"/>
      <c r="AA24" s="485"/>
      <c r="AB24" s="485"/>
      <c r="AC24" s="485"/>
      <c r="AD24" s="485"/>
      <c r="AE24" s="485"/>
      <c r="AF24" s="485"/>
      <c r="AG24" s="485"/>
    </row>
    <row r="25" spans="1:33" x14ac:dyDescent="0.55000000000000004">
      <c r="A25" s="485"/>
      <c r="B25" s="485"/>
      <c r="C25" s="485"/>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c r="AG25" s="485"/>
    </row>
    <row r="26" spans="1:33" x14ac:dyDescent="0.55000000000000004">
      <c r="A26" s="485" t="s">
        <v>223</v>
      </c>
      <c r="B26" s="485"/>
      <c r="C26" s="485"/>
      <c r="D26" s="485"/>
      <c r="E26" s="485"/>
      <c r="F26" s="485"/>
      <c r="G26" s="485"/>
      <c r="H26" s="485"/>
      <c r="I26" s="485" t="s">
        <v>224</v>
      </c>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row>
    <row r="27" spans="1:33" x14ac:dyDescent="0.55000000000000004">
      <c r="A27" s="485"/>
      <c r="B27" s="485"/>
      <c r="C27" s="485"/>
      <c r="D27" s="485"/>
      <c r="E27" s="485"/>
      <c r="F27" s="485"/>
      <c r="G27" s="485"/>
      <c r="H27" s="485"/>
      <c r="I27" s="485" t="s">
        <v>225</v>
      </c>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c r="AG27" s="485"/>
    </row>
    <row r="28" spans="1:33" x14ac:dyDescent="0.55000000000000004">
      <c r="A28" s="485"/>
      <c r="B28" s="485"/>
      <c r="C28" s="485"/>
      <c r="D28" s="485"/>
      <c r="E28" s="485"/>
      <c r="F28" s="485"/>
      <c r="G28" s="485"/>
      <c r="H28" s="485"/>
      <c r="I28" s="485" t="s">
        <v>226</v>
      </c>
      <c r="J28" s="485"/>
      <c r="K28" s="485"/>
      <c r="L28" s="485"/>
      <c r="M28" s="485"/>
      <c r="N28" s="485"/>
      <c r="O28" s="485"/>
      <c r="P28" s="485"/>
      <c r="Q28" s="485"/>
      <c r="R28" s="485"/>
      <c r="S28" s="485"/>
      <c r="T28" s="485"/>
      <c r="U28" s="485"/>
      <c r="V28" s="485"/>
      <c r="W28" s="485"/>
      <c r="X28" s="485"/>
      <c r="Y28" s="485"/>
      <c r="Z28" s="485"/>
      <c r="AA28" s="485"/>
      <c r="AB28" s="485"/>
      <c r="AC28" s="485"/>
      <c r="AD28" s="485"/>
      <c r="AE28" s="485"/>
      <c r="AF28" s="485"/>
      <c r="AG28" s="485"/>
    </row>
    <row r="29" spans="1:33" x14ac:dyDescent="0.55000000000000004">
      <c r="A29" s="485"/>
      <c r="B29" s="485"/>
      <c r="C29" s="48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c r="AG29" s="485"/>
    </row>
    <row r="30" spans="1:33" x14ac:dyDescent="0.55000000000000004">
      <c r="A30" s="494" t="s">
        <v>227</v>
      </c>
      <c r="B30" s="485" t="s">
        <v>228</v>
      </c>
      <c r="C30" s="485"/>
      <c r="D30" s="485"/>
      <c r="E30" s="485"/>
      <c r="F30" s="485"/>
      <c r="G30" s="485"/>
      <c r="H30" s="485"/>
      <c r="I30" s="485" t="s">
        <v>229</v>
      </c>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row>
    <row r="31" spans="1:33" x14ac:dyDescent="0.55000000000000004">
      <c r="A31" s="485"/>
      <c r="B31" s="485"/>
      <c r="C31" s="485"/>
      <c r="D31" s="485"/>
      <c r="E31" s="485"/>
      <c r="F31" s="485"/>
      <c r="G31" s="485"/>
      <c r="H31" s="485"/>
      <c r="I31" s="485"/>
      <c r="J31" s="485"/>
      <c r="K31" s="485"/>
      <c r="L31" s="485"/>
      <c r="M31" s="485"/>
      <c r="N31" s="485"/>
      <c r="O31" s="485"/>
      <c r="P31" s="485"/>
      <c r="Q31" s="485"/>
      <c r="R31" s="485"/>
      <c r="S31" s="485"/>
      <c r="T31" s="485"/>
      <c r="U31" s="485"/>
      <c r="V31" s="485"/>
      <c r="W31" s="485"/>
      <c r="X31" s="485"/>
      <c r="Y31" s="485"/>
      <c r="Z31" s="485"/>
      <c r="AA31" s="485"/>
      <c r="AB31" s="485"/>
      <c r="AC31" s="485"/>
      <c r="AD31" s="485"/>
      <c r="AE31" s="485"/>
      <c r="AF31" s="485"/>
      <c r="AG31" s="485"/>
    </row>
    <row r="32" spans="1:33" x14ac:dyDescent="0.55000000000000004">
      <c r="A32" s="495" t="s">
        <v>230</v>
      </c>
      <c r="B32" s="485" t="s">
        <v>231</v>
      </c>
      <c r="C32" s="485"/>
      <c r="D32" s="485"/>
      <c r="E32" s="485"/>
      <c r="F32" s="485"/>
      <c r="G32" s="485"/>
      <c r="H32" s="485"/>
      <c r="I32" s="264">
        <f>+'(別紙1－1)年間活動計画'!F109</f>
        <v>0</v>
      </c>
      <c r="J32" s="264"/>
      <c r="K32" s="264"/>
      <c r="L32" s="264"/>
      <c r="M32" s="485" t="s">
        <v>138</v>
      </c>
      <c r="N32" s="485"/>
      <c r="O32" s="485" t="s">
        <v>265</v>
      </c>
      <c r="P32" s="485"/>
      <c r="Q32" s="485"/>
      <c r="R32" s="485"/>
      <c r="S32" s="485"/>
      <c r="T32" s="485"/>
      <c r="U32" s="485"/>
      <c r="V32" s="485"/>
      <c r="W32" s="485"/>
      <c r="X32" s="485"/>
      <c r="Y32" s="485"/>
      <c r="Z32" s="485"/>
      <c r="AA32" s="488" t="str">
        <f>IF(TRIM(I32)="","交付決定額に未入力があります","")</f>
        <v/>
      </c>
      <c r="AB32" s="485"/>
      <c r="AC32" s="485"/>
      <c r="AD32" s="485"/>
      <c r="AE32" s="485"/>
      <c r="AF32" s="485"/>
      <c r="AG32" s="485"/>
    </row>
    <row r="33" spans="1:33" x14ac:dyDescent="0.55000000000000004">
      <c r="A33" s="485"/>
      <c r="B33" s="485"/>
      <c r="C33" s="485" t="s">
        <v>264</v>
      </c>
      <c r="D33" s="485"/>
      <c r="E33" s="485"/>
      <c r="F33" s="485"/>
      <c r="G33" s="485"/>
      <c r="H33" s="485"/>
      <c r="I33" s="264">
        <f>+'(別紙1－1)年間活動計画'!F107</f>
        <v>0</v>
      </c>
      <c r="J33" s="264"/>
      <c r="K33" s="264"/>
      <c r="L33" s="264"/>
      <c r="M33" s="485" t="s">
        <v>138</v>
      </c>
      <c r="N33" s="485"/>
      <c r="O33" s="485"/>
      <c r="P33" s="485"/>
      <c r="Q33" s="485"/>
      <c r="R33" s="485"/>
      <c r="S33" s="485"/>
      <c r="T33" s="485"/>
      <c r="U33" s="485"/>
      <c r="V33" s="485"/>
      <c r="W33" s="485"/>
      <c r="X33" s="485"/>
      <c r="Y33" s="485"/>
      <c r="Z33" s="485"/>
      <c r="AA33" s="488" t="str">
        <f>IF(TRIM(I33)="","うち、消耗品交付決定額に未入力があります","")</f>
        <v/>
      </c>
      <c r="AB33" s="485"/>
      <c r="AC33" s="485"/>
      <c r="AD33" s="485"/>
      <c r="AE33" s="485"/>
      <c r="AF33" s="485"/>
      <c r="AG33" s="485"/>
    </row>
    <row r="34" spans="1:33" x14ac:dyDescent="0.55000000000000004">
      <c r="A34" s="485"/>
      <c r="B34" s="485"/>
      <c r="C34" s="485"/>
      <c r="D34" s="485"/>
      <c r="E34" s="485"/>
      <c r="F34" s="485"/>
      <c r="G34" s="485"/>
      <c r="H34" s="485"/>
      <c r="I34" s="485"/>
      <c r="J34" s="485"/>
      <c r="K34" s="485" t="s">
        <v>128</v>
      </c>
      <c r="L34" s="485"/>
      <c r="M34" s="485"/>
      <c r="N34" s="496"/>
      <c r="O34" s="496"/>
      <c r="P34" s="496"/>
      <c r="Q34" s="496"/>
      <c r="R34" s="496"/>
      <c r="S34" s="496"/>
      <c r="T34" s="496"/>
      <c r="U34" s="496"/>
      <c r="V34" s="496"/>
      <c r="W34" s="496"/>
      <c r="X34" s="485"/>
      <c r="Y34" s="485"/>
      <c r="Z34" s="485"/>
      <c r="AA34" s="485"/>
      <c r="AB34" s="485"/>
      <c r="AC34" s="485"/>
      <c r="AD34" s="485"/>
      <c r="AE34" s="485"/>
      <c r="AF34" s="485"/>
      <c r="AG34" s="485"/>
    </row>
    <row r="35" spans="1:33" x14ac:dyDescent="0.55000000000000004">
      <c r="A35" s="495" t="s">
        <v>232</v>
      </c>
      <c r="B35" s="485" t="s">
        <v>266</v>
      </c>
      <c r="C35" s="485"/>
      <c r="D35" s="485"/>
      <c r="E35" s="485"/>
      <c r="F35" s="485"/>
      <c r="G35" s="485"/>
      <c r="H35" s="485"/>
      <c r="I35" s="485" t="s">
        <v>129</v>
      </c>
      <c r="J35" s="170">
        <f>+T2</f>
        <v>8</v>
      </c>
      <c r="K35" s="485" t="s">
        <v>125</v>
      </c>
      <c r="L35" s="170" t="str">
        <f>+V2</f>
        <v xml:space="preserve"> </v>
      </c>
      <c r="M35" s="485" t="s">
        <v>126</v>
      </c>
      <c r="N35" s="170">
        <v>1</v>
      </c>
      <c r="O35" s="485" t="s">
        <v>127</v>
      </c>
      <c r="P35" s="485"/>
      <c r="Q35" s="485"/>
      <c r="R35" s="485"/>
      <c r="S35" s="485"/>
      <c r="T35" s="485"/>
      <c r="U35" s="485"/>
      <c r="V35" s="485"/>
      <c r="W35" s="485"/>
      <c r="X35" s="485"/>
      <c r="Y35" s="485"/>
      <c r="Z35" s="485"/>
      <c r="AA35" s="488" t="str">
        <f>IF(OR(NOT(ISNUMBER(J35)),NOT(ISNUMBER(L35)),NOT(ISNUMBER(N35))),"日付に未入力があります","")</f>
        <v>日付に未入力があります</v>
      </c>
      <c r="AB35" s="488"/>
      <c r="AC35" s="488"/>
      <c r="AD35" s="488"/>
      <c r="AE35" s="488"/>
      <c r="AF35" s="488"/>
      <c r="AG35" s="488"/>
    </row>
    <row r="36" spans="1:33" x14ac:dyDescent="0.55000000000000004">
      <c r="A36" s="485"/>
      <c r="B36" s="485"/>
      <c r="C36" s="485"/>
      <c r="D36" s="485"/>
      <c r="E36" s="485"/>
      <c r="F36" s="485"/>
      <c r="G36" s="485"/>
      <c r="H36" s="485"/>
      <c r="I36" s="485"/>
      <c r="J36" s="485"/>
      <c r="K36" s="485"/>
      <c r="L36" s="485"/>
      <c r="M36" s="485"/>
      <c r="N36" s="485"/>
      <c r="O36" s="485"/>
      <c r="P36" s="485"/>
      <c r="Q36" s="485"/>
      <c r="R36" s="485"/>
      <c r="S36" s="485"/>
      <c r="T36" s="485"/>
      <c r="U36" s="485"/>
      <c r="V36" s="485"/>
      <c r="W36" s="485"/>
      <c r="X36" s="485"/>
      <c r="Y36" s="485"/>
      <c r="Z36" s="485"/>
      <c r="AA36" s="485"/>
      <c r="AB36" s="485"/>
      <c r="AC36" s="485"/>
      <c r="AD36" s="485"/>
      <c r="AE36" s="485"/>
      <c r="AF36" s="485"/>
      <c r="AG36" s="485"/>
    </row>
    <row r="37" spans="1:33" x14ac:dyDescent="0.55000000000000004">
      <c r="A37" s="485"/>
      <c r="B37" s="485"/>
      <c r="C37" s="485"/>
      <c r="D37" s="485"/>
      <c r="E37" s="485"/>
      <c r="F37" s="485"/>
      <c r="G37" s="485"/>
      <c r="H37" s="485"/>
      <c r="I37" s="487" t="s">
        <v>119</v>
      </c>
      <c r="J37" s="487"/>
      <c r="K37" s="487"/>
      <c r="L37" s="487"/>
      <c r="M37" s="487"/>
      <c r="N37" s="487"/>
      <c r="O37" s="487"/>
      <c r="P37" s="487"/>
      <c r="Q37" s="487"/>
      <c r="R37" s="487"/>
      <c r="S37" s="487"/>
      <c r="T37" s="487"/>
      <c r="U37" s="487"/>
      <c r="V37" s="487"/>
      <c r="W37" s="487"/>
      <c r="X37" s="487"/>
      <c r="Y37" s="485"/>
      <c r="Z37" s="485"/>
      <c r="AA37" s="485"/>
      <c r="AB37" s="485"/>
      <c r="AC37" s="485"/>
      <c r="AD37" s="485"/>
      <c r="AE37" s="485"/>
      <c r="AF37" s="485"/>
      <c r="AG37" s="485"/>
    </row>
    <row r="38" spans="1:33" x14ac:dyDescent="0.55000000000000004">
      <c r="A38" s="495" t="s">
        <v>233</v>
      </c>
      <c r="B38" s="485" t="s">
        <v>267</v>
      </c>
      <c r="C38" s="485"/>
      <c r="D38" s="485"/>
      <c r="E38" s="485"/>
      <c r="F38" s="485"/>
      <c r="G38" s="485"/>
      <c r="H38" s="485"/>
      <c r="I38" s="485" t="s">
        <v>129</v>
      </c>
      <c r="J38" s="170">
        <v>9</v>
      </c>
      <c r="K38" s="487" t="s">
        <v>125</v>
      </c>
      <c r="L38" s="170">
        <v>2</v>
      </c>
      <c r="M38" s="487" t="s">
        <v>126</v>
      </c>
      <c r="N38" s="170">
        <v>28</v>
      </c>
      <c r="O38" s="485" t="s">
        <v>127</v>
      </c>
      <c r="P38" s="485"/>
      <c r="Q38" s="485"/>
      <c r="R38" s="485"/>
      <c r="S38" s="485"/>
      <c r="T38" s="485"/>
      <c r="U38" s="485"/>
      <c r="V38" s="485"/>
      <c r="W38" s="485"/>
      <c r="X38" s="485"/>
      <c r="Y38" s="485"/>
      <c r="Z38" s="485"/>
      <c r="AA38" s="488" t="str">
        <f>IF(OR(NOT(ISNUMBER(J38)),NOT(ISNUMBER(L38)),NOT(ISNUMBER(N38))),"日付に未入力があります","")</f>
        <v/>
      </c>
      <c r="AB38" s="488"/>
      <c r="AC38" s="488"/>
      <c r="AD38" s="488"/>
      <c r="AE38" s="488"/>
      <c r="AF38" s="488"/>
      <c r="AG38" s="488"/>
    </row>
    <row r="39" spans="1:33" x14ac:dyDescent="0.55000000000000004">
      <c r="A39" s="485"/>
      <c r="B39" s="485"/>
      <c r="C39" s="485"/>
      <c r="D39" s="485"/>
      <c r="E39" s="485"/>
      <c r="F39" s="485"/>
      <c r="G39" s="485"/>
      <c r="H39" s="485"/>
      <c r="I39" s="485"/>
      <c r="J39" s="485"/>
      <c r="K39" s="485"/>
      <c r="L39" s="485"/>
      <c r="M39" s="485"/>
      <c r="N39" s="485"/>
      <c r="O39" s="485"/>
      <c r="P39" s="485"/>
      <c r="Q39" s="485"/>
      <c r="R39" s="485"/>
      <c r="S39" s="485"/>
      <c r="T39" s="485"/>
      <c r="U39" s="485"/>
      <c r="V39" s="485"/>
      <c r="W39" s="485"/>
      <c r="X39" s="485"/>
      <c r="Y39" s="485"/>
      <c r="Z39" s="485"/>
      <c r="AA39" s="485"/>
      <c r="AB39" s="485"/>
      <c r="AC39" s="485"/>
      <c r="AD39" s="485"/>
      <c r="AE39" s="485"/>
      <c r="AF39" s="485"/>
      <c r="AG39" s="485"/>
    </row>
    <row r="40" spans="1:33" ht="39.65" customHeight="1" x14ac:dyDescent="0.55000000000000004">
      <c r="A40" s="495">
        <v>7</v>
      </c>
      <c r="B40" s="485" t="s">
        <v>234</v>
      </c>
      <c r="C40" s="485"/>
      <c r="D40" s="485"/>
      <c r="E40" s="485"/>
      <c r="F40" s="485"/>
      <c r="G40" s="485"/>
      <c r="H40" s="485"/>
      <c r="I40" s="500" t="s">
        <v>180</v>
      </c>
      <c r="J40" s="500"/>
      <c r="K40" s="500"/>
      <c r="L40" s="500"/>
      <c r="M40" s="500"/>
      <c r="N40" s="500"/>
      <c r="O40" s="500"/>
      <c r="P40" s="500"/>
      <c r="Q40" s="500"/>
      <c r="R40" s="500"/>
      <c r="S40" s="500"/>
      <c r="T40" s="500"/>
      <c r="U40" s="500"/>
      <c r="V40" s="500"/>
      <c r="W40" s="500"/>
      <c r="X40" s="500"/>
      <c r="Y40" s="485"/>
      <c r="Z40" s="485"/>
      <c r="AA40" s="488" t="str">
        <f>IF(TRIM(I40)="","情報の公表の状況に未入力があります","")</f>
        <v/>
      </c>
      <c r="AB40" s="485"/>
      <c r="AC40" s="485"/>
      <c r="AD40" s="485"/>
      <c r="AE40" s="485"/>
      <c r="AF40" s="485"/>
      <c r="AG40" s="485"/>
    </row>
    <row r="41" spans="1:33" x14ac:dyDescent="0.55000000000000004">
      <c r="A41" s="485"/>
      <c r="B41" s="485"/>
      <c r="C41" s="485"/>
      <c r="D41" s="485"/>
      <c r="E41" s="485"/>
      <c r="F41" s="485"/>
      <c r="G41" s="485"/>
      <c r="H41" s="485"/>
      <c r="I41" s="497"/>
      <c r="J41" s="487"/>
      <c r="K41" s="487"/>
      <c r="L41" s="487"/>
      <c r="M41" s="487"/>
      <c r="N41" s="487"/>
      <c r="O41" s="487"/>
      <c r="P41" s="487"/>
      <c r="Q41" s="487"/>
      <c r="R41" s="487"/>
      <c r="S41" s="487"/>
      <c r="T41" s="487"/>
      <c r="U41" s="487"/>
      <c r="V41" s="487"/>
      <c r="W41" s="487"/>
      <c r="X41" s="487"/>
      <c r="Y41" s="487"/>
      <c r="Z41" s="485"/>
      <c r="AA41" s="485"/>
      <c r="AB41" s="485"/>
      <c r="AC41" s="485"/>
      <c r="AD41" s="485"/>
      <c r="AE41" s="485"/>
      <c r="AF41" s="485"/>
      <c r="AG41" s="485"/>
    </row>
    <row r="42" spans="1:33" x14ac:dyDescent="0.55000000000000004">
      <c r="A42" s="485" t="s">
        <v>235</v>
      </c>
      <c r="B42" s="485"/>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5"/>
    </row>
    <row r="43" spans="1:33" x14ac:dyDescent="0.55000000000000004">
      <c r="A43" s="495" t="s">
        <v>236</v>
      </c>
      <c r="B43" s="485" t="s">
        <v>237</v>
      </c>
      <c r="C43" s="485"/>
      <c r="D43" s="485"/>
      <c r="E43" s="485"/>
      <c r="F43" s="485"/>
      <c r="G43" s="485"/>
      <c r="H43" s="485"/>
      <c r="I43" s="485"/>
      <c r="J43" s="485"/>
      <c r="K43" s="485"/>
      <c r="L43" s="485"/>
      <c r="M43" s="485"/>
      <c r="N43" s="485"/>
      <c r="O43" s="485"/>
      <c r="P43" s="485"/>
      <c r="Q43" s="485"/>
      <c r="R43" s="485"/>
      <c r="S43" s="485"/>
      <c r="T43" s="485"/>
      <c r="U43" s="485"/>
      <c r="V43" s="485"/>
      <c r="W43" s="485"/>
      <c r="X43" s="485"/>
      <c r="Y43" s="485"/>
      <c r="Z43" s="485"/>
      <c r="AA43" s="485"/>
      <c r="AB43" s="485"/>
      <c r="AC43" s="485"/>
      <c r="AD43" s="485"/>
      <c r="AE43" s="485"/>
      <c r="AF43" s="485"/>
      <c r="AG43" s="485"/>
    </row>
    <row r="44" spans="1:33" x14ac:dyDescent="0.55000000000000004">
      <c r="A44" s="495" t="s">
        <v>238</v>
      </c>
      <c r="B44" s="485" t="s">
        <v>239</v>
      </c>
      <c r="C44" s="485"/>
      <c r="D44" s="485"/>
      <c r="E44" s="485"/>
      <c r="F44" s="485"/>
      <c r="G44" s="485"/>
      <c r="H44" s="485"/>
      <c r="I44" s="485"/>
      <c r="J44" s="485"/>
      <c r="K44" s="485"/>
      <c r="L44" s="485"/>
      <c r="M44" s="485"/>
      <c r="N44" s="485"/>
      <c r="O44" s="485"/>
      <c r="P44" s="485"/>
      <c r="Q44" s="485"/>
      <c r="R44" s="485"/>
      <c r="S44" s="485"/>
      <c r="T44" s="485"/>
      <c r="U44" s="485"/>
      <c r="V44" s="485"/>
      <c r="W44" s="485"/>
      <c r="X44" s="485"/>
      <c r="Y44" s="485"/>
      <c r="Z44" s="485"/>
      <c r="AA44" s="485"/>
      <c r="AB44" s="485"/>
      <c r="AC44" s="485"/>
      <c r="AD44" s="485"/>
      <c r="AE44" s="485"/>
      <c r="AF44" s="485"/>
      <c r="AG44" s="485"/>
    </row>
    <row r="45" spans="1:33" x14ac:dyDescent="0.55000000000000004">
      <c r="A45" s="495" t="s">
        <v>227</v>
      </c>
      <c r="B45" s="485" t="s">
        <v>240</v>
      </c>
      <c r="C45" s="485"/>
      <c r="D45" s="485"/>
      <c r="E45" s="485"/>
      <c r="F45" s="485"/>
      <c r="G45" s="485"/>
      <c r="H45" s="485"/>
      <c r="I45" s="485"/>
      <c r="J45" s="498"/>
      <c r="K45" s="498"/>
      <c r="L45" s="498"/>
      <c r="M45" s="498"/>
      <c r="N45" s="498"/>
      <c r="O45" s="498"/>
      <c r="P45" s="498"/>
      <c r="Q45" s="498"/>
      <c r="R45" s="498"/>
      <c r="S45" s="498"/>
      <c r="T45" s="498"/>
      <c r="U45" s="498"/>
      <c r="V45" s="498"/>
      <c r="W45" s="498"/>
      <c r="X45" s="498"/>
      <c r="Y45" s="485"/>
      <c r="Z45" s="485"/>
      <c r="AA45" s="485"/>
      <c r="AB45" s="485"/>
      <c r="AC45" s="485"/>
      <c r="AD45" s="485"/>
      <c r="AE45" s="485"/>
      <c r="AF45" s="485"/>
      <c r="AG45" s="485"/>
    </row>
    <row r="46" spans="1:33" ht="17" customHeight="1" x14ac:dyDescent="0.55000000000000004">
      <c r="A46" s="495" t="s">
        <v>230</v>
      </c>
      <c r="B46" s="485" t="s">
        <v>241</v>
      </c>
      <c r="C46" s="485"/>
      <c r="D46" s="485"/>
      <c r="E46" s="485"/>
      <c r="F46" s="485"/>
      <c r="G46" s="485"/>
      <c r="H46" s="485"/>
      <c r="I46" s="485"/>
      <c r="J46" s="485"/>
      <c r="K46" s="498"/>
      <c r="L46" s="498"/>
      <c r="M46" s="498"/>
      <c r="N46" s="498"/>
      <c r="O46" s="498"/>
      <c r="P46" s="498"/>
      <c r="Q46" s="498"/>
      <c r="R46" s="498"/>
      <c r="S46" s="498"/>
      <c r="T46" s="498"/>
      <c r="U46" s="498"/>
      <c r="V46" s="498"/>
      <c r="W46" s="498"/>
      <c r="X46" s="498"/>
      <c r="Y46" s="485"/>
      <c r="Z46" s="485"/>
      <c r="AA46" s="485"/>
      <c r="AB46" s="485"/>
      <c r="AC46" s="485"/>
      <c r="AD46" s="485"/>
      <c r="AE46" s="485"/>
      <c r="AF46" s="485"/>
      <c r="AG46" s="485"/>
    </row>
    <row r="47" spans="1:33" x14ac:dyDescent="0.55000000000000004">
      <c r="A47" s="485" t="s">
        <v>119</v>
      </c>
      <c r="B47" s="499" t="s">
        <v>242</v>
      </c>
      <c r="C47" s="499"/>
      <c r="D47" s="499"/>
      <c r="E47" s="499"/>
      <c r="F47" s="499"/>
      <c r="G47" s="499"/>
      <c r="H47" s="499"/>
      <c r="I47" s="499"/>
      <c r="J47" s="499"/>
      <c r="K47" s="499"/>
      <c r="L47" s="499"/>
      <c r="M47" s="499"/>
      <c r="N47" s="499"/>
      <c r="O47" s="499"/>
      <c r="P47" s="499"/>
      <c r="Q47" s="499"/>
      <c r="R47" s="499"/>
      <c r="S47" s="499"/>
      <c r="T47" s="499"/>
      <c r="U47" s="499"/>
      <c r="V47" s="499"/>
      <c r="W47" s="499"/>
      <c r="X47" s="499"/>
      <c r="Y47" s="485"/>
      <c r="Z47" s="485"/>
      <c r="AA47" s="485"/>
      <c r="AB47" s="485"/>
      <c r="AC47" s="485"/>
      <c r="AD47" s="485"/>
      <c r="AE47" s="485"/>
      <c r="AF47" s="485"/>
      <c r="AG47" s="485"/>
    </row>
    <row r="48" spans="1:33" x14ac:dyDescent="0.55000000000000004">
      <c r="A48" s="48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row>
    <row r="49" spans="1:33" x14ac:dyDescent="0.55000000000000004">
      <c r="A49" s="48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row>
    <row r="50" spans="1:33" x14ac:dyDescent="0.55000000000000004">
      <c r="A50" s="48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row>
  </sheetData>
  <sheetProtection algorithmName="SHA-512" hashValue="6o/CpyKLyXHbmAlI1DiHyuSjdJUbrJ/rma6WFz53u4cmjm2cL3DKh5naXqHXDpeBLlMU5VT4VT2vIIWbYn6xLQ==" saltValue="XAFXwmRGuUhQGo9lKPUa3Q==" spinCount="100000" sheet="1" objects="1" scenarios="1"/>
  <mergeCells count="13">
    <mergeCell ref="I40:X40"/>
    <mergeCell ref="B47:X47"/>
    <mergeCell ref="I33:L33"/>
    <mergeCell ref="H13:R13"/>
    <mergeCell ref="A16:V16"/>
    <mergeCell ref="A19:V19"/>
    <mergeCell ref="I32:L32"/>
    <mergeCell ref="R10:Z10"/>
    <mergeCell ref="R6:Z6"/>
    <mergeCell ref="P7:Q7"/>
    <mergeCell ref="R7:Z7"/>
    <mergeCell ref="R8:Z8"/>
    <mergeCell ref="R9:Z9"/>
  </mergeCells>
  <phoneticPr fontId="1"/>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AK31"/>
  <sheetViews>
    <sheetView topLeftCell="A11" zoomScaleNormal="100" workbookViewId="0">
      <selection activeCell="O20" sqref="O20"/>
    </sheetView>
  </sheetViews>
  <sheetFormatPr defaultRowHeight="18" x14ac:dyDescent="0.55000000000000004"/>
  <cols>
    <col min="1" max="18" width="4" customWidth="1"/>
    <col min="19" max="19" width="4.58203125" customWidth="1"/>
    <col min="20" max="22" width="4" customWidth="1"/>
    <col min="23" max="23" width="5.08203125" customWidth="1"/>
    <col min="24" max="25" width="4" customWidth="1"/>
    <col min="26" max="26" width="5" customWidth="1"/>
    <col min="27" max="51" width="4" customWidth="1"/>
  </cols>
  <sheetData>
    <row r="1" spans="1:37" x14ac:dyDescent="0.55000000000000004">
      <c r="A1" s="184"/>
      <c r="B1" s="11"/>
      <c r="C1" s="11"/>
      <c r="D1" s="11"/>
      <c r="E1" s="11"/>
      <c r="F1" s="11"/>
      <c r="G1" s="11"/>
      <c r="H1" s="11"/>
      <c r="I1" s="11"/>
      <c r="J1" s="11"/>
      <c r="K1" s="11"/>
      <c r="L1" s="11" t="s">
        <v>128</v>
      </c>
      <c r="M1" s="11"/>
      <c r="N1" s="11"/>
      <c r="O1" s="11"/>
      <c r="P1" s="11"/>
      <c r="Q1" s="11"/>
      <c r="R1" s="11"/>
      <c r="S1" s="11"/>
      <c r="T1" s="11"/>
      <c r="U1" s="11"/>
      <c r="V1" s="11"/>
      <c r="W1" s="11"/>
      <c r="X1" s="11"/>
      <c r="Y1" s="11"/>
      <c r="Z1" s="11"/>
      <c r="AA1" s="11"/>
      <c r="AB1" s="11"/>
      <c r="AC1" s="11"/>
      <c r="AD1" s="11"/>
      <c r="AE1" s="11"/>
      <c r="AF1" s="11"/>
      <c r="AG1" s="11"/>
    </row>
    <row r="2" spans="1:37" x14ac:dyDescent="0.55000000000000004">
      <c r="A2" s="185" t="s">
        <v>243</v>
      </c>
      <c r="B2" s="76"/>
      <c r="C2" s="76"/>
      <c r="D2" s="76"/>
      <c r="E2" s="76"/>
      <c r="F2" s="76"/>
      <c r="G2" s="76"/>
      <c r="H2" s="76"/>
      <c r="I2" s="11"/>
      <c r="J2" s="11"/>
      <c r="K2" s="11"/>
      <c r="L2" s="11"/>
      <c r="S2" s="76" t="s">
        <v>103</v>
      </c>
      <c r="T2" s="76">
        <f>+申請書!T2</f>
        <v>8</v>
      </c>
      <c r="U2" s="76" t="s">
        <v>125</v>
      </c>
      <c r="V2" s="76" t="str">
        <f>+申請書!V2</f>
        <v xml:space="preserve"> </v>
      </c>
      <c r="W2" s="76" t="s">
        <v>126</v>
      </c>
      <c r="X2" s="76" t="str">
        <f>+申請書!X2</f>
        <v xml:space="preserve"> </v>
      </c>
      <c r="Y2" s="76" t="s">
        <v>127</v>
      </c>
      <c r="AA2" s="182" t="str">
        <f>IF(OR(NOT(ISNUMBER(T2)),NOT(ISNUMBER(V2)),NOT(ISNUMBER(X2))),"日付に未入力があります","")</f>
        <v>日付に未入力があります</v>
      </c>
      <c r="AB2" s="182"/>
      <c r="AC2" s="182"/>
      <c r="AD2" s="182"/>
      <c r="AE2" s="182"/>
      <c r="AF2" s="182"/>
      <c r="AG2" s="11"/>
    </row>
    <row r="3" spans="1:37" x14ac:dyDescent="0.55000000000000004">
      <c r="A3" s="11"/>
      <c r="B3" s="11"/>
      <c r="C3" s="11"/>
      <c r="D3" s="11"/>
      <c r="E3" s="11"/>
      <c r="F3" s="11"/>
      <c r="G3" s="11"/>
      <c r="H3" s="11"/>
      <c r="I3" s="11"/>
      <c r="J3" s="11"/>
      <c r="K3" s="11"/>
      <c r="L3" s="11"/>
      <c r="N3" s="11"/>
      <c r="O3" s="11"/>
      <c r="P3" s="11"/>
      <c r="Q3" s="11"/>
      <c r="R3" s="11"/>
      <c r="S3" s="11"/>
      <c r="T3" s="11"/>
      <c r="U3" s="11"/>
      <c r="V3" s="11"/>
      <c r="W3" s="11"/>
      <c r="X3" s="11"/>
      <c r="Y3" s="11"/>
      <c r="AA3" s="11"/>
      <c r="AB3" s="11" t="s">
        <v>128</v>
      </c>
      <c r="AC3" s="11"/>
      <c r="AD3" s="11"/>
      <c r="AE3" s="11"/>
      <c r="AF3" s="11"/>
      <c r="AG3" s="11"/>
    </row>
    <row r="4" spans="1:37" x14ac:dyDescent="0.55000000000000004">
      <c r="A4" s="11" t="s">
        <v>104</v>
      </c>
      <c r="B4" s="11"/>
      <c r="C4" s="11"/>
      <c r="D4" s="11"/>
      <c r="E4" s="11"/>
      <c r="F4" s="11"/>
      <c r="G4" s="11"/>
      <c r="H4" s="11"/>
      <c r="I4" s="11"/>
      <c r="J4" s="11"/>
      <c r="K4" s="11"/>
      <c r="L4" s="11"/>
      <c r="N4" s="11"/>
      <c r="O4" s="11"/>
      <c r="P4" s="11"/>
      <c r="Q4" s="11"/>
      <c r="R4" s="11"/>
      <c r="S4" s="11"/>
      <c r="T4" s="11"/>
      <c r="U4" s="11"/>
      <c r="V4" s="11"/>
      <c r="W4" s="11"/>
      <c r="X4" s="11"/>
      <c r="Y4" s="11"/>
      <c r="AA4" s="11"/>
      <c r="AB4" s="11"/>
      <c r="AC4" s="11"/>
      <c r="AD4" s="11"/>
      <c r="AE4" s="11"/>
      <c r="AF4" s="11"/>
      <c r="AG4" s="11"/>
    </row>
    <row r="5" spans="1:37" x14ac:dyDescent="0.55000000000000004">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7" x14ac:dyDescent="0.55000000000000004">
      <c r="A6" s="11"/>
      <c r="B6" s="11"/>
      <c r="C6" s="11"/>
      <c r="D6" s="11"/>
      <c r="E6" s="11"/>
      <c r="F6" s="11"/>
      <c r="G6" s="11"/>
      <c r="H6" s="11"/>
      <c r="I6" s="11"/>
      <c r="J6" s="11"/>
      <c r="K6" s="11"/>
      <c r="L6" s="11"/>
      <c r="N6" s="11" t="s">
        <v>105</v>
      </c>
      <c r="O6" s="11"/>
      <c r="P6" s="11"/>
      <c r="Q6" s="11"/>
      <c r="R6" s="275">
        <f>+申請書!R6</f>
        <v>0</v>
      </c>
      <c r="S6" s="275"/>
      <c r="T6" s="275"/>
      <c r="U6" s="275"/>
      <c r="V6" s="275"/>
      <c r="W6" s="275"/>
      <c r="X6" s="275"/>
      <c r="Y6" s="275"/>
      <c r="Z6" s="275"/>
      <c r="AA6" s="182" t="str">
        <f>IF(TRIM(R6)="","郵便番号に未入力があります","")</f>
        <v/>
      </c>
      <c r="AB6" s="11"/>
      <c r="AC6" s="11"/>
      <c r="AD6" s="11"/>
      <c r="AE6" s="11"/>
      <c r="AF6" s="11"/>
      <c r="AG6" s="11"/>
    </row>
    <row r="7" spans="1:37" x14ac:dyDescent="0.55000000000000004">
      <c r="A7" s="11"/>
      <c r="B7" s="11"/>
      <c r="C7" s="11"/>
      <c r="D7" s="11"/>
      <c r="E7" s="11"/>
      <c r="F7" s="11"/>
      <c r="G7" s="11"/>
      <c r="H7" s="11"/>
      <c r="I7" s="11"/>
      <c r="J7" s="11"/>
      <c r="K7" s="11"/>
      <c r="L7" s="11"/>
      <c r="N7" s="11"/>
      <c r="O7" s="11"/>
      <c r="P7" s="276" t="s">
        <v>218</v>
      </c>
      <c r="Q7" s="276"/>
      <c r="R7" s="275">
        <f>+申請書!R7</f>
        <v>0</v>
      </c>
      <c r="S7" s="275"/>
      <c r="T7" s="275"/>
      <c r="U7" s="275"/>
      <c r="V7" s="275"/>
      <c r="W7" s="275"/>
      <c r="X7" s="275"/>
      <c r="Y7" s="275"/>
      <c r="Z7" s="275"/>
      <c r="AA7" s="182" t="str">
        <f>IF(TRIM(R7)="","住所に未入力があります","")</f>
        <v/>
      </c>
      <c r="AB7" s="11"/>
      <c r="AC7" s="11"/>
      <c r="AD7" s="11"/>
      <c r="AE7" s="11"/>
      <c r="AF7" s="11"/>
      <c r="AG7" s="11"/>
    </row>
    <row r="8" spans="1:37" ht="29.4" customHeight="1" x14ac:dyDescent="0.55000000000000004">
      <c r="A8" s="11"/>
      <c r="B8" s="11"/>
      <c r="C8" s="11"/>
      <c r="D8" s="11"/>
      <c r="E8" s="11"/>
      <c r="F8" s="11"/>
      <c r="G8" s="11"/>
      <c r="H8" s="11"/>
      <c r="I8" s="11"/>
      <c r="J8" s="11"/>
      <c r="K8" s="11"/>
      <c r="L8" s="11"/>
      <c r="N8" s="11" t="s">
        <v>106</v>
      </c>
      <c r="O8" s="11"/>
      <c r="P8" s="11"/>
      <c r="Q8" s="11"/>
      <c r="R8" s="275">
        <f>+申請書!R8</f>
        <v>0</v>
      </c>
      <c r="S8" s="275"/>
      <c r="T8" s="275"/>
      <c r="U8" s="275"/>
      <c r="V8" s="275"/>
      <c r="W8" s="275"/>
      <c r="X8" s="275"/>
      <c r="Y8" s="275"/>
      <c r="Z8" s="275"/>
      <c r="AA8" s="182" t="str">
        <f>IF(TRIM(R8)="","団体名に未入力があります","")</f>
        <v/>
      </c>
      <c r="AB8" s="11"/>
      <c r="AC8" s="11"/>
      <c r="AD8" s="186"/>
      <c r="AE8" s="186"/>
      <c r="AF8" s="186"/>
      <c r="AG8" s="186"/>
      <c r="AH8" s="187"/>
      <c r="AI8" s="187"/>
      <c r="AJ8" s="187"/>
      <c r="AK8" s="187"/>
    </row>
    <row r="9" spans="1:37" ht="18.5" thickBot="1" x14ac:dyDescent="0.6">
      <c r="A9" s="11"/>
      <c r="B9" s="11"/>
      <c r="C9" s="11"/>
      <c r="D9" s="11"/>
      <c r="E9" s="11"/>
      <c r="F9" s="11"/>
      <c r="G9" s="11"/>
      <c r="H9" s="11"/>
      <c r="I9" s="11"/>
      <c r="J9" s="11"/>
      <c r="K9" s="11"/>
      <c r="L9" s="11"/>
      <c r="N9" s="11" t="s">
        <v>107</v>
      </c>
      <c r="O9" s="11"/>
      <c r="P9" s="11"/>
      <c r="Q9" s="11"/>
      <c r="R9" s="275">
        <f>+申請書!R9</f>
        <v>0</v>
      </c>
      <c r="S9" s="275"/>
      <c r="T9" s="275"/>
      <c r="U9" s="275"/>
      <c r="V9" s="275"/>
      <c r="W9" s="275"/>
      <c r="X9" s="275"/>
      <c r="Y9" s="275"/>
      <c r="Z9" s="275"/>
      <c r="AA9" s="182" t="str">
        <f>IF(TRIM(R9)="","代表者氏名に未入力があります","")</f>
        <v/>
      </c>
      <c r="AB9" s="11"/>
      <c r="AC9" s="11"/>
      <c r="AD9" s="186"/>
      <c r="AE9" s="186"/>
      <c r="AF9" s="186"/>
      <c r="AG9" s="186"/>
      <c r="AH9" s="187"/>
      <c r="AI9" s="187"/>
      <c r="AJ9" s="187"/>
      <c r="AK9" s="187"/>
    </row>
    <row r="10" spans="1:37" ht="18" customHeight="1" x14ac:dyDescent="0.55000000000000004">
      <c r="A10" s="11"/>
      <c r="B10" s="11"/>
      <c r="C10" s="11"/>
      <c r="D10" s="11"/>
      <c r="E10" s="11"/>
      <c r="F10" s="11"/>
      <c r="G10" s="11"/>
      <c r="H10" s="11"/>
      <c r="I10" s="11"/>
      <c r="J10" s="11"/>
      <c r="K10" s="11"/>
      <c r="L10" s="11"/>
      <c r="N10" s="11" t="s">
        <v>108</v>
      </c>
      <c r="O10" s="11"/>
      <c r="P10" s="11"/>
      <c r="Q10" s="11"/>
      <c r="R10" s="275">
        <f>+申請書!R10</f>
        <v>0</v>
      </c>
      <c r="S10" s="275"/>
      <c r="T10" s="275"/>
      <c r="U10" s="275"/>
      <c r="V10" s="275"/>
      <c r="W10" s="275"/>
      <c r="X10" s="275"/>
      <c r="Y10" s="275"/>
      <c r="Z10" s="275"/>
      <c r="AA10" s="182" t="str">
        <f>IF(TRIM(R10)="","代表者電話番号に未入力があります","")</f>
        <v/>
      </c>
      <c r="AB10" s="11"/>
      <c r="AC10" s="267" t="s">
        <v>329</v>
      </c>
      <c r="AD10" s="268"/>
      <c r="AE10" s="268"/>
      <c r="AF10" s="268"/>
      <c r="AG10" s="268"/>
      <c r="AH10" s="268"/>
      <c r="AI10" s="269"/>
      <c r="AJ10" s="187"/>
      <c r="AK10" s="187"/>
    </row>
    <row r="11" spans="1:37" ht="35.4" customHeight="1" thickBot="1" x14ac:dyDescent="0.6">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270"/>
      <c r="AD11" s="271"/>
      <c r="AE11" s="271"/>
      <c r="AF11" s="271"/>
      <c r="AG11" s="271"/>
      <c r="AH11" s="271"/>
      <c r="AI11" s="272"/>
    </row>
    <row r="12" spans="1:37" x14ac:dyDescent="0.55000000000000004">
      <c r="A12" s="11"/>
      <c r="B12" s="11"/>
      <c r="C12" s="11"/>
      <c r="D12" s="11"/>
      <c r="E12" s="11"/>
      <c r="G12" s="11"/>
      <c r="H12" s="77" t="s">
        <v>262</v>
      </c>
      <c r="I12" s="77"/>
      <c r="J12" s="77"/>
      <c r="K12" s="77"/>
      <c r="L12" s="77"/>
      <c r="M12" s="77"/>
      <c r="N12" s="77"/>
      <c r="O12" s="77"/>
      <c r="P12" s="77"/>
      <c r="Q12" s="77"/>
      <c r="R12" s="11"/>
      <c r="S12" s="11"/>
      <c r="T12" s="11"/>
      <c r="U12" s="11"/>
      <c r="V12" s="11"/>
      <c r="W12" s="11"/>
      <c r="X12" s="11"/>
      <c r="Y12" s="11"/>
      <c r="Z12" s="11"/>
      <c r="AA12" s="11"/>
      <c r="AB12" s="11"/>
      <c r="AC12" s="11"/>
      <c r="AD12" s="11"/>
      <c r="AE12" s="11"/>
      <c r="AF12" s="11"/>
      <c r="AG12" s="11"/>
    </row>
    <row r="13" spans="1:37" x14ac:dyDescent="0.55000000000000004">
      <c r="A13" s="11"/>
      <c r="B13" s="11"/>
      <c r="C13" s="11"/>
      <c r="D13" s="11"/>
      <c r="E13" s="11"/>
      <c r="G13" s="11"/>
      <c r="H13" s="265" t="s">
        <v>263</v>
      </c>
      <c r="I13" s="265"/>
      <c r="J13" s="265"/>
      <c r="K13" s="265"/>
      <c r="L13" s="265"/>
      <c r="M13" s="265"/>
      <c r="N13" s="265"/>
      <c r="O13" s="265"/>
      <c r="P13" s="265"/>
      <c r="Q13" s="265"/>
      <c r="R13" s="265"/>
      <c r="S13" s="265"/>
      <c r="T13" s="11"/>
      <c r="U13" s="11"/>
      <c r="V13" s="11"/>
      <c r="W13" s="11"/>
      <c r="X13" s="11"/>
      <c r="Y13" s="11"/>
      <c r="Z13" s="11"/>
      <c r="AA13" s="11"/>
      <c r="AB13" s="11"/>
      <c r="AC13" s="11"/>
      <c r="AD13" s="11"/>
      <c r="AE13" s="11"/>
      <c r="AF13" s="11"/>
      <c r="AG13" s="11"/>
    </row>
    <row r="14" spans="1:37"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7"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7"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55000000000000004">
      <c r="A17" s="273" t="s">
        <v>129</v>
      </c>
      <c r="B17" s="273"/>
      <c r="C17" s="76">
        <f>+T2</f>
        <v>8</v>
      </c>
      <c r="D17" s="76" t="s">
        <v>125</v>
      </c>
      <c r="E17" s="76" t="str">
        <f>+V2</f>
        <v xml:space="preserve"> </v>
      </c>
      <c r="F17" s="76" t="s">
        <v>126</v>
      </c>
      <c r="G17" s="76" t="str">
        <f>+X2</f>
        <v xml:space="preserve"> </v>
      </c>
      <c r="H17" s="76" t="s">
        <v>333</v>
      </c>
      <c r="I17" s="76"/>
      <c r="J17" s="11"/>
      <c r="K17" s="11"/>
      <c r="L17" s="11"/>
      <c r="M17" s="11"/>
      <c r="N17" s="11"/>
      <c r="O17" s="11"/>
      <c r="P17" s="11"/>
      <c r="Q17" s="11"/>
      <c r="R17" s="11"/>
      <c r="S17" s="11"/>
      <c r="T17" s="11"/>
      <c r="U17" s="11"/>
      <c r="V17" s="11"/>
      <c r="W17" s="11"/>
      <c r="X17" s="11"/>
      <c r="Y17" s="11"/>
      <c r="Z17" s="11"/>
      <c r="AA17" s="182" t="str">
        <f>IF(OR(NOT(ISNUMBER(C17)),NOT(ISNUMBER(E17)),NOT(ISNUMBER(G17))),"日付に未入力があります","")</f>
        <v>日付に未入力があります</v>
      </c>
      <c r="AC17" s="11"/>
      <c r="AD17" s="11"/>
      <c r="AE17" s="11"/>
      <c r="AF17" s="11"/>
      <c r="AG17" s="11"/>
    </row>
    <row r="18" spans="1:33" x14ac:dyDescent="0.55000000000000004">
      <c r="A18" s="11" t="s">
        <v>334</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55000000000000004">
      <c r="A20" s="11"/>
      <c r="B20" s="11"/>
      <c r="C20" s="11"/>
      <c r="D20" s="11"/>
      <c r="E20" s="11"/>
      <c r="F20" s="11"/>
      <c r="G20" s="11"/>
      <c r="H20" s="11"/>
      <c r="I20" s="11"/>
      <c r="J20" s="11"/>
      <c r="K20" s="11"/>
      <c r="L20" s="11" t="s">
        <v>109</v>
      </c>
      <c r="M20" s="11"/>
      <c r="N20" s="11"/>
      <c r="O20" s="11"/>
      <c r="P20" s="11"/>
      <c r="Q20" s="11"/>
      <c r="R20" s="11"/>
      <c r="S20" s="11"/>
      <c r="T20" s="11"/>
      <c r="U20" s="11"/>
      <c r="V20" s="11"/>
      <c r="W20" s="11"/>
      <c r="X20" s="11"/>
      <c r="Y20" s="11"/>
      <c r="Z20" s="11"/>
      <c r="AA20" s="11"/>
      <c r="AB20" s="11"/>
      <c r="AC20" s="11"/>
      <c r="AD20" s="11"/>
      <c r="AE20" s="11"/>
      <c r="AF20" s="11"/>
      <c r="AG20" s="11"/>
    </row>
    <row r="21" spans="1:33"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55000000000000004">
      <c r="A23" s="11" t="s">
        <v>244</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245</v>
      </c>
      <c r="B26" s="11"/>
      <c r="C26" s="11"/>
      <c r="D26" s="11"/>
      <c r="E26" s="11"/>
      <c r="F26" s="11"/>
      <c r="G26" s="11"/>
      <c r="H26" s="11"/>
      <c r="I26" s="264">
        <f>+申請書!I32</f>
        <v>0</v>
      </c>
      <c r="J26" s="264"/>
      <c r="K26" s="264"/>
      <c r="L26" s="264"/>
      <c r="M26" s="11" t="s">
        <v>138</v>
      </c>
      <c r="N26" s="11"/>
      <c r="O26" s="188" t="s">
        <v>119</v>
      </c>
      <c r="P26" s="11"/>
      <c r="Q26" s="11"/>
      <c r="R26" s="11"/>
      <c r="S26" s="11"/>
      <c r="T26" s="11"/>
      <c r="U26" s="11"/>
      <c r="V26" s="11"/>
      <c r="W26" s="11"/>
      <c r="X26" s="11"/>
      <c r="Y26" s="11"/>
      <c r="Z26" s="11"/>
      <c r="AA26" s="182" t="str">
        <f>IF(TRIM(I26)="","交付決定額に未入力があります","")</f>
        <v/>
      </c>
      <c r="AB26" s="11"/>
      <c r="AC26" s="11"/>
      <c r="AD26" s="11"/>
      <c r="AE26" s="11"/>
      <c r="AF26" s="11"/>
      <c r="AG26" s="11"/>
    </row>
    <row r="27" spans="1:33" x14ac:dyDescent="0.55000000000000004">
      <c r="A27" s="11"/>
      <c r="B27" s="11"/>
      <c r="C27" s="11"/>
      <c r="D27" s="11"/>
      <c r="E27" s="11"/>
      <c r="F27" s="11"/>
      <c r="G27" s="76"/>
      <c r="H27" s="76"/>
      <c r="I27" s="179"/>
      <c r="J27" s="179"/>
      <c r="K27" s="179"/>
      <c r="L27" s="179"/>
      <c r="M27" s="76"/>
      <c r="N27" s="76"/>
      <c r="O27" s="189"/>
      <c r="P27" s="76"/>
      <c r="Q27" s="11"/>
      <c r="R27" s="11"/>
      <c r="S27" s="11"/>
      <c r="T27" s="11"/>
      <c r="U27" s="11"/>
      <c r="V27" s="11"/>
      <c r="W27" s="11"/>
      <c r="X27" s="11"/>
      <c r="Y27" s="11"/>
      <c r="Z27" s="11"/>
      <c r="AA27" s="182"/>
      <c r="AB27" s="11"/>
      <c r="AC27" s="11"/>
      <c r="AD27" s="11"/>
      <c r="AE27" s="11"/>
      <c r="AF27" s="11"/>
      <c r="AG27" s="11"/>
    </row>
    <row r="28" spans="1:33" x14ac:dyDescent="0.55000000000000004">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ht="39.65" customHeight="1" x14ac:dyDescent="0.55000000000000004">
      <c r="A29" s="11" t="s">
        <v>246</v>
      </c>
      <c r="B29" s="11"/>
      <c r="C29" s="11"/>
      <c r="D29" s="11"/>
      <c r="E29" s="11"/>
      <c r="F29" s="11"/>
      <c r="G29" s="11"/>
      <c r="H29" s="11"/>
      <c r="I29" s="274" t="s">
        <v>247</v>
      </c>
      <c r="J29" s="274"/>
      <c r="K29" s="274"/>
      <c r="L29" s="274"/>
      <c r="M29" s="274"/>
      <c r="N29" s="274"/>
      <c r="O29" s="274"/>
      <c r="P29" s="274"/>
      <c r="Q29" s="274"/>
      <c r="R29" s="274"/>
      <c r="S29" s="274"/>
      <c r="T29" s="274"/>
      <c r="U29" s="274"/>
      <c r="V29" s="274"/>
      <c r="W29" s="274"/>
      <c r="X29" s="274"/>
      <c r="Y29" s="11"/>
      <c r="Z29" s="11"/>
      <c r="AA29" s="182" t="str">
        <f>IF(TRIM(I29)="","情報の公表の状況に未入力があります","")</f>
        <v/>
      </c>
      <c r="AB29" s="11"/>
      <c r="AC29" s="11"/>
      <c r="AD29" s="11"/>
      <c r="AE29" s="11"/>
      <c r="AF29" s="11"/>
      <c r="AG29" s="11"/>
    </row>
    <row r="30" spans="1:33" x14ac:dyDescent="0.55000000000000004">
      <c r="A30" s="11"/>
      <c r="B30" s="11"/>
      <c r="C30" s="11"/>
      <c r="D30" s="11"/>
      <c r="E30" s="11"/>
      <c r="F30" s="11"/>
      <c r="G30" s="11"/>
      <c r="H30" s="11"/>
      <c r="I30" s="183"/>
      <c r="J30" s="76"/>
      <c r="K30" s="76"/>
      <c r="L30" s="76"/>
      <c r="M30" s="76"/>
      <c r="N30" s="76"/>
      <c r="O30" s="76"/>
      <c r="P30" s="76"/>
      <c r="Q30" s="76"/>
      <c r="R30" s="76"/>
      <c r="S30" s="76"/>
      <c r="T30" s="76"/>
      <c r="U30" s="76"/>
      <c r="V30" s="76"/>
      <c r="W30" s="76"/>
      <c r="X30" s="76"/>
      <c r="Y30" s="76"/>
      <c r="Z30" s="11"/>
      <c r="AA30" s="11"/>
      <c r="AB30" s="11"/>
      <c r="AC30" s="11"/>
      <c r="AD30" s="11"/>
      <c r="AE30" s="11"/>
      <c r="AF30" s="11"/>
      <c r="AG30" s="11"/>
    </row>
    <row r="31" spans="1:33" x14ac:dyDescent="0.55000000000000004">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sheetData>
  <sheetProtection algorithmName="SHA-512" hashValue="uKngqg+nbzlOgw3hJ4m2xRb+joeBfSZJSqgbuh1LIHwLUSHdROozhQVsg05PpND2Gl+53+HkJOolLU8CJ2bpbQ==" saltValue="au1WbGxU72PesI3Q+fKvUw==" spinCount="100000" sheet="1" objects="1" scenarios="1"/>
  <mergeCells count="11">
    <mergeCell ref="R6:Z6"/>
    <mergeCell ref="P7:Q7"/>
    <mergeCell ref="R7:Z7"/>
    <mergeCell ref="R8:Z8"/>
    <mergeCell ref="R9:Z9"/>
    <mergeCell ref="AC10:AI11"/>
    <mergeCell ref="A17:B17"/>
    <mergeCell ref="I26:L26"/>
    <mergeCell ref="I29:X29"/>
    <mergeCell ref="H13:S13"/>
    <mergeCell ref="R10:Z10"/>
  </mergeCells>
  <phoneticPr fontId="1"/>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B1:AF155"/>
  <sheetViews>
    <sheetView topLeftCell="A96" zoomScale="70" zoomScaleNormal="70" zoomScaleSheetLayoutView="85" workbookViewId="0">
      <selection activeCell="AG101" sqref="AG101"/>
    </sheetView>
  </sheetViews>
  <sheetFormatPr defaultRowHeight="18" x14ac:dyDescent="0.55000000000000004"/>
  <cols>
    <col min="1" max="1" width="0.6640625" style="241" customWidth="1"/>
    <col min="2" max="2" width="18.1640625" style="241" customWidth="1"/>
    <col min="3" max="3" width="9.1640625" style="241" bestFit="1" customWidth="1"/>
    <col min="4" max="4" width="9.1640625" style="241" customWidth="1"/>
    <col min="5" max="5" width="9.58203125" style="241" customWidth="1"/>
    <col min="6" max="6" width="9.6640625" style="241" customWidth="1"/>
    <col min="7" max="14" width="8.6640625" style="241" customWidth="1"/>
    <col min="15" max="15" width="15.6640625" style="241" customWidth="1"/>
    <col min="16" max="16" width="13.9140625" style="241" customWidth="1"/>
    <col min="17" max="30" width="8.58203125" style="241" hidden="1" customWidth="1"/>
    <col min="31" max="31" width="8.58203125" style="241" customWidth="1"/>
    <col min="32" max="32" width="8.83203125" style="241" customWidth="1"/>
    <col min="33" max="16384" width="8.6640625" style="241"/>
  </cols>
  <sheetData>
    <row r="1" spans="2:31" ht="19.25" customHeight="1" thickBot="1" x14ac:dyDescent="0.6"/>
    <row r="2" spans="2:31" ht="29.5" thickBot="1" x14ac:dyDescent="0.6">
      <c r="B2" s="501" t="s">
        <v>282</v>
      </c>
      <c r="C2" s="501"/>
      <c r="D2" s="501"/>
      <c r="E2" s="501"/>
      <c r="F2" s="501"/>
      <c r="G2" s="501"/>
      <c r="H2" s="501"/>
      <c r="I2" s="501"/>
      <c r="J2" s="501"/>
      <c r="K2" s="501"/>
      <c r="L2" s="502"/>
      <c r="M2" s="503" t="s">
        <v>31</v>
      </c>
      <c r="N2" s="504"/>
      <c r="O2" s="133" t="s">
        <v>8</v>
      </c>
    </row>
    <row r="3" spans="2:31" ht="26.15" customHeight="1" thickBot="1" x14ac:dyDescent="0.6">
      <c r="B3" s="224" t="s">
        <v>33</v>
      </c>
      <c r="O3" s="251" t="s">
        <v>330</v>
      </c>
    </row>
    <row r="4" spans="2:31" ht="50.15" customHeight="1" thickBot="1" x14ac:dyDescent="0.6">
      <c r="B4" s="505" t="s">
        <v>248</v>
      </c>
      <c r="C4" s="506"/>
      <c r="D4" s="507">
        <f>+申請書!R8</f>
        <v>0</v>
      </c>
      <c r="E4" s="508"/>
      <c r="F4" s="508"/>
      <c r="G4" s="508"/>
      <c r="H4" s="508"/>
      <c r="I4" s="508"/>
      <c r="J4" s="508"/>
      <c r="K4" s="508"/>
      <c r="L4" s="508"/>
      <c r="M4" s="508"/>
      <c r="N4" s="509"/>
      <c r="O4" s="251" t="str">
        <f>IF(SUMPRODUCT(--(LEN(TRIM(SUBSTITUTE(D4,"　","")))=0))&gt;0,"未入力があります","")</f>
        <v/>
      </c>
    </row>
    <row r="5" spans="2:31" ht="50.15" customHeight="1" thickBot="1" x14ac:dyDescent="0.6">
      <c r="B5" s="505" t="s">
        <v>81</v>
      </c>
      <c r="C5" s="506"/>
      <c r="D5" s="293"/>
      <c r="E5" s="294"/>
      <c r="F5" s="294"/>
      <c r="G5" s="294"/>
      <c r="H5" s="294"/>
      <c r="I5" s="294"/>
      <c r="J5" s="294"/>
      <c r="K5" s="294"/>
      <c r="L5" s="294"/>
      <c r="M5" s="294"/>
      <c r="N5" s="295"/>
      <c r="O5" s="251" t="str">
        <f>IF(SUMPRODUCT(--(LEN(TRIM(SUBSTITUTE(D5,"　","")))=0))&gt;0,"未入力があります","")</f>
        <v>未入力があります</v>
      </c>
    </row>
    <row r="6" spans="2:31" ht="49.25" customHeight="1" thickBot="1" x14ac:dyDescent="0.6">
      <c r="B6" s="510" t="s">
        <v>1</v>
      </c>
      <c r="C6" s="511"/>
      <c r="D6" s="296"/>
      <c r="E6" s="297"/>
      <c r="F6" s="297"/>
      <c r="G6" s="297"/>
      <c r="H6" s="297"/>
      <c r="I6" s="297"/>
      <c r="J6" s="297"/>
      <c r="K6" s="297"/>
      <c r="L6" s="297"/>
      <c r="M6" s="297"/>
      <c r="N6" s="298"/>
      <c r="O6" s="251" t="str">
        <f>IF(SUMPRODUCT(--(LEN(TRIM(SUBSTITUTE(D6,"　","")))=0))&gt;0,"未入力があります","")</f>
        <v>未入力があります</v>
      </c>
      <c r="AE6" s="132"/>
    </row>
    <row r="7" spans="2:31" ht="41.75" customHeight="1" thickBot="1" x14ac:dyDescent="0.6">
      <c r="B7" s="512" t="s">
        <v>19</v>
      </c>
      <c r="C7" s="224" t="s">
        <v>283</v>
      </c>
      <c r="D7" s="513"/>
      <c r="E7" s="513"/>
      <c r="F7" s="513"/>
      <c r="G7" s="513"/>
    </row>
    <row r="8" spans="2:31" ht="41.75" hidden="1" customHeight="1" x14ac:dyDescent="0.55000000000000004">
      <c r="B8" s="512"/>
      <c r="C8" s="514" t="str">
        <f>IF(C$10=$O$2,"●","")</f>
        <v/>
      </c>
      <c r="D8" s="514" t="str">
        <f t="shared" ref="D8:N8" si="0">IF(D$10=$O$2,"●","")</f>
        <v/>
      </c>
      <c r="E8" s="514" t="str">
        <f t="shared" si="0"/>
        <v/>
      </c>
      <c r="F8" s="514" t="str">
        <f t="shared" si="0"/>
        <v/>
      </c>
      <c r="G8" s="514" t="str">
        <f t="shared" si="0"/>
        <v/>
      </c>
      <c r="H8" s="514" t="str">
        <f t="shared" si="0"/>
        <v>●</v>
      </c>
      <c r="I8" s="514" t="str">
        <f t="shared" si="0"/>
        <v/>
      </c>
      <c r="J8" s="514" t="str">
        <f t="shared" si="0"/>
        <v/>
      </c>
      <c r="K8" s="514" t="str">
        <f t="shared" si="0"/>
        <v/>
      </c>
      <c r="L8" s="514" t="str">
        <f t="shared" si="0"/>
        <v/>
      </c>
      <c r="M8" s="514" t="str">
        <f t="shared" si="0"/>
        <v/>
      </c>
      <c r="N8" s="514" t="str">
        <f t="shared" si="0"/>
        <v/>
      </c>
    </row>
    <row r="9" spans="2:31" ht="41.75" hidden="1" customHeight="1" thickBot="1" x14ac:dyDescent="0.6">
      <c r="B9" s="512"/>
      <c r="C9" s="514" t="str">
        <f>IF(C$8="",IF(B$9="","","●"),"●")</f>
        <v/>
      </c>
      <c r="D9" s="514" t="str">
        <f t="shared" ref="D9:N9" si="1">IF(D$8="",IF(C$9="","","●"),"●")</f>
        <v/>
      </c>
      <c r="E9" s="514" t="str">
        <f t="shared" si="1"/>
        <v/>
      </c>
      <c r="F9" s="514" t="str">
        <f t="shared" si="1"/>
        <v/>
      </c>
      <c r="G9" s="514" t="str">
        <f t="shared" si="1"/>
        <v/>
      </c>
      <c r="H9" s="514" t="str">
        <f t="shared" si="1"/>
        <v>●</v>
      </c>
      <c r="I9" s="514" t="str">
        <f t="shared" si="1"/>
        <v>●</v>
      </c>
      <c r="J9" s="514" t="str">
        <f t="shared" si="1"/>
        <v>●</v>
      </c>
      <c r="K9" s="514" t="str">
        <f t="shared" si="1"/>
        <v>●</v>
      </c>
      <c r="L9" s="514" t="str">
        <f t="shared" si="1"/>
        <v>●</v>
      </c>
      <c r="M9" s="514" t="str">
        <f t="shared" si="1"/>
        <v>●</v>
      </c>
      <c r="N9" s="514" t="str">
        <f t="shared" si="1"/>
        <v>●</v>
      </c>
    </row>
    <row r="10" spans="2:31" ht="29.15" customHeight="1" x14ac:dyDescent="0.55000000000000004">
      <c r="B10" s="12" t="s">
        <v>155</v>
      </c>
      <c r="C10" s="13" t="s">
        <v>2</v>
      </c>
      <c r="D10" s="14" t="s">
        <v>4</v>
      </c>
      <c r="E10" s="14" t="s">
        <v>5</v>
      </c>
      <c r="F10" s="14" t="s">
        <v>6</v>
      </c>
      <c r="G10" s="14" t="s">
        <v>7</v>
      </c>
      <c r="H10" s="14" t="s">
        <v>8</v>
      </c>
      <c r="I10" s="14" t="s">
        <v>9</v>
      </c>
      <c r="J10" s="14" t="s">
        <v>10</v>
      </c>
      <c r="K10" s="14" t="s">
        <v>11</v>
      </c>
      <c r="L10" s="14" t="s">
        <v>12</v>
      </c>
      <c r="M10" s="14" t="s">
        <v>13</v>
      </c>
      <c r="N10" s="15"/>
      <c r="O10" s="16" t="s">
        <v>15</v>
      </c>
      <c r="P10" s="288" t="str">
        <f t="array" ref="P10">IF(SUMPRODUCT(--(LEN(TRIM(SUBSTITUTE(C11:M11,"　","")))=0))&gt;0,"活動日数に未入力があります","")</f>
        <v>活動日数に未入力があります</v>
      </c>
    </row>
    <row r="11" spans="2:31" ht="29.15" customHeight="1" thickBot="1" x14ac:dyDescent="0.6">
      <c r="B11" s="17" t="s">
        <v>143</v>
      </c>
      <c r="C11" s="180"/>
      <c r="D11" s="180"/>
      <c r="E11" s="180"/>
      <c r="F11" s="180"/>
      <c r="G11" s="180"/>
      <c r="H11" s="180"/>
      <c r="I11" s="180"/>
      <c r="J11" s="180"/>
      <c r="K11" s="180"/>
      <c r="L11" s="180"/>
      <c r="M11" s="180"/>
      <c r="N11" s="18"/>
      <c r="O11" s="19">
        <f>SUMIFS(C11:M11,C9:M9,"●")</f>
        <v>0</v>
      </c>
      <c r="P11" s="288"/>
    </row>
    <row r="12" spans="2:31" ht="44" customHeight="1" thickBot="1" x14ac:dyDescent="0.6">
      <c r="B12" s="20"/>
      <c r="C12" s="21" t="str">
        <f t="shared" ref="C12:L12" si="2">IF(C$9="","0を入力","")</f>
        <v>0を入力</v>
      </c>
      <c r="D12" s="22" t="str">
        <f t="shared" si="2"/>
        <v>0を入力</v>
      </c>
      <c r="E12" s="22" t="str">
        <f t="shared" si="2"/>
        <v>0を入力</v>
      </c>
      <c r="F12" s="22" t="str">
        <f t="shared" si="2"/>
        <v>0を入力</v>
      </c>
      <c r="G12" s="22" t="str">
        <f t="shared" si="2"/>
        <v>0を入力</v>
      </c>
      <c r="H12" s="22" t="str">
        <f t="shared" si="2"/>
        <v/>
      </c>
      <c r="I12" s="22" t="str">
        <f t="shared" si="2"/>
        <v/>
      </c>
      <c r="J12" s="22" t="str">
        <f t="shared" si="2"/>
        <v/>
      </c>
      <c r="K12" s="22" t="str">
        <f t="shared" si="2"/>
        <v/>
      </c>
      <c r="L12" s="22" t="str">
        <f t="shared" si="2"/>
        <v/>
      </c>
      <c r="M12" s="22" t="str">
        <f t="shared" ref="M12:N12" si="3">IF(M$9="","入力不可","")</f>
        <v/>
      </c>
      <c r="N12" s="22" t="str">
        <f t="shared" si="3"/>
        <v/>
      </c>
      <c r="O12" s="2" t="s">
        <v>26</v>
      </c>
      <c r="V12" s="241" t="s">
        <v>22</v>
      </c>
    </row>
    <row r="13" spans="2:31" ht="47" customHeight="1" thickBot="1" x14ac:dyDescent="0.6">
      <c r="B13" s="20"/>
      <c r="C13" s="174" t="s">
        <v>284</v>
      </c>
      <c r="D13" s="134"/>
      <c r="E13" s="135"/>
      <c r="F13" s="136"/>
      <c r="G13" s="3"/>
      <c r="H13" s="3"/>
      <c r="I13" s="3"/>
      <c r="J13" s="3"/>
      <c r="K13" s="3"/>
      <c r="L13" s="3"/>
      <c r="M13" s="289" t="s">
        <v>25</v>
      </c>
      <c r="N13" s="290"/>
      <c r="O13" s="23">
        <f>+S15</f>
        <v>0</v>
      </c>
      <c r="P13" s="515" t="str">
        <f>IF(OR(SUBSTITUTE(TRIM(H11),"　","")="",SUBSTITUTE(TRIM(I11),"　","")="",SUBSTITUTE(TRIM(J11),"　","")="",SUBSTITUTE(TRIM(K11),"　","")="",SUBSTITUTE(TRIM(L11),"　","")="",SUBSTITUTE(TRIM(M11),"　","")=""),"活動予定日数を入力してください","")</f>
        <v>活動予定日数を入力してください</v>
      </c>
      <c r="S13" s="516">
        <f>IF(O11&gt;200,300000,IF(O11&gt;150,300000,IF(O11&gt;100,300000,IF(O11&gt;50,200000,IF(O11&gt;0,100000,0)))))</f>
        <v>0</v>
      </c>
      <c r="V13" s="241" t="s">
        <v>3</v>
      </c>
    </row>
    <row r="14" spans="2:31" ht="19.25" customHeight="1" thickBot="1" x14ac:dyDescent="0.6">
      <c r="B14" s="24"/>
      <c r="C14" s="24"/>
      <c r="D14" s="24"/>
      <c r="E14" s="24"/>
      <c r="F14" s="24"/>
      <c r="G14" s="24"/>
      <c r="H14" s="24"/>
      <c r="I14" s="24"/>
      <c r="J14" s="24"/>
      <c r="K14" s="24"/>
      <c r="L14" s="24"/>
      <c r="M14" s="24"/>
      <c r="N14" s="24"/>
      <c r="O14" s="2" t="s">
        <v>27</v>
      </c>
      <c r="V14" s="241" t="s">
        <v>23</v>
      </c>
    </row>
    <row r="15" spans="2:31" ht="38.15" customHeight="1" thickBot="1" x14ac:dyDescent="0.6">
      <c r="B15" s="25" t="s">
        <v>20</v>
      </c>
      <c r="C15" s="517"/>
      <c r="D15" s="24"/>
      <c r="E15" s="24"/>
      <c r="F15" s="24"/>
      <c r="G15" s="24"/>
      <c r="H15" s="24"/>
      <c r="I15" s="24"/>
      <c r="J15" s="24"/>
      <c r="K15" s="24"/>
      <c r="L15" s="24"/>
      <c r="M15" s="291" t="s">
        <v>32</v>
      </c>
      <c r="N15" s="292"/>
      <c r="O15" s="137" t="s">
        <v>128</v>
      </c>
      <c r="S15" s="516">
        <f>IF(O15&lt;1," ",IF(O15=1,S13/2,IF(O15&gt;1,S13,0)))</f>
        <v>0</v>
      </c>
      <c r="V15" s="241" t="s">
        <v>24</v>
      </c>
    </row>
    <row r="16" spans="2:31" ht="28.25" customHeight="1" thickBot="1" x14ac:dyDescent="0.6">
      <c r="B16" s="25"/>
      <c r="C16" s="26"/>
      <c r="D16" s="27"/>
      <c r="E16" s="27"/>
      <c r="F16" s="27"/>
      <c r="G16" s="27"/>
      <c r="H16" s="27"/>
      <c r="I16" s="27"/>
      <c r="J16" s="27"/>
      <c r="K16" s="27"/>
      <c r="L16" s="27"/>
      <c r="M16" s="24"/>
      <c r="N16" s="24"/>
      <c r="O16" s="518" t="str">
        <f>IF(SUMPRODUCT(--(LEN(TRIM(SUBSTITUTE(O15,"　","")))=0))&gt;0,"指導者人数に未入力があります","")</f>
        <v>指導者人数に未入力があります</v>
      </c>
      <c r="V16" s="241" t="s">
        <v>80</v>
      </c>
    </row>
    <row r="17" spans="2:30" ht="35.15" customHeight="1" thickBot="1" x14ac:dyDescent="0.6">
      <c r="B17" s="28" t="s">
        <v>16</v>
      </c>
      <c r="C17" s="277" t="s">
        <v>128</v>
      </c>
      <c r="D17" s="278"/>
      <c r="E17" s="279"/>
      <c r="F17" s="24"/>
      <c r="G17" s="280" t="s">
        <v>29</v>
      </c>
      <c r="H17" s="281"/>
      <c r="I17" s="282"/>
      <c r="J17" s="283"/>
      <c r="K17" s="284" t="s">
        <v>28</v>
      </c>
      <c r="L17" s="285"/>
      <c r="M17" s="282" t="s">
        <v>128</v>
      </c>
      <c r="N17" s="283"/>
      <c r="O17" s="518" t="str">
        <f>IF(OR(SUBSTITUTE(TRIM(C17),"　","")="",SUBSTITUTE(TRIM(I17),"　","")="",SUBSTITUTE(TRIM(M17),"　","")=""),"黄色セルに未入力があります","")</f>
        <v>黄色セルに未入力があります</v>
      </c>
    </row>
    <row r="18" spans="2:30" ht="27.65" customHeight="1" x14ac:dyDescent="0.55000000000000004">
      <c r="B18" s="12" t="s">
        <v>153</v>
      </c>
      <c r="C18" s="29" t="s">
        <v>2</v>
      </c>
      <c r="D18" s="14" t="s">
        <v>4</v>
      </c>
      <c r="E18" s="14" t="s">
        <v>5</v>
      </c>
      <c r="F18" s="14" t="s">
        <v>6</v>
      </c>
      <c r="G18" s="14" t="s">
        <v>7</v>
      </c>
      <c r="H18" s="14" t="s">
        <v>8</v>
      </c>
      <c r="I18" s="14" t="s">
        <v>9</v>
      </c>
      <c r="J18" s="14" t="s">
        <v>10</v>
      </c>
      <c r="K18" s="14" t="s">
        <v>11</v>
      </c>
      <c r="L18" s="14" t="s">
        <v>12</v>
      </c>
      <c r="M18" s="14" t="s">
        <v>13</v>
      </c>
      <c r="N18" s="15"/>
      <c r="O18" s="16" t="s">
        <v>15</v>
      </c>
      <c r="P18" s="288" t="str">
        <f t="array" ref="P18">IF(SUMPRODUCT((COLUMN(C19:M19)&gt;=COLUMN(C19)+MATCH($O$2,C18:M18,0)-1)*(LEN(TRIM(SUBSTITUTE(C19:M19,"　","")))=0))&gt;0,"活動日数に未入力があります","")</f>
        <v>活動日数に未入力があります</v>
      </c>
    </row>
    <row r="19" spans="2:30" ht="27.65" customHeight="1" thickBot="1" x14ac:dyDescent="0.6">
      <c r="B19" s="30" t="s">
        <v>143</v>
      </c>
      <c r="C19" s="180"/>
      <c r="D19" s="180"/>
      <c r="E19" s="180"/>
      <c r="F19" s="180"/>
      <c r="G19" s="180"/>
      <c r="H19" s="180"/>
      <c r="I19" s="180"/>
      <c r="J19" s="180"/>
      <c r="K19" s="180"/>
      <c r="L19" s="180"/>
      <c r="M19" s="180"/>
      <c r="N19" s="31" t="s">
        <v>128</v>
      </c>
      <c r="O19" s="32">
        <f>SUM(C19:N19)</f>
        <v>0</v>
      </c>
      <c r="P19" s="288"/>
    </row>
    <row r="20" spans="2:30" ht="27.65" customHeight="1" thickBot="1" x14ac:dyDescent="0.6">
      <c r="B20" s="30" t="s">
        <v>142</v>
      </c>
      <c r="C20" s="139"/>
      <c r="D20" s="139"/>
      <c r="E20" s="139"/>
      <c r="F20" s="139"/>
      <c r="G20" s="139"/>
      <c r="H20" s="139"/>
      <c r="I20" s="139"/>
      <c r="J20" s="139"/>
      <c r="K20" s="139"/>
      <c r="L20" s="139"/>
      <c r="M20" s="139"/>
      <c r="N20" s="33"/>
      <c r="O20" s="34">
        <f>SUM(C20:M20)</f>
        <v>0</v>
      </c>
      <c r="P20" s="288" t="str">
        <f t="array" ref="P20">IF(SUMPRODUCT((COLUMN(C20:M20)&gt;=COLUMN(C20)+MATCH($O$2,C18:M18,0)-1)*(LEN(TRIM(SUBSTITUTE(C20:M20,"　","")))=0))&gt;0,"月別支払額に未入力があります","")</f>
        <v>月別支払額に未入力があります</v>
      </c>
    </row>
    <row r="21" spans="2:30" ht="27.65" customHeight="1" x14ac:dyDescent="0.55000000000000004">
      <c r="B21" s="35" t="s">
        <v>30</v>
      </c>
      <c r="C21" s="36">
        <f>+C19*1000</f>
        <v>0</v>
      </c>
      <c r="D21" s="36">
        <f t="shared" ref="D21:M21" si="4">+D19*1000</f>
        <v>0</v>
      </c>
      <c r="E21" s="36">
        <f t="shared" si="4"/>
        <v>0</v>
      </c>
      <c r="F21" s="36">
        <f t="shared" si="4"/>
        <v>0</v>
      </c>
      <c r="G21" s="36">
        <f t="shared" si="4"/>
        <v>0</v>
      </c>
      <c r="H21" s="36">
        <f t="shared" si="4"/>
        <v>0</v>
      </c>
      <c r="I21" s="36">
        <f t="shared" si="4"/>
        <v>0</v>
      </c>
      <c r="J21" s="36">
        <f t="shared" si="4"/>
        <v>0</v>
      </c>
      <c r="K21" s="36">
        <f t="shared" si="4"/>
        <v>0</v>
      </c>
      <c r="L21" s="36">
        <f t="shared" si="4"/>
        <v>0</v>
      </c>
      <c r="M21" s="36">
        <f t="shared" si="4"/>
        <v>0</v>
      </c>
      <c r="N21" s="37"/>
      <c r="O21" s="32">
        <f>SUM(C21:M21)</f>
        <v>0</v>
      </c>
      <c r="P21" s="288"/>
      <c r="S21" s="38" t="s">
        <v>2</v>
      </c>
      <c r="T21" s="39" t="s">
        <v>4</v>
      </c>
      <c r="U21" s="39" t="s">
        <v>5</v>
      </c>
      <c r="V21" s="39" t="s">
        <v>6</v>
      </c>
      <c r="W21" s="39" t="s">
        <v>7</v>
      </c>
      <c r="X21" s="39" t="s">
        <v>8</v>
      </c>
      <c r="Y21" s="39" t="s">
        <v>9</v>
      </c>
      <c r="Z21" s="39" t="s">
        <v>10</v>
      </c>
      <c r="AA21" s="39" t="s">
        <v>11</v>
      </c>
      <c r="AB21" s="39" t="s">
        <v>12</v>
      </c>
      <c r="AC21" s="39" t="s">
        <v>13</v>
      </c>
      <c r="AD21" s="40" t="s">
        <v>14</v>
      </c>
    </row>
    <row r="22" spans="2:30" ht="27.65" customHeight="1" thickBot="1" x14ac:dyDescent="0.6">
      <c r="B22" s="41" t="s">
        <v>154</v>
      </c>
      <c r="C22" s="42">
        <f>+S22</f>
        <v>0</v>
      </c>
      <c r="D22" s="42">
        <f t="shared" ref="D22:M22" si="5">+T22</f>
        <v>0</v>
      </c>
      <c r="E22" s="42">
        <f t="shared" si="5"/>
        <v>0</v>
      </c>
      <c r="F22" s="42">
        <f t="shared" si="5"/>
        <v>0</v>
      </c>
      <c r="G22" s="42">
        <f t="shared" si="5"/>
        <v>0</v>
      </c>
      <c r="H22" s="42">
        <f t="shared" si="5"/>
        <v>0</v>
      </c>
      <c r="I22" s="42">
        <f t="shared" si="5"/>
        <v>0</v>
      </c>
      <c r="J22" s="42">
        <f t="shared" si="5"/>
        <v>0</v>
      </c>
      <c r="K22" s="42">
        <f t="shared" si="5"/>
        <v>0</v>
      </c>
      <c r="L22" s="42">
        <f t="shared" si="5"/>
        <v>0</v>
      </c>
      <c r="M22" s="42">
        <f t="shared" si="5"/>
        <v>0</v>
      </c>
      <c r="N22" s="43"/>
      <c r="O22" s="44">
        <f>SUM(C22:M22)</f>
        <v>0</v>
      </c>
      <c r="P22" s="519"/>
      <c r="S22" s="45">
        <f>IF(C20/2&gt;C21,C21,C20/2)</f>
        <v>0</v>
      </c>
      <c r="T22" s="45">
        <f>IF(D20/2&gt;D21,D21,D20/2)</f>
        <v>0</v>
      </c>
      <c r="U22" s="45">
        <f>IF(E20/2&gt;E21,E21,E20/2)</f>
        <v>0</v>
      </c>
      <c r="V22" s="45">
        <f t="shared" ref="V22:AC22" si="6">IF(F20/2&gt;F21,F21,F20/2)</f>
        <v>0</v>
      </c>
      <c r="W22" s="45">
        <f t="shared" si="6"/>
        <v>0</v>
      </c>
      <c r="X22" s="45">
        <f t="shared" si="6"/>
        <v>0</v>
      </c>
      <c r="Y22" s="45">
        <f t="shared" si="6"/>
        <v>0</v>
      </c>
      <c r="Z22" s="45">
        <f t="shared" si="6"/>
        <v>0</v>
      </c>
      <c r="AA22" s="45">
        <f t="shared" si="6"/>
        <v>0</v>
      </c>
      <c r="AB22" s="45">
        <f t="shared" si="6"/>
        <v>0</v>
      </c>
      <c r="AC22" s="45">
        <f t="shared" si="6"/>
        <v>0</v>
      </c>
      <c r="AD22" s="45"/>
    </row>
    <row r="23" spans="2:30" ht="27" customHeight="1" thickBot="1" x14ac:dyDescent="0.6">
      <c r="B23" s="46"/>
      <c r="C23" s="21" t="str">
        <f>IF(C$9="","入力不可","")</f>
        <v>入力不可</v>
      </c>
      <c r="D23" s="22" t="str">
        <f t="shared" ref="D23:N23" si="7">IF(D$9="","入力不可","")</f>
        <v>入力不可</v>
      </c>
      <c r="E23" s="22" t="str">
        <f t="shared" si="7"/>
        <v>入力不可</v>
      </c>
      <c r="F23" s="22" t="str">
        <f t="shared" si="7"/>
        <v>入力不可</v>
      </c>
      <c r="G23" s="22" t="str">
        <f t="shared" si="7"/>
        <v>入力不可</v>
      </c>
      <c r="H23" s="22" t="str">
        <f t="shared" si="7"/>
        <v/>
      </c>
      <c r="I23" s="22" t="str">
        <f t="shared" si="7"/>
        <v/>
      </c>
      <c r="J23" s="22" t="str">
        <f t="shared" si="7"/>
        <v/>
      </c>
      <c r="K23" s="22" t="str">
        <f t="shared" si="7"/>
        <v/>
      </c>
      <c r="L23" s="22" t="str">
        <f t="shared" si="7"/>
        <v/>
      </c>
      <c r="M23" s="22" t="str">
        <f t="shared" si="7"/>
        <v/>
      </c>
      <c r="N23" s="22" t="str">
        <f t="shared" si="7"/>
        <v/>
      </c>
      <c r="O23" s="518" t="s">
        <v>128</v>
      </c>
      <c r="P23" s="519"/>
      <c r="S23" s="3"/>
      <c r="T23" s="3"/>
      <c r="U23" s="3"/>
      <c r="V23" s="3"/>
      <c r="W23" s="3"/>
      <c r="X23" s="3"/>
      <c r="Y23" s="3"/>
      <c r="Z23" s="3"/>
      <c r="AA23" s="3"/>
      <c r="AB23" s="3"/>
      <c r="AC23" s="3"/>
      <c r="AD23" s="3"/>
    </row>
    <row r="24" spans="2:30" ht="37.25" customHeight="1" thickBot="1" x14ac:dyDescent="0.6">
      <c r="B24" s="28" t="s">
        <v>17</v>
      </c>
      <c r="C24" s="277" t="s">
        <v>128</v>
      </c>
      <c r="D24" s="278"/>
      <c r="E24" s="279"/>
      <c r="F24" s="24"/>
      <c r="G24" s="280" t="s">
        <v>29</v>
      </c>
      <c r="H24" s="281"/>
      <c r="I24" s="282"/>
      <c r="J24" s="283"/>
      <c r="K24" s="284" t="s">
        <v>28</v>
      </c>
      <c r="L24" s="285"/>
      <c r="M24" s="282"/>
      <c r="N24" s="283"/>
      <c r="O24" s="518" t="str">
        <f>IF(OR(SUBSTITUTE(TRIM(C24),"　","")="",SUBSTITUTE(TRIM(I24),"　","")="",SUBSTITUTE(TRIM(M24),"　","")=""),"黄色セルに未入力があります","")</f>
        <v>黄色セルに未入力があります</v>
      </c>
      <c r="P24" s="519"/>
    </row>
    <row r="25" spans="2:30" ht="27" customHeight="1" x14ac:dyDescent="0.55000000000000004">
      <c r="B25" s="12" t="s">
        <v>153</v>
      </c>
      <c r="C25" s="13" t="s">
        <v>2</v>
      </c>
      <c r="D25" s="14" t="s">
        <v>4</v>
      </c>
      <c r="E25" s="14" t="s">
        <v>5</v>
      </c>
      <c r="F25" s="14" t="s">
        <v>6</v>
      </c>
      <c r="G25" s="14" t="s">
        <v>7</v>
      </c>
      <c r="H25" s="14" t="s">
        <v>8</v>
      </c>
      <c r="I25" s="14" t="s">
        <v>9</v>
      </c>
      <c r="J25" s="14" t="s">
        <v>10</v>
      </c>
      <c r="K25" s="14" t="s">
        <v>11</v>
      </c>
      <c r="L25" s="14" t="s">
        <v>12</v>
      </c>
      <c r="M25" s="14" t="s">
        <v>13</v>
      </c>
      <c r="N25" s="15"/>
      <c r="O25" s="16" t="s">
        <v>15</v>
      </c>
      <c r="P25" s="288" t="str">
        <f t="array" ref="P25">IF(SUMPRODUCT((COLUMN(C26:M26)&gt;=COLUMN(C26)+MATCH($O$2,C25:M25,0)-1)*(LEN(TRIM(SUBSTITUTE(C26:M26,"　","")))=0))&gt;0,"活動日数に未入力があります","")</f>
        <v>活動日数に未入力があります</v>
      </c>
    </row>
    <row r="26" spans="2:30" ht="27" customHeight="1" x14ac:dyDescent="0.55000000000000004">
      <c r="B26" s="30" t="s">
        <v>143</v>
      </c>
      <c r="C26" s="138"/>
      <c r="D26" s="138"/>
      <c r="E26" s="138"/>
      <c r="F26" s="138"/>
      <c r="G26" s="138"/>
      <c r="H26" s="138"/>
      <c r="I26" s="138"/>
      <c r="J26" s="138"/>
      <c r="K26" s="138"/>
      <c r="L26" s="138"/>
      <c r="M26" s="138"/>
      <c r="N26" s="31"/>
      <c r="O26" s="32">
        <f>SUM(C26:M26)</f>
        <v>0</v>
      </c>
      <c r="P26" s="288"/>
    </row>
    <row r="27" spans="2:30" ht="27.65" customHeight="1" thickBot="1" x14ac:dyDescent="0.6">
      <c r="B27" s="30" t="s">
        <v>142</v>
      </c>
      <c r="C27" s="139"/>
      <c r="D27" s="139"/>
      <c r="E27" s="139"/>
      <c r="F27" s="139"/>
      <c r="G27" s="139"/>
      <c r="H27" s="139"/>
      <c r="I27" s="139"/>
      <c r="J27" s="139"/>
      <c r="K27" s="139"/>
      <c r="L27" s="139"/>
      <c r="M27" s="139"/>
      <c r="N27" s="33"/>
      <c r="O27" s="34">
        <f>SUM(C27:M27)</f>
        <v>0</v>
      </c>
      <c r="P27" s="288" t="str">
        <f t="array" ref="P27">IF(SUMPRODUCT((COLUMN(C27:M27)&gt;=COLUMN(C27)+MATCH($O$2,C25:M25,0)-1)*(LEN(TRIM(SUBSTITUTE(C27:M27,"　","")))=0))&gt;0,"月別支払額に未入力があります","")</f>
        <v>月別支払額に未入力があります</v>
      </c>
    </row>
    <row r="28" spans="2:30" ht="27.65" customHeight="1" x14ac:dyDescent="0.55000000000000004">
      <c r="B28" s="35" t="s">
        <v>30</v>
      </c>
      <c r="C28" s="48">
        <f>+C26*1000</f>
        <v>0</v>
      </c>
      <c r="D28" s="48">
        <f t="shared" ref="D28:M28" si="8">+D26*1000</f>
        <v>0</v>
      </c>
      <c r="E28" s="48">
        <f t="shared" si="8"/>
        <v>0</v>
      </c>
      <c r="F28" s="48">
        <f t="shared" si="8"/>
        <v>0</v>
      </c>
      <c r="G28" s="48">
        <f t="shared" si="8"/>
        <v>0</v>
      </c>
      <c r="H28" s="48">
        <f t="shared" si="8"/>
        <v>0</v>
      </c>
      <c r="I28" s="48">
        <f t="shared" si="8"/>
        <v>0</v>
      </c>
      <c r="J28" s="48">
        <f t="shared" si="8"/>
        <v>0</v>
      </c>
      <c r="K28" s="48">
        <f t="shared" si="8"/>
        <v>0</v>
      </c>
      <c r="L28" s="48">
        <f t="shared" si="8"/>
        <v>0</v>
      </c>
      <c r="M28" s="48">
        <f t="shared" si="8"/>
        <v>0</v>
      </c>
      <c r="N28" s="37"/>
      <c r="O28" s="32">
        <f>SUM(C28:M28)</f>
        <v>0</v>
      </c>
      <c r="P28" s="288"/>
      <c r="S28" s="38" t="s">
        <v>2</v>
      </c>
      <c r="T28" s="39" t="s">
        <v>4</v>
      </c>
      <c r="U28" s="39" t="s">
        <v>5</v>
      </c>
      <c r="V28" s="39" t="s">
        <v>6</v>
      </c>
      <c r="W28" s="39" t="s">
        <v>7</v>
      </c>
      <c r="X28" s="39" t="s">
        <v>8</v>
      </c>
      <c r="Y28" s="39" t="s">
        <v>9</v>
      </c>
      <c r="Z28" s="39" t="s">
        <v>10</v>
      </c>
      <c r="AA28" s="39" t="s">
        <v>11</v>
      </c>
      <c r="AB28" s="39" t="s">
        <v>12</v>
      </c>
      <c r="AC28" s="39" t="s">
        <v>13</v>
      </c>
      <c r="AD28" s="40" t="s">
        <v>14</v>
      </c>
    </row>
    <row r="29" spans="2:30" ht="27.65" customHeight="1" thickBot="1" x14ac:dyDescent="0.6">
      <c r="B29" s="41" t="s">
        <v>154</v>
      </c>
      <c r="C29" s="42">
        <f>+S29</f>
        <v>0</v>
      </c>
      <c r="D29" s="42">
        <f t="shared" ref="D29:M29" si="9">+T29</f>
        <v>0</v>
      </c>
      <c r="E29" s="42">
        <f t="shared" si="9"/>
        <v>0</v>
      </c>
      <c r="F29" s="42">
        <f t="shared" si="9"/>
        <v>0</v>
      </c>
      <c r="G29" s="42">
        <f t="shared" si="9"/>
        <v>0</v>
      </c>
      <c r="H29" s="42">
        <f t="shared" si="9"/>
        <v>0</v>
      </c>
      <c r="I29" s="42">
        <f t="shared" si="9"/>
        <v>0</v>
      </c>
      <c r="J29" s="42">
        <f t="shared" si="9"/>
        <v>0</v>
      </c>
      <c r="K29" s="42">
        <f t="shared" si="9"/>
        <v>0</v>
      </c>
      <c r="L29" s="42">
        <f t="shared" si="9"/>
        <v>0</v>
      </c>
      <c r="M29" s="42">
        <f t="shared" si="9"/>
        <v>0</v>
      </c>
      <c r="N29" s="43"/>
      <c r="O29" s="44">
        <f>SUM(C29:M29)</f>
        <v>0</v>
      </c>
      <c r="P29" s="519"/>
      <c r="S29" s="45">
        <f t="shared" ref="S29:AC29" si="10">IF(C27/2&gt;C28,C28,C27/2)</f>
        <v>0</v>
      </c>
      <c r="T29" s="45">
        <f t="shared" si="10"/>
        <v>0</v>
      </c>
      <c r="U29" s="45">
        <f t="shared" si="10"/>
        <v>0</v>
      </c>
      <c r="V29" s="45">
        <f t="shared" si="10"/>
        <v>0</v>
      </c>
      <c r="W29" s="45">
        <f t="shared" si="10"/>
        <v>0</v>
      </c>
      <c r="X29" s="45">
        <f t="shared" si="10"/>
        <v>0</v>
      </c>
      <c r="Y29" s="45">
        <f t="shared" si="10"/>
        <v>0</v>
      </c>
      <c r="Z29" s="45">
        <f t="shared" si="10"/>
        <v>0</v>
      </c>
      <c r="AA29" s="45">
        <f t="shared" si="10"/>
        <v>0</v>
      </c>
      <c r="AB29" s="45">
        <f t="shared" si="10"/>
        <v>0</v>
      </c>
      <c r="AC29" s="45">
        <f t="shared" si="10"/>
        <v>0</v>
      </c>
      <c r="AD29" s="45"/>
    </row>
    <row r="30" spans="2:30" ht="27.65" customHeight="1" thickBot="1" x14ac:dyDescent="0.6">
      <c r="B30" s="49"/>
      <c r="C30" s="21" t="str">
        <f>IF(C$9="","入力不可","")</f>
        <v>入力不可</v>
      </c>
      <c r="D30" s="22" t="str">
        <f t="shared" ref="D30:N30" si="11">IF(D$9="","入力不可","")</f>
        <v>入力不可</v>
      </c>
      <c r="E30" s="22" t="str">
        <f t="shared" si="11"/>
        <v>入力不可</v>
      </c>
      <c r="F30" s="22" t="str">
        <f t="shared" si="11"/>
        <v>入力不可</v>
      </c>
      <c r="G30" s="22" t="str">
        <f t="shared" si="11"/>
        <v>入力不可</v>
      </c>
      <c r="H30" s="22" t="str">
        <f t="shared" si="11"/>
        <v/>
      </c>
      <c r="I30" s="22" t="str">
        <f t="shared" si="11"/>
        <v/>
      </c>
      <c r="J30" s="22" t="str">
        <f t="shared" si="11"/>
        <v/>
      </c>
      <c r="K30" s="22" t="str">
        <f t="shared" si="11"/>
        <v/>
      </c>
      <c r="L30" s="22" t="str">
        <f t="shared" si="11"/>
        <v/>
      </c>
      <c r="M30" s="22" t="str">
        <f t="shared" si="11"/>
        <v/>
      </c>
      <c r="N30" s="22" t="str">
        <f t="shared" si="11"/>
        <v/>
      </c>
      <c r="O30" s="47"/>
      <c r="P30" s="519"/>
      <c r="S30" s="3"/>
      <c r="T30" s="3"/>
      <c r="U30" s="3"/>
      <c r="V30" s="3"/>
      <c r="W30" s="3"/>
      <c r="X30" s="3"/>
      <c r="Y30" s="3"/>
      <c r="Z30" s="3"/>
      <c r="AA30" s="3"/>
      <c r="AB30" s="3"/>
      <c r="AC30" s="3"/>
      <c r="AD30" s="3"/>
    </row>
    <row r="31" spans="2:30" ht="37.25" customHeight="1" thickBot="1" x14ac:dyDescent="0.6">
      <c r="B31" s="28" t="s">
        <v>18</v>
      </c>
      <c r="C31" s="277" t="s">
        <v>128</v>
      </c>
      <c r="D31" s="278"/>
      <c r="E31" s="279"/>
      <c r="F31" s="24"/>
      <c r="G31" s="280" t="s">
        <v>29</v>
      </c>
      <c r="H31" s="281"/>
      <c r="I31" s="282"/>
      <c r="J31" s="283"/>
      <c r="K31" s="284" t="s">
        <v>28</v>
      </c>
      <c r="L31" s="285"/>
      <c r="M31" s="282" t="s">
        <v>128</v>
      </c>
      <c r="N31" s="283"/>
      <c r="O31" s="518" t="str">
        <f>IF(OR(SUBSTITUTE(TRIM(C31),"　","")="",SUBSTITUTE(TRIM(I31),"　","")="",SUBSTITUTE(TRIM(M31),"　","")=""),"黄色セルに未入力があります","")</f>
        <v>黄色セルに未入力があります</v>
      </c>
      <c r="P31" s="519"/>
    </row>
    <row r="32" spans="2:30" ht="27" customHeight="1" x14ac:dyDescent="0.55000000000000004">
      <c r="B32" s="12" t="s">
        <v>153</v>
      </c>
      <c r="C32" s="13" t="s">
        <v>2</v>
      </c>
      <c r="D32" s="14" t="s">
        <v>4</v>
      </c>
      <c r="E32" s="14" t="s">
        <v>5</v>
      </c>
      <c r="F32" s="14" t="s">
        <v>6</v>
      </c>
      <c r="G32" s="14" t="s">
        <v>7</v>
      </c>
      <c r="H32" s="14" t="s">
        <v>8</v>
      </c>
      <c r="I32" s="14" t="s">
        <v>9</v>
      </c>
      <c r="J32" s="14" t="s">
        <v>10</v>
      </c>
      <c r="K32" s="14" t="s">
        <v>11</v>
      </c>
      <c r="L32" s="14" t="s">
        <v>12</v>
      </c>
      <c r="M32" s="14" t="s">
        <v>13</v>
      </c>
      <c r="N32" s="15"/>
      <c r="O32" s="16" t="s">
        <v>15</v>
      </c>
      <c r="P32" s="288" t="str">
        <f t="array" ref="P32">IF(SUMPRODUCT((COLUMN(C33:M33)&gt;=COLUMN(C33)+MATCH($O$2,C32:M32,0)-1)*(LEN(TRIM(SUBSTITUTE(C33:M33,"　","")))=0))&gt;0,"活動日数に未入力があります","")</f>
        <v>活動日数に未入力があります</v>
      </c>
    </row>
    <row r="33" spans="2:30" ht="27" customHeight="1" x14ac:dyDescent="0.55000000000000004">
      <c r="B33" s="30" t="s">
        <v>143</v>
      </c>
      <c r="C33" s="138"/>
      <c r="D33" s="138"/>
      <c r="E33" s="138"/>
      <c r="F33" s="138"/>
      <c r="G33" s="138"/>
      <c r="H33" s="138"/>
      <c r="I33" s="138"/>
      <c r="J33" s="138"/>
      <c r="K33" s="138"/>
      <c r="L33" s="138"/>
      <c r="M33" s="138"/>
      <c r="N33" s="31"/>
      <c r="O33" s="32">
        <f>SUM(C33:M33)</f>
        <v>0</v>
      </c>
      <c r="P33" s="288"/>
    </row>
    <row r="34" spans="2:30" ht="27" customHeight="1" thickBot="1" x14ac:dyDescent="0.6">
      <c r="B34" s="30" t="s">
        <v>142</v>
      </c>
      <c r="C34" s="139"/>
      <c r="D34" s="139"/>
      <c r="E34" s="139"/>
      <c r="F34" s="139"/>
      <c r="G34" s="139"/>
      <c r="H34" s="139"/>
      <c r="I34" s="139"/>
      <c r="J34" s="139"/>
      <c r="K34" s="139"/>
      <c r="L34" s="139"/>
      <c r="M34" s="139"/>
      <c r="N34" s="33"/>
      <c r="O34" s="34">
        <f>SUM(C34:M34)</f>
        <v>0</v>
      </c>
      <c r="P34" s="288" t="str">
        <f t="array" ref="P34">IF(SUMPRODUCT((COLUMN(C34:M34)&gt;=COLUMN(C34)+MATCH($O$2,C32:M32,0)-1)*(LEN(TRIM(SUBSTITUTE(C34:M34,"　","")))=0))&gt;0,"月別支払額に未入力があります","")</f>
        <v>月別支払額に未入力があります</v>
      </c>
    </row>
    <row r="35" spans="2:30" ht="27" customHeight="1" x14ac:dyDescent="0.55000000000000004">
      <c r="B35" s="35" t="s">
        <v>30</v>
      </c>
      <c r="C35" s="50">
        <f t="shared" ref="C35:M35" si="12">+C33*1000</f>
        <v>0</v>
      </c>
      <c r="D35" s="48">
        <f t="shared" si="12"/>
        <v>0</v>
      </c>
      <c r="E35" s="48">
        <f t="shared" si="12"/>
        <v>0</v>
      </c>
      <c r="F35" s="48">
        <f t="shared" si="12"/>
        <v>0</v>
      </c>
      <c r="G35" s="48">
        <f t="shared" si="12"/>
        <v>0</v>
      </c>
      <c r="H35" s="48">
        <f t="shared" si="12"/>
        <v>0</v>
      </c>
      <c r="I35" s="48">
        <f t="shared" si="12"/>
        <v>0</v>
      </c>
      <c r="J35" s="48">
        <f t="shared" si="12"/>
        <v>0</v>
      </c>
      <c r="K35" s="48">
        <f t="shared" si="12"/>
        <v>0</v>
      </c>
      <c r="L35" s="48">
        <f t="shared" si="12"/>
        <v>0</v>
      </c>
      <c r="M35" s="48">
        <f t="shared" si="12"/>
        <v>0</v>
      </c>
      <c r="N35" s="37"/>
      <c r="O35" s="32">
        <f>SUM(C35:M35)</f>
        <v>0</v>
      </c>
      <c r="P35" s="288"/>
      <c r="S35" s="38" t="s">
        <v>2</v>
      </c>
      <c r="T35" s="39" t="s">
        <v>4</v>
      </c>
      <c r="U35" s="39" t="s">
        <v>5</v>
      </c>
      <c r="V35" s="39" t="s">
        <v>6</v>
      </c>
      <c r="W35" s="39" t="s">
        <v>7</v>
      </c>
      <c r="X35" s="39" t="s">
        <v>8</v>
      </c>
      <c r="Y35" s="39" t="s">
        <v>9</v>
      </c>
      <c r="Z35" s="39" t="s">
        <v>10</v>
      </c>
      <c r="AA35" s="39" t="s">
        <v>11</v>
      </c>
      <c r="AB35" s="39" t="s">
        <v>12</v>
      </c>
      <c r="AC35" s="39" t="s">
        <v>13</v>
      </c>
      <c r="AD35" s="40" t="s">
        <v>14</v>
      </c>
    </row>
    <row r="36" spans="2:30" ht="27" customHeight="1" thickBot="1" x14ac:dyDescent="0.6">
      <c r="B36" s="41" t="s">
        <v>154</v>
      </c>
      <c r="C36" s="51">
        <f>+S36</f>
        <v>0</v>
      </c>
      <c r="D36" s="42">
        <f t="shared" ref="D36:M36" si="13">+T36</f>
        <v>0</v>
      </c>
      <c r="E36" s="42">
        <f t="shared" si="13"/>
        <v>0</v>
      </c>
      <c r="F36" s="42">
        <f t="shared" si="13"/>
        <v>0</v>
      </c>
      <c r="G36" s="42">
        <f t="shared" si="13"/>
        <v>0</v>
      </c>
      <c r="H36" s="42">
        <f t="shared" si="13"/>
        <v>0</v>
      </c>
      <c r="I36" s="42">
        <f t="shared" si="13"/>
        <v>0</v>
      </c>
      <c r="J36" s="42">
        <f t="shared" si="13"/>
        <v>0</v>
      </c>
      <c r="K36" s="42">
        <f t="shared" si="13"/>
        <v>0</v>
      </c>
      <c r="L36" s="42">
        <f t="shared" si="13"/>
        <v>0</v>
      </c>
      <c r="M36" s="42">
        <f t="shared" si="13"/>
        <v>0</v>
      </c>
      <c r="N36" s="43"/>
      <c r="O36" s="44">
        <f>SUM(C36:M36)</f>
        <v>0</v>
      </c>
      <c r="P36" s="288"/>
      <c r="S36" s="45">
        <f t="shared" ref="S36:AC36" si="14">IF(C34/2&gt;C35,C35,C34/2)</f>
        <v>0</v>
      </c>
      <c r="T36" s="45">
        <f t="shared" si="14"/>
        <v>0</v>
      </c>
      <c r="U36" s="45">
        <f t="shared" si="14"/>
        <v>0</v>
      </c>
      <c r="V36" s="45">
        <f t="shared" si="14"/>
        <v>0</v>
      </c>
      <c r="W36" s="45">
        <f t="shared" si="14"/>
        <v>0</v>
      </c>
      <c r="X36" s="45">
        <f t="shared" si="14"/>
        <v>0</v>
      </c>
      <c r="Y36" s="45">
        <f t="shared" si="14"/>
        <v>0</v>
      </c>
      <c r="Z36" s="45">
        <f t="shared" si="14"/>
        <v>0</v>
      </c>
      <c r="AA36" s="45">
        <f t="shared" si="14"/>
        <v>0</v>
      </c>
      <c r="AB36" s="45">
        <f t="shared" si="14"/>
        <v>0</v>
      </c>
      <c r="AC36" s="45">
        <f t="shared" si="14"/>
        <v>0</v>
      </c>
      <c r="AD36" s="45"/>
    </row>
    <row r="37" spans="2:30" ht="22.75" customHeight="1" thickBot="1" x14ac:dyDescent="0.6">
      <c r="B37" s="24"/>
      <c r="C37" s="21" t="str">
        <f>IF(C$9="","入力不可","")</f>
        <v>入力不可</v>
      </c>
      <c r="D37" s="22" t="str">
        <f t="shared" ref="D37:N37" si="15">IF(D$9="","入力不可","")</f>
        <v>入力不可</v>
      </c>
      <c r="E37" s="22" t="str">
        <f t="shared" si="15"/>
        <v>入力不可</v>
      </c>
      <c r="F37" s="22" t="str">
        <f t="shared" si="15"/>
        <v>入力不可</v>
      </c>
      <c r="G37" s="22" t="str">
        <f t="shared" si="15"/>
        <v>入力不可</v>
      </c>
      <c r="H37" s="22" t="str">
        <f t="shared" si="15"/>
        <v/>
      </c>
      <c r="I37" s="22" t="str">
        <f t="shared" si="15"/>
        <v/>
      </c>
      <c r="J37" s="22" t="str">
        <f t="shared" si="15"/>
        <v/>
      </c>
      <c r="K37" s="22" t="str">
        <f t="shared" si="15"/>
        <v/>
      </c>
      <c r="L37" s="22" t="str">
        <f t="shared" si="15"/>
        <v/>
      </c>
      <c r="M37" s="22" t="str">
        <f t="shared" si="15"/>
        <v/>
      </c>
      <c r="N37" s="22" t="str">
        <f t="shared" si="15"/>
        <v/>
      </c>
      <c r="O37" s="24"/>
    </row>
    <row r="38" spans="2:30" ht="37.25" customHeight="1" thickBot="1" x14ac:dyDescent="0.6">
      <c r="B38" s="28" t="s">
        <v>21</v>
      </c>
      <c r="C38" s="277" t="s">
        <v>128</v>
      </c>
      <c r="D38" s="278"/>
      <c r="E38" s="279"/>
      <c r="F38" s="24"/>
      <c r="G38" s="280" t="s">
        <v>29</v>
      </c>
      <c r="H38" s="281"/>
      <c r="I38" s="282"/>
      <c r="J38" s="283"/>
      <c r="K38" s="284" t="s">
        <v>28</v>
      </c>
      <c r="L38" s="285"/>
      <c r="M38" s="282" t="s">
        <v>128</v>
      </c>
      <c r="N38" s="283"/>
      <c r="O38" s="518" t="str">
        <f>IF(OR(SUBSTITUTE(TRIM(C38),"　","")="",SUBSTITUTE(TRIM(I38),"　","")="",SUBSTITUTE(TRIM(M38),"　","")=""),"黄色セルに未入力があります","")</f>
        <v>黄色セルに未入力があります</v>
      </c>
    </row>
    <row r="39" spans="2:30" ht="27" customHeight="1" x14ac:dyDescent="0.55000000000000004">
      <c r="B39" s="12" t="s">
        <v>153</v>
      </c>
      <c r="C39" s="13" t="s">
        <v>2</v>
      </c>
      <c r="D39" s="14" t="s">
        <v>4</v>
      </c>
      <c r="E39" s="14" t="s">
        <v>5</v>
      </c>
      <c r="F39" s="14" t="s">
        <v>6</v>
      </c>
      <c r="G39" s="14" t="s">
        <v>7</v>
      </c>
      <c r="H39" s="14" t="s">
        <v>8</v>
      </c>
      <c r="I39" s="14" t="s">
        <v>9</v>
      </c>
      <c r="J39" s="14" t="s">
        <v>10</v>
      </c>
      <c r="K39" s="14" t="s">
        <v>11</v>
      </c>
      <c r="L39" s="14" t="s">
        <v>12</v>
      </c>
      <c r="M39" s="14" t="s">
        <v>13</v>
      </c>
      <c r="N39" s="15"/>
      <c r="O39" s="16" t="s">
        <v>15</v>
      </c>
      <c r="P39" s="288" t="str">
        <f t="array" ref="P39">IF(SUMPRODUCT((COLUMN(C40:M40)&gt;=COLUMN(C40)+MATCH($O$2,C39:M39,0)-1)*(LEN(TRIM(SUBSTITUTE(C40:M40,"　","")))=0))&gt;0,"活動日数に未入力があります","")</f>
        <v>活動日数に未入力があります</v>
      </c>
    </row>
    <row r="40" spans="2:30" ht="22.5" x14ac:dyDescent="0.55000000000000004">
      <c r="B40" s="30" t="s">
        <v>143</v>
      </c>
      <c r="C40" s="138"/>
      <c r="D40" s="138"/>
      <c r="E40" s="138"/>
      <c r="F40" s="138"/>
      <c r="G40" s="138"/>
      <c r="H40" s="138"/>
      <c r="I40" s="138"/>
      <c r="J40" s="138"/>
      <c r="K40" s="138"/>
      <c r="L40" s="138"/>
      <c r="M40" s="138"/>
      <c r="N40" s="31"/>
      <c r="O40" s="32">
        <f>SUM(C40:M40)</f>
        <v>0</v>
      </c>
      <c r="P40" s="288"/>
    </row>
    <row r="41" spans="2:30" ht="27" customHeight="1" thickBot="1" x14ac:dyDescent="0.6">
      <c r="B41" s="30" t="s">
        <v>142</v>
      </c>
      <c r="C41" s="139"/>
      <c r="D41" s="139"/>
      <c r="E41" s="139"/>
      <c r="F41" s="139"/>
      <c r="G41" s="139"/>
      <c r="H41" s="139"/>
      <c r="I41" s="139"/>
      <c r="J41" s="139"/>
      <c r="K41" s="139"/>
      <c r="L41" s="139"/>
      <c r="M41" s="139"/>
      <c r="N41" s="33"/>
      <c r="O41" s="34">
        <f>SUM(C41:M41)</f>
        <v>0</v>
      </c>
      <c r="P41" s="288" t="str">
        <f t="array" ref="P41">IF(SUMPRODUCT((COLUMN(C41:M41)&gt;=COLUMN(C41)+MATCH($O$2,C39:M39,0)-1)*(LEN(TRIM(SUBSTITUTE(C41:M41,"　","")))=0))&gt;0,"月別支払額に未入力があります","")</f>
        <v>月別支払額に未入力があります</v>
      </c>
    </row>
    <row r="42" spans="2:30" ht="27" customHeight="1" x14ac:dyDescent="0.55000000000000004">
      <c r="B42" s="35" t="s">
        <v>30</v>
      </c>
      <c r="C42" s="50">
        <f t="shared" ref="C42:M42" si="16">+C40*1000</f>
        <v>0</v>
      </c>
      <c r="D42" s="48">
        <f t="shared" si="16"/>
        <v>0</v>
      </c>
      <c r="E42" s="48">
        <f t="shared" si="16"/>
        <v>0</v>
      </c>
      <c r="F42" s="48">
        <f t="shared" si="16"/>
        <v>0</v>
      </c>
      <c r="G42" s="48">
        <f t="shared" si="16"/>
        <v>0</v>
      </c>
      <c r="H42" s="48">
        <f t="shared" si="16"/>
        <v>0</v>
      </c>
      <c r="I42" s="48">
        <f t="shared" si="16"/>
        <v>0</v>
      </c>
      <c r="J42" s="48">
        <f t="shared" si="16"/>
        <v>0</v>
      </c>
      <c r="K42" s="48">
        <f t="shared" si="16"/>
        <v>0</v>
      </c>
      <c r="L42" s="48">
        <f t="shared" si="16"/>
        <v>0</v>
      </c>
      <c r="M42" s="48">
        <f t="shared" si="16"/>
        <v>0</v>
      </c>
      <c r="N42" s="37"/>
      <c r="O42" s="32">
        <f>SUM(C42:M42)</f>
        <v>0</v>
      </c>
      <c r="P42" s="288"/>
      <c r="S42" s="38" t="s">
        <v>2</v>
      </c>
      <c r="T42" s="39" t="s">
        <v>4</v>
      </c>
      <c r="U42" s="39" t="s">
        <v>5</v>
      </c>
      <c r="V42" s="39" t="s">
        <v>6</v>
      </c>
      <c r="W42" s="39" t="s">
        <v>7</v>
      </c>
      <c r="X42" s="39" t="s">
        <v>8</v>
      </c>
      <c r="Y42" s="39" t="s">
        <v>9</v>
      </c>
      <c r="Z42" s="39" t="s">
        <v>10</v>
      </c>
      <c r="AA42" s="39" t="s">
        <v>11</v>
      </c>
      <c r="AB42" s="39" t="s">
        <v>12</v>
      </c>
      <c r="AC42" s="39" t="s">
        <v>13</v>
      </c>
      <c r="AD42" s="40" t="s">
        <v>14</v>
      </c>
    </row>
    <row r="43" spans="2:30" ht="27" customHeight="1" thickBot="1" x14ac:dyDescent="0.6">
      <c r="B43" s="41" t="s">
        <v>154</v>
      </c>
      <c r="C43" s="51">
        <f>+S43</f>
        <v>0</v>
      </c>
      <c r="D43" s="42">
        <f t="shared" ref="D43:M43" si="17">+T43</f>
        <v>0</v>
      </c>
      <c r="E43" s="42">
        <f t="shared" si="17"/>
        <v>0</v>
      </c>
      <c r="F43" s="42">
        <f t="shared" si="17"/>
        <v>0</v>
      </c>
      <c r="G43" s="42">
        <f t="shared" si="17"/>
        <v>0</v>
      </c>
      <c r="H43" s="42">
        <f t="shared" si="17"/>
        <v>0</v>
      </c>
      <c r="I43" s="42">
        <f t="shared" si="17"/>
        <v>0</v>
      </c>
      <c r="J43" s="42">
        <f t="shared" si="17"/>
        <v>0</v>
      </c>
      <c r="K43" s="42">
        <f t="shared" si="17"/>
        <v>0</v>
      </c>
      <c r="L43" s="42">
        <f t="shared" si="17"/>
        <v>0</v>
      </c>
      <c r="M43" s="42">
        <f t="shared" si="17"/>
        <v>0</v>
      </c>
      <c r="N43" s="43"/>
      <c r="O43" s="44">
        <f>SUM(C43:M43)</f>
        <v>0</v>
      </c>
      <c r="S43" s="45">
        <f t="shared" ref="S43:AC43" si="18">IF(C41/2&gt;C42,C42,C41/2)</f>
        <v>0</v>
      </c>
      <c r="T43" s="45">
        <f t="shared" si="18"/>
        <v>0</v>
      </c>
      <c r="U43" s="45">
        <f t="shared" si="18"/>
        <v>0</v>
      </c>
      <c r="V43" s="45">
        <f t="shared" si="18"/>
        <v>0</v>
      </c>
      <c r="W43" s="45">
        <f t="shared" si="18"/>
        <v>0</v>
      </c>
      <c r="X43" s="45">
        <f t="shared" si="18"/>
        <v>0</v>
      </c>
      <c r="Y43" s="45">
        <f t="shared" si="18"/>
        <v>0</v>
      </c>
      <c r="Z43" s="45">
        <f t="shared" si="18"/>
        <v>0</v>
      </c>
      <c r="AA43" s="45">
        <f t="shared" si="18"/>
        <v>0</v>
      </c>
      <c r="AB43" s="45">
        <f t="shared" si="18"/>
        <v>0</v>
      </c>
      <c r="AC43" s="45">
        <f t="shared" si="18"/>
        <v>0</v>
      </c>
      <c r="AD43" s="45"/>
    </row>
    <row r="44" spans="2:30" ht="27" customHeight="1" thickBot="1" x14ac:dyDescent="0.6">
      <c r="B44" s="215"/>
      <c r="C44" s="47"/>
      <c r="D44" s="47"/>
      <c r="E44" s="47"/>
      <c r="F44" s="47"/>
      <c r="G44" s="47"/>
      <c r="H44" s="47"/>
      <c r="I44" s="47"/>
      <c r="J44" s="47"/>
      <c r="K44" s="47"/>
      <c r="L44" s="47"/>
      <c r="M44" s="47"/>
      <c r="N44" s="47"/>
      <c r="O44" s="47"/>
      <c r="S44" s="3"/>
      <c r="T44" s="3"/>
      <c r="U44" s="3"/>
      <c r="V44" s="3"/>
      <c r="W44" s="3"/>
      <c r="X44" s="3"/>
      <c r="Y44" s="3"/>
      <c r="Z44" s="3"/>
      <c r="AA44" s="3"/>
      <c r="AB44" s="3"/>
      <c r="AC44" s="3"/>
      <c r="AD44" s="3"/>
    </row>
    <row r="45" spans="2:30" ht="39.65" customHeight="1" thickBot="1" x14ac:dyDescent="0.6">
      <c r="B45" s="28" t="s">
        <v>354</v>
      </c>
      <c r="C45" s="277" t="s">
        <v>128</v>
      </c>
      <c r="D45" s="278"/>
      <c r="E45" s="279"/>
      <c r="F45" s="24"/>
      <c r="G45" s="280" t="s">
        <v>29</v>
      </c>
      <c r="H45" s="281"/>
      <c r="I45" s="282"/>
      <c r="J45" s="283"/>
      <c r="K45" s="284" t="s">
        <v>28</v>
      </c>
      <c r="L45" s="285"/>
      <c r="M45" s="282" t="s">
        <v>128</v>
      </c>
      <c r="N45" s="283"/>
      <c r="O45" s="518" t="str">
        <f>IF(OR(SUBSTITUTE(TRIM(C45),"　","")="",SUBSTITUTE(TRIM(I45),"　","")="",SUBSTITUTE(TRIM(M45),"　","")=""),"黄色セルに未入力があります","")</f>
        <v>黄色セルに未入力があります</v>
      </c>
      <c r="S45" s="3"/>
      <c r="T45" s="3"/>
      <c r="U45" s="3"/>
      <c r="V45" s="3"/>
      <c r="W45" s="3"/>
      <c r="X45" s="3"/>
      <c r="Y45" s="3"/>
      <c r="Z45" s="3"/>
      <c r="AA45" s="3"/>
      <c r="AB45" s="3"/>
      <c r="AC45" s="3"/>
      <c r="AD45" s="3"/>
    </row>
    <row r="46" spans="2:30" ht="27" customHeight="1" x14ac:dyDescent="0.55000000000000004">
      <c r="B46" s="12" t="s">
        <v>153</v>
      </c>
      <c r="C46" s="13" t="s">
        <v>2</v>
      </c>
      <c r="D46" s="14" t="s">
        <v>4</v>
      </c>
      <c r="E46" s="14" t="s">
        <v>5</v>
      </c>
      <c r="F46" s="14" t="s">
        <v>6</v>
      </c>
      <c r="G46" s="14" t="s">
        <v>7</v>
      </c>
      <c r="H46" s="14" t="s">
        <v>8</v>
      </c>
      <c r="I46" s="14" t="s">
        <v>9</v>
      </c>
      <c r="J46" s="14" t="s">
        <v>10</v>
      </c>
      <c r="K46" s="14" t="s">
        <v>11</v>
      </c>
      <c r="L46" s="14" t="s">
        <v>12</v>
      </c>
      <c r="M46" s="14" t="s">
        <v>13</v>
      </c>
      <c r="N46" s="15"/>
      <c r="O46" s="16" t="s">
        <v>15</v>
      </c>
      <c r="P46" s="288" t="str">
        <f t="array" ref="P46">IF(SUMPRODUCT((COLUMN(C47:M47)&gt;=COLUMN(C47)+MATCH($O$2,C46:M46,0)-1)*(LEN(TRIM(SUBSTITUTE(C47:M47,"　","")))=0))&gt;0,"活動日数に未入力があります","")</f>
        <v>活動日数に未入力があります</v>
      </c>
      <c r="S46" s="3"/>
      <c r="T46" s="3"/>
      <c r="U46" s="3"/>
      <c r="V46" s="3"/>
      <c r="W46" s="3"/>
      <c r="X46" s="3"/>
      <c r="Y46" s="3"/>
      <c r="Z46" s="3"/>
      <c r="AA46" s="3"/>
      <c r="AB46" s="3"/>
      <c r="AC46" s="3"/>
      <c r="AD46" s="3"/>
    </row>
    <row r="47" spans="2:30" ht="24.65" customHeight="1" x14ac:dyDescent="0.55000000000000004">
      <c r="B47" s="30" t="s">
        <v>143</v>
      </c>
      <c r="C47" s="138"/>
      <c r="D47" s="138"/>
      <c r="E47" s="138"/>
      <c r="F47" s="138"/>
      <c r="G47" s="138"/>
      <c r="H47" s="138"/>
      <c r="I47" s="138"/>
      <c r="J47" s="138"/>
      <c r="K47" s="138"/>
      <c r="L47" s="138"/>
      <c r="M47" s="138"/>
      <c r="N47" s="31"/>
      <c r="O47" s="32">
        <f>SUM(C47:M47)</f>
        <v>0</v>
      </c>
      <c r="P47" s="288"/>
      <c r="S47" s="220"/>
      <c r="T47" s="221"/>
      <c r="U47" s="221"/>
      <c r="V47" s="221"/>
      <c r="W47" s="221"/>
      <c r="X47" s="221"/>
      <c r="Y47" s="221"/>
      <c r="Z47" s="221"/>
      <c r="AA47" s="221"/>
      <c r="AB47" s="221"/>
      <c r="AC47" s="221"/>
      <c r="AD47" s="221"/>
    </row>
    <row r="48" spans="2:30" ht="24.65" customHeight="1" thickBot="1" x14ac:dyDescent="0.6">
      <c r="B48" s="30" t="s">
        <v>142</v>
      </c>
      <c r="C48" s="139"/>
      <c r="D48" s="139"/>
      <c r="E48" s="139"/>
      <c r="F48" s="139"/>
      <c r="G48" s="139"/>
      <c r="H48" s="139"/>
      <c r="I48" s="139"/>
      <c r="J48" s="139"/>
      <c r="K48" s="139"/>
      <c r="L48" s="139"/>
      <c r="M48" s="139"/>
      <c r="N48" s="33"/>
      <c r="O48" s="34">
        <f>SUM(C48:M48)</f>
        <v>0</v>
      </c>
      <c r="P48" s="288" t="str">
        <f t="array" ref="P48">IF(SUMPRODUCT((COLUMN(C48:M48)&gt;=COLUMN(C48)+MATCH($O$2,C46:M46,0)-1)*(LEN(TRIM(SUBSTITUTE(C48:M48,"　","")))=0))&gt;0,"月別支払額に未入力があります","")</f>
        <v>月別支払額に未入力があります</v>
      </c>
      <c r="S48" s="3"/>
      <c r="T48" s="3"/>
      <c r="U48" s="3"/>
      <c r="V48" s="3"/>
      <c r="W48" s="3"/>
      <c r="X48" s="3"/>
      <c r="Y48" s="3"/>
      <c r="Z48" s="3"/>
      <c r="AA48" s="3"/>
      <c r="AB48" s="3"/>
      <c r="AC48" s="3"/>
      <c r="AD48" s="3"/>
    </row>
    <row r="49" spans="2:30" ht="27" customHeight="1" x14ac:dyDescent="0.55000000000000004">
      <c r="B49" s="35" t="s">
        <v>30</v>
      </c>
      <c r="C49" s="50">
        <f t="shared" ref="C49:M49" si="19">+C47*1000</f>
        <v>0</v>
      </c>
      <c r="D49" s="48">
        <f t="shared" si="19"/>
        <v>0</v>
      </c>
      <c r="E49" s="48">
        <f t="shared" si="19"/>
        <v>0</v>
      </c>
      <c r="F49" s="48">
        <f t="shared" si="19"/>
        <v>0</v>
      </c>
      <c r="G49" s="48">
        <f t="shared" si="19"/>
        <v>0</v>
      </c>
      <c r="H49" s="48">
        <f t="shared" si="19"/>
        <v>0</v>
      </c>
      <c r="I49" s="48">
        <f t="shared" si="19"/>
        <v>0</v>
      </c>
      <c r="J49" s="48">
        <f t="shared" si="19"/>
        <v>0</v>
      </c>
      <c r="K49" s="48">
        <f t="shared" si="19"/>
        <v>0</v>
      </c>
      <c r="L49" s="48">
        <f t="shared" si="19"/>
        <v>0</v>
      </c>
      <c r="M49" s="48">
        <f t="shared" si="19"/>
        <v>0</v>
      </c>
      <c r="N49" s="37"/>
      <c r="O49" s="32">
        <f>SUM(C49:M49)</f>
        <v>0</v>
      </c>
      <c r="P49" s="288"/>
      <c r="S49" s="38" t="s">
        <v>2</v>
      </c>
      <c r="T49" s="39" t="s">
        <v>4</v>
      </c>
      <c r="U49" s="39" t="s">
        <v>5</v>
      </c>
      <c r="V49" s="39" t="s">
        <v>6</v>
      </c>
      <c r="W49" s="39" t="s">
        <v>7</v>
      </c>
      <c r="X49" s="39" t="s">
        <v>8</v>
      </c>
      <c r="Y49" s="39" t="s">
        <v>9</v>
      </c>
      <c r="Z49" s="39" t="s">
        <v>10</v>
      </c>
      <c r="AA49" s="39" t="s">
        <v>11</v>
      </c>
      <c r="AB49" s="39" t="s">
        <v>12</v>
      </c>
      <c r="AC49" s="39" t="s">
        <v>13</v>
      </c>
      <c r="AD49" s="40" t="s">
        <v>14</v>
      </c>
    </row>
    <row r="50" spans="2:30" ht="27" customHeight="1" thickBot="1" x14ac:dyDescent="0.6">
      <c r="B50" s="41" t="s">
        <v>154</v>
      </c>
      <c r="C50" s="51">
        <f>+S50</f>
        <v>0</v>
      </c>
      <c r="D50" s="42">
        <f t="shared" ref="D50" si="20">+T50</f>
        <v>0</v>
      </c>
      <c r="E50" s="42">
        <f t="shared" ref="E50" si="21">+U50</f>
        <v>0</v>
      </c>
      <c r="F50" s="42">
        <f t="shared" ref="F50" si="22">+V50</f>
        <v>0</v>
      </c>
      <c r="G50" s="42">
        <f t="shared" ref="G50" si="23">+W50</f>
        <v>0</v>
      </c>
      <c r="H50" s="42">
        <f t="shared" ref="H50" si="24">+X50</f>
        <v>0</v>
      </c>
      <c r="I50" s="42">
        <f t="shared" ref="I50" si="25">+Y50</f>
        <v>0</v>
      </c>
      <c r="J50" s="42">
        <f t="shared" ref="J50" si="26">+Z50</f>
        <v>0</v>
      </c>
      <c r="K50" s="42">
        <f t="shared" ref="K50" si="27">+AA50</f>
        <v>0</v>
      </c>
      <c r="L50" s="42">
        <f t="shared" ref="L50" si="28">+AB50</f>
        <v>0</v>
      </c>
      <c r="M50" s="42">
        <f t="shared" ref="M50" si="29">+AC50</f>
        <v>0</v>
      </c>
      <c r="N50" s="43"/>
      <c r="O50" s="44">
        <f>SUM(C50:M50)</f>
        <v>0</v>
      </c>
      <c r="S50" s="45">
        <f t="shared" ref="S50" si="30">IF(C48/2&gt;C49,C49,C48/2)</f>
        <v>0</v>
      </c>
      <c r="T50" s="45">
        <f t="shared" ref="T50" si="31">IF(D48/2&gt;D49,D49,D48/2)</f>
        <v>0</v>
      </c>
      <c r="U50" s="45">
        <f t="shared" ref="U50" si="32">IF(E48/2&gt;E49,E49,E48/2)</f>
        <v>0</v>
      </c>
      <c r="V50" s="45">
        <f t="shared" ref="V50" si="33">IF(F48/2&gt;F49,F49,F48/2)</f>
        <v>0</v>
      </c>
      <c r="W50" s="45">
        <f t="shared" ref="W50" si="34">IF(G48/2&gt;G49,G49,G48/2)</f>
        <v>0</v>
      </c>
      <c r="X50" s="45">
        <f t="shared" ref="X50" si="35">IF(H48/2&gt;H49,H49,H48/2)</f>
        <v>0</v>
      </c>
      <c r="Y50" s="45">
        <f t="shared" ref="Y50" si="36">IF(I48/2&gt;I49,I49,I48/2)</f>
        <v>0</v>
      </c>
      <c r="Z50" s="45">
        <f t="shared" ref="Z50" si="37">IF(J48/2&gt;J49,J49,J48/2)</f>
        <v>0</v>
      </c>
      <c r="AA50" s="45">
        <f t="shared" ref="AA50" si="38">IF(K48/2&gt;K49,K49,K48/2)</f>
        <v>0</v>
      </c>
      <c r="AB50" s="45">
        <f t="shared" ref="AB50" si="39">IF(L48/2&gt;L49,L49,L48/2)</f>
        <v>0</v>
      </c>
      <c r="AC50" s="45">
        <f t="shared" ref="AC50" si="40">IF(M48/2&gt;M49,M49,M48/2)</f>
        <v>0</v>
      </c>
      <c r="AD50" s="222"/>
    </row>
    <row r="51" spans="2:30" ht="27" customHeight="1" thickBot="1" x14ac:dyDescent="0.6">
      <c r="B51" s="215"/>
      <c r="C51" s="47"/>
      <c r="D51" s="47"/>
      <c r="E51" s="47"/>
      <c r="F51" s="47"/>
      <c r="G51" s="47"/>
      <c r="H51" s="47"/>
      <c r="I51" s="47"/>
      <c r="J51" s="47"/>
      <c r="K51" s="47"/>
      <c r="L51" s="47"/>
      <c r="M51" s="47"/>
      <c r="N51" s="216"/>
      <c r="O51" s="47"/>
      <c r="S51" s="3"/>
      <c r="T51" s="3"/>
      <c r="U51" s="3"/>
      <c r="V51" s="3"/>
      <c r="W51" s="3"/>
      <c r="X51" s="3"/>
      <c r="Y51" s="3"/>
      <c r="Z51" s="3"/>
      <c r="AA51" s="3"/>
      <c r="AB51" s="3"/>
      <c r="AC51" s="3"/>
      <c r="AD51" s="3"/>
    </row>
    <row r="52" spans="2:30" ht="37.75" customHeight="1" thickBot="1" x14ac:dyDescent="0.6">
      <c r="B52" s="28" t="s">
        <v>353</v>
      </c>
      <c r="C52" s="277" t="s">
        <v>128</v>
      </c>
      <c r="D52" s="278"/>
      <c r="E52" s="279"/>
      <c r="F52" s="24"/>
      <c r="G52" s="280" t="s">
        <v>29</v>
      </c>
      <c r="H52" s="281"/>
      <c r="I52" s="282"/>
      <c r="J52" s="283"/>
      <c r="K52" s="284" t="s">
        <v>28</v>
      </c>
      <c r="L52" s="285"/>
      <c r="M52" s="282" t="s">
        <v>128</v>
      </c>
      <c r="N52" s="283"/>
      <c r="O52" s="518" t="str">
        <f>IF(OR(SUBSTITUTE(TRIM(C52),"　","")="",SUBSTITUTE(TRIM(I52),"　","")="",SUBSTITUTE(TRIM(M52),"　","")=""),"黄色セルに未入力があります","")</f>
        <v>黄色セルに未入力があります</v>
      </c>
      <c r="S52" s="3"/>
      <c r="T52" s="3"/>
      <c r="U52" s="3"/>
      <c r="V52" s="3"/>
      <c r="W52" s="3"/>
      <c r="X52" s="3"/>
      <c r="Y52" s="3"/>
      <c r="Z52" s="3"/>
      <c r="AA52" s="3"/>
      <c r="AB52" s="3"/>
      <c r="AC52" s="3"/>
      <c r="AD52" s="3"/>
    </row>
    <row r="53" spans="2:30" ht="27" customHeight="1" x14ac:dyDescent="0.55000000000000004">
      <c r="B53" s="12" t="s">
        <v>153</v>
      </c>
      <c r="C53" s="13" t="s">
        <v>2</v>
      </c>
      <c r="D53" s="14" t="s">
        <v>4</v>
      </c>
      <c r="E53" s="14" t="s">
        <v>5</v>
      </c>
      <c r="F53" s="14" t="s">
        <v>6</v>
      </c>
      <c r="G53" s="14" t="s">
        <v>7</v>
      </c>
      <c r="H53" s="14" t="s">
        <v>8</v>
      </c>
      <c r="I53" s="14" t="s">
        <v>9</v>
      </c>
      <c r="J53" s="14" t="s">
        <v>10</v>
      </c>
      <c r="K53" s="14" t="s">
        <v>11</v>
      </c>
      <c r="L53" s="14" t="s">
        <v>12</v>
      </c>
      <c r="M53" s="14" t="s">
        <v>13</v>
      </c>
      <c r="N53" s="15"/>
      <c r="O53" s="16" t="s">
        <v>15</v>
      </c>
      <c r="P53" s="288" t="str">
        <f t="array" ref="P53">IF(SUMPRODUCT((COLUMN(C54:M54)&gt;=COLUMN(C54)+MATCH($O$2,C53:M53,0)-1)*(LEN(TRIM(SUBSTITUTE(C54:M54,"　","")))=0))&gt;0,"活動日数に未入力があります","")</f>
        <v>活動日数に未入力があります</v>
      </c>
      <c r="S53" s="3"/>
      <c r="T53" s="3"/>
      <c r="U53" s="3"/>
      <c r="V53" s="3"/>
      <c r="W53" s="3"/>
      <c r="X53" s="3"/>
      <c r="Y53" s="3"/>
      <c r="Z53" s="3"/>
      <c r="AA53" s="3"/>
      <c r="AB53" s="3"/>
      <c r="AC53" s="3"/>
      <c r="AD53" s="3"/>
    </row>
    <row r="54" spans="2:30" ht="27" customHeight="1" x14ac:dyDescent="0.55000000000000004">
      <c r="B54" s="30" t="s">
        <v>143</v>
      </c>
      <c r="C54" s="138"/>
      <c r="D54" s="138"/>
      <c r="E54" s="138"/>
      <c r="F54" s="138"/>
      <c r="G54" s="138"/>
      <c r="H54" s="138"/>
      <c r="I54" s="138"/>
      <c r="J54" s="138"/>
      <c r="K54" s="138"/>
      <c r="L54" s="138"/>
      <c r="M54" s="138"/>
      <c r="N54" s="31"/>
      <c r="O54" s="32">
        <f>SUM(C54:M54)</f>
        <v>0</v>
      </c>
      <c r="P54" s="288"/>
      <c r="S54" s="3"/>
      <c r="T54" s="3"/>
      <c r="U54" s="3"/>
      <c r="V54" s="3"/>
      <c r="W54" s="3"/>
      <c r="X54" s="3"/>
      <c r="Y54" s="3"/>
      <c r="Z54" s="3"/>
      <c r="AA54" s="3"/>
      <c r="AB54" s="3"/>
      <c r="AC54" s="3"/>
      <c r="AD54" s="3"/>
    </row>
    <row r="55" spans="2:30" ht="27" customHeight="1" thickBot="1" x14ac:dyDescent="0.6">
      <c r="B55" s="30" t="s">
        <v>142</v>
      </c>
      <c r="C55" s="139"/>
      <c r="D55" s="139"/>
      <c r="E55" s="139"/>
      <c r="F55" s="139"/>
      <c r="G55" s="139"/>
      <c r="H55" s="139"/>
      <c r="I55" s="139"/>
      <c r="J55" s="139"/>
      <c r="K55" s="139"/>
      <c r="L55" s="139"/>
      <c r="M55" s="139"/>
      <c r="N55" s="33"/>
      <c r="O55" s="34">
        <f>SUM(C55:M55)</f>
        <v>0</v>
      </c>
      <c r="P55" s="288" t="str">
        <f t="array" ref="P55">IF(SUMPRODUCT((COLUMN(C55:M55)&gt;=COLUMN(C55)+MATCH($O$2,C53:M53,0)-1)*(LEN(TRIM(SUBSTITUTE(C55:M55,"　","")))=0))&gt;0,"月別支払額に未入力があります","")</f>
        <v>月別支払額に未入力があります</v>
      </c>
      <c r="S55" s="3"/>
      <c r="T55" s="3"/>
      <c r="U55" s="3"/>
      <c r="V55" s="3"/>
      <c r="W55" s="3"/>
      <c r="X55" s="3"/>
      <c r="Y55" s="3"/>
      <c r="Z55" s="3"/>
      <c r="AA55" s="3"/>
      <c r="AB55" s="3"/>
      <c r="AC55" s="3"/>
      <c r="AD55" s="3"/>
    </row>
    <row r="56" spans="2:30" ht="27" customHeight="1" x14ac:dyDescent="0.55000000000000004">
      <c r="B56" s="35" t="s">
        <v>30</v>
      </c>
      <c r="C56" s="50">
        <f t="shared" ref="C56:M56" si="41">+C54*1000</f>
        <v>0</v>
      </c>
      <c r="D56" s="48">
        <f t="shared" si="41"/>
        <v>0</v>
      </c>
      <c r="E56" s="48">
        <f t="shared" si="41"/>
        <v>0</v>
      </c>
      <c r="F56" s="48">
        <f t="shared" si="41"/>
        <v>0</v>
      </c>
      <c r="G56" s="48">
        <f t="shared" si="41"/>
        <v>0</v>
      </c>
      <c r="H56" s="48">
        <f t="shared" si="41"/>
        <v>0</v>
      </c>
      <c r="I56" s="48">
        <f t="shared" si="41"/>
        <v>0</v>
      </c>
      <c r="J56" s="48">
        <f t="shared" si="41"/>
        <v>0</v>
      </c>
      <c r="K56" s="48">
        <f t="shared" si="41"/>
        <v>0</v>
      </c>
      <c r="L56" s="48">
        <f t="shared" si="41"/>
        <v>0</v>
      </c>
      <c r="M56" s="48">
        <f t="shared" si="41"/>
        <v>0</v>
      </c>
      <c r="N56" s="37"/>
      <c r="O56" s="32">
        <f>SUM(C56:M56)</f>
        <v>0</v>
      </c>
      <c r="P56" s="288"/>
      <c r="S56" s="38" t="s">
        <v>2</v>
      </c>
      <c r="T56" s="39" t="s">
        <v>4</v>
      </c>
      <c r="U56" s="39" t="s">
        <v>5</v>
      </c>
      <c r="V56" s="39" t="s">
        <v>6</v>
      </c>
      <c r="W56" s="39" t="s">
        <v>7</v>
      </c>
      <c r="X56" s="39" t="s">
        <v>8</v>
      </c>
      <c r="Y56" s="39" t="s">
        <v>9</v>
      </c>
      <c r="Z56" s="39" t="s">
        <v>10</v>
      </c>
      <c r="AA56" s="39" t="s">
        <v>11</v>
      </c>
      <c r="AB56" s="39" t="s">
        <v>12</v>
      </c>
      <c r="AC56" s="39" t="s">
        <v>13</v>
      </c>
      <c r="AD56" s="40" t="s">
        <v>14</v>
      </c>
    </row>
    <row r="57" spans="2:30" ht="27" customHeight="1" thickBot="1" x14ac:dyDescent="0.6">
      <c r="B57" s="41" t="s">
        <v>154</v>
      </c>
      <c r="C57" s="51">
        <f>+S57</f>
        <v>0</v>
      </c>
      <c r="D57" s="42">
        <f t="shared" ref="D57" si="42">+T57</f>
        <v>0</v>
      </c>
      <c r="E57" s="42">
        <f t="shared" ref="E57" si="43">+U57</f>
        <v>0</v>
      </c>
      <c r="F57" s="42">
        <f t="shared" ref="F57" si="44">+V57</f>
        <v>0</v>
      </c>
      <c r="G57" s="42">
        <f t="shared" ref="G57" si="45">+W57</f>
        <v>0</v>
      </c>
      <c r="H57" s="42">
        <f t="shared" ref="H57" si="46">+X57</f>
        <v>0</v>
      </c>
      <c r="I57" s="42">
        <f t="shared" ref="I57" si="47">+Y57</f>
        <v>0</v>
      </c>
      <c r="J57" s="42">
        <f t="shared" ref="J57" si="48">+Z57</f>
        <v>0</v>
      </c>
      <c r="K57" s="42">
        <f t="shared" ref="K57" si="49">+AA57</f>
        <v>0</v>
      </c>
      <c r="L57" s="42">
        <f t="shared" ref="L57" si="50">+AB57</f>
        <v>0</v>
      </c>
      <c r="M57" s="42">
        <f t="shared" ref="M57" si="51">+AC57</f>
        <v>0</v>
      </c>
      <c r="N57" s="43"/>
      <c r="O57" s="44">
        <f>SUM(C57:M57)</f>
        <v>0</v>
      </c>
      <c r="S57" s="45">
        <f t="shared" ref="S57" si="52">IF(C55/2&gt;C56,C56,C55/2)</f>
        <v>0</v>
      </c>
      <c r="T57" s="45">
        <f t="shared" ref="T57" si="53">IF(D55/2&gt;D56,D56,D55/2)</f>
        <v>0</v>
      </c>
      <c r="U57" s="45">
        <f t="shared" ref="U57" si="54">IF(E55/2&gt;E56,E56,E55/2)</f>
        <v>0</v>
      </c>
      <c r="V57" s="45">
        <f t="shared" ref="V57" si="55">IF(F55/2&gt;F56,F56,F55/2)</f>
        <v>0</v>
      </c>
      <c r="W57" s="45">
        <f t="shared" ref="W57" si="56">IF(G55/2&gt;G56,G56,G55/2)</f>
        <v>0</v>
      </c>
      <c r="X57" s="45">
        <f t="shared" ref="X57" si="57">IF(H55/2&gt;H56,H56,H55/2)</f>
        <v>0</v>
      </c>
      <c r="Y57" s="45">
        <f t="shared" ref="Y57" si="58">IF(I55/2&gt;I56,I56,I55/2)</f>
        <v>0</v>
      </c>
      <c r="Z57" s="45">
        <f t="shared" ref="Z57" si="59">IF(J55/2&gt;J56,J56,J55/2)</f>
        <v>0</v>
      </c>
      <c r="AA57" s="45">
        <f t="shared" ref="AA57" si="60">IF(K55/2&gt;K56,K56,K55/2)</f>
        <v>0</v>
      </c>
      <c r="AB57" s="45">
        <f t="shared" ref="AB57" si="61">IF(L55/2&gt;L56,L56,L55/2)</f>
        <v>0</v>
      </c>
      <c r="AC57" s="45">
        <f t="shared" ref="AC57" si="62">IF(M55/2&gt;M56,M56,M55/2)</f>
        <v>0</v>
      </c>
      <c r="AD57" s="222"/>
    </row>
    <row r="58" spans="2:30" ht="27" customHeight="1" thickBot="1" x14ac:dyDescent="0.6">
      <c r="B58" s="215"/>
      <c r="C58" s="47"/>
      <c r="D58" s="47"/>
      <c r="E58" s="47"/>
      <c r="F58" s="47"/>
      <c r="G58" s="47"/>
      <c r="H58" s="47"/>
      <c r="I58" s="47"/>
      <c r="J58" s="47"/>
      <c r="K58" s="47"/>
      <c r="L58" s="47"/>
      <c r="M58" s="47"/>
      <c r="N58" s="47"/>
      <c r="O58" s="47"/>
      <c r="S58" s="3"/>
      <c r="T58" s="3"/>
      <c r="U58" s="3"/>
      <c r="V58" s="3"/>
      <c r="W58" s="3"/>
      <c r="X58" s="3"/>
      <c r="Y58" s="3"/>
      <c r="Z58" s="3"/>
      <c r="AA58" s="3"/>
      <c r="AB58" s="3"/>
      <c r="AC58" s="3"/>
      <c r="AD58" s="3"/>
    </row>
    <row r="59" spans="2:30" ht="39.65" customHeight="1" thickBot="1" x14ac:dyDescent="0.6">
      <c r="B59" s="28" t="s">
        <v>352</v>
      </c>
      <c r="C59" s="277" t="s">
        <v>128</v>
      </c>
      <c r="D59" s="278"/>
      <c r="E59" s="279"/>
      <c r="F59" s="24"/>
      <c r="G59" s="280" t="s">
        <v>29</v>
      </c>
      <c r="H59" s="281"/>
      <c r="I59" s="282"/>
      <c r="J59" s="283"/>
      <c r="K59" s="284" t="s">
        <v>28</v>
      </c>
      <c r="L59" s="285"/>
      <c r="M59" s="282" t="s">
        <v>128</v>
      </c>
      <c r="N59" s="283"/>
      <c r="O59" s="518" t="str">
        <f>IF(OR(SUBSTITUTE(TRIM(C59),"　","")="",SUBSTITUTE(TRIM(I59),"　","")="",SUBSTITUTE(TRIM(M59),"　","")=""),"黄色セルに未入力があります","")</f>
        <v>黄色セルに未入力があります</v>
      </c>
      <c r="S59" s="3"/>
      <c r="T59" s="3"/>
      <c r="U59" s="3"/>
      <c r="V59" s="3"/>
      <c r="W59" s="3"/>
      <c r="X59" s="3"/>
      <c r="Y59" s="3"/>
      <c r="Z59" s="3"/>
      <c r="AA59" s="3"/>
      <c r="AB59" s="3"/>
      <c r="AC59" s="3"/>
      <c r="AD59" s="3"/>
    </row>
    <row r="60" spans="2:30" ht="27" customHeight="1" x14ac:dyDescent="0.55000000000000004">
      <c r="B60" s="12" t="s">
        <v>153</v>
      </c>
      <c r="C60" s="13" t="s">
        <v>2</v>
      </c>
      <c r="D60" s="14" t="s">
        <v>4</v>
      </c>
      <c r="E60" s="14" t="s">
        <v>5</v>
      </c>
      <c r="F60" s="14" t="s">
        <v>6</v>
      </c>
      <c r="G60" s="14" t="s">
        <v>7</v>
      </c>
      <c r="H60" s="14" t="s">
        <v>8</v>
      </c>
      <c r="I60" s="14" t="s">
        <v>9</v>
      </c>
      <c r="J60" s="14" t="s">
        <v>10</v>
      </c>
      <c r="K60" s="14" t="s">
        <v>11</v>
      </c>
      <c r="L60" s="14" t="s">
        <v>12</v>
      </c>
      <c r="M60" s="14" t="s">
        <v>13</v>
      </c>
      <c r="N60" s="15"/>
      <c r="O60" s="16" t="s">
        <v>15</v>
      </c>
      <c r="P60" s="288" t="str">
        <f t="array" ref="P60">IF(SUMPRODUCT((COLUMN(C61:M61)&gt;=COLUMN(C61)+MATCH($O$2,C60:M60,0)-1)*(LEN(TRIM(SUBSTITUTE(C61:M61,"　","")))=0))&gt;0,"活動日数に未入力があります","")</f>
        <v>活動日数に未入力があります</v>
      </c>
      <c r="S60" s="3"/>
      <c r="T60" s="3"/>
      <c r="U60" s="3"/>
      <c r="V60" s="3"/>
      <c r="W60" s="3"/>
      <c r="X60" s="3"/>
      <c r="Y60" s="3"/>
      <c r="Z60" s="3"/>
      <c r="AA60" s="3"/>
      <c r="AB60" s="3"/>
      <c r="AC60" s="3"/>
      <c r="AD60" s="3"/>
    </row>
    <row r="61" spans="2:30" ht="27" customHeight="1" x14ac:dyDescent="0.55000000000000004">
      <c r="B61" s="30" t="s">
        <v>143</v>
      </c>
      <c r="C61" s="138"/>
      <c r="D61" s="138"/>
      <c r="E61" s="138"/>
      <c r="F61" s="138"/>
      <c r="G61" s="138"/>
      <c r="H61" s="138"/>
      <c r="I61" s="138"/>
      <c r="J61" s="138"/>
      <c r="K61" s="138"/>
      <c r="L61" s="138"/>
      <c r="M61" s="138"/>
      <c r="N61" s="31"/>
      <c r="O61" s="32">
        <f>SUM(C61:M61)</f>
        <v>0</v>
      </c>
      <c r="P61" s="288"/>
      <c r="S61" s="3"/>
      <c r="T61" s="3"/>
      <c r="U61" s="3"/>
      <c r="V61" s="3"/>
      <c r="W61" s="3"/>
      <c r="X61" s="3"/>
      <c r="Y61" s="3"/>
      <c r="Z61" s="3"/>
      <c r="AA61" s="3"/>
      <c r="AB61" s="3"/>
      <c r="AC61" s="3"/>
      <c r="AD61" s="3"/>
    </row>
    <row r="62" spans="2:30" ht="27" customHeight="1" thickBot="1" x14ac:dyDescent="0.6">
      <c r="B62" s="30" t="s">
        <v>142</v>
      </c>
      <c r="C62" s="139"/>
      <c r="D62" s="139"/>
      <c r="E62" s="139"/>
      <c r="F62" s="139"/>
      <c r="G62" s="139"/>
      <c r="H62" s="139"/>
      <c r="I62" s="139"/>
      <c r="J62" s="139"/>
      <c r="K62" s="139"/>
      <c r="L62" s="139"/>
      <c r="M62" s="139"/>
      <c r="N62" s="33"/>
      <c r="O62" s="34">
        <f>SUM(C62:M62)</f>
        <v>0</v>
      </c>
      <c r="P62" s="288" t="str">
        <f t="array" ref="P62">IF(SUMPRODUCT((COLUMN(C62:M62)&gt;=COLUMN(C62)+MATCH($O$2,C60:M60,0)-1)*(LEN(TRIM(SUBSTITUTE(C62:M62,"　","")))=0))&gt;0,"月別支払額に未入力があります","")</f>
        <v>月別支払額に未入力があります</v>
      </c>
      <c r="S62" s="3"/>
      <c r="T62" s="3"/>
      <c r="U62" s="3"/>
      <c r="V62" s="3"/>
      <c r="W62" s="3"/>
      <c r="X62" s="3"/>
      <c r="Y62" s="3"/>
      <c r="Z62" s="3"/>
      <c r="AA62" s="3"/>
      <c r="AB62" s="3"/>
      <c r="AC62" s="3"/>
      <c r="AD62" s="3"/>
    </row>
    <row r="63" spans="2:30" ht="27" customHeight="1" x14ac:dyDescent="0.55000000000000004">
      <c r="B63" s="35" t="s">
        <v>30</v>
      </c>
      <c r="C63" s="50">
        <f t="shared" ref="C63:M63" si="63">+C61*1000</f>
        <v>0</v>
      </c>
      <c r="D63" s="48">
        <f t="shared" si="63"/>
        <v>0</v>
      </c>
      <c r="E63" s="48">
        <f t="shared" si="63"/>
        <v>0</v>
      </c>
      <c r="F63" s="48">
        <f t="shared" si="63"/>
        <v>0</v>
      </c>
      <c r="G63" s="48">
        <f t="shared" si="63"/>
        <v>0</v>
      </c>
      <c r="H63" s="48">
        <f t="shared" si="63"/>
        <v>0</v>
      </c>
      <c r="I63" s="48">
        <f t="shared" si="63"/>
        <v>0</v>
      </c>
      <c r="J63" s="48">
        <f t="shared" si="63"/>
        <v>0</v>
      </c>
      <c r="K63" s="48">
        <f t="shared" si="63"/>
        <v>0</v>
      </c>
      <c r="L63" s="48">
        <f t="shared" si="63"/>
        <v>0</v>
      </c>
      <c r="M63" s="48">
        <f t="shared" si="63"/>
        <v>0</v>
      </c>
      <c r="N63" s="37"/>
      <c r="O63" s="32">
        <f>SUM(C63:M63)</f>
        <v>0</v>
      </c>
      <c r="P63" s="288"/>
      <c r="S63" s="38" t="s">
        <v>2</v>
      </c>
      <c r="T63" s="39" t="s">
        <v>4</v>
      </c>
      <c r="U63" s="39" t="s">
        <v>5</v>
      </c>
      <c r="V63" s="39" t="s">
        <v>6</v>
      </c>
      <c r="W63" s="39" t="s">
        <v>7</v>
      </c>
      <c r="X63" s="39" t="s">
        <v>8</v>
      </c>
      <c r="Y63" s="39" t="s">
        <v>9</v>
      </c>
      <c r="Z63" s="39" t="s">
        <v>10</v>
      </c>
      <c r="AA63" s="39" t="s">
        <v>11</v>
      </c>
      <c r="AB63" s="39" t="s">
        <v>12</v>
      </c>
      <c r="AC63" s="39" t="s">
        <v>13</v>
      </c>
      <c r="AD63" s="40" t="s">
        <v>14</v>
      </c>
    </row>
    <row r="64" spans="2:30" ht="27" customHeight="1" thickBot="1" x14ac:dyDescent="0.6">
      <c r="B64" s="41" t="s">
        <v>154</v>
      </c>
      <c r="C64" s="51">
        <f>+S64</f>
        <v>0</v>
      </c>
      <c r="D64" s="42">
        <f t="shared" ref="D64" si="64">+T64</f>
        <v>0</v>
      </c>
      <c r="E64" s="42">
        <f t="shared" ref="E64" si="65">+U64</f>
        <v>0</v>
      </c>
      <c r="F64" s="42">
        <f t="shared" ref="F64" si="66">+V64</f>
        <v>0</v>
      </c>
      <c r="G64" s="42">
        <f t="shared" ref="G64" si="67">+W64</f>
        <v>0</v>
      </c>
      <c r="H64" s="42">
        <f t="shared" ref="H64" si="68">+X64</f>
        <v>0</v>
      </c>
      <c r="I64" s="42">
        <f t="shared" ref="I64" si="69">+Y64</f>
        <v>0</v>
      </c>
      <c r="J64" s="42">
        <f t="shared" ref="J64" si="70">+Z64</f>
        <v>0</v>
      </c>
      <c r="K64" s="42">
        <f t="shared" ref="K64" si="71">+AA64</f>
        <v>0</v>
      </c>
      <c r="L64" s="42">
        <f t="shared" ref="L64" si="72">+AB64</f>
        <v>0</v>
      </c>
      <c r="M64" s="42">
        <f t="shared" ref="M64" si="73">+AC64</f>
        <v>0</v>
      </c>
      <c r="N64" s="43"/>
      <c r="O64" s="44">
        <f>SUM(C64:M64)</f>
        <v>0</v>
      </c>
      <c r="S64" s="45">
        <f t="shared" ref="S64" si="74">IF(C62/2&gt;C63,C63,C62/2)</f>
        <v>0</v>
      </c>
      <c r="T64" s="45">
        <f t="shared" ref="T64" si="75">IF(D62/2&gt;D63,D63,D62/2)</f>
        <v>0</v>
      </c>
      <c r="U64" s="45">
        <f t="shared" ref="U64" si="76">IF(E62/2&gt;E63,E63,E62/2)</f>
        <v>0</v>
      </c>
      <c r="V64" s="45">
        <f t="shared" ref="V64" si="77">IF(F62/2&gt;F63,F63,F62/2)</f>
        <v>0</v>
      </c>
      <c r="W64" s="45">
        <f t="shared" ref="W64" si="78">IF(G62/2&gt;G63,G63,G62/2)</f>
        <v>0</v>
      </c>
      <c r="X64" s="45">
        <f t="shared" ref="X64" si="79">IF(H62/2&gt;H63,H63,H62/2)</f>
        <v>0</v>
      </c>
      <c r="Y64" s="45">
        <f t="shared" ref="Y64" si="80">IF(I62/2&gt;I63,I63,I62/2)</f>
        <v>0</v>
      </c>
      <c r="Z64" s="45">
        <f t="shared" ref="Z64" si="81">IF(J62/2&gt;J63,J63,J62/2)</f>
        <v>0</v>
      </c>
      <c r="AA64" s="45">
        <f t="shared" ref="AA64" si="82">IF(K62/2&gt;K63,K63,K62/2)</f>
        <v>0</v>
      </c>
      <c r="AB64" s="45">
        <f t="shared" ref="AB64" si="83">IF(L62/2&gt;L63,L63,L62/2)</f>
        <v>0</v>
      </c>
      <c r="AC64" s="45">
        <f t="shared" ref="AC64" si="84">IF(M62/2&gt;M63,M63,M62/2)</f>
        <v>0</v>
      </c>
      <c r="AD64" s="222"/>
    </row>
    <row r="65" spans="2:30" ht="27" customHeight="1" thickBot="1" x14ac:dyDescent="0.6">
      <c r="B65" s="215"/>
      <c r="C65" s="47"/>
      <c r="D65" s="47"/>
      <c r="E65" s="47"/>
      <c r="F65" s="47"/>
      <c r="G65" s="47"/>
      <c r="H65" s="47"/>
      <c r="I65" s="47"/>
      <c r="J65" s="47"/>
      <c r="K65" s="47"/>
      <c r="L65" s="47"/>
      <c r="M65" s="47"/>
      <c r="N65" s="47"/>
      <c r="O65" s="47"/>
      <c r="S65" s="3"/>
      <c r="T65" s="3"/>
      <c r="U65" s="3"/>
      <c r="V65" s="3"/>
      <c r="W65" s="3"/>
      <c r="X65" s="3"/>
      <c r="Y65" s="3"/>
      <c r="Z65" s="3"/>
      <c r="AA65" s="3"/>
      <c r="AB65" s="3"/>
      <c r="AC65" s="3"/>
      <c r="AD65" s="3"/>
    </row>
    <row r="66" spans="2:30" ht="37.75" customHeight="1" thickBot="1" x14ac:dyDescent="0.6">
      <c r="B66" s="28" t="s">
        <v>351</v>
      </c>
      <c r="C66" s="277" t="s">
        <v>128</v>
      </c>
      <c r="D66" s="278"/>
      <c r="E66" s="279"/>
      <c r="F66" s="24"/>
      <c r="G66" s="280" t="s">
        <v>29</v>
      </c>
      <c r="H66" s="281"/>
      <c r="I66" s="282"/>
      <c r="J66" s="283"/>
      <c r="K66" s="284" t="s">
        <v>28</v>
      </c>
      <c r="L66" s="285"/>
      <c r="M66" s="282" t="s">
        <v>128</v>
      </c>
      <c r="N66" s="283"/>
      <c r="O66" s="518" t="str">
        <f>IF(OR(SUBSTITUTE(TRIM(C66),"　","")="",SUBSTITUTE(TRIM(I66),"　","")="",SUBSTITUTE(TRIM(M66),"　","")=""),"黄色セルに未入力があります","")</f>
        <v>黄色セルに未入力があります</v>
      </c>
      <c r="S66" s="3"/>
      <c r="T66" s="3"/>
      <c r="U66" s="3"/>
      <c r="V66" s="3"/>
      <c r="W66" s="3"/>
      <c r="X66" s="3"/>
      <c r="Y66" s="3"/>
      <c r="Z66" s="3"/>
      <c r="AA66" s="3"/>
      <c r="AB66" s="3"/>
      <c r="AC66" s="3"/>
      <c r="AD66" s="3"/>
    </row>
    <row r="67" spans="2:30" ht="27" customHeight="1" x14ac:dyDescent="0.55000000000000004">
      <c r="B67" s="12" t="s">
        <v>153</v>
      </c>
      <c r="C67" s="13" t="s">
        <v>2</v>
      </c>
      <c r="D67" s="14" t="s">
        <v>4</v>
      </c>
      <c r="E67" s="14" t="s">
        <v>5</v>
      </c>
      <c r="F67" s="14" t="s">
        <v>6</v>
      </c>
      <c r="G67" s="14" t="s">
        <v>7</v>
      </c>
      <c r="H67" s="14" t="s">
        <v>8</v>
      </c>
      <c r="I67" s="14" t="s">
        <v>9</v>
      </c>
      <c r="J67" s="14" t="s">
        <v>10</v>
      </c>
      <c r="K67" s="14" t="s">
        <v>11</v>
      </c>
      <c r="L67" s="14" t="s">
        <v>12</v>
      </c>
      <c r="M67" s="14" t="s">
        <v>13</v>
      </c>
      <c r="N67" s="15"/>
      <c r="O67" s="16" t="s">
        <v>15</v>
      </c>
      <c r="P67" s="288" t="str">
        <f t="array" ref="P67">IF(SUMPRODUCT((COLUMN(C68:M68)&gt;=COLUMN(C68)+MATCH($O$2,C67:M67,0)-1)*(LEN(TRIM(SUBSTITUTE(C68:M68,"　","")))=0))&gt;0,"活動日数に未入力があります","")</f>
        <v>活動日数に未入力があります</v>
      </c>
      <c r="S67" s="3"/>
      <c r="T67" s="3"/>
      <c r="U67" s="3"/>
      <c r="V67" s="3"/>
      <c r="W67" s="3"/>
      <c r="X67" s="3"/>
      <c r="Y67" s="3"/>
      <c r="Z67" s="3"/>
      <c r="AA67" s="3"/>
      <c r="AB67" s="3"/>
      <c r="AC67" s="3"/>
      <c r="AD67" s="3"/>
    </row>
    <row r="68" spans="2:30" ht="27" customHeight="1" x14ac:dyDescent="0.55000000000000004">
      <c r="B68" s="30" t="s">
        <v>143</v>
      </c>
      <c r="C68" s="138"/>
      <c r="D68" s="138"/>
      <c r="E68" s="138"/>
      <c r="F68" s="138"/>
      <c r="G68" s="138"/>
      <c r="H68" s="138"/>
      <c r="I68" s="138"/>
      <c r="J68" s="138"/>
      <c r="K68" s="138"/>
      <c r="L68" s="138"/>
      <c r="M68" s="138"/>
      <c r="N68" s="31"/>
      <c r="O68" s="32">
        <f>SUM(C68:M68)</f>
        <v>0</v>
      </c>
      <c r="P68" s="288"/>
      <c r="S68" s="3"/>
      <c r="T68" s="3"/>
      <c r="U68" s="3"/>
      <c r="V68" s="3"/>
      <c r="W68" s="3"/>
      <c r="X68" s="3"/>
      <c r="Y68" s="3"/>
      <c r="Z68" s="3"/>
      <c r="AA68" s="3"/>
      <c r="AB68" s="3"/>
      <c r="AC68" s="3"/>
      <c r="AD68" s="3"/>
    </row>
    <row r="69" spans="2:30" ht="27" customHeight="1" thickBot="1" x14ac:dyDescent="0.6">
      <c r="B69" s="30" t="s">
        <v>142</v>
      </c>
      <c r="C69" s="139"/>
      <c r="D69" s="139"/>
      <c r="E69" s="139"/>
      <c r="F69" s="139"/>
      <c r="G69" s="139"/>
      <c r="H69" s="139"/>
      <c r="I69" s="139"/>
      <c r="J69" s="139"/>
      <c r="K69" s="139"/>
      <c r="L69" s="139"/>
      <c r="M69" s="139"/>
      <c r="N69" s="33"/>
      <c r="O69" s="34">
        <f>SUM(C69:M69)</f>
        <v>0</v>
      </c>
      <c r="P69" s="288" t="str">
        <f t="array" ref="P69">IF(SUMPRODUCT((COLUMN(C69:M69)&gt;=COLUMN(C69)+MATCH($O$2,C67:M67,0)-1)*(LEN(TRIM(SUBSTITUTE(C69:M69,"　","")))=0))&gt;0,"月別支払額に未入力があります","")</f>
        <v>月別支払額に未入力があります</v>
      </c>
      <c r="S69" s="3"/>
      <c r="T69" s="3"/>
      <c r="U69" s="3"/>
      <c r="V69" s="3"/>
      <c r="W69" s="3"/>
      <c r="X69" s="3"/>
      <c r="Y69" s="3"/>
      <c r="Z69" s="3"/>
      <c r="AA69" s="3"/>
      <c r="AB69" s="3"/>
      <c r="AC69" s="3"/>
      <c r="AD69" s="3"/>
    </row>
    <row r="70" spans="2:30" ht="27" customHeight="1" x14ac:dyDescent="0.55000000000000004">
      <c r="B70" s="35" t="s">
        <v>30</v>
      </c>
      <c r="C70" s="50">
        <f t="shared" ref="C70:M70" si="85">+C68*1000</f>
        <v>0</v>
      </c>
      <c r="D70" s="48">
        <f t="shared" si="85"/>
        <v>0</v>
      </c>
      <c r="E70" s="48">
        <f t="shared" si="85"/>
        <v>0</v>
      </c>
      <c r="F70" s="48">
        <f t="shared" si="85"/>
        <v>0</v>
      </c>
      <c r="G70" s="48">
        <f t="shared" si="85"/>
        <v>0</v>
      </c>
      <c r="H70" s="48">
        <f t="shared" si="85"/>
        <v>0</v>
      </c>
      <c r="I70" s="48">
        <f t="shared" si="85"/>
        <v>0</v>
      </c>
      <c r="J70" s="48">
        <f t="shared" si="85"/>
        <v>0</v>
      </c>
      <c r="K70" s="48">
        <f t="shared" si="85"/>
        <v>0</v>
      </c>
      <c r="L70" s="48">
        <f t="shared" si="85"/>
        <v>0</v>
      </c>
      <c r="M70" s="48">
        <f t="shared" si="85"/>
        <v>0</v>
      </c>
      <c r="N70" s="37"/>
      <c r="O70" s="32">
        <f>SUM(C70:M70)</f>
        <v>0</v>
      </c>
      <c r="P70" s="288"/>
      <c r="S70" s="38" t="s">
        <v>2</v>
      </c>
      <c r="T70" s="39" t="s">
        <v>4</v>
      </c>
      <c r="U70" s="39" t="s">
        <v>5</v>
      </c>
      <c r="V70" s="39" t="s">
        <v>6</v>
      </c>
      <c r="W70" s="39" t="s">
        <v>7</v>
      </c>
      <c r="X70" s="39" t="s">
        <v>8</v>
      </c>
      <c r="Y70" s="39" t="s">
        <v>9</v>
      </c>
      <c r="Z70" s="39" t="s">
        <v>10</v>
      </c>
      <c r="AA70" s="39" t="s">
        <v>11</v>
      </c>
      <c r="AB70" s="39" t="s">
        <v>12</v>
      </c>
      <c r="AC70" s="39" t="s">
        <v>13</v>
      </c>
      <c r="AD70" s="40" t="s">
        <v>14</v>
      </c>
    </row>
    <row r="71" spans="2:30" ht="27" customHeight="1" thickBot="1" x14ac:dyDescent="0.6">
      <c r="B71" s="41" t="s">
        <v>154</v>
      </c>
      <c r="C71" s="51">
        <f>+S71</f>
        <v>0</v>
      </c>
      <c r="D71" s="42">
        <f t="shared" ref="D71" si="86">+T71</f>
        <v>0</v>
      </c>
      <c r="E71" s="42">
        <f t="shared" ref="E71" si="87">+U71</f>
        <v>0</v>
      </c>
      <c r="F71" s="42">
        <f t="shared" ref="F71" si="88">+V71</f>
        <v>0</v>
      </c>
      <c r="G71" s="42">
        <f t="shared" ref="G71" si="89">+W71</f>
        <v>0</v>
      </c>
      <c r="H71" s="42">
        <f t="shared" ref="H71" si="90">+X71</f>
        <v>0</v>
      </c>
      <c r="I71" s="42">
        <f t="shared" ref="I71" si="91">+Y71</f>
        <v>0</v>
      </c>
      <c r="J71" s="42">
        <f t="shared" ref="J71" si="92">+Z71</f>
        <v>0</v>
      </c>
      <c r="K71" s="42">
        <f t="shared" ref="K71" si="93">+AA71</f>
        <v>0</v>
      </c>
      <c r="L71" s="42">
        <f t="shared" ref="L71" si="94">+AB71</f>
        <v>0</v>
      </c>
      <c r="M71" s="42">
        <f t="shared" ref="M71" si="95">+AC71</f>
        <v>0</v>
      </c>
      <c r="N71" s="43"/>
      <c r="O71" s="44">
        <f>SUM(C71:M71)</f>
        <v>0</v>
      </c>
      <c r="S71" s="45">
        <f t="shared" ref="S71" si="96">IF(C69/2&gt;C70,C70,C69/2)</f>
        <v>0</v>
      </c>
      <c r="T71" s="45">
        <f t="shared" ref="T71" si="97">IF(D69/2&gt;D70,D70,D69/2)</f>
        <v>0</v>
      </c>
      <c r="U71" s="45">
        <f t="shared" ref="U71" si="98">IF(E69/2&gt;E70,E70,E69/2)</f>
        <v>0</v>
      </c>
      <c r="V71" s="45">
        <f t="shared" ref="V71" si="99">IF(F69/2&gt;F70,F70,F69/2)</f>
        <v>0</v>
      </c>
      <c r="W71" s="45">
        <f t="shared" ref="W71" si="100">IF(G69/2&gt;G70,G70,G69/2)</f>
        <v>0</v>
      </c>
      <c r="X71" s="45">
        <f t="shared" ref="X71" si="101">IF(H69/2&gt;H70,H70,H69/2)</f>
        <v>0</v>
      </c>
      <c r="Y71" s="45">
        <f t="shared" ref="Y71" si="102">IF(I69/2&gt;I70,I70,I69/2)</f>
        <v>0</v>
      </c>
      <c r="Z71" s="45">
        <f t="shared" ref="Z71" si="103">IF(J69/2&gt;J70,J70,J69/2)</f>
        <v>0</v>
      </c>
      <c r="AA71" s="45">
        <f t="shared" ref="AA71" si="104">IF(K69/2&gt;K70,K70,K69/2)</f>
        <v>0</v>
      </c>
      <c r="AB71" s="45">
        <f t="shared" ref="AB71" si="105">IF(L69/2&gt;L70,L70,L69/2)</f>
        <v>0</v>
      </c>
      <c r="AC71" s="45">
        <f t="shared" ref="AC71" si="106">IF(M69/2&gt;M70,M70,M69/2)</f>
        <v>0</v>
      </c>
      <c r="AD71" s="222"/>
    </row>
    <row r="72" spans="2:30" ht="27" customHeight="1" thickBot="1" x14ac:dyDescent="0.6">
      <c r="B72" s="215"/>
      <c r="C72" s="47"/>
      <c r="D72" s="47"/>
      <c r="E72" s="47"/>
      <c r="F72" s="47"/>
      <c r="G72" s="47"/>
      <c r="H72" s="47"/>
      <c r="I72" s="47"/>
      <c r="J72" s="47"/>
      <c r="K72" s="47"/>
      <c r="L72" s="47"/>
      <c r="M72" s="47"/>
      <c r="N72" s="47"/>
      <c r="O72" s="47"/>
      <c r="S72" s="3"/>
      <c r="T72" s="3"/>
      <c r="U72" s="3"/>
      <c r="V72" s="3"/>
      <c r="W72" s="3"/>
      <c r="X72" s="3"/>
      <c r="Y72" s="3"/>
      <c r="Z72" s="3"/>
      <c r="AA72" s="3"/>
      <c r="AB72" s="3"/>
      <c r="AC72" s="3"/>
      <c r="AD72" s="3"/>
    </row>
    <row r="73" spans="2:30" ht="36" customHeight="1" thickBot="1" x14ac:dyDescent="0.6">
      <c r="B73" s="28" t="s">
        <v>350</v>
      </c>
      <c r="C73" s="277" t="s">
        <v>128</v>
      </c>
      <c r="D73" s="278"/>
      <c r="E73" s="279"/>
      <c r="F73" s="24"/>
      <c r="G73" s="280" t="s">
        <v>29</v>
      </c>
      <c r="H73" s="281"/>
      <c r="I73" s="282"/>
      <c r="J73" s="283"/>
      <c r="K73" s="284" t="s">
        <v>28</v>
      </c>
      <c r="L73" s="285"/>
      <c r="M73" s="282" t="s">
        <v>128</v>
      </c>
      <c r="N73" s="283"/>
      <c r="O73" s="518" t="str">
        <f>IF(OR(SUBSTITUTE(TRIM(C73),"　","")="",SUBSTITUTE(TRIM(I73),"　","")="",SUBSTITUTE(TRIM(M73),"　","")=""),"黄色セルに未入力があります","")</f>
        <v>黄色セルに未入力があります</v>
      </c>
      <c r="S73" s="3"/>
      <c r="T73" s="3"/>
      <c r="U73" s="3"/>
      <c r="V73" s="3"/>
      <c r="W73" s="3"/>
      <c r="X73" s="3"/>
      <c r="Y73" s="3"/>
      <c r="Z73" s="3"/>
      <c r="AA73" s="3"/>
      <c r="AB73" s="3"/>
      <c r="AC73" s="3"/>
      <c r="AD73" s="3"/>
    </row>
    <row r="74" spans="2:30" ht="27" customHeight="1" x14ac:dyDescent="0.55000000000000004">
      <c r="B74" s="12" t="s">
        <v>153</v>
      </c>
      <c r="C74" s="13" t="s">
        <v>2</v>
      </c>
      <c r="D74" s="14" t="s">
        <v>4</v>
      </c>
      <c r="E74" s="14" t="s">
        <v>5</v>
      </c>
      <c r="F74" s="14" t="s">
        <v>6</v>
      </c>
      <c r="G74" s="14" t="s">
        <v>7</v>
      </c>
      <c r="H74" s="14" t="s">
        <v>8</v>
      </c>
      <c r="I74" s="14" t="s">
        <v>9</v>
      </c>
      <c r="J74" s="14" t="s">
        <v>10</v>
      </c>
      <c r="K74" s="14" t="s">
        <v>11</v>
      </c>
      <c r="L74" s="14" t="s">
        <v>12</v>
      </c>
      <c r="M74" s="14" t="s">
        <v>13</v>
      </c>
      <c r="N74" s="15"/>
      <c r="O74" s="16" t="s">
        <v>15</v>
      </c>
      <c r="P74" s="288" t="str">
        <f t="array" ref="P74">IF(SUMPRODUCT((COLUMN(C75:M75)&gt;=COLUMN(C75)+MATCH($O$2,C74:M74,0)-1)*(LEN(TRIM(SUBSTITUTE(C75:M75,"　","")))=0))&gt;0,"活動日数に未入力があります","")</f>
        <v>活動日数に未入力があります</v>
      </c>
      <c r="S74" s="3"/>
      <c r="T74" s="3"/>
      <c r="U74" s="3"/>
      <c r="V74" s="3"/>
      <c r="W74" s="3"/>
      <c r="X74" s="3"/>
      <c r="Y74" s="3"/>
      <c r="Z74" s="3"/>
      <c r="AA74" s="3"/>
      <c r="AB74" s="3"/>
      <c r="AC74" s="3"/>
      <c r="AD74" s="3"/>
    </row>
    <row r="75" spans="2:30" ht="27" customHeight="1" x14ac:dyDescent="0.55000000000000004">
      <c r="B75" s="30" t="s">
        <v>143</v>
      </c>
      <c r="C75" s="138"/>
      <c r="D75" s="138"/>
      <c r="E75" s="138"/>
      <c r="F75" s="138"/>
      <c r="G75" s="138"/>
      <c r="H75" s="138"/>
      <c r="I75" s="138"/>
      <c r="J75" s="138"/>
      <c r="K75" s="138"/>
      <c r="L75" s="138"/>
      <c r="M75" s="138"/>
      <c r="N75" s="31"/>
      <c r="O75" s="32">
        <f>SUM(C75:M75)</f>
        <v>0</v>
      </c>
      <c r="P75" s="288"/>
      <c r="S75" s="3"/>
      <c r="T75" s="3"/>
      <c r="U75" s="3"/>
      <c r="V75" s="3"/>
      <c r="W75" s="3"/>
      <c r="X75" s="3"/>
      <c r="Y75" s="3"/>
      <c r="Z75" s="3"/>
      <c r="AA75" s="3"/>
      <c r="AB75" s="3"/>
      <c r="AC75" s="3"/>
      <c r="AD75" s="3"/>
    </row>
    <row r="76" spans="2:30" ht="27" customHeight="1" thickBot="1" x14ac:dyDescent="0.6">
      <c r="B76" s="30" t="s">
        <v>142</v>
      </c>
      <c r="C76" s="139"/>
      <c r="D76" s="139"/>
      <c r="E76" s="139"/>
      <c r="F76" s="139"/>
      <c r="G76" s="139"/>
      <c r="H76" s="139"/>
      <c r="I76" s="139"/>
      <c r="J76" s="139"/>
      <c r="K76" s="139"/>
      <c r="L76" s="139"/>
      <c r="M76" s="139"/>
      <c r="N76" s="33"/>
      <c r="O76" s="34">
        <f>SUM(C76:M76)</f>
        <v>0</v>
      </c>
      <c r="P76" s="288" t="str">
        <f t="array" ref="P76">IF(SUMPRODUCT((COLUMN(C76:M76)&gt;=COLUMN(C76)+MATCH($O$2,C74:M74,0)-1)*(LEN(TRIM(SUBSTITUTE(C76:M76,"　","")))=0))&gt;0,"月別支払額に未入力があります","")</f>
        <v>月別支払額に未入力があります</v>
      </c>
      <c r="S76" s="3"/>
      <c r="T76" s="3"/>
      <c r="U76" s="3"/>
      <c r="V76" s="3"/>
      <c r="W76" s="3"/>
      <c r="X76" s="3"/>
      <c r="Y76" s="3"/>
      <c r="Z76" s="3"/>
      <c r="AA76" s="3"/>
      <c r="AB76" s="3"/>
      <c r="AC76" s="3"/>
      <c r="AD76" s="3"/>
    </row>
    <row r="77" spans="2:30" ht="27" customHeight="1" x14ac:dyDescent="0.55000000000000004">
      <c r="B77" s="35" t="s">
        <v>30</v>
      </c>
      <c r="C77" s="50">
        <f t="shared" ref="C77:M77" si="107">+C75*1000</f>
        <v>0</v>
      </c>
      <c r="D77" s="48">
        <f t="shared" si="107"/>
        <v>0</v>
      </c>
      <c r="E77" s="48">
        <f t="shared" si="107"/>
        <v>0</v>
      </c>
      <c r="F77" s="48">
        <f t="shared" si="107"/>
        <v>0</v>
      </c>
      <c r="G77" s="48">
        <f t="shared" si="107"/>
        <v>0</v>
      </c>
      <c r="H77" s="48">
        <f t="shared" si="107"/>
        <v>0</v>
      </c>
      <c r="I77" s="48">
        <f t="shared" si="107"/>
        <v>0</v>
      </c>
      <c r="J77" s="48">
        <f t="shared" si="107"/>
        <v>0</v>
      </c>
      <c r="K77" s="48">
        <f t="shared" si="107"/>
        <v>0</v>
      </c>
      <c r="L77" s="48">
        <f t="shared" si="107"/>
        <v>0</v>
      </c>
      <c r="M77" s="48">
        <f t="shared" si="107"/>
        <v>0</v>
      </c>
      <c r="N77" s="37"/>
      <c r="O77" s="32">
        <f>SUM(C77:M77)</f>
        <v>0</v>
      </c>
      <c r="P77" s="288"/>
      <c r="S77" s="38" t="s">
        <v>2</v>
      </c>
      <c r="T77" s="39" t="s">
        <v>4</v>
      </c>
      <c r="U77" s="39" t="s">
        <v>5</v>
      </c>
      <c r="V77" s="39" t="s">
        <v>6</v>
      </c>
      <c r="W77" s="39" t="s">
        <v>7</v>
      </c>
      <c r="X77" s="39" t="s">
        <v>8</v>
      </c>
      <c r="Y77" s="39" t="s">
        <v>9</v>
      </c>
      <c r="Z77" s="39" t="s">
        <v>10</v>
      </c>
      <c r="AA77" s="39" t="s">
        <v>11</v>
      </c>
      <c r="AB77" s="39" t="s">
        <v>12</v>
      </c>
      <c r="AC77" s="39" t="s">
        <v>13</v>
      </c>
      <c r="AD77" s="40" t="s">
        <v>14</v>
      </c>
    </row>
    <row r="78" spans="2:30" ht="27" customHeight="1" thickBot="1" x14ac:dyDescent="0.6">
      <c r="B78" s="41" t="s">
        <v>154</v>
      </c>
      <c r="C78" s="51">
        <f>+S78</f>
        <v>0</v>
      </c>
      <c r="D78" s="42">
        <f t="shared" ref="D78" si="108">+T78</f>
        <v>0</v>
      </c>
      <c r="E78" s="42">
        <f t="shared" ref="E78" si="109">+U78</f>
        <v>0</v>
      </c>
      <c r="F78" s="42">
        <f t="shared" ref="F78" si="110">+V78</f>
        <v>0</v>
      </c>
      <c r="G78" s="42">
        <f t="shared" ref="G78" si="111">+W78</f>
        <v>0</v>
      </c>
      <c r="H78" s="42">
        <f t="shared" ref="H78" si="112">+X78</f>
        <v>0</v>
      </c>
      <c r="I78" s="42">
        <f t="shared" ref="I78" si="113">+Y78</f>
        <v>0</v>
      </c>
      <c r="J78" s="42">
        <f t="shared" ref="J78" si="114">+Z78</f>
        <v>0</v>
      </c>
      <c r="K78" s="42">
        <f t="shared" ref="K78" si="115">+AA78</f>
        <v>0</v>
      </c>
      <c r="L78" s="42">
        <f t="shared" ref="L78" si="116">+AB78</f>
        <v>0</v>
      </c>
      <c r="M78" s="42">
        <f t="shared" ref="M78" si="117">+AC78</f>
        <v>0</v>
      </c>
      <c r="N78" s="43"/>
      <c r="O78" s="44">
        <f>SUM(C78:M78)</f>
        <v>0</v>
      </c>
      <c r="S78" s="45">
        <f t="shared" ref="S78" si="118">IF(C76/2&gt;C77,C77,C76/2)</f>
        <v>0</v>
      </c>
      <c r="T78" s="45">
        <f t="shared" ref="T78" si="119">IF(D76/2&gt;D77,D77,D76/2)</f>
        <v>0</v>
      </c>
      <c r="U78" s="45">
        <f t="shared" ref="U78" si="120">IF(E76/2&gt;E77,E77,E76/2)</f>
        <v>0</v>
      </c>
      <c r="V78" s="45">
        <f t="shared" ref="V78" si="121">IF(F76/2&gt;F77,F77,F76/2)</f>
        <v>0</v>
      </c>
      <c r="W78" s="45">
        <f t="shared" ref="W78" si="122">IF(G76/2&gt;G77,G77,G76/2)</f>
        <v>0</v>
      </c>
      <c r="X78" s="45">
        <f t="shared" ref="X78" si="123">IF(H76/2&gt;H77,H77,H76/2)</f>
        <v>0</v>
      </c>
      <c r="Y78" s="45">
        <f t="shared" ref="Y78" si="124">IF(I76/2&gt;I77,I77,I76/2)</f>
        <v>0</v>
      </c>
      <c r="Z78" s="45">
        <f t="shared" ref="Z78" si="125">IF(J76/2&gt;J77,J77,J76/2)</f>
        <v>0</v>
      </c>
      <c r="AA78" s="45">
        <f t="shared" ref="AA78" si="126">IF(K76/2&gt;K77,K77,K76/2)</f>
        <v>0</v>
      </c>
      <c r="AB78" s="45">
        <f t="shared" ref="AB78" si="127">IF(L76/2&gt;L77,L77,L76/2)</f>
        <v>0</v>
      </c>
      <c r="AC78" s="45">
        <f t="shared" ref="AC78" si="128">IF(M76/2&gt;M77,M77,M76/2)</f>
        <v>0</v>
      </c>
      <c r="AD78" s="222"/>
    </row>
    <row r="79" spans="2:30" ht="27" customHeight="1" thickBot="1" x14ac:dyDescent="0.6">
      <c r="B79" s="215"/>
      <c r="C79" s="47"/>
      <c r="D79" s="47"/>
      <c r="E79" s="47"/>
      <c r="F79" s="47"/>
      <c r="G79" s="47"/>
      <c r="H79" s="47"/>
      <c r="I79" s="47"/>
      <c r="J79" s="47"/>
      <c r="K79" s="47"/>
      <c r="L79" s="47"/>
      <c r="M79" s="47"/>
      <c r="N79" s="47"/>
      <c r="O79" s="47"/>
      <c r="S79" s="3"/>
      <c r="T79" s="3"/>
      <c r="U79" s="3"/>
      <c r="V79" s="3"/>
      <c r="W79" s="3"/>
      <c r="X79" s="3"/>
      <c r="Y79" s="3"/>
      <c r="Z79" s="3"/>
      <c r="AA79" s="3"/>
      <c r="AB79" s="3"/>
      <c r="AC79" s="3"/>
      <c r="AD79" s="3"/>
    </row>
    <row r="80" spans="2:30" ht="33.65" customHeight="1" thickBot="1" x14ac:dyDescent="0.6">
      <c r="B80" s="28" t="s">
        <v>349</v>
      </c>
      <c r="C80" s="277" t="s">
        <v>128</v>
      </c>
      <c r="D80" s="278"/>
      <c r="E80" s="279"/>
      <c r="F80" s="24"/>
      <c r="G80" s="280" t="s">
        <v>29</v>
      </c>
      <c r="H80" s="281"/>
      <c r="I80" s="282"/>
      <c r="J80" s="283"/>
      <c r="K80" s="284" t="s">
        <v>28</v>
      </c>
      <c r="L80" s="285"/>
      <c r="M80" s="282" t="s">
        <v>128</v>
      </c>
      <c r="N80" s="283"/>
      <c r="O80" s="518" t="str">
        <f>IF(OR(SUBSTITUTE(TRIM(C80),"　","")="",SUBSTITUTE(TRIM(I80),"　","")="",SUBSTITUTE(TRIM(M80),"　","")=""),"黄色セルに未入力があります","")</f>
        <v>黄色セルに未入力があります</v>
      </c>
      <c r="S80" s="3"/>
      <c r="T80" s="3"/>
      <c r="U80" s="3"/>
      <c r="V80" s="3"/>
      <c r="W80" s="3"/>
      <c r="X80" s="3"/>
      <c r="Y80" s="3"/>
      <c r="Z80" s="3"/>
      <c r="AA80" s="3"/>
      <c r="AB80" s="3"/>
      <c r="AC80" s="3"/>
      <c r="AD80" s="3"/>
    </row>
    <row r="81" spans="2:30" ht="27" customHeight="1" x14ac:dyDescent="0.55000000000000004">
      <c r="B81" s="12" t="s">
        <v>153</v>
      </c>
      <c r="C81" s="13" t="s">
        <v>2</v>
      </c>
      <c r="D81" s="14" t="s">
        <v>4</v>
      </c>
      <c r="E81" s="14" t="s">
        <v>5</v>
      </c>
      <c r="F81" s="14" t="s">
        <v>6</v>
      </c>
      <c r="G81" s="14" t="s">
        <v>7</v>
      </c>
      <c r="H81" s="14" t="s">
        <v>8</v>
      </c>
      <c r="I81" s="14" t="s">
        <v>9</v>
      </c>
      <c r="J81" s="14" t="s">
        <v>10</v>
      </c>
      <c r="K81" s="14" t="s">
        <v>11</v>
      </c>
      <c r="L81" s="14" t="s">
        <v>12</v>
      </c>
      <c r="M81" s="14" t="s">
        <v>13</v>
      </c>
      <c r="N81" s="15"/>
      <c r="O81" s="16" t="s">
        <v>15</v>
      </c>
      <c r="P81" s="288" t="str">
        <f t="array" ref="P81">IF(SUMPRODUCT((COLUMN(C82:M82)&gt;=COLUMN(C82)+MATCH($O$2,C81:M81,0)-1)*(LEN(TRIM(SUBSTITUTE(C82:M82,"　","")))=0))&gt;0,"活動日数に未入力があります","")</f>
        <v>活動日数に未入力があります</v>
      </c>
      <c r="S81" s="3"/>
      <c r="T81" s="3"/>
      <c r="U81" s="3"/>
      <c r="V81" s="3"/>
      <c r="W81" s="3"/>
      <c r="X81" s="3"/>
      <c r="Y81" s="3"/>
      <c r="Z81" s="3"/>
      <c r="AA81" s="3"/>
      <c r="AB81" s="3"/>
      <c r="AC81" s="3"/>
      <c r="AD81" s="3"/>
    </row>
    <row r="82" spans="2:30" ht="27" customHeight="1" x14ac:dyDescent="0.55000000000000004">
      <c r="B82" s="30" t="s">
        <v>143</v>
      </c>
      <c r="C82" s="138"/>
      <c r="D82" s="138"/>
      <c r="E82" s="138"/>
      <c r="F82" s="138"/>
      <c r="G82" s="138"/>
      <c r="H82" s="138"/>
      <c r="I82" s="138"/>
      <c r="J82" s="138"/>
      <c r="K82" s="138"/>
      <c r="L82" s="138"/>
      <c r="M82" s="138"/>
      <c r="N82" s="31"/>
      <c r="O82" s="32">
        <f>SUM(C82:M82)</f>
        <v>0</v>
      </c>
      <c r="P82" s="288"/>
      <c r="S82" s="3"/>
      <c r="T82" s="3"/>
      <c r="U82" s="3"/>
      <c r="V82" s="3"/>
      <c r="W82" s="3"/>
      <c r="X82" s="3"/>
      <c r="Y82" s="3"/>
      <c r="Z82" s="3"/>
      <c r="AA82" s="3"/>
      <c r="AB82" s="3"/>
      <c r="AC82" s="3"/>
      <c r="AD82" s="3"/>
    </row>
    <row r="83" spans="2:30" ht="27" customHeight="1" thickBot="1" x14ac:dyDescent="0.6">
      <c r="B83" s="30" t="s">
        <v>142</v>
      </c>
      <c r="C83" s="139"/>
      <c r="D83" s="139"/>
      <c r="E83" s="139"/>
      <c r="F83" s="139"/>
      <c r="G83" s="139"/>
      <c r="H83" s="139"/>
      <c r="I83" s="139"/>
      <c r="J83" s="139"/>
      <c r="K83" s="139"/>
      <c r="L83" s="139"/>
      <c r="M83" s="139"/>
      <c r="N83" s="33"/>
      <c r="O83" s="34">
        <f>SUM(C83:M83)</f>
        <v>0</v>
      </c>
      <c r="P83" s="288" t="str">
        <f t="array" ref="P83">IF(SUMPRODUCT((COLUMN(C83:M83)&gt;=COLUMN(C83)+MATCH($O$2,C81:M81,0)-1)*(LEN(TRIM(SUBSTITUTE(C83:M83,"　","")))=0))&gt;0,"月別支払額に未入力があります","")</f>
        <v>月別支払額に未入力があります</v>
      </c>
      <c r="S83" s="3"/>
      <c r="T83" s="3"/>
      <c r="U83" s="3"/>
      <c r="V83" s="3"/>
      <c r="W83" s="3"/>
      <c r="X83" s="3"/>
      <c r="Y83" s="3"/>
      <c r="Z83" s="3"/>
      <c r="AA83" s="3"/>
      <c r="AB83" s="3"/>
      <c r="AC83" s="3"/>
      <c r="AD83" s="3"/>
    </row>
    <row r="84" spans="2:30" ht="27" customHeight="1" x14ac:dyDescent="0.55000000000000004">
      <c r="B84" s="35" t="s">
        <v>30</v>
      </c>
      <c r="C84" s="50">
        <f t="shared" ref="C84:M84" si="129">+C82*1000</f>
        <v>0</v>
      </c>
      <c r="D84" s="48">
        <f t="shared" si="129"/>
        <v>0</v>
      </c>
      <c r="E84" s="48">
        <f t="shared" si="129"/>
        <v>0</v>
      </c>
      <c r="F84" s="48">
        <f t="shared" si="129"/>
        <v>0</v>
      </c>
      <c r="G84" s="48">
        <f t="shared" si="129"/>
        <v>0</v>
      </c>
      <c r="H84" s="48">
        <f t="shared" si="129"/>
        <v>0</v>
      </c>
      <c r="I84" s="48">
        <f t="shared" si="129"/>
        <v>0</v>
      </c>
      <c r="J84" s="48">
        <f t="shared" si="129"/>
        <v>0</v>
      </c>
      <c r="K84" s="48">
        <f t="shared" si="129"/>
        <v>0</v>
      </c>
      <c r="L84" s="48">
        <f t="shared" si="129"/>
        <v>0</v>
      </c>
      <c r="M84" s="48">
        <f t="shared" si="129"/>
        <v>0</v>
      </c>
      <c r="N84" s="37"/>
      <c r="O84" s="32">
        <f>SUM(C84:M84)</f>
        <v>0</v>
      </c>
      <c r="P84" s="288"/>
      <c r="S84" s="38" t="s">
        <v>2</v>
      </c>
      <c r="T84" s="39" t="s">
        <v>4</v>
      </c>
      <c r="U84" s="39" t="s">
        <v>5</v>
      </c>
      <c r="V84" s="39" t="s">
        <v>6</v>
      </c>
      <c r="W84" s="39" t="s">
        <v>7</v>
      </c>
      <c r="X84" s="39" t="s">
        <v>8</v>
      </c>
      <c r="Y84" s="39" t="s">
        <v>9</v>
      </c>
      <c r="Z84" s="39" t="s">
        <v>10</v>
      </c>
      <c r="AA84" s="39" t="s">
        <v>11</v>
      </c>
      <c r="AB84" s="39" t="s">
        <v>12</v>
      </c>
      <c r="AC84" s="39" t="s">
        <v>13</v>
      </c>
      <c r="AD84" s="40" t="s">
        <v>14</v>
      </c>
    </row>
    <row r="85" spans="2:30" ht="27" customHeight="1" thickBot="1" x14ac:dyDescent="0.6">
      <c r="B85" s="41" t="s">
        <v>154</v>
      </c>
      <c r="C85" s="51">
        <f>+S85</f>
        <v>0</v>
      </c>
      <c r="D85" s="42">
        <f t="shared" ref="D85" si="130">+T85</f>
        <v>0</v>
      </c>
      <c r="E85" s="42">
        <f t="shared" ref="E85" si="131">+U85</f>
        <v>0</v>
      </c>
      <c r="F85" s="42">
        <f t="shared" ref="F85" si="132">+V85</f>
        <v>0</v>
      </c>
      <c r="G85" s="42">
        <f t="shared" ref="G85" si="133">+W85</f>
        <v>0</v>
      </c>
      <c r="H85" s="42">
        <f t="shared" ref="H85" si="134">+X85</f>
        <v>0</v>
      </c>
      <c r="I85" s="42">
        <f t="shared" ref="I85" si="135">+Y85</f>
        <v>0</v>
      </c>
      <c r="J85" s="42">
        <f t="shared" ref="J85" si="136">+Z85</f>
        <v>0</v>
      </c>
      <c r="K85" s="42">
        <f t="shared" ref="K85" si="137">+AA85</f>
        <v>0</v>
      </c>
      <c r="L85" s="42">
        <f t="shared" ref="L85" si="138">+AB85</f>
        <v>0</v>
      </c>
      <c r="M85" s="42">
        <f t="shared" ref="M85" si="139">+AC85</f>
        <v>0</v>
      </c>
      <c r="N85" s="43"/>
      <c r="O85" s="44">
        <f>SUM(C85:M85)</f>
        <v>0</v>
      </c>
      <c r="S85" s="45">
        <f t="shared" ref="S85" si="140">IF(C83/2&gt;C84,C84,C83/2)</f>
        <v>0</v>
      </c>
      <c r="T85" s="45">
        <f t="shared" ref="T85" si="141">IF(D83/2&gt;D84,D84,D83/2)</f>
        <v>0</v>
      </c>
      <c r="U85" s="45">
        <f t="shared" ref="U85" si="142">IF(E83/2&gt;E84,E84,E83/2)</f>
        <v>0</v>
      </c>
      <c r="V85" s="45">
        <f t="shared" ref="V85" si="143">IF(F83/2&gt;F84,F84,F83/2)</f>
        <v>0</v>
      </c>
      <c r="W85" s="45">
        <f t="shared" ref="W85" si="144">IF(G83/2&gt;G84,G84,G83/2)</f>
        <v>0</v>
      </c>
      <c r="X85" s="45">
        <f t="shared" ref="X85" si="145">IF(H83/2&gt;H84,H84,H83/2)</f>
        <v>0</v>
      </c>
      <c r="Y85" s="45">
        <f t="shared" ref="Y85" si="146">IF(I83/2&gt;I84,I84,I83/2)</f>
        <v>0</v>
      </c>
      <c r="Z85" s="45">
        <f t="shared" ref="Z85" si="147">IF(J83/2&gt;J84,J84,J83/2)</f>
        <v>0</v>
      </c>
      <c r="AA85" s="45">
        <f t="shared" ref="AA85" si="148">IF(K83/2&gt;K84,K84,K83/2)</f>
        <v>0</v>
      </c>
      <c r="AB85" s="45">
        <f t="shared" ref="AB85" si="149">IF(L83/2&gt;L84,L84,L83/2)</f>
        <v>0</v>
      </c>
      <c r="AC85" s="45">
        <f t="shared" ref="AC85" si="150">IF(M83/2&gt;M84,M84,M83/2)</f>
        <v>0</v>
      </c>
      <c r="AD85" s="222"/>
    </row>
    <row r="86" spans="2:30" ht="27" customHeight="1" thickBot="1" x14ac:dyDescent="0.6">
      <c r="B86" s="215"/>
      <c r="C86" s="47"/>
      <c r="D86" s="47"/>
      <c r="E86" s="47"/>
      <c r="F86" s="47"/>
      <c r="G86" s="47"/>
      <c r="H86" s="47"/>
      <c r="I86" s="47"/>
      <c r="J86" s="47"/>
      <c r="K86" s="47"/>
      <c r="L86" s="47"/>
      <c r="M86" s="47"/>
      <c r="N86" s="47"/>
      <c r="O86" s="47"/>
      <c r="S86" s="3"/>
      <c r="T86" s="3"/>
      <c r="U86" s="3"/>
      <c r="V86" s="3"/>
      <c r="W86" s="3"/>
      <c r="X86" s="3"/>
      <c r="Y86" s="3"/>
      <c r="Z86" s="3"/>
      <c r="AA86" s="3"/>
      <c r="AB86" s="3"/>
      <c r="AC86" s="3"/>
      <c r="AD86" s="3"/>
    </row>
    <row r="87" spans="2:30" ht="35.4" customHeight="1" thickBot="1" x14ac:dyDescent="0.6">
      <c r="B87" s="28" t="s">
        <v>348</v>
      </c>
      <c r="C87" s="277" t="s">
        <v>128</v>
      </c>
      <c r="D87" s="278"/>
      <c r="E87" s="279"/>
      <c r="F87" s="24"/>
      <c r="G87" s="280" t="s">
        <v>29</v>
      </c>
      <c r="H87" s="281"/>
      <c r="I87" s="282"/>
      <c r="J87" s="283"/>
      <c r="K87" s="284" t="s">
        <v>28</v>
      </c>
      <c r="L87" s="285"/>
      <c r="M87" s="282" t="s">
        <v>128</v>
      </c>
      <c r="N87" s="283"/>
      <c r="O87" s="518" t="str">
        <f>IF(OR(SUBSTITUTE(TRIM(C87),"　","")="",SUBSTITUTE(TRIM(I87),"　","")="",SUBSTITUTE(TRIM(M87),"　","")=""),"黄色セルに未入力があります","")</f>
        <v>黄色セルに未入力があります</v>
      </c>
      <c r="S87" s="3"/>
      <c r="T87" s="3"/>
      <c r="U87" s="3"/>
      <c r="V87" s="3"/>
      <c r="W87" s="3"/>
      <c r="X87" s="3"/>
      <c r="Y87" s="3"/>
      <c r="Z87" s="3"/>
      <c r="AA87" s="3"/>
      <c r="AB87" s="3"/>
      <c r="AC87" s="3"/>
      <c r="AD87" s="3"/>
    </row>
    <row r="88" spans="2:30" ht="27" customHeight="1" x14ac:dyDescent="0.55000000000000004">
      <c r="B88" s="12" t="s">
        <v>153</v>
      </c>
      <c r="C88" s="13" t="s">
        <v>2</v>
      </c>
      <c r="D88" s="14" t="s">
        <v>4</v>
      </c>
      <c r="E88" s="14" t="s">
        <v>5</v>
      </c>
      <c r="F88" s="14" t="s">
        <v>6</v>
      </c>
      <c r="G88" s="14" t="s">
        <v>7</v>
      </c>
      <c r="H88" s="14" t="s">
        <v>8</v>
      </c>
      <c r="I88" s="14" t="s">
        <v>9</v>
      </c>
      <c r="J88" s="14" t="s">
        <v>10</v>
      </c>
      <c r="K88" s="14" t="s">
        <v>11</v>
      </c>
      <c r="L88" s="14" t="s">
        <v>12</v>
      </c>
      <c r="M88" s="14" t="s">
        <v>13</v>
      </c>
      <c r="N88" s="15"/>
      <c r="O88" s="16" t="s">
        <v>15</v>
      </c>
      <c r="P88" s="288" t="str">
        <f t="array" ref="P88">IF(SUMPRODUCT((COLUMN(C89:M89)&gt;=COLUMN(C89)+MATCH($O$2,C88:M88,0)-1)*(LEN(TRIM(SUBSTITUTE(C89:M89,"　","")))=0))&gt;0,"活動日数に未入力があります","")</f>
        <v>活動日数に未入力があります</v>
      </c>
      <c r="S88" s="3"/>
      <c r="T88" s="3"/>
      <c r="U88" s="3"/>
      <c r="V88" s="3"/>
      <c r="W88" s="3"/>
      <c r="X88" s="3"/>
      <c r="Y88" s="3"/>
      <c r="Z88" s="3"/>
      <c r="AA88" s="3"/>
      <c r="AB88" s="3"/>
      <c r="AC88" s="3"/>
      <c r="AD88" s="3"/>
    </row>
    <row r="89" spans="2:30" ht="27" customHeight="1" x14ac:dyDescent="0.55000000000000004">
      <c r="B89" s="30" t="s">
        <v>143</v>
      </c>
      <c r="C89" s="138"/>
      <c r="D89" s="138"/>
      <c r="E89" s="138"/>
      <c r="F89" s="138"/>
      <c r="G89" s="138"/>
      <c r="H89" s="138"/>
      <c r="I89" s="138"/>
      <c r="J89" s="138"/>
      <c r="K89" s="138"/>
      <c r="L89" s="138"/>
      <c r="M89" s="138"/>
      <c r="N89" s="31"/>
      <c r="O89" s="32">
        <f>SUM(C89:M89)</f>
        <v>0</v>
      </c>
      <c r="P89" s="288"/>
      <c r="S89" s="3"/>
      <c r="T89" s="3"/>
      <c r="U89" s="3"/>
      <c r="V89" s="3"/>
      <c r="W89" s="3"/>
      <c r="X89" s="3"/>
      <c r="Y89" s="3"/>
      <c r="Z89" s="3"/>
      <c r="AA89" s="3"/>
      <c r="AB89" s="3"/>
      <c r="AC89" s="3"/>
      <c r="AD89" s="3"/>
    </row>
    <row r="90" spans="2:30" ht="27" customHeight="1" thickBot="1" x14ac:dyDescent="0.6">
      <c r="B90" s="30" t="s">
        <v>142</v>
      </c>
      <c r="C90" s="139"/>
      <c r="D90" s="139"/>
      <c r="E90" s="139"/>
      <c r="F90" s="139"/>
      <c r="G90" s="139"/>
      <c r="H90" s="139"/>
      <c r="I90" s="139"/>
      <c r="J90" s="139"/>
      <c r="K90" s="139"/>
      <c r="L90" s="139"/>
      <c r="M90" s="139"/>
      <c r="N90" s="33"/>
      <c r="O90" s="34">
        <f>SUM(C90:M90)</f>
        <v>0</v>
      </c>
      <c r="P90" s="288" t="str">
        <f t="array" ref="P90">IF(SUMPRODUCT((COLUMN(C90:M90)&gt;=COLUMN(C90)+MATCH($O$2,C88:M88,0)-1)*(LEN(TRIM(SUBSTITUTE(C90:M90,"　","")))=0))&gt;0,"月別支払額に未入力があります","")</f>
        <v>月別支払額に未入力があります</v>
      </c>
      <c r="S90" s="3"/>
      <c r="T90" s="3"/>
      <c r="U90" s="3"/>
      <c r="V90" s="3"/>
      <c r="W90" s="3"/>
      <c r="X90" s="3"/>
      <c r="Y90" s="3"/>
      <c r="Z90" s="3"/>
      <c r="AA90" s="3"/>
      <c r="AB90" s="3"/>
      <c r="AC90" s="3"/>
      <c r="AD90" s="3"/>
    </row>
    <row r="91" spans="2:30" ht="35" customHeight="1" x14ac:dyDescent="0.55000000000000004">
      <c r="B91" s="35" t="s">
        <v>30</v>
      </c>
      <c r="C91" s="50">
        <f t="shared" ref="C91:M91" si="151">+C89*1000</f>
        <v>0</v>
      </c>
      <c r="D91" s="48">
        <f t="shared" si="151"/>
        <v>0</v>
      </c>
      <c r="E91" s="48">
        <f t="shared" si="151"/>
        <v>0</v>
      </c>
      <c r="F91" s="48">
        <f t="shared" si="151"/>
        <v>0</v>
      </c>
      <c r="G91" s="48">
        <f t="shared" si="151"/>
        <v>0</v>
      </c>
      <c r="H91" s="48">
        <f t="shared" si="151"/>
        <v>0</v>
      </c>
      <c r="I91" s="48">
        <f t="shared" si="151"/>
        <v>0</v>
      </c>
      <c r="J91" s="48">
        <f t="shared" si="151"/>
        <v>0</v>
      </c>
      <c r="K91" s="48">
        <f t="shared" si="151"/>
        <v>0</v>
      </c>
      <c r="L91" s="48">
        <f t="shared" si="151"/>
        <v>0</v>
      </c>
      <c r="M91" s="48">
        <f t="shared" si="151"/>
        <v>0</v>
      </c>
      <c r="N91" s="37"/>
      <c r="O91" s="32">
        <f>SUM(C91:M91)</f>
        <v>0</v>
      </c>
      <c r="P91" s="288"/>
      <c r="S91" s="38" t="s">
        <v>2</v>
      </c>
      <c r="T91" s="39" t="s">
        <v>4</v>
      </c>
      <c r="U91" s="39" t="s">
        <v>5</v>
      </c>
      <c r="V91" s="39" t="s">
        <v>6</v>
      </c>
      <c r="W91" s="39" t="s">
        <v>7</v>
      </c>
      <c r="X91" s="39" t="s">
        <v>8</v>
      </c>
      <c r="Y91" s="39" t="s">
        <v>9</v>
      </c>
      <c r="Z91" s="39" t="s">
        <v>10</v>
      </c>
      <c r="AA91" s="39" t="s">
        <v>11</v>
      </c>
      <c r="AB91" s="39" t="s">
        <v>12</v>
      </c>
      <c r="AC91" s="39" t="s">
        <v>13</v>
      </c>
      <c r="AD91" s="40" t="s">
        <v>14</v>
      </c>
    </row>
    <row r="92" spans="2:30" ht="27.65" customHeight="1" thickBot="1" x14ac:dyDescent="0.6">
      <c r="B92" s="41" t="s">
        <v>154</v>
      </c>
      <c r="C92" s="51">
        <f>+S92</f>
        <v>0</v>
      </c>
      <c r="D92" s="42">
        <f t="shared" ref="D92" si="152">+T92</f>
        <v>0</v>
      </c>
      <c r="E92" s="42">
        <f t="shared" ref="E92" si="153">+U92</f>
        <v>0</v>
      </c>
      <c r="F92" s="42">
        <f t="shared" ref="F92" si="154">+V92</f>
        <v>0</v>
      </c>
      <c r="G92" s="42">
        <f t="shared" ref="G92" si="155">+W92</f>
        <v>0</v>
      </c>
      <c r="H92" s="42">
        <f t="shared" ref="H92" si="156">+X92</f>
        <v>0</v>
      </c>
      <c r="I92" s="42">
        <f t="shared" ref="I92" si="157">+Y92</f>
        <v>0</v>
      </c>
      <c r="J92" s="42">
        <f t="shared" ref="J92" si="158">+Z92</f>
        <v>0</v>
      </c>
      <c r="K92" s="42">
        <f t="shared" ref="K92" si="159">+AA92</f>
        <v>0</v>
      </c>
      <c r="L92" s="42">
        <f t="shared" ref="L92" si="160">+AB92</f>
        <v>0</v>
      </c>
      <c r="M92" s="42">
        <f t="shared" ref="M92" si="161">+AC92</f>
        <v>0</v>
      </c>
      <c r="N92" s="43"/>
      <c r="O92" s="44">
        <f>SUM(C92:M92)</f>
        <v>0</v>
      </c>
      <c r="S92" s="45">
        <f t="shared" ref="S92" si="162">IF(C90/2&gt;C91,C91,C90/2)</f>
        <v>0</v>
      </c>
      <c r="T92" s="45">
        <f t="shared" ref="T92" si="163">IF(D90/2&gt;D91,D91,D90/2)</f>
        <v>0</v>
      </c>
      <c r="U92" s="45">
        <f t="shared" ref="U92" si="164">IF(E90/2&gt;E91,E91,E90/2)</f>
        <v>0</v>
      </c>
      <c r="V92" s="45">
        <f t="shared" ref="V92" si="165">IF(F90/2&gt;F91,F91,F90/2)</f>
        <v>0</v>
      </c>
      <c r="W92" s="45">
        <f t="shared" ref="W92" si="166">IF(G90/2&gt;G91,G91,G90/2)</f>
        <v>0</v>
      </c>
      <c r="X92" s="45">
        <f t="shared" ref="X92" si="167">IF(H90/2&gt;H91,H91,H90/2)</f>
        <v>0</v>
      </c>
      <c r="Y92" s="45">
        <f t="shared" ref="Y92" si="168">IF(I90/2&gt;I91,I91,I90/2)</f>
        <v>0</v>
      </c>
      <c r="Z92" s="45">
        <f t="shared" ref="Z92" si="169">IF(J90/2&gt;J91,J91,J90/2)</f>
        <v>0</v>
      </c>
      <c r="AA92" s="45">
        <f t="shared" ref="AA92" si="170">IF(K90/2&gt;K91,K91,K90/2)</f>
        <v>0</v>
      </c>
      <c r="AB92" s="45">
        <f t="shared" ref="AB92" si="171">IF(L90/2&gt;L91,L91,L90/2)</f>
        <v>0</v>
      </c>
      <c r="AC92" s="45">
        <f t="shared" ref="AC92" si="172">IF(M90/2&gt;M91,M91,M90/2)</f>
        <v>0</v>
      </c>
      <c r="AD92" s="222"/>
    </row>
    <row r="93" spans="2:30" ht="27.65" customHeight="1" thickBot="1" x14ac:dyDescent="0.6">
      <c r="B93" s="215"/>
      <c r="C93" s="47"/>
      <c r="D93" s="47"/>
      <c r="E93" s="47"/>
      <c r="F93" s="47"/>
      <c r="G93" s="47"/>
      <c r="H93" s="47"/>
      <c r="I93" s="47"/>
      <c r="J93" s="47"/>
      <c r="K93" s="47"/>
      <c r="L93" s="47"/>
      <c r="M93" s="47"/>
      <c r="N93" s="47"/>
      <c r="O93" s="47"/>
    </row>
    <row r="94" spans="2:30" ht="37.25" customHeight="1" thickBot="1" x14ac:dyDescent="0.6">
      <c r="B94" s="28" t="s">
        <v>347</v>
      </c>
      <c r="C94" s="277" t="s">
        <v>128</v>
      </c>
      <c r="D94" s="278"/>
      <c r="E94" s="279"/>
      <c r="F94" s="24"/>
      <c r="G94" s="280" t="s">
        <v>29</v>
      </c>
      <c r="H94" s="281"/>
      <c r="I94" s="282"/>
      <c r="J94" s="283"/>
      <c r="K94" s="284" t="s">
        <v>28</v>
      </c>
      <c r="L94" s="285"/>
      <c r="M94" s="282" t="s">
        <v>128</v>
      </c>
      <c r="N94" s="283"/>
      <c r="O94" s="518" t="str">
        <f>IF(OR(SUBSTITUTE(TRIM(C94),"　","")="",SUBSTITUTE(TRIM(I94),"　","")="",SUBSTITUTE(TRIM(M94),"　","")=""),"黄色セルに未入力があります","")</f>
        <v>黄色セルに未入力があります</v>
      </c>
    </row>
    <row r="95" spans="2:30" ht="27.65" customHeight="1" x14ac:dyDescent="0.55000000000000004">
      <c r="B95" s="12" t="s">
        <v>153</v>
      </c>
      <c r="C95" s="13" t="s">
        <v>2</v>
      </c>
      <c r="D95" s="14" t="s">
        <v>4</v>
      </c>
      <c r="E95" s="14" t="s">
        <v>5</v>
      </c>
      <c r="F95" s="14" t="s">
        <v>6</v>
      </c>
      <c r="G95" s="14" t="s">
        <v>7</v>
      </c>
      <c r="H95" s="14" t="s">
        <v>8</v>
      </c>
      <c r="I95" s="14" t="s">
        <v>9</v>
      </c>
      <c r="J95" s="14" t="s">
        <v>10</v>
      </c>
      <c r="K95" s="14" t="s">
        <v>11</v>
      </c>
      <c r="L95" s="14" t="s">
        <v>12</v>
      </c>
      <c r="M95" s="14" t="s">
        <v>13</v>
      </c>
      <c r="N95" s="15"/>
      <c r="O95" s="16" t="s">
        <v>15</v>
      </c>
      <c r="P95" s="288" t="str">
        <f t="array" ref="P95">IF(SUMPRODUCT((COLUMN(C96:M96)&gt;=COLUMN(C96)+MATCH($O$2,C95:M95,0)-1)*(LEN(TRIM(SUBSTITUTE(C96:M96,"　","")))=0))&gt;0,"活動日数に未入力があります","")</f>
        <v>活動日数に未入力があります</v>
      </c>
    </row>
    <row r="96" spans="2:30" ht="27.65" customHeight="1" x14ac:dyDescent="0.55000000000000004">
      <c r="B96" s="30" t="s">
        <v>143</v>
      </c>
      <c r="C96" s="138"/>
      <c r="D96" s="138"/>
      <c r="E96" s="138"/>
      <c r="F96" s="138"/>
      <c r="G96" s="138"/>
      <c r="H96" s="138"/>
      <c r="I96" s="138"/>
      <c r="J96" s="138"/>
      <c r="K96" s="138"/>
      <c r="L96" s="138"/>
      <c r="M96" s="138"/>
      <c r="N96" s="31"/>
      <c r="O96" s="32">
        <f>SUM(C96:M96)</f>
        <v>0</v>
      </c>
      <c r="P96" s="288"/>
    </row>
    <row r="97" spans="2:32" ht="27.65" customHeight="1" thickBot="1" x14ac:dyDescent="0.6">
      <c r="B97" s="30" t="s">
        <v>142</v>
      </c>
      <c r="C97" s="139"/>
      <c r="D97" s="139"/>
      <c r="E97" s="139"/>
      <c r="F97" s="139"/>
      <c r="G97" s="139"/>
      <c r="H97" s="139"/>
      <c r="I97" s="139"/>
      <c r="J97" s="139"/>
      <c r="K97" s="139"/>
      <c r="L97" s="139"/>
      <c r="M97" s="139"/>
      <c r="N97" s="33"/>
      <c r="O97" s="34">
        <f>SUM(C97:M97)</f>
        <v>0</v>
      </c>
      <c r="P97" s="288" t="str">
        <f t="array" ref="P97">IF(SUMPRODUCT((COLUMN(C97:M97)&gt;=COLUMN(C97)+MATCH($O$2,C95:M95,0)-1)*(LEN(TRIM(SUBSTITUTE(C97:M97,"　","")))=0))&gt;0,"月別支払額に未入力があります","")</f>
        <v>月別支払額に未入力があります</v>
      </c>
    </row>
    <row r="98" spans="2:32" ht="27.65" customHeight="1" x14ac:dyDescent="0.55000000000000004">
      <c r="B98" s="35" t="s">
        <v>30</v>
      </c>
      <c r="C98" s="50">
        <f t="shared" ref="C98:M98" si="173">+C96*1000</f>
        <v>0</v>
      </c>
      <c r="D98" s="48">
        <f t="shared" si="173"/>
        <v>0</v>
      </c>
      <c r="E98" s="48">
        <f t="shared" si="173"/>
        <v>0</v>
      </c>
      <c r="F98" s="48">
        <f t="shared" si="173"/>
        <v>0</v>
      </c>
      <c r="G98" s="48">
        <f t="shared" si="173"/>
        <v>0</v>
      </c>
      <c r="H98" s="48">
        <f t="shared" si="173"/>
        <v>0</v>
      </c>
      <c r="I98" s="48">
        <f t="shared" si="173"/>
        <v>0</v>
      </c>
      <c r="J98" s="48">
        <f t="shared" si="173"/>
        <v>0</v>
      </c>
      <c r="K98" s="48">
        <f t="shared" si="173"/>
        <v>0</v>
      </c>
      <c r="L98" s="48">
        <f t="shared" si="173"/>
        <v>0</v>
      </c>
      <c r="M98" s="48">
        <f t="shared" si="173"/>
        <v>0</v>
      </c>
      <c r="N98" s="37"/>
      <c r="O98" s="32">
        <f>SUM(C98:M98)</f>
        <v>0</v>
      </c>
      <c r="P98" s="288"/>
      <c r="S98" s="38" t="s">
        <v>2</v>
      </c>
      <c r="T98" s="39" t="s">
        <v>4</v>
      </c>
      <c r="U98" s="39" t="s">
        <v>5</v>
      </c>
      <c r="V98" s="39" t="s">
        <v>6</v>
      </c>
      <c r="W98" s="39" t="s">
        <v>7</v>
      </c>
      <c r="X98" s="39" t="s">
        <v>8</v>
      </c>
      <c r="Y98" s="39" t="s">
        <v>9</v>
      </c>
      <c r="Z98" s="39" t="s">
        <v>10</v>
      </c>
      <c r="AA98" s="39" t="s">
        <v>11</v>
      </c>
      <c r="AB98" s="39" t="s">
        <v>12</v>
      </c>
      <c r="AC98" s="39" t="s">
        <v>13</v>
      </c>
      <c r="AD98" s="40" t="s">
        <v>14</v>
      </c>
    </row>
    <row r="99" spans="2:32" ht="27.65" customHeight="1" thickBot="1" x14ac:dyDescent="0.6">
      <c r="B99" s="41" t="s">
        <v>154</v>
      </c>
      <c r="C99" s="51">
        <f>+S99</f>
        <v>0</v>
      </c>
      <c r="D99" s="42">
        <f t="shared" ref="D99" si="174">+T99</f>
        <v>0</v>
      </c>
      <c r="E99" s="42">
        <f t="shared" ref="E99" si="175">+U99</f>
        <v>0</v>
      </c>
      <c r="F99" s="42">
        <f t="shared" ref="F99" si="176">+V99</f>
        <v>0</v>
      </c>
      <c r="G99" s="42">
        <f t="shared" ref="G99" si="177">+W99</f>
        <v>0</v>
      </c>
      <c r="H99" s="42">
        <f t="shared" ref="H99" si="178">+X99</f>
        <v>0</v>
      </c>
      <c r="I99" s="42">
        <f t="shared" ref="I99" si="179">+Y99</f>
        <v>0</v>
      </c>
      <c r="J99" s="42">
        <f t="shared" ref="J99" si="180">+Z99</f>
        <v>0</v>
      </c>
      <c r="K99" s="42">
        <f t="shared" ref="K99" si="181">+AA99</f>
        <v>0</v>
      </c>
      <c r="L99" s="42">
        <f t="shared" ref="L99" si="182">+AB99</f>
        <v>0</v>
      </c>
      <c r="M99" s="42">
        <f t="shared" ref="M99" si="183">+AC99</f>
        <v>0</v>
      </c>
      <c r="N99" s="43"/>
      <c r="O99" s="44">
        <f>SUM(C99:M99)</f>
        <v>0</v>
      </c>
      <c r="S99" s="45">
        <f t="shared" ref="S99" si="184">IF(C97/2&gt;C98,C98,C97/2)</f>
        <v>0</v>
      </c>
      <c r="T99" s="45">
        <f t="shared" ref="T99" si="185">IF(D97/2&gt;D98,D98,D97/2)</f>
        <v>0</v>
      </c>
      <c r="U99" s="45">
        <f t="shared" ref="U99" si="186">IF(E97/2&gt;E98,E98,E97/2)</f>
        <v>0</v>
      </c>
      <c r="V99" s="45">
        <f t="shared" ref="V99" si="187">IF(F97/2&gt;F98,F98,F97/2)</f>
        <v>0</v>
      </c>
      <c r="W99" s="45">
        <f t="shared" ref="W99" si="188">IF(G97/2&gt;G98,G98,G97/2)</f>
        <v>0</v>
      </c>
      <c r="X99" s="45">
        <f t="shared" ref="X99" si="189">IF(H97/2&gt;H98,H98,H97/2)</f>
        <v>0</v>
      </c>
      <c r="Y99" s="45">
        <f t="shared" ref="Y99" si="190">IF(I97/2&gt;I98,I98,I97/2)</f>
        <v>0</v>
      </c>
      <c r="Z99" s="45">
        <f t="shared" ref="Z99" si="191">IF(J97/2&gt;J98,J98,J97/2)</f>
        <v>0</v>
      </c>
      <c r="AA99" s="45">
        <f t="shared" ref="AA99" si="192">IF(K97/2&gt;K98,K98,K97/2)</f>
        <v>0</v>
      </c>
      <c r="AB99" s="45">
        <f t="shared" ref="AB99" si="193">IF(L97/2&gt;L98,L98,L97/2)</f>
        <v>0</v>
      </c>
      <c r="AC99" s="45">
        <f t="shared" ref="AC99" si="194">IF(M97/2&gt;M98,M98,M97/2)</f>
        <v>0</v>
      </c>
      <c r="AD99" s="222"/>
    </row>
    <row r="100" spans="2:32" ht="27.65" customHeight="1" thickBot="1" x14ac:dyDescent="0.6">
      <c r="B100" s="217"/>
      <c r="C100" s="218"/>
      <c r="D100" s="219"/>
      <c r="E100" s="219"/>
      <c r="F100" s="219"/>
      <c r="G100" s="219"/>
      <c r="H100" s="219"/>
      <c r="I100" s="219"/>
      <c r="J100" s="219"/>
      <c r="K100" s="219"/>
      <c r="L100" s="219"/>
      <c r="M100" s="219"/>
      <c r="N100" s="219"/>
      <c r="O100" s="181"/>
    </row>
    <row r="101" spans="2:32" ht="31.25" customHeight="1" x14ac:dyDescent="0.55000000000000004">
      <c r="B101" s="140" t="s">
        <v>93</v>
      </c>
      <c r="C101" s="13" t="s">
        <v>2</v>
      </c>
      <c r="D101" s="14" t="s">
        <v>4</v>
      </c>
      <c r="E101" s="14" t="s">
        <v>5</v>
      </c>
      <c r="F101" s="14" t="s">
        <v>6</v>
      </c>
      <c r="G101" s="14" t="s">
        <v>7</v>
      </c>
      <c r="H101" s="14" t="s">
        <v>8</v>
      </c>
      <c r="I101" s="14" t="s">
        <v>9</v>
      </c>
      <c r="J101" s="14" t="s">
        <v>10</v>
      </c>
      <c r="K101" s="14" t="s">
        <v>11</v>
      </c>
      <c r="L101" s="14" t="s">
        <v>12</v>
      </c>
      <c r="M101" s="14" t="s">
        <v>13</v>
      </c>
      <c r="N101" s="15"/>
      <c r="O101" s="16" t="s">
        <v>15</v>
      </c>
    </row>
    <row r="102" spans="2:32" ht="31.25" customHeight="1" x14ac:dyDescent="0.55000000000000004">
      <c r="B102" s="141" t="s">
        <v>151</v>
      </c>
      <c r="C102" s="52">
        <f>+C97+C90+C83+C76+C69+C62+C55+C48+C41+C34+C27+C20</f>
        <v>0</v>
      </c>
      <c r="D102" s="52">
        <f t="shared" ref="D102:M102" si="195">+D97+D90+D83+D76+D69+D62+D55+D48+D41+D34+D27+D20</f>
        <v>0</v>
      </c>
      <c r="E102" s="52">
        <f t="shared" si="195"/>
        <v>0</v>
      </c>
      <c r="F102" s="52">
        <f t="shared" si="195"/>
        <v>0</v>
      </c>
      <c r="G102" s="52">
        <f t="shared" si="195"/>
        <v>0</v>
      </c>
      <c r="H102" s="52">
        <f t="shared" si="195"/>
        <v>0</v>
      </c>
      <c r="I102" s="52">
        <f t="shared" si="195"/>
        <v>0</v>
      </c>
      <c r="J102" s="52">
        <f t="shared" si="195"/>
        <v>0</v>
      </c>
      <c r="K102" s="52">
        <f t="shared" si="195"/>
        <v>0</v>
      </c>
      <c r="L102" s="52">
        <f t="shared" si="195"/>
        <v>0</v>
      </c>
      <c r="M102" s="52">
        <f t="shared" si="195"/>
        <v>0</v>
      </c>
      <c r="N102" s="31"/>
      <c r="O102" s="142">
        <f>SUM(C102:M102)</f>
        <v>0</v>
      </c>
    </row>
    <row r="103" spans="2:32" ht="30.65" customHeight="1" thickBot="1" x14ac:dyDescent="0.6">
      <c r="B103" s="143" t="s">
        <v>156</v>
      </c>
      <c r="C103" s="51">
        <f>+C99+C92+C85+C78+C71+C64+C57+C50+C43+C36+C29+C22</f>
        <v>0</v>
      </c>
      <c r="D103" s="51">
        <f t="shared" ref="D103:M103" si="196">+D99+D92+D85+D78+D71+D64+D57+D50+D43+D36+D29+D22</f>
        <v>0</v>
      </c>
      <c r="E103" s="51">
        <f t="shared" si="196"/>
        <v>0</v>
      </c>
      <c r="F103" s="51">
        <f t="shared" si="196"/>
        <v>0</v>
      </c>
      <c r="G103" s="51">
        <f t="shared" si="196"/>
        <v>0</v>
      </c>
      <c r="H103" s="51">
        <f t="shared" si="196"/>
        <v>0</v>
      </c>
      <c r="I103" s="51">
        <f t="shared" si="196"/>
        <v>0</v>
      </c>
      <c r="J103" s="51">
        <f t="shared" si="196"/>
        <v>0</v>
      </c>
      <c r="K103" s="51">
        <f t="shared" si="196"/>
        <v>0</v>
      </c>
      <c r="L103" s="51">
        <f t="shared" si="196"/>
        <v>0</v>
      </c>
      <c r="M103" s="51">
        <f t="shared" si="196"/>
        <v>0</v>
      </c>
      <c r="N103" s="18"/>
      <c r="O103" s="19">
        <f>SUM(C103:M103)</f>
        <v>0</v>
      </c>
      <c r="P103" s="520" t="s">
        <v>82</v>
      </c>
    </row>
    <row r="104" spans="2:32" ht="18" customHeight="1" thickBot="1" x14ac:dyDescent="0.6">
      <c r="B104" s="49"/>
      <c r="C104" s="3"/>
      <c r="D104" s="3"/>
      <c r="E104" s="3"/>
      <c r="F104" s="3"/>
      <c r="G104" s="3"/>
      <c r="H104" s="3"/>
      <c r="I104" s="3"/>
      <c r="J104" s="3"/>
      <c r="K104" s="3"/>
      <c r="L104" s="3"/>
      <c r="M104" s="3"/>
      <c r="N104" s="3"/>
      <c r="O104" s="3"/>
    </row>
    <row r="105" spans="2:32" ht="30.65" customHeight="1" thickBot="1" x14ac:dyDescent="0.6">
      <c r="B105" s="53" t="s">
        <v>287</v>
      </c>
      <c r="C105" s="54"/>
      <c r="D105" s="54"/>
      <c r="E105" s="54"/>
      <c r="F105" s="54"/>
      <c r="G105" s="54"/>
      <c r="H105" s="2" t="s">
        <v>26</v>
      </c>
      <c r="I105" s="3"/>
      <c r="J105" s="3"/>
      <c r="K105" s="3"/>
      <c r="L105" s="521" t="s">
        <v>34</v>
      </c>
      <c r="M105" s="522"/>
      <c r="N105" s="522"/>
      <c r="O105" s="144"/>
      <c r="P105" s="523" t="str">
        <f>IF(SUMPRODUCT(--(LEN(TRIM(SUBSTITUTE(O105,"　","")))=0))&gt;0,"研修受講料に未入力があります","")</f>
        <v>研修受講料に未入力があります</v>
      </c>
      <c r="S105" s="248"/>
    </row>
    <row r="106" spans="2:32" ht="30.65" customHeight="1" thickBot="1" x14ac:dyDescent="0.6">
      <c r="B106" s="524" t="s">
        <v>85</v>
      </c>
      <c r="C106" s="525" t="s">
        <v>92</v>
      </c>
      <c r="D106" s="526"/>
      <c r="E106" s="526"/>
      <c r="F106" s="527">
        <f>ROUNDDOWN(R108,-3)</f>
        <v>0</v>
      </c>
      <c r="G106" s="528"/>
      <c r="H106" s="529"/>
      <c r="I106" s="520" t="s">
        <v>84</v>
      </c>
      <c r="J106" s="3"/>
      <c r="K106" s="3"/>
      <c r="L106" s="530" t="s">
        <v>152</v>
      </c>
      <c r="M106" s="531"/>
      <c r="N106" s="531"/>
      <c r="O106" s="19">
        <f>+S106</f>
        <v>0</v>
      </c>
      <c r="P106" s="520" t="s">
        <v>83</v>
      </c>
      <c r="S106" s="241">
        <f>IF(O105/2&lt;5000,O105/2,5000)</f>
        <v>0</v>
      </c>
    </row>
    <row r="107" spans="2:32" ht="30.65" customHeight="1" thickBot="1" x14ac:dyDescent="0.6">
      <c r="B107" s="524" t="s">
        <v>91</v>
      </c>
      <c r="C107" s="532" t="s">
        <v>86</v>
      </c>
      <c r="D107" s="533"/>
      <c r="E107" s="533"/>
      <c r="F107" s="534">
        <f>+'(別紙1－2)消耗品計画'!N43</f>
        <v>0</v>
      </c>
      <c r="G107" s="535"/>
      <c r="H107" s="536"/>
      <c r="I107" s="537"/>
      <c r="J107" s="537"/>
      <c r="K107" s="537"/>
      <c r="L107" s="538" t="s">
        <v>285</v>
      </c>
      <c r="M107" s="538"/>
      <c r="N107" s="538"/>
      <c r="O107" s="538"/>
    </row>
    <row r="108" spans="2:32" ht="32" customHeight="1" thickTop="1" thickBot="1" x14ac:dyDescent="0.6">
      <c r="B108" s="524" t="s">
        <v>158</v>
      </c>
      <c r="C108" s="539" t="s">
        <v>15</v>
      </c>
      <c r="D108" s="540"/>
      <c r="E108" s="540"/>
      <c r="F108" s="286">
        <f>F106+F107</f>
        <v>0</v>
      </c>
      <c r="G108" s="286"/>
      <c r="H108" s="287"/>
      <c r="J108" s="56" t="s">
        <v>119</v>
      </c>
      <c r="L108" s="541"/>
      <c r="M108" s="541"/>
      <c r="N108" s="541"/>
      <c r="O108" s="541"/>
      <c r="P108" s="57"/>
      <c r="R108" s="542">
        <f>O103+O106</f>
        <v>0</v>
      </c>
      <c r="S108" s="516">
        <f>ROUNDDOWN(IF(R108&gt;O13,O13,R108),-3)</f>
        <v>0</v>
      </c>
      <c r="AF108" s="542">
        <f>+F108</f>
        <v>0</v>
      </c>
    </row>
    <row r="109" spans="2:32" ht="32" customHeight="1" thickBot="1" x14ac:dyDescent="0.6">
      <c r="B109" s="524" t="s">
        <v>119</v>
      </c>
      <c r="C109" s="543" t="s">
        <v>357</v>
      </c>
      <c r="D109" s="544"/>
      <c r="E109" s="544"/>
      <c r="F109" s="545">
        <f>+S108+F107</f>
        <v>0</v>
      </c>
      <c r="G109" s="546"/>
      <c r="H109" s="547"/>
      <c r="I109" s="548" t="s">
        <v>358</v>
      </c>
      <c r="J109" s="549"/>
      <c r="K109" s="549"/>
      <c r="L109" s="241" t="s">
        <v>286</v>
      </c>
      <c r="R109" s="542"/>
      <c r="S109" s="516"/>
    </row>
    <row r="110" spans="2:32" ht="60.65" hidden="1" customHeight="1" x14ac:dyDescent="0.55000000000000004">
      <c r="H110" s="542" t="e">
        <f>+#REF!</f>
        <v>#REF!</v>
      </c>
    </row>
    <row r="111" spans="2:32" ht="27.65" hidden="1" customHeight="1" x14ac:dyDescent="0.55000000000000004"/>
    <row r="112" spans="2:32" ht="27.65" customHeight="1" x14ac:dyDescent="0.55000000000000004"/>
    <row r="113" s="241" customFormat="1" ht="27.65" customHeight="1" x14ac:dyDescent="0.55000000000000004"/>
    <row r="114" s="241" customFormat="1" ht="27.65" customHeight="1" x14ac:dyDescent="0.55000000000000004"/>
    <row r="115" s="241" customFormat="1" ht="27.65" customHeight="1" x14ac:dyDescent="0.55000000000000004"/>
    <row r="116" s="241" customFormat="1" ht="27.65" customHeight="1" x14ac:dyDescent="0.55000000000000004"/>
    <row r="117" s="241" customFormat="1" ht="27.65" customHeight="1" x14ac:dyDescent="0.55000000000000004"/>
    <row r="118" s="241" customFormat="1" ht="27.65" customHeight="1" x14ac:dyDescent="0.55000000000000004"/>
    <row r="119" s="241" customFormat="1" ht="27.65" customHeight="1" x14ac:dyDescent="0.55000000000000004"/>
    <row r="120" s="241" customFormat="1" ht="27.65" customHeight="1" x14ac:dyDescent="0.55000000000000004"/>
    <row r="121" s="241" customFormat="1" ht="27.65" customHeight="1" x14ac:dyDescent="0.55000000000000004"/>
    <row r="122" s="241" customFormat="1" ht="27.65" customHeight="1" x14ac:dyDescent="0.55000000000000004"/>
    <row r="123" s="241" customFormat="1" ht="27.65" customHeight="1" x14ac:dyDescent="0.55000000000000004"/>
    <row r="124" s="241" customFormat="1" ht="27.65" customHeight="1" x14ac:dyDescent="0.55000000000000004"/>
    <row r="125" s="241" customFormat="1" ht="27.65" customHeight="1" x14ac:dyDescent="0.55000000000000004"/>
    <row r="126" s="241" customFormat="1" ht="27.65" customHeight="1" x14ac:dyDescent="0.55000000000000004"/>
    <row r="127" s="241" customFormat="1" ht="27.65" customHeight="1" x14ac:dyDescent="0.55000000000000004"/>
    <row r="128" s="241" customFormat="1" ht="27.65" customHeight="1" x14ac:dyDescent="0.55000000000000004"/>
    <row r="129" s="241" customFormat="1" ht="27.65" customHeight="1" x14ac:dyDescent="0.55000000000000004"/>
    <row r="130" s="241" customFormat="1" ht="27.65" customHeight="1" x14ac:dyDescent="0.55000000000000004"/>
    <row r="131" s="241" customFormat="1" ht="27.65" customHeight="1" x14ac:dyDescent="0.55000000000000004"/>
    <row r="132" s="241" customFormat="1" ht="27.65" customHeight="1" x14ac:dyDescent="0.55000000000000004"/>
    <row r="133" s="241" customFormat="1" ht="27.65" customHeight="1" x14ac:dyDescent="0.55000000000000004"/>
    <row r="134" s="241" customFormat="1" ht="27.65" customHeight="1" x14ac:dyDescent="0.55000000000000004"/>
    <row r="135" s="241" customFormat="1" ht="27.65" customHeight="1" x14ac:dyDescent="0.55000000000000004"/>
    <row r="136" s="241" customFormat="1" ht="27.65" customHeight="1" x14ac:dyDescent="0.55000000000000004"/>
    <row r="137" s="241" customFormat="1" ht="27.65" customHeight="1" x14ac:dyDescent="0.55000000000000004"/>
    <row r="138" s="241" customFormat="1" ht="27.65" customHeight="1" x14ac:dyDescent="0.55000000000000004"/>
    <row r="139" s="241" customFormat="1" ht="27.65" customHeight="1" x14ac:dyDescent="0.55000000000000004"/>
    <row r="140" s="241" customFormat="1" ht="27.65" customHeight="1" x14ac:dyDescent="0.55000000000000004"/>
    <row r="141" s="241" customFormat="1" ht="27.65" customHeight="1" x14ac:dyDescent="0.55000000000000004"/>
    <row r="142" s="241" customFormat="1" ht="27.65" customHeight="1" x14ac:dyDescent="0.55000000000000004"/>
    <row r="143" s="241" customFormat="1" ht="27.65" customHeight="1" x14ac:dyDescent="0.55000000000000004"/>
    <row r="144" s="241" customFormat="1" ht="27.65" customHeight="1" x14ac:dyDescent="0.55000000000000004"/>
    <row r="145" s="241" customFormat="1" ht="27.65" customHeight="1" x14ac:dyDescent="0.55000000000000004"/>
    <row r="146" s="241" customFormat="1" ht="27.65" customHeight="1" x14ac:dyDescent="0.55000000000000004"/>
    <row r="147" s="241" customFormat="1" ht="27.65" customHeight="1" x14ac:dyDescent="0.55000000000000004"/>
    <row r="148" s="241" customFormat="1" ht="27.65" customHeight="1" x14ac:dyDescent="0.55000000000000004"/>
    <row r="149" s="241" customFormat="1" ht="27.65" customHeight="1" x14ac:dyDescent="0.55000000000000004"/>
    <row r="150" s="241" customFormat="1" ht="27.65" customHeight="1" x14ac:dyDescent="0.55000000000000004"/>
    <row r="151" s="241" customFormat="1" ht="27.65" customHeight="1" x14ac:dyDescent="0.55000000000000004"/>
    <row r="152" s="241" customFormat="1" ht="27.65" customHeight="1" x14ac:dyDescent="0.55000000000000004"/>
    <row r="153" s="241" customFormat="1" ht="27.65" customHeight="1" x14ac:dyDescent="0.55000000000000004"/>
    <row r="154" s="241" customFormat="1" ht="27.65" customHeight="1" x14ac:dyDescent="0.55000000000000004"/>
    <row r="155" s="241" customFormat="1" ht="27.65" customHeight="1" x14ac:dyDescent="0.55000000000000004"/>
  </sheetData>
  <sheetProtection algorithmName="SHA-512" hashValue="UVQ4vIuIUmm0isVfYPWn8XO8iWEppXoss1syDmI9yoXWv3D9cPtb8TkwE9d0c9YxiRZ5vIbCDM2G6649GUIXDQ==" saltValue="FuTKwQhTvSCrHBFw+PO+/A==" spinCount="100000" sheet="1" objects="1" scenarios="1"/>
  <mergeCells count="108">
    <mergeCell ref="P95:P96"/>
    <mergeCell ref="P97:P98"/>
    <mergeCell ref="I109:K109"/>
    <mergeCell ref="P88:P89"/>
    <mergeCell ref="P90:P91"/>
    <mergeCell ref="C94:E94"/>
    <mergeCell ref="G94:H94"/>
    <mergeCell ref="I94:J94"/>
    <mergeCell ref="K94:L94"/>
    <mergeCell ref="M94:N94"/>
    <mergeCell ref="C109:E109"/>
    <mergeCell ref="F109:H109"/>
    <mergeCell ref="P81:P82"/>
    <mergeCell ref="P83:P84"/>
    <mergeCell ref="C87:E87"/>
    <mergeCell ref="G87:H87"/>
    <mergeCell ref="I87:J87"/>
    <mergeCell ref="K87:L87"/>
    <mergeCell ref="M87:N87"/>
    <mergeCell ref="P74:P75"/>
    <mergeCell ref="P76:P77"/>
    <mergeCell ref="C80:E80"/>
    <mergeCell ref="G80:H80"/>
    <mergeCell ref="I80:J80"/>
    <mergeCell ref="K80:L80"/>
    <mergeCell ref="M80:N80"/>
    <mergeCell ref="P67:P68"/>
    <mergeCell ref="P69:P70"/>
    <mergeCell ref="C73:E73"/>
    <mergeCell ref="G73:H73"/>
    <mergeCell ref="I73:J73"/>
    <mergeCell ref="K73:L73"/>
    <mergeCell ref="M73:N73"/>
    <mergeCell ref="P60:P61"/>
    <mergeCell ref="P62:P63"/>
    <mergeCell ref="C66:E66"/>
    <mergeCell ref="G66:H66"/>
    <mergeCell ref="I66:J66"/>
    <mergeCell ref="K66:L66"/>
    <mergeCell ref="M66:N66"/>
    <mergeCell ref="P53:P54"/>
    <mergeCell ref="P55:P56"/>
    <mergeCell ref="C59:E59"/>
    <mergeCell ref="G59:H59"/>
    <mergeCell ref="I59:J59"/>
    <mergeCell ref="K59:L59"/>
    <mergeCell ref="M59:N59"/>
    <mergeCell ref="C52:E52"/>
    <mergeCell ref="G52:H52"/>
    <mergeCell ref="I52:J52"/>
    <mergeCell ref="K52:L52"/>
    <mergeCell ref="M52:N52"/>
    <mergeCell ref="B2:L2"/>
    <mergeCell ref="M2:N2"/>
    <mergeCell ref="B4:C4"/>
    <mergeCell ref="D4:N4"/>
    <mergeCell ref="B5:C5"/>
    <mergeCell ref="D5:N5"/>
    <mergeCell ref="C17:E17"/>
    <mergeCell ref="G17:H17"/>
    <mergeCell ref="I17:J17"/>
    <mergeCell ref="K17:L17"/>
    <mergeCell ref="M17:N17"/>
    <mergeCell ref="B6:C6"/>
    <mergeCell ref="D6:N6"/>
    <mergeCell ref="P10:P11"/>
    <mergeCell ref="M13:N13"/>
    <mergeCell ref="M15:N15"/>
    <mergeCell ref="P18:P19"/>
    <mergeCell ref="P20:P21"/>
    <mergeCell ref="C24:E24"/>
    <mergeCell ref="G24:H24"/>
    <mergeCell ref="I24:J24"/>
    <mergeCell ref="K24:L24"/>
    <mergeCell ref="M24:N24"/>
    <mergeCell ref="P25:P26"/>
    <mergeCell ref="P27:P28"/>
    <mergeCell ref="C31:E31"/>
    <mergeCell ref="G31:H31"/>
    <mergeCell ref="I31:J31"/>
    <mergeCell ref="K31:L31"/>
    <mergeCell ref="M31:N31"/>
    <mergeCell ref="P32:P33"/>
    <mergeCell ref="P34:P36"/>
    <mergeCell ref="C38:E38"/>
    <mergeCell ref="G38:H38"/>
    <mergeCell ref="I38:J38"/>
    <mergeCell ref="K38:L38"/>
    <mergeCell ref="M38:N38"/>
    <mergeCell ref="L107:O108"/>
    <mergeCell ref="C108:E108"/>
    <mergeCell ref="F108:H108"/>
    <mergeCell ref="P39:P40"/>
    <mergeCell ref="P41:P42"/>
    <mergeCell ref="L105:N105"/>
    <mergeCell ref="C106:E106"/>
    <mergeCell ref="F106:H106"/>
    <mergeCell ref="L106:N106"/>
    <mergeCell ref="C45:E45"/>
    <mergeCell ref="G45:H45"/>
    <mergeCell ref="I45:J45"/>
    <mergeCell ref="K45:L45"/>
    <mergeCell ref="M45:N45"/>
    <mergeCell ref="P46:P47"/>
    <mergeCell ref="P48:P49"/>
    <mergeCell ref="C107:E107"/>
    <mergeCell ref="F107:H107"/>
    <mergeCell ref="I107:K107"/>
  </mergeCells>
  <phoneticPr fontId="1"/>
  <conditionalFormatting sqref="N11">
    <cfRule type="expression" dxfId="47" priority="37">
      <formula>(N$9="")</formula>
    </cfRule>
  </conditionalFormatting>
  <conditionalFormatting sqref="C12:N12">
    <cfRule type="expression" dxfId="46" priority="46">
      <formula>(C$9="")</formula>
    </cfRule>
  </conditionalFormatting>
  <conditionalFormatting sqref="N19:N20">
    <cfRule type="expression" dxfId="45" priority="38">
      <formula>(N$9="")</formula>
    </cfRule>
  </conditionalFormatting>
  <conditionalFormatting sqref="C23:N23">
    <cfRule type="expression" dxfId="44" priority="50">
      <formula>(C$9="")</formula>
    </cfRule>
  </conditionalFormatting>
  <conditionalFormatting sqref="C26:N27">
    <cfRule type="expression" dxfId="43" priority="16">
      <formula>(C$9="")</formula>
    </cfRule>
  </conditionalFormatting>
  <conditionalFormatting sqref="C30:N30">
    <cfRule type="expression" dxfId="42" priority="49">
      <formula>(C$9="")</formula>
    </cfRule>
  </conditionalFormatting>
  <conditionalFormatting sqref="D33:N34">
    <cfRule type="expression" dxfId="41" priority="15">
      <formula>(D$9="")</formula>
    </cfRule>
  </conditionalFormatting>
  <conditionalFormatting sqref="C37:N37">
    <cfRule type="expression" dxfId="40" priority="48">
      <formula>(C$9="")</formula>
    </cfRule>
  </conditionalFormatting>
  <conditionalFormatting sqref="D40:N41">
    <cfRule type="expression" dxfId="39" priority="14">
      <formula>(D$9="")</formula>
    </cfRule>
  </conditionalFormatting>
  <conditionalFormatting sqref="C47:N48">
    <cfRule type="expression" dxfId="38" priority="13">
      <formula>(C$9="")</formula>
    </cfRule>
  </conditionalFormatting>
  <conditionalFormatting sqref="C54:N55">
    <cfRule type="expression" dxfId="37" priority="12">
      <formula>(C$9="")</formula>
    </cfRule>
  </conditionalFormatting>
  <conditionalFormatting sqref="C61:N62">
    <cfRule type="expression" dxfId="36" priority="11">
      <formula>(C$9="")</formula>
    </cfRule>
  </conditionalFormatting>
  <conditionalFormatting sqref="C68:N69">
    <cfRule type="expression" dxfId="35" priority="10">
      <formula>(C$9="")</formula>
    </cfRule>
  </conditionalFormatting>
  <conditionalFormatting sqref="C75:N76">
    <cfRule type="expression" dxfId="34" priority="9">
      <formula>(C$9="")</formula>
    </cfRule>
  </conditionalFormatting>
  <conditionalFormatting sqref="C82:N83">
    <cfRule type="expression" dxfId="33" priority="8">
      <formula>(C$9="")</formula>
    </cfRule>
  </conditionalFormatting>
  <conditionalFormatting sqref="C89:N90">
    <cfRule type="expression" dxfId="32" priority="7">
      <formula>(C$9="")</formula>
    </cfRule>
  </conditionalFormatting>
  <conditionalFormatting sqref="C96:N97">
    <cfRule type="expression" dxfId="31" priority="6">
      <formula>(C$9="")</formula>
    </cfRule>
  </conditionalFormatting>
  <conditionalFormatting sqref="C11:M11">
    <cfRule type="expression" dxfId="30" priority="5">
      <formula>(C$9="")</formula>
    </cfRule>
  </conditionalFormatting>
  <conditionalFormatting sqref="C20:M20">
    <cfRule type="expression" dxfId="29" priority="4">
      <formula>(C$9="")</formula>
    </cfRule>
  </conditionalFormatting>
  <conditionalFormatting sqref="C19:M19">
    <cfRule type="expression" dxfId="28" priority="3">
      <formula>(C$9="")</formula>
    </cfRule>
  </conditionalFormatting>
  <conditionalFormatting sqref="C33:C34">
    <cfRule type="expression" dxfId="27" priority="2">
      <formula>(C$9="")</formula>
    </cfRule>
  </conditionalFormatting>
  <conditionalFormatting sqref="C40:C41">
    <cfRule type="expression" dxfId="26" priority="1">
      <formula>(C$9="")</formula>
    </cfRule>
  </conditionalFormatting>
  <dataValidations count="2">
    <dataValidation type="list" allowBlank="1" showInputMessage="1" showErrorMessage="1" sqref="I24:J24 I38:J38 I31:J31 I17 I45:J45 I52:J52 I59:J59 I66:J66 I73:J73 I80:J80 I87:J87 I94:J94" xr:uid="{00000000-0002-0000-0200-000000000000}">
      <formula1>$V$12:$V$17</formula1>
    </dataValidation>
    <dataValidation type="list" allowBlank="1" showInputMessage="1" showErrorMessage="1" sqref="O2" xr:uid="{00000000-0002-0000-0200-000001000000}">
      <formula1>$C$10:$N$10</formula1>
    </dataValidation>
  </dataValidations>
  <printOptions horizontalCentered="1" verticalCentered="1"/>
  <pageMargins left="3.937007874015748E-2" right="0.23622047244094491" top="0.31496062992125984" bottom="0.27559055118110237" header="0.19685039370078741" footer="0.15748031496062992"/>
  <pageSetup paperSize="9" scale="46" orientation="portrait" r:id="rId1"/>
  <rowBreaks count="1" manualBreakCount="1">
    <brk id="58"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T47"/>
  <sheetViews>
    <sheetView view="pageBreakPreview" topLeftCell="A30" zoomScale="60" zoomScaleNormal="70" workbookViewId="0">
      <selection activeCell="V31" sqref="V31"/>
    </sheetView>
  </sheetViews>
  <sheetFormatPr defaultRowHeight="18" x14ac:dyDescent="0.55000000000000004"/>
  <cols>
    <col min="1" max="9" width="8.6640625" style="241"/>
    <col min="10" max="10" width="9.6640625" style="241" bestFit="1" customWidth="1"/>
    <col min="11" max="11" width="8.6640625" style="241"/>
    <col min="12" max="13" width="8.6640625" style="241" customWidth="1"/>
    <col min="14" max="14" width="13.08203125" style="241" customWidth="1"/>
    <col min="15" max="15" width="8.6640625" style="241"/>
    <col min="16" max="19" width="8.83203125" style="241" customWidth="1"/>
    <col min="20" max="16384" width="8.6640625" style="241"/>
  </cols>
  <sheetData>
    <row r="1" spans="1:20" ht="18.5" thickBot="1" x14ac:dyDescent="0.6"/>
    <row r="2" spans="1:20" ht="29.5" thickBot="1" x14ac:dyDescent="0.6">
      <c r="A2" s="501" t="s">
        <v>288</v>
      </c>
      <c r="B2" s="501"/>
      <c r="C2" s="501"/>
      <c r="D2" s="501"/>
      <c r="E2" s="501"/>
      <c r="F2" s="501"/>
      <c r="G2" s="501"/>
      <c r="H2" s="501"/>
      <c r="I2" s="501"/>
      <c r="J2" s="501"/>
      <c r="K2" s="502"/>
      <c r="L2" s="503" t="s">
        <v>31</v>
      </c>
      <c r="M2" s="504"/>
      <c r="N2" s="550" t="str">
        <f>'(別紙1－1)年間活動計画'!O2</f>
        <v>9月</v>
      </c>
    </row>
    <row r="3" spans="1:20" ht="27" thickBot="1" x14ac:dyDescent="0.6">
      <c r="A3" s="224" t="s">
        <v>33</v>
      </c>
    </row>
    <row r="4" spans="1:20" ht="46.5" customHeight="1" thickBot="1" x14ac:dyDescent="0.6">
      <c r="A4" s="505" t="s">
        <v>0</v>
      </c>
      <c r="B4" s="506"/>
      <c r="C4" s="551" t="str">
        <f>IF(TRIM(SUBSTITUTE(申請書!R8,"　",""))="","申請書のシートに団体名を入力してください",申請書!R8)</f>
        <v>申請書のシートに団体名を入力してください</v>
      </c>
      <c r="D4" s="552"/>
      <c r="E4" s="552"/>
      <c r="F4" s="552"/>
      <c r="G4" s="552"/>
      <c r="H4" s="552"/>
      <c r="I4" s="552"/>
      <c r="J4" s="552"/>
      <c r="K4" s="552"/>
      <c r="L4" s="552"/>
      <c r="M4" s="553"/>
    </row>
    <row r="5" spans="1:20" ht="7" customHeight="1" x14ac:dyDescent="0.55000000000000004"/>
    <row r="6" spans="1:20" ht="26.5" x14ac:dyDescent="0.55000000000000004">
      <c r="A6" s="512" t="s">
        <v>289</v>
      </c>
    </row>
    <row r="7" spans="1:20" ht="26.5" x14ac:dyDescent="0.55000000000000004">
      <c r="A7" s="512" t="s">
        <v>88</v>
      </c>
      <c r="H7" s="241" t="s">
        <v>128</v>
      </c>
    </row>
    <row r="8" spans="1:20" ht="23.5" customHeight="1" x14ac:dyDescent="0.55000000000000004">
      <c r="E8" s="241" t="s">
        <v>128</v>
      </c>
      <c r="L8" s="554"/>
      <c r="N8" s="555" t="s">
        <v>99</v>
      </c>
    </row>
    <row r="9" spans="1:20" s="519" customFormat="1" ht="54.5" customHeight="1" x14ac:dyDescent="0.55000000000000004">
      <c r="A9" s="556" t="s">
        <v>89</v>
      </c>
      <c r="B9" s="556" t="s">
        <v>90</v>
      </c>
      <c r="C9" s="557" t="s">
        <v>87</v>
      </c>
      <c r="D9" s="557"/>
      <c r="E9" s="557"/>
      <c r="F9" s="557"/>
      <c r="G9" s="557"/>
      <c r="H9" s="556" t="s">
        <v>290</v>
      </c>
      <c r="I9" s="558" t="s">
        <v>291</v>
      </c>
      <c r="J9" s="559"/>
      <c r="K9" s="560" t="s">
        <v>292</v>
      </c>
      <c r="L9" s="561"/>
      <c r="M9" s="562" t="s">
        <v>293</v>
      </c>
      <c r="N9" s="562"/>
      <c r="T9" s="574"/>
    </row>
    <row r="10" spans="1:20" ht="30" customHeight="1" x14ac:dyDescent="0.55000000000000004">
      <c r="A10" s="556">
        <v>1</v>
      </c>
      <c r="B10" s="145"/>
      <c r="C10" s="302"/>
      <c r="D10" s="302"/>
      <c r="E10" s="302"/>
      <c r="F10" s="302"/>
      <c r="G10" s="302"/>
      <c r="H10" s="259"/>
      <c r="I10" s="303"/>
      <c r="J10" s="304"/>
      <c r="K10" s="305">
        <f t="shared" ref="K10:K39" si="0">H10*I10</f>
        <v>0</v>
      </c>
      <c r="L10" s="305"/>
      <c r="M10" s="306">
        <f t="shared" ref="M10:M38" si="1">ROUNDDOWN(K10/2,0)</f>
        <v>0</v>
      </c>
      <c r="N10" s="306"/>
    </row>
    <row r="11" spans="1:20" ht="30" customHeight="1" x14ac:dyDescent="0.55000000000000004">
      <c r="A11" s="556">
        <v>2</v>
      </c>
      <c r="B11" s="145"/>
      <c r="C11" s="302"/>
      <c r="D11" s="302"/>
      <c r="E11" s="302"/>
      <c r="F11" s="302"/>
      <c r="G11" s="302"/>
      <c r="H11" s="259"/>
      <c r="I11" s="303"/>
      <c r="J11" s="304"/>
      <c r="K11" s="305">
        <f t="shared" si="0"/>
        <v>0</v>
      </c>
      <c r="L11" s="305"/>
      <c r="M11" s="306">
        <f t="shared" si="1"/>
        <v>0</v>
      </c>
      <c r="N11" s="306"/>
    </row>
    <row r="12" spans="1:20" ht="30" customHeight="1" x14ac:dyDescent="0.55000000000000004">
      <c r="A12" s="556">
        <v>3</v>
      </c>
      <c r="B12" s="145"/>
      <c r="C12" s="302"/>
      <c r="D12" s="302"/>
      <c r="E12" s="302"/>
      <c r="F12" s="302"/>
      <c r="G12" s="302"/>
      <c r="H12" s="259"/>
      <c r="I12" s="303"/>
      <c r="J12" s="304"/>
      <c r="K12" s="305">
        <f t="shared" si="0"/>
        <v>0</v>
      </c>
      <c r="L12" s="305"/>
      <c r="M12" s="306">
        <f t="shared" si="1"/>
        <v>0</v>
      </c>
      <c r="N12" s="306"/>
    </row>
    <row r="13" spans="1:20" ht="30" customHeight="1" x14ac:dyDescent="0.55000000000000004">
      <c r="A13" s="556">
        <v>4</v>
      </c>
      <c r="B13" s="145"/>
      <c r="C13" s="302"/>
      <c r="D13" s="302"/>
      <c r="E13" s="302"/>
      <c r="F13" s="302"/>
      <c r="G13" s="302"/>
      <c r="H13" s="259"/>
      <c r="I13" s="303"/>
      <c r="J13" s="304"/>
      <c r="K13" s="305">
        <f t="shared" si="0"/>
        <v>0</v>
      </c>
      <c r="L13" s="305"/>
      <c r="M13" s="306">
        <f t="shared" si="1"/>
        <v>0</v>
      </c>
      <c r="N13" s="306"/>
    </row>
    <row r="14" spans="1:20" ht="30" customHeight="1" x14ac:dyDescent="0.55000000000000004">
      <c r="A14" s="556">
        <v>5</v>
      </c>
      <c r="B14" s="145"/>
      <c r="C14" s="302"/>
      <c r="D14" s="302"/>
      <c r="E14" s="302"/>
      <c r="F14" s="302"/>
      <c r="G14" s="302"/>
      <c r="H14" s="259"/>
      <c r="I14" s="303"/>
      <c r="J14" s="304"/>
      <c r="K14" s="305">
        <f t="shared" si="0"/>
        <v>0</v>
      </c>
      <c r="L14" s="305"/>
      <c r="M14" s="306">
        <f t="shared" si="1"/>
        <v>0</v>
      </c>
      <c r="N14" s="306"/>
    </row>
    <row r="15" spans="1:20" ht="30" customHeight="1" x14ac:dyDescent="0.55000000000000004">
      <c r="A15" s="556">
        <v>6</v>
      </c>
      <c r="B15" s="145"/>
      <c r="C15" s="302"/>
      <c r="D15" s="302"/>
      <c r="E15" s="302"/>
      <c r="F15" s="302"/>
      <c r="G15" s="302"/>
      <c r="H15" s="259"/>
      <c r="I15" s="303"/>
      <c r="J15" s="304"/>
      <c r="K15" s="305">
        <f t="shared" si="0"/>
        <v>0</v>
      </c>
      <c r="L15" s="305"/>
      <c r="M15" s="306">
        <f t="shared" si="1"/>
        <v>0</v>
      </c>
      <c r="N15" s="306"/>
    </row>
    <row r="16" spans="1:20" ht="30" customHeight="1" x14ac:dyDescent="0.55000000000000004">
      <c r="A16" s="556">
        <v>7</v>
      </c>
      <c r="B16" s="145"/>
      <c r="C16" s="302"/>
      <c r="D16" s="302"/>
      <c r="E16" s="302"/>
      <c r="F16" s="302"/>
      <c r="G16" s="302"/>
      <c r="H16" s="259"/>
      <c r="I16" s="303"/>
      <c r="J16" s="304"/>
      <c r="K16" s="305">
        <f t="shared" si="0"/>
        <v>0</v>
      </c>
      <c r="L16" s="305"/>
      <c r="M16" s="306">
        <f t="shared" si="1"/>
        <v>0</v>
      </c>
      <c r="N16" s="306"/>
    </row>
    <row r="17" spans="1:14" ht="30" customHeight="1" x14ac:dyDescent="0.55000000000000004">
      <c r="A17" s="556">
        <v>8</v>
      </c>
      <c r="B17" s="145"/>
      <c r="C17" s="302"/>
      <c r="D17" s="302"/>
      <c r="E17" s="302"/>
      <c r="F17" s="302"/>
      <c r="G17" s="302"/>
      <c r="H17" s="259"/>
      <c r="I17" s="303"/>
      <c r="J17" s="304"/>
      <c r="K17" s="305">
        <f t="shared" si="0"/>
        <v>0</v>
      </c>
      <c r="L17" s="305"/>
      <c r="M17" s="306">
        <f t="shared" si="1"/>
        <v>0</v>
      </c>
      <c r="N17" s="306"/>
    </row>
    <row r="18" spans="1:14" ht="30" customHeight="1" x14ac:dyDescent="0.55000000000000004">
      <c r="A18" s="556">
        <v>9</v>
      </c>
      <c r="B18" s="145"/>
      <c r="C18" s="302"/>
      <c r="D18" s="302"/>
      <c r="E18" s="302"/>
      <c r="F18" s="302"/>
      <c r="G18" s="302"/>
      <c r="H18" s="259"/>
      <c r="I18" s="303"/>
      <c r="J18" s="304"/>
      <c r="K18" s="305">
        <f t="shared" si="0"/>
        <v>0</v>
      </c>
      <c r="L18" s="305"/>
      <c r="M18" s="306">
        <f t="shared" si="1"/>
        <v>0</v>
      </c>
      <c r="N18" s="306"/>
    </row>
    <row r="19" spans="1:14" ht="30" customHeight="1" x14ac:dyDescent="0.55000000000000004">
      <c r="A19" s="556">
        <v>10</v>
      </c>
      <c r="B19" s="145"/>
      <c r="C19" s="302"/>
      <c r="D19" s="302"/>
      <c r="E19" s="302"/>
      <c r="F19" s="302"/>
      <c r="G19" s="302"/>
      <c r="H19" s="259"/>
      <c r="I19" s="303"/>
      <c r="J19" s="304"/>
      <c r="K19" s="305">
        <f t="shared" si="0"/>
        <v>0</v>
      </c>
      <c r="L19" s="305"/>
      <c r="M19" s="306">
        <f t="shared" si="1"/>
        <v>0</v>
      </c>
      <c r="N19" s="306"/>
    </row>
    <row r="20" spans="1:14" ht="30" customHeight="1" x14ac:dyDescent="0.55000000000000004">
      <c r="A20" s="556">
        <v>11</v>
      </c>
      <c r="B20" s="145"/>
      <c r="C20" s="302"/>
      <c r="D20" s="302"/>
      <c r="E20" s="302"/>
      <c r="F20" s="302"/>
      <c r="G20" s="302"/>
      <c r="H20" s="259"/>
      <c r="I20" s="303"/>
      <c r="J20" s="304"/>
      <c r="K20" s="305">
        <f t="shared" si="0"/>
        <v>0</v>
      </c>
      <c r="L20" s="305"/>
      <c r="M20" s="306">
        <f t="shared" si="1"/>
        <v>0</v>
      </c>
      <c r="N20" s="306"/>
    </row>
    <row r="21" spans="1:14" ht="30" customHeight="1" x14ac:dyDescent="0.55000000000000004">
      <c r="A21" s="556">
        <v>12</v>
      </c>
      <c r="B21" s="145"/>
      <c r="C21" s="302"/>
      <c r="D21" s="302"/>
      <c r="E21" s="302"/>
      <c r="F21" s="302"/>
      <c r="G21" s="302"/>
      <c r="H21" s="259"/>
      <c r="I21" s="303"/>
      <c r="J21" s="304"/>
      <c r="K21" s="305">
        <f t="shared" si="0"/>
        <v>0</v>
      </c>
      <c r="L21" s="305"/>
      <c r="M21" s="306">
        <f t="shared" si="1"/>
        <v>0</v>
      </c>
      <c r="N21" s="306"/>
    </row>
    <row r="22" spans="1:14" ht="30" customHeight="1" x14ac:dyDescent="0.55000000000000004">
      <c r="A22" s="556">
        <v>13</v>
      </c>
      <c r="B22" s="145"/>
      <c r="C22" s="302"/>
      <c r="D22" s="302"/>
      <c r="E22" s="302"/>
      <c r="F22" s="302"/>
      <c r="G22" s="302"/>
      <c r="H22" s="259"/>
      <c r="I22" s="303"/>
      <c r="J22" s="304"/>
      <c r="K22" s="305">
        <f t="shared" si="0"/>
        <v>0</v>
      </c>
      <c r="L22" s="305"/>
      <c r="M22" s="306">
        <f t="shared" si="1"/>
        <v>0</v>
      </c>
      <c r="N22" s="306"/>
    </row>
    <row r="23" spans="1:14" ht="30" customHeight="1" x14ac:dyDescent="0.55000000000000004">
      <c r="A23" s="556">
        <v>14</v>
      </c>
      <c r="B23" s="145"/>
      <c r="C23" s="302"/>
      <c r="D23" s="302"/>
      <c r="E23" s="302"/>
      <c r="F23" s="302"/>
      <c r="G23" s="302"/>
      <c r="H23" s="259"/>
      <c r="I23" s="303"/>
      <c r="J23" s="304"/>
      <c r="K23" s="305">
        <f t="shared" si="0"/>
        <v>0</v>
      </c>
      <c r="L23" s="305"/>
      <c r="M23" s="306">
        <f t="shared" si="1"/>
        <v>0</v>
      </c>
      <c r="N23" s="306"/>
    </row>
    <row r="24" spans="1:14" ht="30" customHeight="1" x14ac:dyDescent="0.55000000000000004">
      <c r="A24" s="556">
        <v>15</v>
      </c>
      <c r="B24" s="145"/>
      <c r="C24" s="302"/>
      <c r="D24" s="302"/>
      <c r="E24" s="302"/>
      <c r="F24" s="302"/>
      <c r="G24" s="302"/>
      <c r="H24" s="259"/>
      <c r="I24" s="303"/>
      <c r="J24" s="304"/>
      <c r="K24" s="305">
        <f t="shared" si="0"/>
        <v>0</v>
      </c>
      <c r="L24" s="305"/>
      <c r="M24" s="306">
        <f t="shared" si="1"/>
        <v>0</v>
      </c>
      <c r="N24" s="306"/>
    </row>
    <row r="25" spans="1:14" ht="30" customHeight="1" x14ac:dyDescent="0.55000000000000004">
      <c r="A25" s="556">
        <v>16</v>
      </c>
      <c r="B25" s="145"/>
      <c r="C25" s="302"/>
      <c r="D25" s="302"/>
      <c r="E25" s="302"/>
      <c r="F25" s="302"/>
      <c r="G25" s="302"/>
      <c r="H25" s="259"/>
      <c r="I25" s="303"/>
      <c r="J25" s="304"/>
      <c r="K25" s="305">
        <f t="shared" si="0"/>
        <v>0</v>
      </c>
      <c r="L25" s="305"/>
      <c r="M25" s="306">
        <f t="shared" si="1"/>
        <v>0</v>
      </c>
      <c r="N25" s="306"/>
    </row>
    <row r="26" spans="1:14" ht="30" customHeight="1" x14ac:dyDescent="0.55000000000000004">
      <c r="A26" s="556">
        <v>17</v>
      </c>
      <c r="B26" s="145"/>
      <c r="C26" s="302"/>
      <c r="D26" s="302"/>
      <c r="E26" s="302"/>
      <c r="F26" s="302"/>
      <c r="G26" s="302"/>
      <c r="H26" s="259"/>
      <c r="I26" s="303"/>
      <c r="J26" s="304"/>
      <c r="K26" s="305">
        <f t="shared" si="0"/>
        <v>0</v>
      </c>
      <c r="L26" s="305"/>
      <c r="M26" s="306">
        <f t="shared" si="1"/>
        <v>0</v>
      </c>
      <c r="N26" s="306"/>
    </row>
    <row r="27" spans="1:14" ht="30" customHeight="1" x14ac:dyDescent="0.55000000000000004">
      <c r="A27" s="556">
        <v>18</v>
      </c>
      <c r="B27" s="145"/>
      <c r="C27" s="302"/>
      <c r="D27" s="302"/>
      <c r="E27" s="302"/>
      <c r="F27" s="302"/>
      <c r="G27" s="302"/>
      <c r="H27" s="259"/>
      <c r="I27" s="303"/>
      <c r="J27" s="304"/>
      <c r="K27" s="305">
        <f t="shared" si="0"/>
        <v>0</v>
      </c>
      <c r="L27" s="305"/>
      <c r="M27" s="306">
        <f t="shared" si="1"/>
        <v>0</v>
      </c>
      <c r="N27" s="306"/>
    </row>
    <row r="28" spans="1:14" ht="30" customHeight="1" x14ac:dyDescent="0.55000000000000004">
      <c r="A28" s="556">
        <v>19</v>
      </c>
      <c r="B28" s="145"/>
      <c r="C28" s="302"/>
      <c r="D28" s="302"/>
      <c r="E28" s="302"/>
      <c r="F28" s="302"/>
      <c r="G28" s="302"/>
      <c r="H28" s="259"/>
      <c r="I28" s="303"/>
      <c r="J28" s="304"/>
      <c r="K28" s="305">
        <f t="shared" si="0"/>
        <v>0</v>
      </c>
      <c r="L28" s="305"/>
      <c r="M28" s="306">
        <f t="shared" si="1"/>
        <v>0</v>
      </c>
      <c r="N28" s="306"/>
    </row>
    <row r="29" spans="1:14" ht="30" customHeight="1" x14ac:dyDescent="0.55000000000000004">
      <c r="A29" s="556">
        <v>20</v>
      </c>
      <c r="B29" s="145"/>
      <c r="C29" s="302"/>
      <c r="D29" s="302"/>
      <c r="E29" s="302"/>
      <c r="F29" s="302"/>
      <c r="G29" s="302"/>
      <c r="H29" s="259"/>
      <c r="I29" s="303"/>
      <c r="J29" s="304"/>
      <c r="K29" s="305">
        <f t="shared" si="0"/>
        <v>0</v>
      </c>
      <c r="L29" s="305"/>
      <c r="M29" s="306">
        <f t="shared" si="1"/>
        <v>0</v>
      </c>
      <c r="N29" s="306"/>
    </row>
    <row r="30" spans="1:14" ht="30" customHeight="1" x14ac:dyDescent="0.55000000000000004">
      <c r="A30" s="556">
        <v>21</v>
      </c>
      <c r="B30" s="145"/>
      <c r="C30" s="302"/>
      <c r="D30" s="302"/>
      <c r="E30" s="302"/>
      <c r="F30" s="302"/>
      <c r="G30" s="302"/>
      <c r="H30" s="259"/>
      <c r="I30" s="303"/>
      <c r="J30" s="304"/>
      <c r="K30" s="305">
        <f t="shared" si="0"/>
        <v>0</v>
      </c>
      <c r="L30" s="305"/>
      <c r="M30" s="306">
        <f t="shared" si="1"/>
        <v>0</v>
      </c>
      <c r="N30" s="306"/>
    </row>
    <row r="31" spans="1:14" ht="30" customHeight="1" x14ac:dyDescent="0.55000000000000004">
      <c r="A31" s="556">
        <v>22</v>
      </c>
      <c r="B31" s="145"/>
      <c r="C31" s="302"/>
      <c r="D31" s="302"/>
      <c r="E31" s="302"/>
      <c r="F31" s="302"/>
      <c r="G31" s="302"/>
      <c r="H31" s="259"/>
      <c r="I31" s="303"/>
      <c r="J31" s="304"/>
      <c r="K31" s="305">
        <f t="shared" si="0"/>
        <v>0</v>
      </c>
      <c r="L31" s="305"/>
      <c r="M31" s="306">
        <f t="shared" si="1"/>
        <v>0</v>
      </c>
      <c r="N31" s="306"/>
    </row>
    <row r="32" spans="1:14" ht="30" customHeight="1" x14ac:dyDescent="0.55000000000000004">
      <c r="A32" s="556">
        <v>23</v>
      </c>
      <c r="B32" s="145"/>
      <c r="C32" s="302"/>
      <c r="D32" s="302"/>
      <c r="E32" s="302"/>
      <c r="F32" s="302"/>
      <c r="G32" s="302"/>
      <c r="H32" s="259"/>
      <c r="I32" s="303"/>
      <c r="J32" s="304"/>
      <c r="K32" s="305">
        <f t="shared" si="0"/>
        <v>0</v>
      </c>
      <c r="L32" s="305"/>
      <c r="M32" s="306">
        <f t="shared" si="1"/>
        <v>0</v>
      </c>
      <c r="N32" s="306"/>
    </row>
    <row r="33" spans="1:17" ht="30" customHeight="1" x14ac:dyDescent="0.55000000000000004">
      <c r="A33" s="556">
        <v>24</v>
      </c>
      <c r="B33" s="145"/>
      <c r="C33" s="302"/>
      <c r="D33" s="302"/>
      <c r="E33" s="302"/>
      <c r="F33" s="302"/>
      <c r="G33" s="302"/>
      <c r="H33" s="259"/>
      <c r="I33" s="303"/>
      <c r="J33" s="304"/>
      <c r="K33" s="305">
        <f t="shared" si="0"/>
        <v>0</v>
      </c>
      <c r="L33" s="305"/>
      <c r="M33" s="306">
        <f t="shared" si="1"/>
        <v>0</v>
      </c>
      <c r="N33" s="306"/>
    </row>
    <row r="34" spans="1:17" ht="30" customHeight="1" x14ac:dyDescent="0.55000000000000004">
      <c r="A34" s="556">
        <v>25</v>
      </c>
      <c r="B34" s="145"/>
      <c r="C34" s="302"/>
      <c r="D34" s="302"/>
      <c r="E34" s="302"/>
      <c r="F34" s="302"/>
      <c r="G34" s="302"/>
      <c r="H34" s="259"/>
      <c r="I34" s="303"/>
      <c r="J34" s="304"/>
      <c r="K34" s="305">
        <f t="shared" si="0"/>
        <v>0</v>
      </c>
      <c r="L34" s="305"/>
      <c r="M34" s="306">
        <f t="shared" si="1"/>
        <v>0</v>
      </c>
      <c r="N34" s="306"/>
    </row>
    <row r="35" spans="1:17" ht="30" customHeight="1" x14ac:dyDescent="0.55000000000000004">
      <c r="A35" s="556">
        <v>26</v>
      </c>
      <c r="B35" s="145"/>
      <c r="C35" s="302"/>
      <c r="D35" s="302"/>
      <c r="E35" s="302"/>
      <c r="F35" s="302"/>
      <c r="G35" s="302"/>
      <c r="H35" s="259"/>
      <c r="I35" s="303"/>
      <c r="J35" s="304"/>
      <c r="K35" s="305">
        <f t="shared" si="0"/>
        <v>0</v>
      </c>
      <c r="L35" s="305"/>
      <c r="M35" s="306">
        <f t="shared" si="1"/>
        <v>0</v>
      </c>
      <c r="N35" s="306"/>
    </row>
    <row r="36" spans="1:17" ht="30" customHeight="1" x14ac:dyDescent="0.55000000000000004">
      <c r="A36" s="556">
        <v>27</v>
      </c>
      <c r="B36" s="145"/>
      <c r="C36" s="302"/>
      <c r="D36" s="302"/>
      <c r="E36" s="302"/>
      <c r="F36" s="302"/>
      <c r="G36" s="302"/>
      <c r="H36" s="259"/>
      <c r="I36" s="303"/>
      <c r="J36" s="304"/>
      <c r="K36" s="305">
        <f t="shared" si="0"/>
        <v>0</v>
      </c>
      <c r="L36" s="305"/>
      <c r="M36" s="306">
        <f t="shared" si="1"/>
        <v>0</v>
      </c>
      <c r="N36" s="306"/>
    </row>
    <row r="37" spans="1:17" ht="30" customHeight="1" x14ac:dyDescent="0.55000000000000004">
      <c r="A37" s="556">
        <v>28</v>
      </c>
      <c r="B37" s="145"/>
      <c r="C37" s="302"/>
      <c r="D37" s="302"/>
      <c r="E37" s="302"/>
      <c r="F37" s="302"/>
      <c r="G37" s="302"/>
      <c r="H37" s="259"/>
      <c r="I37" s="303"/>
      <c r="J37" s="304"/>
      <c r="K37" s="305">
        <f t="shared" si="0"/>
        <v>0</v>
      </c>
      <c r="L37" s="305"/>
      <c r="M37" s="306">
        <f>ROUNDDOWN(K37/2,0)</f>
        <v>0</v>
      </c>
      <c r="N37" s="306"/>
    </row>
    <row r="38" spans="1:17" ht="30" customHeight="1" x14ac:dyDescent="0.55000000000000004">
      <c r="A38" s="556">
        <v>29</v>
      </c>
      <c r="B38" s="145"/>
      <c r="C38" s="302"/>
      <c r="D38" s="302"/>
      <c r="E38" s="302"/>
      <c r="F38" s="302"/>
      <c r="G38" s="302"/>
      <c r="H38" s="259"/>
      <c r="I38" s="303"/>
      <c r="J38" s="304"/>
      <c r="K38" s="305">
        <f t="shared" si="0"/>
        <v>0</v>
      </c>
      <c r="L38" s="305"/>
      <c r="M38" s="306">
        <f t="shared" si="1"/>
        <v>0</v>
      </c>
      <c r="N38" s="306"/>
    </row>
    <row r="39" spans="1:17" ht="30" customHeight="1" thickBot="1" x14ac:dyDescent="0.6">
      <c r="A39" s="563">
        <v>30</v>
      </c>
      <c r="B39" s="146"/>
      <c r="C39" s="307"/>
      <c r="D39" s="307"/>
      <c r="E39" s="307"/>
      <c r="F39" s="307"/>
      <c r="G39" s="307"/>
      <c r="H39" s="175"/>
      <c r="I39" s="303"/>
      <c r="J39" s="304"/>
      <c r="K39" s="305">
        <f t="shared" si="0"/>
        <v>0</v>
      </c>
      <c r="L39" s="305"/>
      <c r="M39" s="306">
        <f>ROUNDDOWN(K39/2,0)</f>
        <v>0</v>
      </c>
      <c r="N39" s="306"/>
    </row>
    <row r="40" spans="1:17" ht="30" customHeight="1" thickTop="1" x14ac:dyDescent="0.55000000000000004">
      <c r="A40" s="564" t="s">
        <v>15</v>
      </c>
      <c r="B40" s="565"/>
      <c r="C40" s="566"/>
      <c r="D40" s="566"/>
      <c r="E40" s="566"/>
      <c r="F40" s="566"/>
      <c r="G40" s="566"/>
      <c r="H40" s="258">
        <f>SUM(H10:H39)</f>
        <v>0</v>
      </c>
      <c r="I40" s="299">
        <f>SUM(I10:J39)</f>
        <v>0</v>
      </c>
      <c r="J40" s="300"/>
      <c r="K40" s="299">
        <f>SUM(K10:L39)</f>
        <v>0</v>
      </c>
      <c r="L40" s="300"/>
      <c r="M40" s="301">
        <f>SUM(M10:N39)</f>
        <v>0</v>
      </c>
      <c r="N40" s="301"/>
    </row>
    <row r="41" spans="1:17" ht="31.25" customHeight="1" x14ac:dyDescent="0.55000000000000004"/>
    <row r="42" spans="1:17" ht="22.5" thickBot="1" x14ac:dyDescent="0.6">
      <c r="A42" s="567" t="s">
        <v>48</v>
      </c>
      <c r="L42" s="3"/>
      <c r="M42" s="3"/>
      <c r="N42" s="2" t="s">
        <v>26</v>
      </c>
    </row>
    <row r="43" spans="1:17" ht="35.5" thickBot="1" x14ac:dyDescent="0.6">
      <c r="A43" s="568" t="s">
        <v>294</v>
      </c>
      <c r="J43" s="569" t="s">
        <v>91</v>
      </c>
      <c r="K43" s="570" t="s">
        <v>295</v>
      </c>
      <c r="L43" s="571"/>
      <c r="M43" s="572"/>
      <c r="N43" s="4">
        <f>ROUNDDOWN(Q43,-3)</f>
        <v>0</v>
      </c>
      <c r="Q43" s="516">
        <f>IF(M40&gt;100000,100000,M40)</f>
        <v>0</v>
      </c>
    </row>
    <row r="44" spans="1:17" ht="22" x14ac:dyDescent="0.55000000000000004">
      <c r="A44" s="568" t="s">
        <v>296</v>
      </c>
      <c r="J44" s="573" t="s">
        <v>297</v>
      </c>
      <c r="K44" s="573"/>
      <c r="L44" s="573"/>
      <c r="M44" s="573"/>
      <c r="N44" s="573"/>
    </row>
    <row r="45" spans="1:17" x14ac:dyDescent="0.55000000000000004">
      <c r="J45" s="573" t="s">
        <v>298</v>
      </c>
      <c r="K45" s="573"/>
      <c r="L45" s="573"/>
      <c r="M45" s="573"/>
      <c r="N45" s="573"/>
    </row>
    <row r="47" spans="1:17" x14ac:dyDescent="0.55000000000000004">
      <c r="K47" s="542">
        <f>+K40</f>
        <v>0</v>
      </c>
    </row>
  </sheetData>
  <sheetProtection algorithmName="SHA-512" hashValue="cTVg0XS/qMVCMx2njYStqSwA81jYAERFHTqG2ICSXkVVvgXwIkahHM/YtkQPfKiuGee+33Vs20IaD2Etysne8g==" saltValue="iSTtJSmUvQ+v7s7UE3dYOw==" spinCount="100000" sheet="1" objects="1" scenarios="1"/>
  <mergeCells count="135">
    <mergeCell ref="A2:K2"/>
    <mergeCell ref="L2:M2"/>
    <mergeCell ref="A4:B4"/>
    <mergeCell ref="C4:M4"/>
    <mergeCell ref="C9:G9"/>
    <mergeCell ref="I9:J9"/>
    <mergeCell ref="K9:L9"/>
    <mergeCell ref="M9:N9"/>
    <mergeCell ref="C12:G12"/>
    <mergeCell ref="I12:J12"/>
    <mergeCell ref="K12:L12"/>
    <mergeCell ref="M12:N12"/>
    <mergeCell ref="C13:G13"/>
    <mergeCell ref="I13:J13"/>
    <mergeCell ref="K13:L13"/>
    <mergeCell ref="M13:N13"/>
    <mergeCell ref="C10:G10"/>
    <mergeCell ref="I10:J10"/>
    <mergeCell ref="K10:L10"/>
    <mergeCell ref="M10:N10"/>
    <mergeCell ref="C11:G11"/>
    <mergeCell ref="I11:J11"/>
    <mergeCell ref="K11:L11"/>
    <mergeCell ref="M11:N11"/>
    <mergeCell ref="C16:G16"/>
    <mergeCell ref="I16:J16"/>
    <mergeCell ref="K16:L16"/>
    <mergeCell ref="M16:N16"/>
    <mergeCell ref="C17:G17"/>
    <mergeCell ref="I17:J17"/>
    <mergeCell ref="K17:L17"/>
    <mergeCell ref="M17:N17"/>
    <mergeCell ref="C14:G14"/>
    <mergeCell ref="I14:J14"/>
    <mergeCell ref="K14:L14"/>
    <mergeCell ref="M14:N14"/>
    <mergeCell ref="C15:G15"/>
    <mergeCell ref="I15:J15"/>
    <mergeCell ref="K15:L15"/>
    <mergeCell ref="M15:N15"/>
    <mergeCell ref="C20:G20"/>
    <mergeCell ref="I20:J20"/>
    <mergeCell ref="K20:L20"/>
    <mergeCell ref="M20:N20"/>
    <mergeCell ref="C21:G21"/>
    <mergeCell ref="I21:J21"/>
    <mergeCell ref="K21:L21"/>
    <mergeCell ref="M21:N21"/>
    <mergeCell ref="C18:G18"/>
    <mergeCell ref="I18:J18"/>
    <mergeCell ref="K18:L18"/>
    <mergeCell ref="M18:N18"/>
    <mergeCell ref="C19:G19"/>
    <mergeCell ref="I19:J19"/>
    <mergeCell ref="K19:L19"/>
    <mergeCell ref="M19:N19"/>
    <mergeCell ref="C24:G24"/>
    <mergeCell ref="I24:J24"/>
    <mergeCell ref="K24:L24"/>
    <mergeCell ref="M24:N24"/>
    <mergeCell ref="C25:G25"/>
    <mergeCell ref="I25:J25"/>
    <mergeCell ref="K25:L25"/>
    <mergeCell ref="M25:N25"/>
    <mergeCell ref="C22:G22"/>
    <mergeCell ref="I22:J22"/>
    <mergeCell ref="K22:L22"/>
    <mergeCell ref="M22:N22"/>
    <mergeCell ref="C23:G23"/>
    <mergeCell ref="I23:J23"/>
    <mergeCell ref="K23:L23"/>
    <mergeCell ref="M23:N23"/>
    <mergeCell ref="C28:G28"/>
    <mergeCell ref="I28:J28"/>
    <mergeCell ref="K28:L28"/>
    <mergeCell ref="M28:N28"/>
    <mergeCell ref="C29:G29"/>
    <mergeCell ref="I29:J29"/>
    <mergeCell ref="K29:L29"/>
    <mergeCell ref="M29:N29"/>
    <mergeCell ref="C26:G26"/>
    <mergeCell ref="I26:J26"/>
    <mergeCell ref="K26:L26"/>
    <mergeCell ref="M26:N26"/>
    <mergeCell ref="C27:G27"/>
    <mergeCell ref="I27:J27"/>
    <mergeCell ref="K27:L27"/>
    <mergeCell ref="M27:N27"/>
    <mergeCell ref="C32:G32"/>
    <mergeCell ref="I32:J32"/>
    <mergeCell ref="K32:L32"/>
    <mergeCell ref="M32:N32"/>
    <mergeCell ref="C33:G33"/>
    <mergeCell ref="I33:J33"/>
    <mergeCell ref="K33:L33"/>
    <mergeCell ref="M33:N33"/>
    <mergeCell ref="C30:G30"/>
    <mergeCell ref="I30:J30"/>
    <mergeCell ref="K30:L30"/>
    <mergeCell ref="M30:N30"/>
    <mergeCell ref="C31:G31"/>
    <mergeCell ref="I31:J31"/>
    <mergeCell ref="K31:L31"/>
    <mergeCell ref="M31:N31"/>
    <mergeCell ref="C36:G36"/>
    <mergeCell ref="I36:J36"/>
    <mergeCell ref="K36:L36"/>
    <mergeCell ref="M36:N36"/>
    <mergeCell ref="C37:G37"/>
    <mergeCell ref="I37:J37"/>
    <mergeCell ref="K37:L37"/>
    <mergeCell ref="M37:N37"/>
    <mergeCell ref="C34:G34"/>
    <mergeCell ref="I34:J34"/>
    <mergeCell ref="K34:L34"/>
    <mergeCell ref="M34:N34"/>
    <mergeCell ref="C35:G35"/>
    <mergeCell ref="I35:J35"/>
    <mergeCell ref="K35:L35"/>
    <mergeCell ref="M35:N35"/>
    <mergeCell ref="J45:N45"/>
    <mergeCell ref="C40:G40"/>
    <mergeCell ref="I40:J40"/>
    <mergeCell ref="K40:L40"/>
    <mergeCell ref="M40:N40"/>
    <mergeCell ref="K43:M43"/>
    <mergeCell ref="J44:N44"/>
    <mergeCell ref="C38:G38"/>
    <mergeCell ref="I38:J38"/>
    <mergeCell ref="K38:L38"/>
    <mergeCell ref="M38:N38"/>
    <mergeCell ref="C39:G39"/>
    <mergeCell ref="I39:J39"/>
    <mergeCell ref="K39:L39"/>
    <mergeCell ref="M39:N39"/>
  </mergeCells>
  <phoneticPr fontId="1"/>
  <dataValidations count="1">
    <dataValidation type="whole" allowBlank="1" showInputMessage="1" showErrorMessage="1" sqref="I10:J39" xr:uid="{00000000-0002-0000-0300-000000000000}">
      <formula1>1</formula1>
      <formula2>29999</formula2>
    </dataValidation>
  </dataValidations>
  <pageMargins left="0.93" right="0.70866141732283472" top="0.44" bottom="0.48" header="0.31496062992125984" footer="0.25"/>
  <pageSetup paperSize="9" scale="57" orientation="portrait" r:id="rId1"/>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S18"/>
  <sheetViews>
    <sheetView topLeftCell="A10" zoomScaleNormal="100" workbookViewId="0">
      <selection activeCell="H16" sqref="H16:I16"/>
    </sheetView>
  </sheetViews>
  <sheetFormatPr defaultColWidth="8.58203125" defaultRowHeight="38.15" customHeight="1" x14ac:dyDescent="0.55000000000000004"/>
  <cols>
    <col min="1" max="2" width="21.1640625" style="229" customWidth="1"/>
    <col min="3" max="9" width="5.08203125" style="223" customWidth="1"/>
    <col min="10" max="12" width="8.58203125" style="223"/>
    <col min="13" max="13" width="14.33203125" style="223" hidden="1" customWidth="1"/>
    <col min="14" max="14" width="8.58203125" style="223" hidden="1" customWidth="1"/>
    <col min="15" max="15" width="8.58203125" style="223" customWidth="1"/>
    <col min="16" max="16384" width="8.58203125" style="223"/>
  </cols>
  <sheetData>
    <row r="1" spans="1:19" ht="38.15" customHeight="1" x14ac:dyDescent="0.55000000000000004">
      <c r="A1" s="320" t="s">
        <v>268</v>
      </c>
      <c r="B1" s="320"/>
      <c r="C1" s="320"/>
      <c r="D1" s="320"/>
      <c r="E1" s="320"/>
      <c r="F1" s="320"/>
      <c r="G1" s="320"/>
      <c r="H1" s="320"/>
      <c r="I1" s="320"/>
    </row>
    <row r="2" spans="1:19" ht="38.15" customHeight="1" x14ac:dyDescent="0.55000000000000004">
      <c r="A2" s="224" t="s">
        <v>303</v>
      </c>
      <c r="B2" s="225"/>
      <c r="C2" s="225"/>
      <c r="D2" s="226"/>
      <c r="E2" s="226"/>
      <c r="F2" s="226"/>
      <c r="G2" s="226"/>
      <c r="H2" s="226"/>
      <c r="I2" s="226"/>
    </row>
    <row r="3" spans="1:19" ht="38.15" customHeight="1" x14ac:dyDescent="0.55000000000000004">
      <c r="A3" s="309" t="s">
        <v>269</v>
      </c>
      <c r="B3" s="309"/>
      <c r="C3" s="321" t="str">
        <f>IF(TRIM(SUBSTITUTE(申請書!R8,"　",""))="","申請書のシートに団体名を入力してください",申請書!R8)</f>
        <v>申請書のシートに団体名を入力してください</v>
      </c>
      <c r="D3" s="322"/>
      <c r="E3" s="322"/>
      <c r="F3" s="322"/>
      <c r="G3" s="322"/>
      <c r="H3" s="322"/>
      <c r="I3" s="323"/>
      <c r="J3" s="227" t="s">
        <v>270</v>
      </c>
    </row>
    <row r="4" spans="1:19" ht="38.15" customHeight="1" x14ac:dyDescent="0.55000000000000004">
      <c r="A4" s="324"/>
      <c r="B4" s="324"/>
      <c r="C4" s="226"/>
      <c r="D4" s="226"/>
      <c r="E4" s="226"/>
      <c r="F4" s="226"/>
      <c r="G4" s="226"/>
      <c r="H4" s="226"/>
      <c r="I4" s="226"/>
    </row>
    <row r="5" spans="1:19" ht="38.15" customHeight="1" x14ac:dyDescent="0.55000000000000004">
      <c r="A5" s="309" t="s">
        <v>271</v>
      </c>
      <c r="B5" s="309"/>
      <c r="C5" s="310"/>
      <c r="D5" s="311"/>
      <c r="E5" s="311"/>
      <c r="F5" s="311"/>
      <c r="G5" s="312"/>
      <c r="H5" s="310"/>
      <c r="I5" s="312"/>
      <c r="M5" s="228" t="s">
        <v>359</v>
      </c>
      <c r="N5" s="228"/>
      <c r="O5" s="228"/>
      <c r="P5" s="228"/>
      <c r="Q5" s="228"/>
      <c r="R5" s="228"/>
      <c r="S5" s="228"/>
    </row>
    <row r="6" spans="1:19" ht="38.15" customHeight="1" x14ac:dyDescent="0.55000000000000004">
      <c r="A6" s="309" t="s">
        <v>272</v>
      </c>
      <c r="B6" s="309"/>
      <c r="C6" s="310"/>
      <c r="D6" s="311"/>
      <c r="E6" s="311"/>
      <c r="F6" s="311"/>
      <c r="G6" s="311"/>
      <c r="H6" s="311"/>
      <c r="I6" s="312"/>
      <c r="M6" s="228" t="s">
        <v>360</v>
      </c>
      <c r="N6" s="228"/>
      <c r="O6" s="228"/>
      <c r="P6" s="228"/>
      <c r="Q6" s="228"/>
      <c r="R6" s="228"/>
      <c r="S6" s="228"/>
    </row>
    <row r="7" spans="1:19" ht="38.15" customHeight="1" x14ac:dyDescent="0.55000000000000004">
      <c r="A7" s="308" t="s">
        <v>273</v>
      </c>
      <c r="B7" s="309"/>
      <c r="C7" s="310"/>
      <c r="D7" s="311"/>
      <c r="E7" s="311"/>
      <c r="F7" s="311"/>
      <c r="G7" s="312"/>
      <c r="H7" s="310"/>
      <c r="I7" s="312"/>
      <c r="M7" s="223" t="s">
        <v>361</v>
      </c>
      <c r="N7" s="229" t="s">
        <v>274</v>
      </c>
    </row>
    <row r="8" spans="1:19" ht="38.15" customHeight="1" x14ac:dyDescent="0.55000000000000004">
      <c r="A8" s="308" t="s">
        <v>275</v>
      </c>
      <c r="B8" s="309"/>
      <c r="C8" s="310"/>
      <c r="D8" s="311"/>
      <c r="E8" s="311"/>
      <c r="F8" s="311"/>
      <c r="G8" s="311"/>
      <c r="H8" s="311"/>
      <c r="I8" s="312"/>
      <c r="N8" s="229" t="s">
        <v>281</v>
      </c>
    </row>
    <row r="9" spans="1:19" ht="38.15" customHeight="1" x14ac:dyDescent="0.55000000000000004">
      <c r="A9" s="308" t="s">
        <v>276</v>
      </c>
      <c r="B9" s="309"/>
      <c r="C9" s="310"/>
      <c r="D9" s="311"/>
      <c r="E9" s="311"/>
      <c r="F9" s="311"/>
      <c r="G9" s="311"/>
      <c r="H9" s="311"/>
      <c r="I9" s="312"/>
      <c r="K9" s="223" t="s">
        <v>119</v>
      </c>
    </row>
    <row r="10" spans="1:19" ht="38.15" customHeight="1" x14ac:dyDescent="0.55000000000000004">
      <c r="A10" s="314" t="s">
        <v>277</v>
      </c>
      <c r="B10" s="314"/>
      <c r="C10" s="173"/>
      <c r="D10" s="173"/>
      <c r="E10" s="173"/>
      <c r="F10" s="173"/>
      <c r="G10" s="173"/>
      <c r="H10" s="173"/>
      <c r="I10" s="173"/>
    </row>
    <row r="11" spans="1:19" ht="38.15" customHeight="1" x14ac:dyDescent="0.55000000000000004">
      <c r="A11" s="309" t="s">
        <v>278</v>
      </c>
      <c r="B11" s="230" t="s">
        <v>279</v>
      </c>
      <c r="C11" s="315"/>
      <c r="D11" s="315"/>
      <c r="E11" s="315"/>
      <c r="F11" s="315"/>
      <c r="G11" s="315"/>
      <c r="H11" s="315"/>
      <c r="I11" s="315"/>
    </row>
    <row r="12" spans="1:19" ht="38.15" customHeight="1" x14ac:dyDescent="0.55000000000000004">
      <c r="A12" s="309"/>
      <c r="B12" s="230" t="s">
        <v>280</v>
      </c>
      <c r="C12" s="315"/>
      <c r="D12" s="315"/>
      <c r="E12" s="315"/>
      <c r="F12" s="315"/>
      <c r="G12" s="315"/>
      <c r="H12" s="315"/>
      <c r="I12" s="315"/>
    </row>
    <row r="13" spans="1:19" ht="36.65" customHeight="1" x14ac:dyDescent="0.55000000000000004"/>
    <row r="14" spans="1:19" ht="25.25" customHeight="1" x14ac:dyDescent="0.55000000000000004">
      <c r="A14" s="231" t="s">
        <v>304</v>
      </c>
      <c r="B14" s="232"/>
      <c r="C14" s="226"/>
      <c r="D14" s="226"/>
      <c r="E14" s="226"/>
      <c r="F14" s="226"/>
      <c r="G14" s="226"/>
      <c r="H14" s="226"/>
      <c r="I14" s="226"/>
    </row>
    <row r="15" spans="1:19" ht="38.15" customHeight="1" thickBot="1" x14ac:dyDescent="0.6">
      <c r="A15" s="313" t="s">
        <v>326</v>
      </c>
      <c r="B15" s="313"/>
      <c r="C15" s="313"/>
      <c r="D15" s="313"/>
      <c r="E15" s="313"/>
      <c r="F15" s="313"/>
      <c r="G15" s="313"/>
      <c r="H15" s="313"/>
      <c r="I15" s="313"/>
    </row>
    <row r="16" spans="1:19" ht="38.15" customHeight="1" thickBot="1" x14ac:dyDescent="0.6">
      <c r="A16" s="316" t="s">
        <v>302</v>
      </c>
      <c r="B16" s="317"/>
      <c r="C16" s="317"/>
      <c r="D16" s="317"/>
      <c r="E16" s="317"/>
      <c r="F16" s="317"/>
      <c r="G16" s="317"/>
      <c r="H16" s="318"/>
      <c r="I16" s="319"/>
      <c r="N16" s="233" t="s">
        <v>172</v>
      </c>
    </row>
    <row r="17" spans="1:9" ht="19.75" customHeight="1" x14ac:dyDescent="0.55000000000000004">
      <c r="A17" s="232"/>
      <c r="B17" s="232"/>
      <c r="C17" s="226"/>
      <c r="D17" s="226"/>
      <c r="E17" s="226"/>
      <c r="F17" s="226"/>
      <c r="G17" s="226"/>
      <c r="H17" s="226"/>
      <c r="I17" s="226"/>
    </row>
    <row r="18" spans="1:9" ht="38.15" customHeight="1" x14ac:dyDescent="0.55000000000000004">
      <c r="A18" s="313" t="s">
        <v>327</v>
      </c>
      <c r="B18" s="313"/>
      <c r="C18" s="313"/>
      <c r="D18" s="313"/>
      <c r="E18" s="313"/>
      <c r="F18" s="313"/>
      <c r="G18" s="313"/>
      <c r="H18" s="313"/>
      <c r="I18" s="313"/>
    </row>
  </sheetData>
  <sheetProtection algorithmName="SHA-512" hashValue="61osrNlTt1ur4G0mBo+49SKAPPaD4yGi4GX4puYPrSPhxfBOfluH8ivA8Uv75FI3Qdx+wvvl4zrXYLqFnQRG6Q==" saltValue="s2mWKx6/WQJUkKhKZRUzSg==" spinCount="100000" sheet="1" objects="1" scenarios="1"/>
  <mergeCells count="24">
    <mergeCell ref="A1:I1"/>
    <mergeCell ref="A3:B3"/>
    <mergeCell ref="C3:I3"/>
    <mergeCell ref="A4:B4"/>
    <mergeCell ref="A5:B5"/>
    <mergeCell ref="H5:I5"/>
    <mergeCell ref="C5:G5"/>
    <mergeCell ref="A18:I18"/>
    <mergeCell ref="A9:B9"/>
    <mergeCell ref="C9:I9"/>
    <mergeCell ref="A10:B10"/>
    <mergeCell ref="A11:A12"/>
    <mergeCell ref="C11:I11"/>
    <mergeCell ref="C12:I12"/>
    <mergeCell ref="A15:I15"/>
    <mergeCell ref="A16:G16"/>
    <mergeCell ref="H16:I16"/>
    <mergeCell ref="A8:B8"/>
    <mergeCell ref="C8:I8"/>
    <mergeCell ref="A6:B6"/>
    <mergeCell ref="C6:I6"/>
    <mergeCell ref="A7:B7"/>
    <mergeCell ref="C7:G7"/>
    <mergeCell ref="H7:I7"/>
  </mergeCells>
  <phoneticPr fontId="1"/>
  <dataValidations count="5">
    <dataValidation type="list" allowBlank="1" showInputMessage="1" showErrorMessage="1" sqref="C9" xr:uid="{00000000-0002-0000-0400-000000000000}">
      <formula1>"普通,当座,貯蓄"</formula1>
    </dataValidation>
    <dataValidation type="list" allowBlank="1" showInputMessage="1" showErrorMessage="1" sqref="H7" xr:uid="{00000000-0002-0000-0400-000001000000}">
      <formula1>$N$7:$N$8</formula1>
    </dataValidation>
    <dataValidation type="list" allowBlank="1" showInputMessage="1" showErrorMessage="1" sqref="H16:I16" xr:uid="{00000000-0002-0000-0400-000002000000}">
      <formula1>$N$16:$N$17</formula1>
    </dataValidation>
    <dataValidation type="list" allowBlank="1" showInputMessage="1" showErrorMessage="1" sqref="H5:I5" xr:uid="{00000000-0002-0000-0400-000003000000}">
      <formula1>$M$5:$M$8</formula1>
    </dataValidation>
    <dataValidation type="list" allowBlank="1" showInputMessage="1" showErrorMessage="1" sqref="N7:N9" xr:uid="{00000000-0002-0000-0400-000004000000}">
      <formula1>$N$7:$N$9</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sheetPr>
  <dimension ref="A1:AF26"/>
  <sheetViews>
    <sheetView topLeftCell="A16" workbookViewId="0">
      <selection activeCell="C16" sqref="C16:O17"/>
    </sheetView>
  </sheetViews>
  <sheetFormatPr defaultRowHeight="18" x14ac:dyDescent="0.55000000000000004"/>
  <cols>
    <col min="1" max="1" width="7.33203125" style="241" customWidth="1"/>
    <col min="2" max="2" width="6.6640625" style="241" customWidth="1"/>
    <col min="3" max="3" width="5" style="241" customWidth="1"/>
    <col min="4" max="4" width="14.5" style="241" customWidth="1"/>
    <col min="5" max="5" width="7.6640625" style="241" customWidth="1"/>
    <col min="6" max="6" width="6.5" style="241" customWidth="1"/>
    <col min="7" max="7" width="5.33203125" style="241" customWidth="1"/>
    <col min="8" max="14" width="2.9140625" style="241" customWidth="1"/>
    <col min="15" max="15" width="3.83203125" style="241" customWidth="1"/>
    <col min="16" max="16384" width="8.6640625" style="241"/>
  </cols>
  <sheetData>
    <row r="1" spans="1:32" ht="25.5" x14ac:dyDescent="0.55000000000000004">
      <c r="A1" s="325" t="s">
        <v>305</v>
      </c>
      <c r="B1" s="325"/>
      <c r="C1" s="325"/>
      <c r="D1" s="325"/>
      <c r="E1" s="325"/>
      <c r="F1" s="325"/>
      <c r="G1" s="325"/>
      <c r="H1" s="325"/>
      <c r="I1" s="325"/>
      <c r="J1" s="325"/>
      <c r="K1" s="325"/>
      <c r="L1" s="325"/>
      <c r="M1" s="325"/>
      <c r="N1" s="325"/>
      <c r="O1" s="325"/>
    </row>
    <row r="3" spans="1:32" x14ac:dyDescent="0.55000000000000004">
      <c r="A3" s="336" t="s">
        <v>119</v>
      </c>
      <c r="B3" s="336"/>
      <c r="C3" s="336"/>
      <c r="D3" s="336"/>
      <c r="E3" s="336"/>
      <c r="F3" s="336"/>
      <c r="G3" s="242" t="s">
        <v>119</v>
      </c>
      <c r="H3" s="346" t="s">
        <v>129</v>
      </c>
      <c r="I3" s="346"/>
      <c r="J3" s="241">
        <f>+申請書!T2</f>
        <v>8</v>
      </c>
      <c r="K3" s="241" t="s">
        <v>125</v>
      </c>
      <c r="L3" s="241" t="str">
        <f>+申請書!V2</f>
        <v xml:space="preserve"> </v>
      </c>
      <c r="M3" s="241" t="s">
        <v>126</v>
      </c>
      <c r="N3" s="241" t="str">
        <f>+申請書!X2</f>
        <v xml:space="preserve"> </v>
      </c>
      <c r="O3" s="241" t="s">
        <v>127</v>
      </c>
    </row>
    <row r="4" spans="1:32" ht="19" x14ac:dyDescent="0.55000000000000004">
      <c r="A4" s="243" t="s">
        <v>316</v>
      </c>
      <c r="B4" s="242"/>
      <c r="C4" s="242"/>
      <c r="D4" s="242"/>
      <c r="E4" s="242"/>
      <c r="F4" s="242"/>
      <c r="G4" s="242"/>
      <c r="Q4" s="375" t="s">
        <v>369</v>
      </c>
      <c r="R4" s="375"/>
      <c r="S4" s="375"/>
      <c r="T4" s="375"/>
    </row>
    <row r="5" spans="1:32" x14ac:dyDescent="0.55000000000000004">
      <c r="A5" s="242"/>
      <c r="B5" s="242"/>
      <c r="C5" s="242"/>
      <c r="D5" s="242"/>
      <c r="E5" s="242"/>
      <c r="F5" s="242"/>
      <c r="G5" s="242"/>
    </row>
    <row r="6" spans="1:32" ht="18.5" thickBot="1" x14ac:dyDescent="0.6">
      <c r="A6" s="242"/>
      <c r="M6" s="241" t="s">
        <v>119</v>
      </c>
    </row>
    <row r="7" spans="1:32" ht="24" customHeight="1" x14ac:dyDescent="0.55000000000000004">
      <c r="A7" s="337" t="s">
        <v>317</v>
      </c>
      <c r="B7" s="340" t="s">
        <v>306</v>
      </c>
      <c r="C7" s="244" t="s">
        <v>307</v>
      </c>
      <c r="D7" s="244"/>
      <c r="E7" s="245" t="s">
        <v>324</v>
      </c>
      <c r="F7" s="347">
        <f>+申請書!R6</f>
        <v>0</v>
      </c>
      <c r="G7" s="347"/>
      <c r="H7" s="347"/>
      <c r="I7" s="347"/>
      <c r="J7" s="347"/>
      <c r="K7" s="347"/>
      <c r="L7" s="347"/>
      <c r="M7" s="347"/>
      <c r="N7" s="347"/>
      <c r="O7" s="348"/>
    </row>
    <row r="8" spans="1:32" ht="24" customHeight="1" x14ac:dyDescent="0.55000000000000004">
      <c r="A8" s="338"/>
      <c r="B8" s="341"/>
      <c r="C8" s="246" t="s">
        <v>308</v>
      </c>
      <c r="D8" s="246"/>
      <c r="E8" s="242" t="s">
        <v>124</v>
      </c>
      <c r="F8" s="328">
        <f>+申請書!R7</f>
        <v>0</v>
      </c>
      <c r="G8" s="328"/>
      <c r="H8" s="328"/>
      <c r="I8" s="328"/>
      <c r="J8" s="328"/>
      <c r="K8" s="328"/>
      <c r="L8" s="328"/>
      <c r="M8" s="328"/>
      <c r="N8" s="328"/>
      <c r="O8" s="329"/>
    </row>
    <row r="9" spans="1:32" ht="24" customHeight="1" x14ac:dyDescent="0.55000000000000004">
      <c r="A9" s="338"/>
      <c r="B9" s="341"/>
      <c r="C9" s="247" t="s">
        <v>309</v>
      </c>
      <c r="D9" s="247"/>
      <c r="E9" s="326" t="str">
        <f>IF(TRIM(SUBSTITUTE(申請書!R8,"　",""))="","申請書のシートに団体名を入力してください",申請書!R8)</f>
        <v>申請書のシートに団体名を入力してください</v>
      </c>
      <c r="F9" s="326"/>
      <c r="G9" s="326"/>
      <c r="H9" s="326"/>
      <c r="I9" s="326"/>
      <c r="J9" s="326"/>
      <c r="K9" s="326"/>
      <c r="L9" s="326"/>
      <c r="M9" s="326"/>
      <c r="N9" s="326"/>
      <c r="O9" s="327"/>
    </row>
    <row r="10" spans="1:32" ht="24" customHeight="1" x14ac:dyDescent="0.55000000000000004">
      <c r="A10" s="338"/>
      <c r="B10" s="342"/>
      <c r="C10" s="246" t="s">
        <v>310</v>
      </c>
      <c r="D10" s="246"/>
      <c r="E10" s="328">
        <f>+申請書!R9</f>
        <v>0</v>
      </c>
      <c r="F10" s="328"/>
      <c r="G10" s="328"/>
      <c r="H10" s="328"/>
      <c r="I10" s="328"/>
      <c r="J10" s="328"/>
      <c r="K10" s="328"/>
      <c r="L10" s="328"/>
      <c r="M10" s="328"/>
      <c r="N10" s="328"/>
      <c r="O10" s="329"/>
      <c r="V10" s="248"/>
      <c r="W10" s="248"/>
      <c r="X10" s="248"/>
      <c r="Y10" s="248"/>
      <c r="Z10" s="248"/>
      <c r="AA10" s="248"/>
      <c r="AB10" s="248"/>
      <c r="AC10" s="248"/>
      <c r="AD10" s="248"/>
      <c r="AE10" s="248"/>
      <c r="AF10" s="248"/>
    </row>
    <row r="11" spans="1:32" ht="24" customHeight="1" x14ac:dyDescent="0.55000000000000004">
      <c r="A11" s="338"/>
      <c r="B11" s="343" t="s">
        <v>311</v>
      </c>
      <c r="C11" s="249" t="s">
        <v>307</v>
      </c>
      <c r="D11" s="249"/>
      <c r="E11" s="334" t="s">
        <v>128</v>
      </c>
      <c r="F11" s="334"/>
      <c r="G11" s="334"/>
      <c r="H11" s="334"/>
      <c r="I11" s="334"/>
      <c r="J11" s="334"/>
      <c r="K11" s="334"/>
      <c r="L11" s="334"/>
      <c r="M11" s="334"/>
      <c r="N11" s="334"/>
      <c r="O11" s="335"/>
      <c r="P11" s="250" t="str">
        <f>IF(SUMPRODUCT(--(LEN(TRIM(SUBSTITUTE(E11,"　","")))=0))&gt;0,"郵便番号に未入力があります","")</f>
        <v>郵便番号に未入力があります</v>
      </c>
      <c r="Q11" s="251"/>
      <c r="R11" s="251"/>
      <c r="V11" s="379"/>
      <c r="W11" s="379"/>
      <c r="X11" s="379"/>
      <c r="Y11" s="379"/>
      <c r="Z11" s="379"/>
      <c r="AA11" s="379"/>
      <c r="AB11" s="379"/>
      <c r="AC11" s="379"/>
      <c r="AD11" s="379"/>
      <c r="AE11" s="379"/>
      <c r="AF11" s="379"/>
    </row>
    <row r="12" spans="1:32" ht="24" customHeight="1" x14ac:dyDescent="0.55000000000000004">
      <c r="A12" s="338"/>
      <c r="B12" s="344"/>
      <c r="C12" s="252" t="s">
        <v>308</v>
      </c>
      <c r="D12" s="252"/>
      <c r="E12" s="330"/>
      <c r="F12" s="330"/>
      <c r="G12" s="330"/>
      <c r="H12" s="330"/>
      <c r="I12" s="330"/>
      <c r="J12" s="330"/>
      <c r="K12" s="330"/>
      <c r="L12" s="330"/>
      <c r="M12" s="330"/>
      <c r="N12" s="330"/>
      <c r="O12" s="331"/>
      <c r="P12" s="251" t="str">
        <f>IF(SUMPRODUCT(--(LEN(TRIM(SUBSTITUTE(E12,"　","")))=0))&gt;0,"住所に未入力があります","")</f>
        <v>住所に未入力があります</v>
      </c>
      <c r="V12" s="380"/>
      <c r="W12" s="380"/>
      <c r="X12" s="380"/>
      <c r="Y12" s="380"/>
      <c r="Z12" s="380"/>
      <c r="AA12" s="380"/>
      <c r="AB12" s="380"/>
      <c r="AC12" s="380"/>
      <c r="AD12" s="380"/>
      <c r="AE12" s="380"/>
      <c r="AF12" s="380"/>
    </row>
    <row r="13" spans="1:32" ht="24" customHeight="1" x14ac:dyDescent="0.55000000000000004">
      <c r="A13" s="338"/>
      <c r="B13" s="344"/>
      <c r="C13" s="249" t="s">
        <v>309</v>
      </c>
      <c r="D13" s="249"/>
      <c r="E13" s="332"/>
      <c r="F13" s="332"/>
      <c r="G13" s="332"/>
      <c r="H13" s="332"/>
      <c r="I13" s="332"/>
      <c r="J13" s="332"/>
      <c r="K13" s="332"/>
      <c r="L13" s="332"/>
      <c r="M13" s="332"/>
      <c r="N13" s="332"/>
      <c r="O13" s="333"/>
      <c r="P13" s="251" t="str">
        <f>IF(SUMPRODUCT(--(LEN(TRIM(SUBSTITUTE(E13,"　","")))=0))&gt;0,"団体名に未入力があります","")</f>
        <v>団体名に未入力があります</v>
      </c>
      <c r="V13" s="380"/>
      <c r="W13" s="380"/>
      <c r="X13" s="380"/>
      <c r="Y13" s="380"/>
      <c r="Z13" s="380"/>
      <c r="AA13" s="380"/>
      <c r="AB13" s="380"/>
      <c r="AC13" s="380"/>
      <c r="AD13" s="380"/>
      <c r="AE13" s="380"/>
      <c r="AF13" s="380"/>
    </row>
    <row r="14" spans="1:32" ht="24" customHeight="1" x14ac:dyDescent="0.55000000000000004">
      <c r="A14" s="338"/>
      <c r="B14" s="344"/>
      <c r="C14" s="249" t="s">
        <v>312</v>
      </c>
      <c r="D14" s="249"/>
      <c r="E14" s="332"/>
      <c r="F14" s="332"/>
      <c r="G14" s="332"/>
      <c r="H14" s="332"/>
      <c r="I14" s="332"/>
      <c r="J14" s="332"/>
      <c r="K14" s="332"/>
      <c r="L14" s="332"/>
      <c r="M14" s="332"/>
      <c r="N14" s="332"/>
      <c r="O14" s="333"/>
      <c r="P14" s="251" t="str">
        <f>IF(SUMPRODUCT(--(LEN(TRIM(SUBSTITUTE(E14,"　","")))=0))&gt;0,"役職に未入力があります","")</f>
        <v>役職に未入力があります</v>
      </c>
      <c r="V14" s="380"/>
      <c r="W14" s="380"/>
      <c r="X14" s="380"/>
      <c r="Y14" s="380"/>
      <c r="Z14" s="380"/>
      <c r="AA14" s="380"/>
      <c r="AB14" s="380"/>
      <c r="AC14" s="380"/>
      <c r="AD14" s="380"/>
      <c r="AE14" s="380"/>
      <c r="AF14" s="380"/>
    </row>
    <row r="15" spans="1:32" ht="24" customHeight="1" x14ac:dyDescent="0.55000000000000004">
      <c r="A15" s="338"/>
      <c r="B15" s="345"/>
      <c r="C15" s="365" t="s">
        <v>323</v>
      </c>
      <c r="D15" s="366"/>
      <c r="E15" s="332" t="s">
        <v>74</v>
      </c>
      <c r="F15" s="332"/>
      <c r="G15" s="332"/>
      <c r="H15" s="332"/>
      <c r="I15" s="332"/>
      <c r="J15" s="332"/>
      <c r="K15" s="332"/>
      <c r="L15" s="332"/>
      <c r="M15" s="332"/>
      <c r="N15" s="332"/>
      <c r="O15" s="333"/>
      <c r="P15" s="251" t="str">
        <f>IF(SUMPRODUCT(--(LEN(TRIM(SUBSTITUTE(E15,"　","")))=0))&gt;0,"氏名に未入力があります","")</f>
        <v>氏名に未入力があります</v>
      </c>
      <c r="V15" s="380"/>
      <c r="W15" s="380"/>
      <c r="X15" s="380"/>
      <c r="Y15" s="380"/>
      <c r="Z15" s="380"/>
      <c r="AA15" s="380"/>
      <c r="AB15" s="380"/>
      <c r="AC15" s="380"/>
      <c r="AD15" s="380"/>
      <c r="AE15" s="380"/>
      <c r="AF15" s="380"/>
    </row>
    <row r="16" spans="1:32" ht="55.25" customHeight="1" x14ac:dyDescent="0.55000000000000004">
      <c r="A16" s="338"/>
      <c r="B16" s="341" t="s">
        <v>318</v>
      </c>
      <c r="C16" s="369" t="s">
        <v>322</v>
      </c>
      <c r="D16" s="370"/>
      <c r="E16" s="370"/>
      <c r="F16" s="370"/>
      <c r="G16" s="370"/>
      <c r="H16" s="370"/>
      <c r="I16" s="370"/>
      <c r="J16" s="370"/>
      <c r="K16" s="370"/>
      <c r="L16" s="370"/>
      <c r="M16" s="370"/>
      <c r="N16" s="370"/>
      <c r="O16" s="371"/>
    </row>
    <row r="17" spans="1:29" ht="20.399999999999999" customHeight="1" thickBot="1" x14ac:dyDescent="0.6">
      <c r="A17" s="339"/>
      <c r="B17" s="355"/>
      <c r="C17" s="372"/>
      <c r="D17" s="353"/>
      <c r="E17" s="353"/>
      <c r="F17" s="353"/>
      <c r="G17" s="353"/>
      <c r="H17" s="353"/>
      <c r="I17" s="353"/>
      <c r="J17" s="353"/>
      <c r="K17" s="353"/>
      <c r="L17" s="353"/>
      <c r="M17" s="353"/>
      <c r="N17" s="353"/>
      <c r="O17" s="373"/>
    </row>
    <row r="18" spans="1:29" ht="43.75" customHeight="1" x14ac:dyDescent="0.55000000000000004">
      <c r="A18" s="338" t="s">
        <v>319</v>
      </c>
      <c r="B18" s="349" t="s">
        <v>313</v>
      </c>
      <c r="C18" s="349"/>
      <c r="D18" s="367">
        <f>+'(別紙2)口座情報'!C5</f>
        <v>0</v>
      </c>
      <c r="E18" s="367"/>
      <c r="F18" s="253" t="s">
        <v>320</v>
      </c>
      <c r="G18" s="367" t="s">
        <v>314</v>
      </c>
      <c r="H18" s="367"/>
      <c r="I18" s="376">
        <f>+'(別紙2)口座情報'!C9</f>
        <v>0</v>
      </c>
      <c r="J18" s="377"/>
      <c r="K18" s="377"/>
      <c r="L18" s="377"/>
      <c r="M18" s="377"/>
      <c r="N18" s="377"/>
      <c r="O18" s="378"/>
      <c r="Q18" s="241" t="s">
        <v>128</v>
      </c>
    </row>
    <row r="19" spans="1:29" ht="43.75" customHeight="1" x14ac:dyDescent="0.55000000000000004">
      <c r="A19" s="338"/>
      <c r="B19" s="350"/>
      <c r="C19" s="350"/>
      <c r="D19" s="368">
        <f>+'(別紙2)口座情報'!C7</f>
        <v>0</v>
      </c>
      <c r="E19" s="368"/>
      <c r="F19" s="254">
        <f>+'(別紙2)口座情報'!H7</f>
        <v>0</v>
      </c>
      <c r="G19" s="374" t="s">
        <v>321</v>
      </c>
      <c r="H19" s="374"/>
      <c r="I19" s="255">
        <f>+'(別紙2)口座情報'!C10</f>
        <v>0</v>
      </c>
      <c r="J19" s="255">
        <f>+'(別紙2)口座情報'!D10</f>
        <v>0</v>
      </c>
      <c r="K19" s="255">
        <f>+'(別紙2)口座情報'!E10</f>
        <v>0</v>
      </c>
      <c r="L19" s="255">
        <f>+'(別紙2)口座情報'!F10</f>
        <v>0</v>
      </c>
      <c r="M19" s="255">
        <f>+'(別紙2)口座情報'!G10</f>
        <v>0</v>
      </c>
      <c r="N19" s="255">
        <f>+'(別紙2)口座情報'!H10</f>
        <v>0</v>
      </c>
      <c r="O19" s="256">
        <f>+'(別紙2)口座情報'!I10</f>
        <v>0</v>
      </c>
    </row>
    <row r="20" spans="1:29" ht="21.65" customHeight="1" x14ac:dyDescent="0.55000000000000004">
      <c r="A20" s="338"/>
      <c r="B20" s="351" t="s">
        <v>315</v>
      </c>
      <c r="C20" s="352"/>
      <c r="D20" s="356">
        <f>+'(別紙2)口座情報'!C12</f>
        <v>0</v>
      </c>
      <c r="E20" s="357"/>
      <c r="F20" s="357"/>
      <c r="G20" s="357"/>
      <c r="H20" s="357"/>
      <c r="I20" s="357"/>
      <c r="J20" s="357"/>
      <c r="K20" s="357"/>
      <c r="L20" s="357"/>
      <c r="M20" s="357"/>
      <c r="N20" s="357"/>
      <c r="O20" s="358"/>
    </row>
    <row r="21" spans="1:29" ht="5.4" customHeight="1" x14ac:dyDescent="0.55000000000000004">
      <c r="A21" s="338"/>
      <c r="B21" s="351"/>
      <c r="C21" s="352"/>
      <c r="D21" s="359"/>
      <c r="E21" s="360"/>
      <c r="F21" s="360"/>
      <c r="G21" s="360"/>
      <c r="H21" s="360"/>
      <c r="I21" s="360"/>
      <c r="J21" s="360"/>
      <c r="K21" s="360"/>
      <c r="L21" s="360"/>
      <c r="M21" s="360"/>
      <c r="N21" s="360"/>
      <c r="O21" s="361"/>
    </row>
    <row r="22" spans="1:29" ht="39.65" customHeight="1" thickBot="1" x14ac:dyDescent="0.6">
      <c r="A22" s="339"/>
      <c r="B22" s="353"/>
      <c r="C22" s="354"/>
      <c r="D22" s="362"/>
      <c r="E22" s="363"/>
      <c r="F22" s="363"/>
      <c r="G22" s="363"/>
      <c r="H22" s="363"/>
      <c r="I22" s="363"/>
      <c r="J22" s="363"/>
      <c r="K22" s="363"/>
      <c r="L22" s="363"/>
      <c r="M22" s="363"/>
      <c r="N22" s="363"/>
      <c r="O22" s="364"/>
      <c r="P22" s="251" t="str">
        <f>IF(SUMPRODUCT(--(LEN(TRIM(SUBSTITUTE(D20,"　","")))=0))&gt;0,"口座名義に未入力があります","")</f>
        <v/>
      </c>
    </row>
    <row r="23" spans="1:29" x14ac:dyDescent="0.55000000000000004">
      <c r="A23" s="257"/>
      <c r="B23" s="257"/>
      <c r="C23" s="257"/>
      <c r="D23" s="257"/>
      <c r="E23" s="257"/>
      <c r="F23" s="257"/>
      <c r="G23" s="257" t="s">
        <v>128</v>
      </c>
    </row>
    <row r="24" spans="1:29" x14ac:dyDescent="0.55000000000000004">
      <c r="R24" s="360"/>
      <c r="S24" s="360"/>
      <c r="T24" s="360"/>
      <c r="U24" s="360"/>
      <c r="V24" s="360"/>
      <c r="W24" s="360"/>
      <c r="X24" s="360"/>
      <c r="Y24" s="360"/>
      <c r="Z24" s="360"/>
      <c r="AA24" s="360"/>
      <c r="AB24" s="360"/>
      <c r="AC24" s="360"/>
    </row>
    <row r="25" spans="1:29" x14ac:dyDescent="0.55000000000000004">
      <c r="R25" s="360"/>
      <c r="S25" s="360"/>
      <c r="T25" s="360"/>
      <c r="U25" s="360"/>
      <c r="V25" s="360"/>
      <c r="W25" s="360"/>
      <c r="X25" s="360"/>
      <c r="Y25" s="360"/>
      <c r="Z25" s="360"/>
      <c r="AA25" s="360"/>
      <c r="AB25" s="360"/>
      <c r="AC25" s="360"/>
    </row>
    <row r="26" spans="1:29" x14ac:dyDescent="0.55000000000000004">
      <c r="A26" s="241" t="s">
        <v>128</v>
      </c>
      <c r="R26" s="360"/>
      <c r="S26" s="360"/>
      <c r="T26" s="360"/>
      <c r="U26" s="360"/>
      <c r="V26" s="360"/>
      <c r="W26" s="360"/>
      <c r="X26" s="360"/>
      <c r="Y26" s="360"/>
      <c r="Z26" s="360"/>
      <c r="AA26" s="360"/>
      <c r="AB26" s="360"/>
      <c r="AC26" s="360"/>
    </row>
  </sheetData>
  <sheetProtection algorithmName="SHA-512" hashValue="b6x2T/9knGV9vPXiwXd9Qt2+wejgTf6fgy2qeI9MbPnwxqWPNT1BxnmlMCNUBcNkQoFjg6/5fX7TO2IOEAmavQ==" saltValue="j4dP1sCyP5suJRiqTTMwJA==" spinCount="100000" sheet="1" objects="1" scenarios="1"/>
  <mergeCells count="34">
    <mergeCell ref="Q4:T4"/>
    <mergeCell ref="I18:O18"/>
    <mergeCell ref="E15:O15"/>
    <mergeCell ref="R24:AC26"/>
    <mergeCell ref="V11:AF11"/>
    <mergeCell ref="V12:AF12"/>
    <mergeCell ref="V13:AF13"/>
    <mergeCell ref="V14:AF14"/>
    <mergeCell ref="V15:AF15"/>
    <mergeCell ref="A18:A22"/>
    <mergeCell ref="B18:C19"/>
    <mergeCell ref="B20:C22"/>
    <mergeCell ref="B16:B17"/>
    <mergeCell ref="E14:O14"/>
    <mergeCell ref="D20:O22"/>
    <mergeCell ref="C15:D15"/>
    <mergeCell ref="D18:E18"/>
    <mergeCell ref="D19:E19"/>
    <mergeCell ref="C16:O17"/>
    <mergeCell ref="G18:H18"/>
    <mergeCell ref="G19:H19"/>
    <mergeCell ref="A1:O1"/>
    <mergeCell ref="E9:O9"/>
    <mergeCell ref="E10:O10"/>
    <mergeCell ref="E12:O12"/>
    <mergeCell ref="E13:O13"/>
    <mergeCell ref="E11:O11"/>
    <mergeCell ref="A3:F3"/>
    <mergeCell ref="A7:A17"/>
    <mergeCell ref="B7:B10"/>
    <mergeCell ref="B11:B15"/>
    <mergeCell ref="H3:I3"/>
    <mergeCell ref="F7:O7"/>
    <mergeCell ref="F8:O8"/>
  </mergeCells>
  <phoneticPr fontId="1"/>
  <pageMargins left="0.51181102362204722"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sheetPr>
  <dimension ref="A1:G26"/>
  <sheetViews>
    <sheetView zoomScaleNormal="100" workbookViewId="0">
      <selection activeCell="A18" sqref="A1:XFD1048576"/>
    </sheetView>
  </sheetViews>
  <sheetFormatPr defaultRowHeight="31.25" customHeight="1" x14ac:dyDescent="0.55000000000000004"/>
  <cols>
    <col min="1" max="2" width="20.58203125" style="80" customWidth="1"/>
    <col min="3" max="3" width="27.1640625" style="80" customWidth="1"/>
    <col min="4" max="250" width="8.83203125" style="80"/>
    <col min="251" max="251" width="3.1640625" style="80" customWidth="1"/>
    <col min="252" max="254" width="14.1640625" style="80" customWidth="1"/>
    <col min="255" max="255" width="11.58203125" style="80" customWidth="1"/>
    <col min="256" max="256" width="18.6640625" style="80" customWidth="1"/>
    <col min="257" max="506" width="8.83203125" style="80"/>
    <col min="507" max="507" width="3.1640625" style="80" customWidth="1"/>
    <col min="508" max="510" width="14.1640625" style="80" customWidth="1"/>
    <col min="511" max="511" width="11.58203125" style="80" customWidth="1"/>
    <col min="512" max="512" width="18.6640625" style="80" customWidth="1"/>
    <col min="513" max="762" width="8.83203125" style="80"/>
    <col min="763" max="763" width="3.1640625" style="80" customWidth="1"/>
    <col min="764" max="766" width="14.1640625" style="80" customWidth="1"/>
    <col min="767" max="767" width="11.58203125" style="80" customWidth="1"/>
    <col min="768" max="768" width="18.6640625" style="80" customWidth="1"/>
    <col min="769" max="1018" width="8.83203125" style="80"/>
    <col min="1019" max="1019" width="3.1640625" style="80" customWidth="1"/>
    <col min="1020" max="1022" width="14.1640625" style="80" customWidth="1"/>
    <col min="1023" max="1023" width="11.58203125" style="80" customWidth="1"/>
    <col min="1024" max="1024" width="18.6640625" style="80" customWidth="1"/>
    <col min="1025" max="1274" width="8.83203125" style="80"/>
    <col min="1275" max="1275" width="3.1640625" style="80" customWidth="1"/>
    <col min="1276" max="1278" width="14.1640625" style="80" customWidth="1"/>
    <col min="1279" max="1279" width="11.58203125" style="80" customWidth="1"/>
    <col min="1280" max="1280" width="18.6640625" style="80" customWidth="1"/>
    <col min="1281" max="1530" width="8.83203125" style="80"/>
    <col min="1531" max="1531" width="3.1640625" style="80" customWidth="1"/>
    <col min="1532" max="1534" width="14.1640625" style="80" customWidth="1"/>
    <col min="1535" max="1535" width="11.58203125" style="80" customWidth="1"/>
    <col min="1536" max="1536" width="18.6640625" style="80" customWidth="1"/>
    <col min="1537" max="1786" width="8.83203125" style="80"/>
    <col min="1787" max="1787" width="3.1640625" style="80" customWidth="1"/>
    <col min="1788" max="1790" width="14.1640625" style="80" customWidth="1"/>
    <col min="1791" max="1791" width="11.58203125" style="80" customWidth="1"/>
    <col min="1792" max="1792" width="18.6640625" style="80" customWidth="1"/>
    <col min="1793" max="2042" width="8.83203125" style="80"/>
    <col min="2043" max="2043" width="3.1640625" style="80" customWidth="1"/>
    <col min="2044" max="2046" width="14.1640625" style="80" customWidth="1"/>
    <col min="2047" max="2047" width="11.58203125" style="80" customWidth="1"/>
    <col min="2048" max="2048" width="18.6640625" style="80" customWidth="1"/>
    <col min="2049" max="2298" width="8.83203125" style="80"/>
    <col min="2299" max="2299" width="3.1640625" style="80" customWidth="1"/>
    <col min="2300" max="2302" width="14.1640625" style="80" customWidth="1"/>
    <col min="2303" max="2303" width="11.58203125" style="80" customWidth="1"/>
    <col min="2304" max="2304" width="18.6640625" style="80" customWidth="1"/>
    <col min="2305" max="2554" width="8.83203125" style="80"/>
    <col min="2555" max="2555" width="3.1640625" style="80" customWidth="1"/>
    <col min="2556" max="2558" width="14.1640625" style="80" customWidth="1"/>
    <col min="2559" max="2559" width="11.58203125" style="80" customWidth="1"/>
    <col min="2560" max="2560" width="18.6640625" style="80" customWidth="1"/>
    <col min="2561" max="2810" width="8.83203125" style="80"/>
    <col min="2811" max="2811" width="3.1640625" style="80" customWidth="1"/>
    <col min="2812" max="2814" width="14.1640625" style="80" customWidth="1"/>
    <col min="2815" max="2815" width="11.58203125" style="80" customWidth="1"/>
    <col min="2816" max="2816" width="18.6640625" style="80" customWidth="1"/>
    <col min="2817" max="3066" width="8.83203125" style="80"/>
    <col min="3067" max="3067" width="3.1640625" style="80" customWidth="1"/>
    <col min="3068" max="3070" width="14.1640625" style="80" customWidth="1"/>
    <col min="3071" max="3071" width="11.58203125" style="80" customWidth="1"/>
    <col min="3072" max="3072" width="18.6640625" style="80" customWidth="1"/>
    <col min="3073" max="3322" width="8.83203125" style="80"/>
    <col min="3323" max="3323" width="3.1640625" style="80" customWidth="1"/>
    <col min="3324" max="3326" width="14.1640625" style="80" customWidth="1"/>
    <col min="3327" max="3327" width="11.58203125" style="80" customWidth="1"/>
    <col min="3328" max="3328" width="18.6640625" style="80" customWidth="1"/>
    <col min="3329" max="3578" width="8.83203125" style="80"/>
    <col min="3579" max="3579" width="3.1640625" style="80" customWidth="1"/>
    <col min="3580" max="3582" width="14.1640625" style="80" customWidth="1"/>
    <col min="3583" max="3583" width="11.58203125" style="80" customWidth="1"/>
    <col min="3584" max="3584" width="18.6640625" style="80" customWidth="1"/>
    <col min="3585" max="3834" width="8.83203125" style="80"/>
    <col min="3835" max="3835" width="3.1640625" style="80" customWidth="1"/>
    <col min="3836" max="3838" width="14.1640625" style="80" customWidth="1"/>
    <col min="3839" max="3839" width="11.58203125" style="80" customWidth="1"/>
    <col min="3840" max="3840" width="18.6640625" style="80" customWidth="1"/>
    <col min="3841" max="4090" width="8.83203125" style="80"/>
    <col min="4091" max="4091" width="3.1640625" style="80" customWidth="1"/>
    <col min="4092" max="4094" width="14.1640625" style="80" customWidth="1"/>
    <col min="4095" max="4095" width="11.58203125" style="80" customWidth="1"/>
    <col min="4096" max="4096" width="18.6640625" style="80" customWidth="1"/>
    <col min="4097" max="4346" width="8.83203125" style="80"/>
    <col min="4347" max="4347" width="3.1640625" style="80" customWidth="1"/>
    <col min="4348" max="4350" width="14.1640625" style="80" customWidth="1"/>
    <col min="4351" max="4351" width="11.58203125" style="80" customWidth="1"/>
    <col min="4352" max="4352" width="18.6640625" style="80" customWidth="1"/>
    <col min="4353" max="4602" width="8.83203125" style="80"/>
    <col min="4603" max="4603" width="3.1640625" style="80" customWidth="1"/>
    <col min="4604" max="4606" width="14.1640625" style="80" customWidth="1"/>
    <col min="4607" max="4607" width="11.58203125" style="80" customWidth="1"/>
    <col min="4608" max="4608" width="18.6640625" style="80" customWidth="1"/>
    <col min="4609" max="4858" width="8.83203125" style="80"/>
    <col min="4859" max="4859" width="3.1640625" style="80" customWidth="1"/>
    <col min="4860" max="4862" width="14.1640625" style="80" customWidth="1"/>
    <col min="4863" max="4863" width="11.58203125" style="80" customWidth="1"/>
    <col min="4864" max="4864" width="18.6640625" style="80" customWidth="1"/>
    <col min="4865" max="5114" width="8.83203125" style="80"/>
    <col min="5115" max="5115" width="3.1640625" style="80" customWidth="1"/>
    <col min="5116" max="5118" width="14.1640625" style="80" customWidth="1"/>
    <col min="5119" max="5119" width="11.58203125" style="80" customWidth="1"/>
    <col min="5120" max="5120" width="18.6640625" style="80" customWidth="1"/>
    <col min="5121" max="5370" width="8.83203125" style="80"/>
    <col min="5371" max="5371" width="3.1640625" style="80" customWidth="1"/>
    <col min="5372" max="5374" width="14.1640625" style="80" customWidth="1"/>
    <col min="5375" max="5375" width="11.58203125" style="80" customWidth="1"/>
    <col min="5376" max="5376" width="18.6640625" style="80" customWidth="1"/>
    <col min="5377" max="5626" width="8.83203125" style="80"/>
    <col min="5627" max="5627" width="3.1640625" style="80" customWidth="1"/>
    <col min="5628" max="5630" width="14.1640625" style="80" customWidth="1"/>
    <col min="5631" max="5631" width="11.58203125" style="80" customWidth="1"/>
    <col min="5632" max="5632" width="18.6640625" style="80" customWidth="1"/>
    <col min="5633" max="5882" width="8.83203125" style="80"/>
    <col min="5883" max="5883" width="3.1640625" style="80" customWidth="1"/>
    <col min="5884" max="5886" width="14.1640625" style="80" customWidth="1"/>
    <col min="5887" max="5887" width="11.58203125" style="80" customWidth="1"/>
    <col min="5888" max="5888" width="18.6640625" style="80" customWidth="1"/>
    <col min="5889" max="6138" width="8.83203125" style="80"/>
    <col min="6139" max="6139" width="3.1640625" style="80" customWidth="1"/>
    <col min="6140" max="6142" width="14.1640625" style="80" customWidth="1"/>
    <col min="6143" max="6143" width="11.58203125" style="80" customWidth="1"/>
    <col min="6144" max="6144" width="18.6640625" style="80" customWidth="1"/>
    <col min="6145" max="6394" width="8.83203125" style="80"/>
    <col min="6395" max="6395" width="3.1640625" style="80" customWidth="1"/>
    <col min="6396" max="6398" width="14.1640625" style="80" customWidth="1"/>
    <col min="6399" max="6399" width="11.58203125" style="80" customWidth="1"/>
    <col min="6400" max="6400" width="18.6640625" style="80" customWidth="1"/>
    <col min="6401" max="6650" width="8.83203125" style="80"/>
    <col min="6651" max="6651" width="3.1640625" style="80" customWidth="1"/>
    <col min="6652" max="6654" width="14.1640625" style="80" customWidth="1"/>
    <col min="6655" max="6655" width="11.58203125" style="80" customWidth="1"/>
    <col min="6656" max="6656" width="18.6640625" style="80" customWidth="1"/>
    <col min="6657" max="6906" width="8.83203125" style="80"/>
    <col min="6907" max="6907" width="3.1640625" style="80" customWidth="1"/>
    <col min="6908" max="6910" width="14.1640625" style="80" customWidth="1"/>
    <col min="6911" max="6911" width="11.58203125" style="80" customWidth="1"/>
    <col min="6912" max="6912" width="18.6640625" style="80" customWidth="1"/>
    <col min="6913" max="7162" width="8.83203125" style="80"/>
    <col min="7163" max="7163" width="3.1640625" style="80" customWidth="1"/>
    <col min="7164" max="7166" width="14.1640625" style="80" customWidth="1"/>
    <col min="7167" max="7167" width="11.58203125" style="80" customWidth="1"/>
    <col min="7168" max="7168" width="18.6640625" style="80" customWidth="1"/>
    <col min="7169" max="7418" width="8.83203125" style="80"/>
    <col min="7419" max="7419" width="3.1640625" style="80" customWidth="1"/>
    <col min="7420" max="7422" width="14.1640625" style="80" customWidth="1"/>
    <col min="7423" max="7423" width="11.58203125" style="80" customWidth="1"/>
    <col min="7424" max="7424" width="18.6640625" style="80" customWidth="1"/>
    <col min="7425" max="7674" width="8.83203125" style="80"/>
    <col min="7675" max="7675" width="3.1640625" style="80" customWidth="1"/>
    <col min="7676" max="7678" width="14.1640625" style="80" customWidth="1"/>
    <col min="7679" max="7679" width="11.58203125" style="80" customWidth="1"/>
    <col min="7680" max="7680" width="18.6640625" style="80" customWidth="1"/>
    <col min="7681" max="7930" width="8.83203125" style="80"/>
    <col min="7931" max="7931" width="3.1640625" style="80" customWidth="1"/>
    <col min="7932" max="7934" width="14.1640625" style="80" customWidth="1"/>
    <col min="7935" max="7935" width="11.58203125" style="80" customWidth="1"/>
    <col min="7936" max="7936" width="18.6640625" style="80" customWidth="1"/>
    <col min="7937" max="8186" width="8.83203125" style="80"/>
    <col min="8187" max="8187" width="3.1640625" style="80" customWidth="1"/>
    <col min="8188" max="8190" width="14.1640625" style="80" customWidth="1"/>
    <col min="8191" max="8191" width="11.58203125" style="80" customWidth="1"/>
    <col min="8192" max="8192" width="18.6640625" style="80" customWidth="1"/>
    <col min="8193" max="8442" width="8.83203125" style="80"/>
    <col min="8443" max="8443" width="3.1640625" style="80" customWidth="1"/>
    <col min="8444" max="8446" width="14.1640625" style="80" customWidth="1"/>
    <col min="8447" max="8447" width="11.58203125" style="80" customWidth="1"/>
    <col min="8448" max="8448" width="18.6640625" style="80" customWidth="1"/>
    <col min="8449" max="8698" width="8.83203125" style="80"/>
    <col min="8699" max="8699" width="3.1640625" style="80" customWidth="1"/>
    <col min="8700" max="8702" width="14.1640625" style="80" customWidth="1"/>
    <col min="8703" max="8703" width="11.58203125" style="80" customWidth="1"/>
    <col min="8704" max="8704" width="18.6640625" style="80" customWidth="1"/>
    <col min="8705" max="8954" width="8.83203125" style="80"/>
    <col min="8955" max="8955" width="3.1640625" style="80" customWidth="1"/>
    <col min="8956" max="8958" width="14.1640625" style="80" customWidth="1"/>
    <col min="8959" max="8959" width="11.58203125" style="80" customWidth="1"/>
    <col min="8960" max="8960" width="18.6640625" style="80" customWidth="1"/>
    <col min="8961" max="9210" width="8.83203125" style="80"/>
    <col min="9211" max="9211" width="3.1640625" style="80" customWidth="1"/>
    <col min="9212" max="9214" width="14.1640625" style="80" customWidth="1"/>
    <col min="9215" max="9215" width="11.58203125" style="80" customWidth="1"/>
    <col min="9216" max="9216" width="18.6640625" style="80" customWidth="1"/>
    <col min="9217" max="9466" width="8.83203125" style="80"/>
    <col min="9467" max="9467" width="3.1640625" style="80" customWidth="1"/>
    <col min="9468" max="9470" width="14.1640625" style="80" customWidth="1"/>
    <col min="9471" max="9471" width="11.58203125" style="80" customWidth="1"/>
    <col min="9472" max="9472" width="18.6640625" style="80" customWidth="1"/>
    <col min="9473" max="9722" width="8.83203125" style="80"/>
    <col min="9723" max="9723" width="3.1640625" style="80" customWidth="1"/>
    <col min="9724" max="9726" width="14.1640625" style="80" customWidth="1"/>
    <col min="9727" max="9727" width="11.58203125" style="80" customWidth="1"/>
    <col min="9728" max="9728" width="18.6640625" style="80" customWidth="1"/>
    <col min="9729" max="9978" width="8.83203125" style="80"/>
    <col min="9979" max="9979" width="3.1640625" style="80" customWidth="1"/>
    <col min="9980" max="9982" width="14.1640625" style="80" customWidth="1"/>
    <col min="9983" max="9983" width="11.58203125" style="80" customWidth="1"/>
    <col min="9984" max="9984" width="18.6640625" style="80" customWidth="1"/>
    <col min="9985" max="10234" width="8.83203125" style="80"/>
    <col min="10235" max="10235" width="3.1640625" style="80" customWidth="1"/>
    <col min="10236" max="10238" width="14.1640625" style="80" customWidth="1"/>
    <col min="10239" max="10239" width="11.58203125" style="80" customWidth="1"/>
    <col min="10240" max="10240" width="18.6640625" style="80" customWidth="1"/>
    <col min="10241" max="10490" width="8.83203125" style="80"/>
    <col min="10491" max="10491" width="3.1640625" style="80" customWidth="1"/>
    <col min="10492" max="10494" width="14.1640625" style="80" customWidth="1"/>
    <col min="10495" max="10495" width="11.58203125" style="80" customWidth="1"/>
    <col min="10496" max="10496" width="18.6640625" style="80" customWidth="1"/>
    <col min="10497" max="10746" width="8.83203125" style="80"/>
    <col min="10747" max="10747" width="3.1640625" style="80" customWidth="1"/>
    <col min="10748" max="10750" width="14.1640625" style="80" customWidth="1"/>
    <col min="10751" max="10751" width="11.58203125" style="80" customWidth="1"/>
    <col min="10752" max="10752" width="18.6640625" style="80" customWidth="1"/>
    <col min="10753" max="11002" width="8.83203125" style="80"/>
    <col min="11003" max="11003" width="3.1640625" style="80" customWidth="1"/>
    <col min="11004" max="11006" width="14.1640625" style="80" customWidth="1"/>
    <col min="11007" max="11007" width="11.58203125" style="80" customWidth="1"/>
    <col min="11008" max="11008" width="18.6640625" style="80" customWidth="1"/>
    <col min="11009" max="11258" width="8.83203125" style="80"/>
    <col min="11259" max="11259" width="3.1640625" style="80" customWidth="1"/>
    <col min="11260" max="11262" width="14.1640625" style="80" customWidth="1"/>
    <col min="11263" max="11263" width="11.58203125" style="80" customWidth="1"/>
    <col min="11264" max="11264" width="18.6640625" style="80" customWidth="1"/>
    <col min="11265" max="11514" width="8.83203125" style="80"/>
    <col min="11515" max="11515" width="3.1640625" style="80" customWidth="1"/>
    <col min="11516" max="11518" width="14.1640625" style="80" customWidth="1"/>
    <col min="11519" max="11519" width="11.58203125" style="80" customWidth="1"/>
    <col min="11520" max="11520" width="18.6640625" style="80" customWidth="1"/>
    <col min="11521" max="11770" width="8.83203125" style="80"/>
    <col min="11771" max="11771" width="3.1640625" style="80" customWidth="1"/>
    <col min="11772" max="11774" width="14.1640625" style="80" customWidth="1"/>
    <col min="11775" max="11775" width="11.58203125" style="80" customWidth="1"/>
    <col min="11776" max="11776" width="18.6640625" style="80" customWidth="1"/>
    <col min="11777" max="12026" width="8.83203125" style="80"/>
    <col min="12027" max="12027" width="3.1640625" style="80" customWidth="1"/>
    <col min="12028" max="12030" width="14.1640625" style="80" customWidth="1"/>
    <col min="12031" max="12031" width="11.58203125" style="80" customWidth="1"/>
    <col min="12032" max="12032" width="18.6640625" style="80" customWidth="1"/>
    <col min="12033" max="12282" width="8.83203125" style="80"/>
    <col min="12283" max="12283" width="3.1640625" style="80" customWidth="1"/>
    <col min="12284" max="12286" width="14.1640625" style="80" customWidth="1"/>
    <col min="12287" max="12287" width="11.58203125" style="80" customWidth="1"/>
    <col min="12288" max="12288" width="18.6640625" style="80" customWidth="1"/>
    <col min="12289" max="12538" width="8.83203125" style="80"/>
    <col min="12539" max="12539" width="3.1640625" style="80" customWidth="1"/>
    <col min="12540" max="12542" width="14.1640625" style="80" customWidth="1"/>
    <col min="12543" max="12543" width="11.58203125" style="80" customWidth="1"/>
    <col min="12544" max="12544" width="18.6640625" style="80" customWidth="1"/>
    <col min="12545" max="12794" width="8.83203125" style="80"/>
    <col min="12795" max="12795" width="3.1640625" style="80" customWidth="1"/>
    <col min="12796" max="12798" width="14.1640625" style="80" customWidth="1"/>
    <col min="12799" max="12799" width="11.58203125" style="80" customWidth="1"/>
    <col min="12800" max="12800" width="18.6640625" style="80" customWidth="1"/>
    <col min="12801" max="13050" width="8.83203125" style="80"/>
    <col min="13051" max="13051" width="3.1640625" style="80" customWidth="1"/>
    <col min="13052" max="13054" width="14.1640625" style="80" customWidth="1"/>
    <col min="13055" max="13055" width="11.58203125" style="80" customWidth="1"/>
    <col min="13056" max="13056" width="18.6640625" style="80" customWidth="1"/>
    <col min="13057" max="13306" width="8.83203125" style="80"/>
    <col min="13307" max="13307" width="3.1640625" style="80" customWidth="1"/>
    <col min="13308" max="13310" width="14.1640625" style="80" customWidth="1"/>
    <col min="13311" max="13311" width="11.58203125" style="80" customWidth="1"/>
    <col min="13312" max="13312" width="18.6640625" style="80" customWidth="1"/>
    <col min="13313" max="13562" width="8.83203125" style="80"/>
    <col min="13563" max="13563" width="3.1640625" style="80" customWidth="1"/>
    <col min="13564" max="13566" width="14.1640625" style="80" customWidth="1"/>
    <col min="13567" max="13567" width="11.58203125" style="80" customWidth="1"/>
    <col min="13568" max="13568" width="18.6640625" style="80" customWidth="1"/>
    <col min="13569" max="13818" width="8.83203125" style="80"/>
    <col min="13819" max="13819" width="3.1640625" style="80" customWidth="1"/>
    <col min="13820" max="13822" width="14.1640625" style="80" customWidth="1"/>
    <col min="13823" max="13823" width="11.58203125" style="80" customWidth="1"/>
    <col min="13824" max="13824" width="18.6640625" style="80" customWidth="1"/>
    <col min="13825" max="14074" width="8.83203125" style="80"/>
    <col min="14075" max="14075" width="3.1640625" style="80" customWidth="1"/>
    <col min="14076" max="14078" width="14.1640625" style="80" customWidth="1"/>
    <col min="14079" max="14079" width="11.58203125" style="80" customWidth="1"/>
    <col min="14080" max="14080" width="18.6640625" style="80" customWidth="1"/>
    <col min="14081" max="14330" width="8.83203125" style="80"/>
    <col min="14331" max="14331" width="3.1640625" style="80" customWidth="1"/>
    <col min="14332" max="14334" width="14.1640625" style="80" customWidth="1"/>
    <col min="14335" max="14335" width="11.58203125" style="80" customWidth="1"/>
    <col min="14336" max="14336" width="18.6640625" style="80" customWidth="1"/>
    <col min="14337" max="14586" width="8.83203125" style="80"/>
    <col min="14587" max="14587" width="3.1640625" style="80" customWidth="1"/>
    <col min="14588" max="14590" width="14.1640625" style="80" customWidth="1"/>
    <col min="14591" max="14591" width="11.58203125" style="80" customWidth="1"/>
    <col min="14592" max="14592" width="18.6640625" style="80" customWidth="1"/>
    <col min="14593" max="14842" width="8.83203125" style="80"/>
    <col min="14843" max="14843" width="3.1640625" style="80" customWidth="1"/>
    <col min="14844" max="14846" width="14.1640625" style="80" customWidth="1"/>
    <col min="14847" max="14847" width="11.58203125" style="80" customWidth="1"/>
    <col min="14848" max="14848" width="18.6640625" style="80" customWidth="1"/>
    <col min="14849" max="15098" width="8.83203125" style="80"/>
    <col min="15099" max="15099" width="3.1640625" style="80" customWidth="1"/>
    <col min="15100" max="15102" width="14.1640625" style="80" customWidth="1"/>
    <col min="15103" max="15103" width="11.58203125" style="80" customWidth="1"/>
    <col min="15104" max="15104" width="18.6640625" style="80" customWidth="1"/>
    <col min="15105" max="15354" width="8.83203125" style="80"/>
    <col min="15355" max="15355" width="3.1640625" style="80" customWidth="1"/>
    <col min="15356" max="15358" width="14.1640625" style="80" customWidth="1"/>
    <col min="15359" max="15359" width="11.58203125" style="80" customWidth="1"/>
    <col min="15360" max="15360" width="18.6640625" style="80" customWidth="1"/>
    <col min="15361" max="15610" width="8.83203125" style="80"/>
    <col min="15611" max="15611" width="3.1640625" style="80" customWidth="1"/>
    <col min="15612" max="15614" width="14.1640625" style="80" customWidth="1"/>
    <col min="15615" max="15615" width="11.58203125" style="80" customWidth="1"/>
    <col min="15616" max="15616" width="18.6640625" style="80" customWidth="1"/>
    <col min="15617" max="15866" width="8.83203125" style="80"/>
    <col min="15867" max="15867" width="3.1640625" style="80" customWidth="1"/>
    <col min="15868" max="15870" width="14.1640625" style="80" customWidth="1"/>
    <col min="15871" max="15871" width="11.58203125" style="80" customWidth="1"/>
    <col min="15872" max="15872" width="18.6640625" style="80" customWidth="1"/>
    <col min="15873" max="16122" width="8.83203125" style="80"/>
    <col min="16123" max="16123" width="3.1640625" style="80" customWidth="1"/>
    <col min="16124" max="16126" width="14.1640625" style="80" customWidth="1"/>
    <col min="16127" max="16127" width="11.58203125" style="80" customWidth="1"/>
    <col min="16128" max="16128" width="18.6640625" style="80" customWidth="1"/>
    <col min="16129" max="16384" width="8.83203125" style="80"/>
  </cols>
  <sheetData>
    <row r="1" spans="1:7" ht="31.25" customHeight="1" x14ac:dyDescent="0.55000000000000004">
      <c r="A1" s="381" t="s">
        <v>301</v>
      </c>
      <c r="B1" s="381"/>
      <c r="C1" s="381"/>
    </row>
    <row r="2" spans="1:7" ht="17.75" customHeight="1" x14ac:dyDescent="0.55000000000000004">
      <c r="A2" s="381"/>
      <c r="B2" s="381"/>
      <c r="C2" s="381"/>
    </row>
    <row r="3" spans="1:7" ht="31.25" customHeight="1" thickBot="1" x14ac:dyDescent="0.6">
      <c r="A3" s="81" t="s">
        <v>73</v>
      </c>
      <c r="B3" s="382" t="str">
        <f>IF(TRIM(SUBSTITUTE(申請書!R8,"　",""))="","申請書のシートに団体名を入力してください",申請書!R8)</f>
        <v>申請書のシートに団体名を入力してください</v>
      </c>
      <c r="C3" s="382"/>
      <c r="D3" s="82"/>
    </row>
    <row r="4" spans="1:7" ht="7.5" customHeight="1" x14ac:dyDescent="0.55000000000000004">
      <c r="A4" s="79"/>
      <c r="B4" s="79"/>
      <c r="C4" s="79"/>
    </row>
    <row r="5" spans="1:7" ht="30" customHeight="1" thickBot="1" x14ac:dyDescent="0.6">
      <c r="A5" s="83" t="s">
        <v>35</v>
      </c>
      <c r="B5" s="83"/>
      <c r="C5" s="84"/>
    </row>
    <row r="6" spans="1:7" ht="30" customHeight="1" thickBot="1" x14ac:dyDescent="0.6">
      <c r="A6" s="85" t="s">
        <v>36</v>
      </c>
      <c r="B6" s="86" t="s">
        <v>37</v>
      </c>
      <c r="C6" s="87" t="s">
        <v>38</v>
      </c>
    </row>
    <row r="7" spans="1:7" ht="30" customHeight="1" x14ac:dyDescent="0.55000000000000004">
      <c r="A7" s="89" t="s">
        <v>39</v>
      </c>
      <c r="B7" s="90">
        <f>+'(別紙4)収支計画'!B23</f>
        <v>0</v>
      </c>
      <c r="C7" s="91" t="s">
        <v>74</v>
      </c>
    </row>
    <row r="8" spans="1:7" ht="30" customHeight="1" x14ac:dyDescent="0.55000000000000004">
      <c r="A8" s="92" t="s">
        <v>40</v>
      </c>
      <c r="B8" s="93">
        <f>+'(別紙4)収支計画'!C23</f>
        <v>0</v>
      </c>
      <c r="C8" s="94" t="s">
        <v>78</v>
      </c>
    </row>
    <row r="9" spans="1:7" ht="30" customHeight="1" thickBot="1" x14ac:dyDescent="0.6">
      <c r="A9" s="95" t="s">
        <v>75</v>
      </c>
      <c r="B9" s="96">
        <f>+'(別紙4)収支計画'!D23</f>
        <v>0</v>
      </c>
      <c r="C9" s="97"/>
    </row>
    <row r="10" spans="1:7" ht="30" customHeight="1" thickTop="1" thickBot="1" x14ac:dyDescent="0.6">
      <c r="A10" s="98" t="s">
        <v>47</v>
      </c>
      <c r="B10" s="99">
        <f>SUM(B7:B9)</f>
        <v>0</v>
      </c>
      <c r="C10" s="100"/>
    </row>
    <row r="11" spans="1:7" ht="12" customHeight="1" x14ac:dyDescent="0.55000000000000004">
      <c r="A11" s="83"/>
      <c r="B11" s="101"/>
      <c r="C11" s="83"/>
    </row>
    <row r="12" spans="1:7" ht="30" customHeight="1" thickBot="1" x14ac:dyDescent="0.6">
      <c r="A12" s="83" t="s">
        <v>41</v>
      </c>
      <c r="B12" s="83"/>
      <c r="C12" s="83"/>
      <c r="G12" s="190"/>
    </row>
    <row r="13" spans="1:7" ht="30" customHeight="1" thickBot="1" x14ac:dyDescent="0.6">
      <c r="A13" s="85" t="s">
        <v>36</v>
      </c>
      <c r="B13" s="86" t="s">
        <v>37</v>
      </c>
      <c r="C13" s="87" t="s">
        <v>38</v>
      </c>
    </row>
    <row r="14" spans="1:7" ht="30" customHeight="1" x14ac:dyDescent="0.55000000000000004">
      <c r="A14" s="383" t="s">
        <v>42</v>
      </c>
      <c r="B14" s="384"/>
      <c r="C14" s="385"/>
    </row>
    <row r="15" spans="1:7" ht="30" customHeight="1" x14ac:dyDescent="0.55000000000000004">
      <c r="A15" s="92" t="s">
        <v>43</v>
      </c>
      <c r="B15" s="93">
        <f>+'(別紙4)収支計画'!E23</f>
        <v>0</v>
      </c>
      <c r="C15" s="102" t="s">
        <v>95</v>
      </c>
    </row>
    <row r="16" spans="1:7" ht="30" customHeight="1" x14ac:dyDescent="0.55000000000000004">
      <c r="A16" s="92" t="s">
        <v>34</v>
      </c>
      <c r="B16" s="93">
        <f>'(別紙4)収支計画'!F23</f>
        <v>0</v>
      </c>
      <c r="C16" s="103" t="s">
        <v>96</v>
      </c>
    </row>
    <row r="17" spans="1:3" ht="30" customHeight="1" x14ac:dyDescent="0.55000000000000004">
      <c r="A17" s="92" t="s">
        <v>94</v>
      </c>
      <c r="B17" s="93">
        <f>'(別紙4)収支計画'!G23</f>
        <v>0</v>
      </c>
      <c r="C17" s="103" t="s">
        <v>96</v>
      </c>
    </row>
    <row r="18" spans="1:3" ht="30" customHeight="1" x14ac:dyDescent="0.55000000000000004">
      <c r="A18" s="92" t="s">
        <v>44</v>
      </c>
      <c r="B18" s="93">
        <f>SUM(B15:B17)</f>
        <v>0</v>
      </c>
      <c r="C18" s="104"/>
    </row>
    <row r="19" spans="1:3" ht="30" customHeight="1" x14ac:dyDescent="0.55000000000000004">
      <c r="A19" s="386" t="s">
        <v>45</v>
      </c>
      <c r="B19" s="387"/>
      <c r="C19" s="388"/>
    </row>
    <row r="20" spans="1:3" ht="30" customHeight="1" x14ac:dyDescent="0.55000000000000004">
      <c r="A20" s="92" t="s">
        <v>43</v>
      </c>
      <c r="B20" s="93">
        <f>+'(別紙4)収支計画'!H23</f>
        <v>0</v>
      </c>
      <c r="C20" s="105" t="s">
        <v>77</v>
      </c>
    </row>
    <row r="21" spans="1:3" ht="30" customHeight="1" x14ac:dyDescent="0.55000000000000004">
      <c r="A21" s="92" t="s">
        <v>79</v>
      </c>
      <c r="B21" s="93">
        <f>+'(別紙4)収支計画'!I23</f>
        <v>0</v>
      </c>
      <c r="C21" s="106"/>
    </row>
    <row r="22" spans="1:3" ht="30" customHeight="1" thickBot="1" x14ac:dyDescent="0.6">
      <c r="A22" s="95" t="s">
        <v>44</v>
      </c>
      <c r="B22" s="96">
        <f>SUM(B20:B21)</f>
        <v>0</v>
      </c>
      <c r="C22" s="107"/>
    </row>
    <row r="23" spans="1:3" ht="30" customHeight="1" thickTop="1" thickBot="1" x14ac:dyDescent="0.6">
      <c r="A23" s="98" t="s">
        <v>46</v>
      </c>
      <c r="B23" s="99">
        <f>+B22+B18</f>
        <v>0</v>
      </c>
      <c r="C23" s="100"/>
    </row>
    <row r="24" spans="1:3" ht="16.25" customHeight="1" x14ac:dyDescent="0.55000000000000004">
      <c r="A24" s="83"/>
      <c r="B24" s="83"/>
      <c r="C24" s="83"/>
    </row>
    <row r="25" spans="1:3" ht="31.25" customHeight="1" x14ac:dyDescent="0.55000000000000004">
      <c r="A25" s="389" t="s">
        <v>328</v>
      </c>
      <c r="B25" s="389"/>
      <c r="C25" s="389"/>
    </row>
    <row r="26" spans="1:3" ht="31.25" customHeight="1" x14ac:dyDescent="0.55000000000000004">
      <c r="A26" s="108"/>
      <c r="B26" s="108"/>
      <c r="C26" s="108"/>
    </row>
  </sheetData>
  <sheetProtection algorithmName="SHA-512" hashValue="JCoOaGqmt9+Mme4CBSBUDT3OVlk4H99n/Fu8AAX8g9/8Rq0EtXCvoYaGu0PMLX56NHtQKmrYAKbjFbMZ+Wwj5g==" saltValue="VmX4YNFtRIkXQAL4EAkMaA==" spinCount="100000" sheet="1" selectLockedCells="1" selectUnlockedCells="1"/>
  <mergeCells count="5">
    <mergeCell ref="A1:C2"/>
    <mergeCell ref="B3:C3"/>
    <mergeCell ref="A14:C14"/>
    <mergeCell ref="A19:C19"/>
    <mergeCell ref="A25:C25"/>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3:R36"/>
  <sheetViews>
    <sheetView view="pageBreakPreview" topLeftCell="A9" zoomScaleNormal="100" zoomScaleSheetLayoutView="100" workbookViewId="0">
      <selection activeCell="C26" sqref="C26"/>
    </sheetView>
  </sheetViews>
  <sheetFormatPr defaultColWidth="8.58203125" defaultRowHeight="13" x14ac:dyDescent="0.55000000000000004"/>
  <cols>
    <col min="1" max="1" width="8.5" style="130" customWidth="1"/>
    <col min="2" max="9" width="14.58203125" style="131" customWidth="1"/>
    <col min="10" max="10" width="15.1640625" style="131" customWidth="1"/>
    <col min="11" max="11" width="13" style="131" customWidth="1"/>
    <col min="12" max="13" width="9.1640625" style="131" hidden="1" customWidth="1"/>
    <col min="14" max="15" width="8.58203125" style="131" hidden="1" customWidth="1"/>
    <col min="16" max="17" width="0" style="131" hidden="1" customWidth="1"/>
    <col min="18" max="16384" width="8.58203125" style="131"/>
  </cols>
  <sheetData>
    <row r="3" spans="1:13" s="112" customFormat="1" ht="15" x14ac:dyDescent="0.55000000000000004">
      <c r="A3" s="111"/>
    </row>
    <row r="4" spans="1:13" s="112" customFormat="1" ht="28.25" customHeight="1" x14ac:dyDescent="0.55000000000000004">
      <c r="A4" s="407" t="s">
        <v>299</v>
      </c>
      <c r="B4" s="407"/>
      <c r="C4" s="407"/>
      <c r="D4" s="407"/>
      <c r="E4" s="407"/>
      <c r="F4" s="407"/>
      <c r="G4" s="407"/>
      <c r="H4" s="408"/>
      <c r="I4" s="113" t="s">
        <v>31</v>
      </c>
      <c r="J4" s="113" t="str">
        <f>'(別紙1－1)年間活動計画'!O2</f>
        <v>9月</v>
      </c>
    </row>
    <row r="5" spans="1:13" s="112" customFormat="1" ht="29.15" customHeight="1" x14ac:dyDescent="0.55000000000000004">
      <c r="A5" s="1" t="s">
        <v>300</v>
      </c>
      <c r="B5" s="114"/>
      <c r="C5" s="114"/>
      <c r="D5" s="114"/>
      <c r="E5" s="114"/>
      <c r="F5" s="114"/>
      <c r="G5" s="114"/>
      <c r="H5" s="114"/>
      <c r="I5" s="114"/>
    </row>
    <row r="6" spans="1:13" s="112" customFormat="1" ht="8" customHeight="1" x14ac:dyDescent="0.55000000000000004">
      <c r="A6" s="1"/>
      <c r="B6" s="114"/>
      <c r="C6" s="114"/>
      <c r="D6" s="114"/>
      <c r="E6" s="114"/>
      <c r="F6" s="114"/>
      <c r="G6" s="114"/>
      <c r="H6" s="114"/>
      <c r="I6" s="114"/>
    </row>
    <row r="7" spans="1:13" s="112" customFormat="1" ht="25.5" customHeight="1" thickBot="1" x14ac:dyDescent="0.6">
      <c r="A7" s="409" t="s">
        <v>73</v>
      </c>
      <c r="B7" s="409"/>
      <c r="C7" s="382" t="str">
        <f>IF(TRIM(SUBSTITUTE(申請書!R8,"　",""))="","申請書のシートに団体名を入力してください",申請書!R8)</f>
        <v>申請書のシートに団体名を入力してください</v>
      </c>
      <c r="D7" s="382"/>
      <c r="E7" s="382"/>
      <c r="F7" s="112" t="s">
        <v>249</v>
      </c>
      <c r="G7" s="109"/>
    </row>
    <row r="8" spans="1:13" s="112" customFormat="1" ht="15.5" thickBot="1" x14ac:dyDescent="0.6">
      <c r="A8" s="111"/>
      <c r="J8" s="112" t="s">
        <v>72</v>
      </c>
    </row>
    <row r="9" spans="1:13" s="112" customFormat="1" ht="23.15" customHeight="1" thickBot="1" x14ac:dyDescent="0.6">
      <c r="A9" s="395" t="s">
        <v>71</v>
      </c>
      <c r="B9" s="410" t="s">
        <v>63</v>
      </c>
      <c r="C9" s="411"/>
      <c r="D9" s="411"/>
      <c r="E9" s="410" t="s">
        <v>62</v>
      </c>
      <c r="F9" s="412"/>
      <c r="G9" s="412"/>
      <c r="H9" s="411"/>
      <c r="I9" s="411"/>
      <c r="J9" s="395" t="s">
        <v>70</v>
      </c>
    </row>
    <row r="10" spans="1:13" s="112" customFormat="1" ht="23.15" customHeight="1" x14ac:dyDescent="0.55000000000000004">
      <c r="A10" s="396"/>
      <c r="B10" s="398" t="s">
        <v>69</v>
      </c>
      <c r="C10" s="400" t="s">
        <v>68</v>
      </c>
      <c r="D10" s="402" t="s">
        <v>76</v>
      </c>
      <c r="E10" s="404" t="s">
        <v>67</v>
      </c>
      <c r="F10" s="405"/>
      <c r="G10" s="406"/>
      <c r="H10" s="404" t="s">
        <v>66</v>
      </c>
      <c r="I10" s="406"/>
      <c r="J10" s="396"/>
      <c r="K10" s="199"/>
    </row>
    <row r="11" spans="1:13" s="111" customFormat="1" ht="21.65" customHeight="1" thickBot="1" x14ac:dyDescent="0.6">
      <c r="A11" s="397"/>
      <c r="B11" s="399"/>
      <c r="C11" s="401"/>
      <c r="D11" s="403"/>
      <c r="E11" s="115" t="s">
        <v>65</v>
      </c>
      <c r="F11" s="116" t="s">
        <v>64</v>
      </c>
      <c r="G11" s="117" t="s">
        <v>86</v>
      </c>
      <c r="H11" s="115" t="s">
        <v>65</v>
      </c>
      <c r="I11" s="118" t="s">
        <v>187</v>
      </c>
      <c r="J11" s="397"/>
      <c r="L11" s="111" t="s">
        <v>63</v>
      </c>
      <c r="M11" s="111" t="s">
        <v>62</v>
      </c>
    </row>
    <row r="12" spans="1:13" s="112" customFormat="1" ht="44.15" customHeight="1" x14ac:dyDescent="0.55000000000000004">
      <c r="A12" s="119" t="s">
        <v>61</v>
      </c>
      <c r="B12" s="147"/>
      <c r="C12" s="148"/>
      <c r="D12" s="148"/>
      <c r="E12" s="149">
        <f>+'(別紙1－1)年間活動計画'!C102</f>
        <v>0</v>
      </c>
      <c r="F12" s="150"/>
      <c r="G12" s="151"/>
      <c r="H12" s="152"/>
      <c r="I12" s="153"/>
      <c r="J12" s="120">
        <f>+L12-M12</f>
        <v>0</v>
      </c>
      <c r="K12" s="191" t="str">
        <f>IF(J12="","",IF(J12&lt;0,"収支累計がマイナスです。入力し直してください",""))</f>
        <v/>
      </c>
      <c r="L12" s="121">
        <f t="shared" ref="L12:L22" si="0">SUM(B12:D12)</f>
        <v>0</v>
      </c>
      <c r="M12" s="121">
        <f t="shared" ref="M12:M23" si="1">SUM(E12:I12)</f>
        <v>0</v>
      </c>
    </row>
    <row r="13" spans="1:13" s="112" customFormat="1" ht="44.15" customHeight="1" x14ac:dyDescent="0.55000000000000004">
      <c r="A13" s="122" t="s">
        <v>60</v>
      </c>
      <c r="B13" s="147"/>
      <c r="C13" s="154"/>
      <c r="D13" s="154"/>
      <c r="E13" s="156">
        <f>+'(別紙1－1)年間活動計画'!D$102</f>
        <v>0</v>
      </c>
      <c r="F13" s="157"/>
      <c r="G13" s="158"/>
      <c r="H13" s="159"/>
      <c r="I13" s="160"/>
      <c r="J13" s="123">
        <f t="shared" ref="J13:J24" si="2">+J12+L13-M13</f>
        <v>0</v>
      </c>
      <c r="K13" s="191" t="str">
        <f t="shared" ref="K13:K24" si="3">IF(J13="","",IF(J13&lt;0,"収支累計がマイナスです。入力し直してください",""))</f>
        <v/>
      </c>
      <c r="L13" s="121">
        <f t="shared" si="0"/>
        <v>0</v>
      </c>
      <c r="M13" s="121">
        <f t="shared" si="1"/>
        <v>0</v>
      </c>
    </row>
    <row r="14" spans="1:13" s="112" customFormat="1" ht="44.15" customHeight="1" x14ac:dyDescent="0.55000000000000004">
      <c r="A14" s="122" t="s">
        <v>59</v>
      </c>
      <c r="B14" s="147"/>
      <c r="C14" s="154"/>
      <c r="D14" s="155"/>
      <c r="E14" s="156">
        <f>+'(別紙1－1)年間活動計画'!E$102</f>
        <v>0</v>
      </c>
      <c r="F14" s="157"/>
      <c r="G14" s="158"/>
      <c r="H14" s="159"/>
      <c r="I14" s="160"/>
      <c r="J14" s="123">
        <f t="shared" si="2"/>
        <v>0</v>
      </c>
      <c r="K14" s="191" t="str">
        <f t="shared" si="3"/>
        <v/>
      </c>
      <c r="L14" s="121">
        <f t="shared" si="0"/>
        <v>0</v>
      </c>
      <c r="M14" s="121">
        <f t="shared" si="1"/>
        <v>0</v>
      </c>
    </row>
    <row r="15" spans="1:13" s="112" customFormat="1" ht="44.15" customHeight="1" x14ac:dyDescent="0.55000000000000004">
      <c r="A15" s="122" t="s">
        <v>58</v>
      </c>
      <c r="B15" s="156"/>
      <c r="C15" s="154"/>
      <c r="D15" s="155"/>
      <c r="E15" s="156">
        <f>+'(別紙1－1)年間活動計画'!F$102</f>
        <v>0</v>
      </c>
      <c r="F15" s="157"/>
      <c r="G15" s="158"/>
      <c r="H15" s="161"/>
      <c r="I15" s="160"/>
      <c r="J15" s="123">
        <f t="shared" si="2"/>
        <v>0</v>
      </c>
      <c r="K15" s="191" t="str">
        <f t="shared" si="3"/>
        <v/>
      </c>
      <c r="L15" s="121">
        <f t="shared" si="0"/>
        <v>0</v>
      </c>
      <c r="M15" s="121">
        <f t="shared" si="1"/>
        <v>0</v>
      </c>
    </row>
    <row r="16" spans="1:13" s="112" customFormat="1" ht="44.15" customHeight="1" x14ac:dyDescent="0.55000000000000004">
      <c r="A16" s="122" t="s">
        <v>57</v>
      </c>
      <c r="B16" s="156"/>
      <c r="C16" s="154"/>
      <c r="D16" s="155"/>
      <c r="E16" s="156">
        <f>+'(別紙1－1)年間活動計画'!G$102</f>
        <v>0</v>
      </c>
      <c r="F16" s="157"/>
      <c r="G16" s="158"/>
      <c r="H16" s="200"/>
      <c r="I16" s="160"/>
      <c r="J16" s="123">
        <f t="shared" si="2"/>
        <v>0</v>
      </c>
      <c r="K16" s="191" t="str">
        <f t="shared" si="3"/>
        <v/>
      </c>
      <c r="L16" s="121">
        <f t="shared" si="0"/>
        <v>0</v>
      </c>
      <c r="M16" s="121">
        <f t="shared" si="1"/>
        <v>0</v>
      </c>
    </row>
    <row r="17" spans="1:18" s="112" customFormat="1" ht="44.15" customHeight="1" x14ac:dyDescent="0.55000000000000004">
      <c r="A17" s="122" t="s">
        <v>56</v>
      </c>
      <c r="B17" s="156"/>
      <c r="C17" s="154"/>
      <c r="D17" s="155"/>
      <c r="E17" s="156">
        <f>+'(別紙1－1)年間活動計画'!H$102</f>
        <v>0</v>
      </c>
      <c r="F17" s="157"/>
      <c r="G17" s="158"/>
      <c r="H17" s="161"/>
      <c r="I17" s="160"/>
      <c r="J17" s="123">
        <f t="shared" si="2"/>
        <v>0</v>
      </c>
      <c r="K17" s="191" t="str">
        <f t="shared" si="3"/>
        <v/>
      </c>
      <c r="L17" s="121">
        <f t="shared" si="0"/>
        <v>0</v>
      </c>
      <c r="M17" s="121">
        <f t="shared" si="1"/>
        <v>0</v>
      </c>
    </row>
    <row r="18" spans="1:18" s="112" customFormat="1" ht="44.15" customHeight="1" x14ac:dyDescent="0.55000000000000004">
      <c r="A18" s="122" t="s">
        <v>55</v>
      </c>
      <c r="B18" s="156"/>
      <c r="C18" s="154"/>
      <c r="D18" s="155"/>
      <c r="E18" s="156">
        <f>+'(別紙1－1)年間活動計画'!I$102</f>
        <v>0</v>
      </c>
      <c r="F18" s="157"/>
      <c r="G18" s="158"/>
      <c r="H18" s="161"/>
      <c r="I18" s="160"/>
      <c r="J18" s="123">
        <f t="shared" si="2"/>
        <v>0</v>
      </c>
      <c r="K18" s="191" t="str">
        <f t="shared" si="3"/>
        <v/>
      </c>
      <c r="L18" s="121">
        <f t="shared" si="0"/>
        <v>0</v>
      </c>
      <c r="M18" s="121">
        <f t="shared" si="1"/>
        <v>0</v>
      </c>
    </row>
    <row r="19" spans="1:18" s="112" customFormat="1" ht="44.15" customHeight="1" x14ac:dyDescent="0.55000000000000004">
      <c r="A19" s="122" t="s">
        <v>54</v>
      </c>
      <c r="B19" s="156"/>
      <c r="C19" s="154"/>
      <c r="D19" s="155" t="s">
        <v>128</v>
      </c>
      <c r="E19" s="156">
        <f>+'(別紙1－1)年間活動計画'!J$102</f>
        <v>0</v>
      </c>
      <c r="F19" s="157"/>
      <c r="G19" s="158"/>
      <c r="H19" s="161"/>
      <c r="I19" s="160"/>
      <c r="J19" s="123">
        <f t="shared" si="2"/>
        <v>0</v>
      </c>
      <c r="K19" s="191" t="str">
        <f t="shared" si="3"/>
        <v/>
      </c>
      <c r="L19" s="121">
        <f t="shared" si="0"/>
        <v>0</v>
      </c>
      <c r="M19" s="121">
        <f t="shared" si="1"/>
        <v>0</v>
      </c>
    </row>
    <row r="20" spans="1:18" s="112" customFormat="1" ht="44.15" customHeight="1" x14ac:dyDescent="0.55000000000000004">
      <c r="A20" s="122" t="s">
        <v>53</v>
      </c>
      <c r="B20" s="156"/>
      <c r="C20" s="154"/>
      <c r="D20" s="155"/>
      <c r="E20" s="156">
        <f>+'(別紙1－1)年間活動計画'!K$102</f>
        <v>0</v>
      </c>
      <c r="F20" s="157"/>
      <c r="G20" s="158"/>
      <c r="H20" s="161"/>
      <c r="I20" s="160"/>
      <c r="J20" s="123">
        <f t="shared" si="2"/>
        <v>0</v>
      </c>
      <c r="K20" s="191" t="str">
        <f t="shared" si="3"/>
        <v/>
      </c>
      <c r="L20" s="121">
        <f t="shared" si="0"/>
        <v>0</v>
      </c>
      <c r="M20" s="121">
        <f t="shared" si="1"/>
        <v>0</v>
      </c>
    </row>
    <row r="21" spans="1:18" s="112" customFormat="1" ht="44.15" customHeight="1" x14ac:dyDescent="0.55000000000000004">
      <c r="A21" s="122" t="s">
        <v>52</v>
      </c>
      <c r="B21" s="156"/>
      <c r="C21" s="154"/>
      <c r="D21" s="155"/>
      <c r="E21" s="156">
        <f>+'(別紙1－1)年間活動計画'!L$102</f>
        <v>0</v>
      </c>
      <c r="F21" s="157"/>
      <c r="G21" s="158"/>
      <c r="H21" s="161"/>
      <c r="I21" s="160"/>
      <c r="J21" s="123">
        <f t="shared" si="2"/>
        <v>0</v>
      </c>
      <c r="K21" s="192" t="str">
        <f t="shared" si="3"/>
        <v/>
      </c>
      <c r="L21" s="121">
        <f t="shared" si="0"/>
        <v>0</v>
      </c>
      <c r="M21" s="121">
        <f t="shared" si="1"/>
        <v>0</v>
      </c>
      <c r="N21" s="191"/>
      <c r="O21" s="191"/>
      <c r="P21" s="191"/>
      <c r="Q21" s="191"/>
      <c r="R21" s="191"/>
    </row>
    <row r="22" spans="1:18" s="112" customFormat="1" ht="44.15" customHeight="1" thickBot="1" x14ac:dyDescent="0.6">
      <c r="A22" s="122" t="s">
        <v>51</v>
      </c>
      <c r="B22" s="176"/>
      <c r="C22" s="201"/>
      <c r="D22" s="162"/>
      <c r="E22" s="163">
        <f>+'(別紙1－1)年間活動計画'!M$102</f>
        <v>0</v>
      </c>
      <c r="F22" s="164"/>
      <c r="G22" s="165"/>
      <c r="H22" s="166"/>
      <c r="I22" s="167"/>
      <c r="J22" s="123">
        <f t="shared" si="2"/>
        <v>0</v>
      </c>
      <c r="K22" s="191" t="str">
        <f t="shared" si="3"/>
        <v/>
      </c>
      <c r="L22" s="121">
        <f t="shared" si="0"/>
        <v>0</v>
      </c>
      <c r="M22" s="121">
        <f t="shared" si="1"/>
        <v>0</v>
      </c>
    </row>
    <row r="23" spans="1:18" s="112" customFormat="1" ht="44.15" customHeight="1" thickTop="1" thickBot="1" x14ac:dyDescent="0.6">
      <c r="A23" s="193" t="s">
        <v>50</v>
      </c>
      <c r="B23" s="124">
        <f>SUM(B12:B22)</f>
        <v>0</v>
      </c>
      <c r="C23" s="194">
        <f>SUM(C12:C22)</f>
        <v>0</v>
      </c>
      <c r="D23" s="125">
        <f t="shared" ref="D23:I23" si="4">SUM(D12:D22)</f>
        <v>0</v>
      </c>
      <c r="E23" s="124">
        <f>IF(SUM(E12:E22)='(別紙1－1)年間活動計画'!O102,SUM(E12:E22),"入力誤り")</f>
        <v>0</v>
      </c>
      <c r="F23" s="195">
        <f>IF(SUM(F12:F22)='(別紙1－1)年間活動計画'!O105,SUM(F12:F22),"入力誤り")</f>
        <v>0</v>
      </c>
      <c r="G23" s="195">
        <f>IF(SUM(G12:G22)='(別紙1－2)消耗品計画'!K40,SUM(G12:G22),"入力誤り")</f>
        <v>0</v>
      </c>
      <c r="H23" s="196">
        <f t="shared" si="4"/>
        <v>0</v>
      </c>
      <c r="I23" s="197">
        <f t="shared" si="4"/>
        <v>0</v>
      </c>
      <c r="J23" s="168">
        <f>+L23-M23</f>
        <v>0</v>
      </c>
      <c r="K23" s="191" t="str">
        <f t="shared" si="3"/>
        <v/>
      </c>
      <c r="L23" s="121">
        <f>SUM(B23:D23)</f>
        <v>0</v>
      </c>
      <c r="M23" s="121">
        <f t="shared" si="1"/>
        <v>0</v>
      </c>
    </row>
    <row r="24" spans="1:18" s="112" customFormat="1" ht="44.15" customHeight="1" thickTop="1" thickBot="1" x14ac:dyDescent="0.6">
      <c r="A24" s="126" t="s">
        <v>49</v>
      </c>
      <c r="B24" s="390">
        <f>SUM(B23:D23)</f>
        <v>0</v>
      </c>
      <c r="C24" s="391"/>
      <c r="D24" s="392"/>
      <c r="E24" s="390">
        <f>SUM(E23:I23)</f>
        <v>0</v>
      </c>
      <c r="F24" s="391"/>
      <c r="G24" s="391"/>
      <c r="H24" s="391"/>
      <c r="I24" s="392"/>
      <c r="J24" s="5">
        <f t="shared" si="2"/>
        <v>0</v>
      </c>
      <c r="K24" s="191" t="str">
        <f t="shared" si="3"/>
        <v/>
      </c>
    </row>
    <row r="25" spans="1:18" s="112" customFormat="1" ht="32.4" customHeight="1" x14ac:dyDescent="0.55000000000000004">
      <c r="A25" s="111"/>
      <c r="B25" s="121"/>
      <c r="C25" s="393" t="str">
        <f>IF(B24=E24,"","⚠ 収支が一致していません。収入・支出それぞれの項目を確認してください。")</f>
        <v/>
      </c>
      <c r="D25" s="393"/>
      <c r="E25" s="393"/>
      <c r="F25" s="393"/>
      <c r="G25" s="393"/>
      <c r="H25" s="393"/>
      <c r="I25" s="393"/>
    </row>
    <row r="26" spans="1:18" s="112" customFormat="1" ht="32.4" customHeight="1" x14ac:dyDescent="0.55000000000000004">
      <c r="A26" s="111"/>
      <c r="B26" s="121"/>
      <c r="C26" s="198" t="str">
        <f>IF(OR(B35,B36),"補助金は申請月の翌月に計上してください","")</f>
        <v>補助金は申請月の翌月に計上してください</v>
      </c>
      <c r="D26" s="127"/>
      <c r="E26" s="127"/>
      <c r="F26" s="127"/>
      <c r="G26" s="127"/>
      <c r="H26" s="128"/>
      <c r="I26" s="128"/>
    </row>
    <row r="27" spans="1:18" s="112" customFormat="1" ht="27" customHeight="1" x14ac:dyDescent="0.55000000000000004">
      <c r="A27" s="111"/>
      <c r="B27" s="121" t="s">
        <v>48</v>
      </c>
      <c r="C27" s="111"/>
      <c r="D27" s="129"/>
      <c r="E27" s="129"/>
      <c r="F27" s="129"/>
      <c r="G27" s="129"/>
      <c r="H27" s="129"/>
      <c r="I27" s="129"/>
    </row>
    <row r="28" spans="1:18" s="112" customFormat="1" ht="15" x14ac:dyDescent="0.55000000000000004">
      <c r="A28" s="111"/>
      <c r="B28" s="394" t="s">
        <v>97</v>
      </c>
      <c r="C28" s="394"/>
      <c r="D28" s="394"/>
      <c r="E28" s="394"/>
      <c r="F28" s="394"/>
      <c r="G28" s="394"/>
    </row>
    <row r="29" spans="1:18" ht="15" x14ac:dyDescent="0.55000000000000004">
      <c r="B29" s="112" t="s">
        <v>100</v>
      </c>
    </row>
    <row r="30" spans="1:18" ht="15" x14ac:dyDescent="0.55000000000000004">
      <c r="B30" s="112" t="s">
        <v>98</v>
      </c>
    </row>
    <row r="31" spans="1:18" ht="15" x14ac:dyDescent="0.55000000000000004">
      <c r="B31" s="112" t="s">
        <v>101</v>
      </c>
    </row>
    <row r="32" spans="1:18" ht="15" x14ac:dyDescent="0.55000000000000004">
      <c r="B32" s="112" t="s">
        <v>161</v>
      </c>
    </row>
    <row r="35" spans="2:3" x14ac:dyDescent="0.55000000000000004">
      <c r="B35" s="131" t="b">
        <f>IF(J4="4月",C13="",IF(J4="5月",C14="",IF(J4="6月",C15="",IF(J4="7月",C16="",IF(J4="8月",C17="",IF(J4="9月",C18="",IF(J4="10月",C19="",IF(J4="11月",C20="",IF(J4="12月",C21="",IF(J4="1月",C22="",""))))))))))</f>
        <v>1</v>
      </c>
      <c r="C35" s="131" t="s">
        <v>250</v>
      </c>
    </row>
    <row r="36" spans="2:3" ht="15.65" customHeight="1" x14ac:dyDescent="0.55000000000000004">
      <c r="B36" s="131" t="b">
        <f>OR(AND(J4="4月",COUNTIF(C12:C12,"&gt;0")+COUNTIF(C14:C22,"&gt;0")&gt;0),AND(J4="5月",COUNTIF(C12:C13,"&gt;0")+COUNTIF(C15:C22,"&gt;0")&gt;0),AND(J4="6月",COUNTIF(C12:C14,"&gt;0")+COUNTIF(C16:C22,"&gt;0")&gt;0),AND(J4="7月",COUNTIF(C12:C15,"&gt;0")+COUNTIF(C17:C22,"&gt;0")&gt;0),AND(J4="8月",COUNTIF(C12:C16,"&gt;0")+COUNTIF(C18:C22,"&gt;0")&gt;0),AND(J4="9月",COUNTIF(C12:C17,"&gt;0")+COUNTIF(C19:C22,"&gt;0")&gt;0),AND(J4="10月",COUNTIF(C12:C18,"&gt;0")+COUNTIF(C20:C22,"&gt;0")&gt;0),AND(J4="11月",COUNTIF(C12:C19,"&gt;0")+COUNTIF(C21:C22,"&gt;0")&gt;0),AND(J4="12月",COUNTIF(C12:C20,"&gt;0")+COUNTIF(C22:C22,"&gt;0")&gt;0),AND(J4="1月",COUNTIF(C12:C21,"&gt;0")&gt;0))</f>
        <v>0</v>
      </c>
      <c r="C36" s="131" t="s">
        <v>251</v>
      </c>
    </row>
  </sheetData>
  <sheetProtection algorithmName="SHA-512" hashValue="JFB8JOrp8e5kKBJoS+phKvsnJWmCiteP/+c8Bx7T90G0/I5ltNwydb0trma1d9+DnKiQT3MaB+v8heYRLT5AXw==" saltValue="nC32ab600eTugtexm7j1qw==" spinCount="100000" sheet="1" objects="1" scenarios="1"/>
  <mergeCells count="16">
    <mergeCell ref="A4:H4"/>
    <mergeCell ref="A7:B7"/>
    <mergeCell ref="C7:E7"/>
    <mergeCell ref="A9:A11"/>
    <mergeCell ref="B9:D9"/>
    <mergeCell ref="E9:I9"/>
    <mergeCell ref="B24:D24"/>
    <mergeCell ref="E24:I24"/>
    <mergeCell ref="C25:I25"/>
    <mergeCell ref="B28:G28"/>
    <mergeCell ref="J9:J11"/>
    <mergeCell ref="B10:B11"/>
    <mergeCell ref="C10:C11"/>
    <mergeCell ref="D10:D11"/>
    <mergeCell ref="E10:G10"/>
    <mergeCell ref="H10:I10"/>
  </mergeCells>
  <phoneticPr fontId="1"/>
  <conditionalFormatting sqref="E23">
    <cfRule type="expression" dxfId="25" priority="7">
      <formula>E23="入力誤り"</formula>
    </cfRule>
    <cfRule type="expression" priority="8">
      <formula>E23="入力誤り"</formula>
    </cfRule>
  </conditionalFormatting>
  <conditionalFormatting sqref="E23:G23">
    <cfRule type="expression" dxfId="24" priority="4">
      <formula>E23="入力誤り"</formula>
    </cfRule>
  </conditionalFormatting>
  <conditionalFormatting sqref="F23:G23">
    <cfRule type="expression" dxfId="23" priority="6">
      <formula>F23="入力誤り"</formula>
    </cfRule>
  </conditionalFormatting>
  <conditionalFormatting sqref="G23">
    <cfRule type="expression" dxfId="22" priority="1">
      <formula>G23="入力誤り"</formula>
    </cfRule>
    <cfRule type="expression" priority="2">
      <formula>G23="入力誤り"</formula>
    </cfRule>
  </conditionalFormatting>
  <conditionalFormatting sqref="N22">
    <cfRule type="expression" dxfId="21" priority="5">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469E-D5ED-4A8C-A5CE-7FBB5207BD6D}">
  <sheetPr>
    <tabColor theme="4" tint="0.79998168889431442"/>
    <pageSetUpPr fitToPage="1"/>
  </sheetPr>
  <dimension ref="B1:H29"/>
  <sheetViews>
    <sheetView workbookViewId="0">
      <selection activeCell="I26" sqref="I26"/>
    </sheetView>
  </sheetViews>
  <sheetFormatPr defaultRowHeight="18" x14ac:dyDescent="0.55000000000000004"/>
  <cols>
    <col min="1" max="1" width="5.9140625" customWidth="1"/>
    <col min="2" max="2" width="18.08203125" customWidth="1"/>
    <col min="3" max="3" width="22.4140625" customWidth="1"/>
    <col min="4" max="4" width="38.9140625" customWidth="1"/>
  </cols>
  <sheetData>
    <row r="1" spans="2:8" ht="51" customHeight="1" thickBot="1" x14ac:dyDescent="0.6">
      <c r="B1" s="58" t="s">
        <v>335</v>
      </c>
      <c r="C1" s="1"/>
      <c r="D1" s="438"/>
      <c r="E1" s="438"/>
      <c r="F1" s="438"/>
      <c r="G1" s="438"/>
    </row>
    <row r="2" spans="2:8" ht="32.4" customHeight="1" thickBot="1" x14ac:dyDescent="0.6">
      <c r="B2" s="6" t="s">
        <v>165</v>
      </c>
      <c r="C2" s="382" t="str">
        <f>IF(TRIM(SUBSTITUTE([1]申請書!R8,"　",""))="","申請書のシートに団体名を入力してください",[1]申請書!R8)</f>
        <v>申請書のシートに団体名を入力してください</v>
      </c>
      <c r="D2" s="382"/>
      <c r="E2" s="382"/>
      <c r="F2" s="59" t="s">
        <v>200</v>
      </c>
      <c r="G2" s="59"/>
      <c r="H2" s="74"/>
    </row>
    <row r="3" spans="2:8" ht="20" thickBot="1" x14ac:dyDescent="0.6">
      <c r="B3" s="439" t="s">
        <v>128</v>
      </c>
      <c r="C3" s="439"/>
      <c r="D3" s="439"/>
      <c r="F3" s="416" t="s">
        <v>201</v>
      </c>
      <c r="G3" s="416"/>
    </row>
    <row r="4" spans="2:8" ht="38.4" customHeight="1" thickBot="1" x14ac:dyDescent="0.6">
      <c r="B4" s="60" t="s">
        <v>202</v>
      </c>
      <c r="C4" s="61"/>
      <c r="D4" s="61"/>
      <c r="E4" s="62" t="s">
        <v>203</v>
      </c>
      <c r="F4" s="63" t="s">
        <v>204</v>
      </c>
      <c r="G4" s="234" t="s">
        <v>205</v>
      </c>
    </row>
    <row r="5" spans="2:8" ht="25.75" customHeight="1" x14ac:dyDescent="0.55000000000000004">
      <c r="B5" s="440" t="s">
        <v>336</v>
      </c>
      <c r="C5" s="441"/>
      <c r="D5" s="441"/>
      <c r="E5" s="442"/>
      <c r="F5" s="63"/>
      <c r="G5" s="65"/>
    </row>
    <row r="6" spans="2:8" ht="33.65" customHeight="1" x14ac:dyDescent="0.55000000000000004">
      <c r="B6" s="8" t="s">
        <v>338</v>
      </c>
      <c r="C6" s="9"/>
      <c r="D6" s="9"/>
      <c r="E6" s="66"/>
      <c r="F6" s="67"/>
      <c r="G6" s="68"/>
    </row>
    <row r="7" spans="2:8" ht="33.65" customHeight="1" x14ac:dyDescent="0.55000000000000004">
      <c r="B7" s="443" t="s">
        <v>206</v>
      </c>
      <c r="C7" s="444"/>
      <c r="D7" s="445"/>
      <c r="E7" s="66"/>
      <c r="F7" s="67"/>
      <c r="G7" s="68"/>
    </row>
    <row r="8" spans="2:8" ht="45.5" customHeight="1" x14ac:dyDescent="0.55000000000000004">
      <c r="B8" s="430" t="s">
        <v>368</v>
      </c>
      <c r="C8" s="431"/>
      <c r="D8" s="431"/>
      <c r="E8" s="66"/>
      <c r="F8" s="67"/>
      <c r="G8" s="68"/>
    </row>
    <row r="9" spans="2:8" ht="44" customHeight="1" x14ac:dyDescent="0.55000000000000004">
      <c r="B9" s="432" t="s">
        <v>367</v>
      </c>
      <c r="C9" s="433"/>
      <c r="D9" s="433"/>
      <c r="E9" s="66"/>
      <c r="F9" s="63"/>
      <c r="G9" s="65"/>
    </row>
    <row r="10" spans="2:8" ht="42.5" customHeight="1" x14ac:dyDescent="0.55000000000000004">
      <c r="B10" s="434" t="s">
        <v>366</v>
      </c>
      <c r="C10" s="435"/>
      <c r="D10" s="435"/>
      <c r="E10" s="66"/>
      <c r="F10" s="67"/>
      <c r="G10" s="68"/>
    </row>
    <row r="11" spans="2:8" ht="34.25" customHeight="1" x14ac:dyDescent="0.55000000000000004">
      <c r="B11" s="413" t="s">
        <v>207</v>
      </c>
      <c r="C11" s="414"/>
      <c r="D11" s="414"/>
      <c r="E11" s="415"/>
      <c r="F11" s="67"/>
      <c r="G11" s="68"/>
    </row>
    <row r="12" spans="2:8" ht="34" customHeight="1" x14ac:dyDescent="0.55000000000000004">
      <c r="B12" s="427" t="s">
        <v>338</v>
      </c>
      <c r="C12" s="428"/>
      <c r="D12" s="428"/>
      <c r="E12" s="66"/>
      <c r="F12" s="67"/>
      <c r="G12" s="68"/>
    </row>
    <row r="13" spans="2:8" ht="38.4" customHeight="1" x14ac:dyDescent="0.55000000000000004">
      <c r="B13" s="418" t="s">
        <v>365</v>
      </c>
      <c r="C13" s="436"/>
      <c r="D13" s="437"/>
      <c r="E13" s="66"/>
      <c r="F13" s="67"/>
      <c r="G13" s="68"/>
    </row>
    <row r="14" spans="2:8" ht="28.5" customHeight="1" x14ac:dyDescent="0.55000000000000004">
      <c r="B14" s="427" t="s">
        <v>337</v>
      </c>
      <c r="C14" s="428"/>
      <c r="D14" s="428"/>
      <c r="E14" s="66"/>
      <c r="F14" s="416"/>
      <c r="G14" s="417"/>
    </row>
    <row r="15" spans="2:8" ht="30.5" customHeight="1" x14ac:dyDescent="0.55000000000000004">
      <c r="B15" s="238" t="s">
        <v>206</v>
      </c>
      <c r="C15" s="239"/>
      <c r="D15" s="240"/>
      <c r="E15" s="66"/>
      <c r="F15" s="70"/>
      <c r="G15" s="71"/>
    </row>
    <row r="16" spans="2:8" ht="31.5" customHeight="1" x14ac:dyDescent="0.55000000000000004">
      <c r="B16" s="413" t="s">
        <v>166</v>
      </c>
      <c r="C16" s="414"/>
      <c r="D16" s="414"/>
      <c r="E16" s="415"/>
      <c r="F16" s="70"/>
      <c r="G16" s="70"/>
    </row>
    <row r="17" spans="2:7" ht="27.5" customHeight="1" x14ac:dyDescent="0.55000000000000004">
      <c r="B17" s="427" t="s">
        <v>208</v>
      </c>
      <c r="C17" s="428"/>
      <c r="D17" s="429"/>
      <c r="E17" s="69"/>
      <c r="F17" s="177"/>
      <c r="G17" s="70"/>
    </row>
    <row r="18" spans="2:7" ht="69.5" customHeight="1" x14ac:dyDescent="0.55000000000000004">
      <c r="B18" s="418" t="s">
        <v>364</v>
      </c>
      <c r="C18" s="419"/>
      <c r="D18" s="419"/>
      <c r="E18" s="69"/>
      <c r="F18" s="177"/>
      <c r="G18" s="71"/>
    </row>
    <row r="19" spans="2:7" ht="30.65" customHeight="1" x14ac:dyDescent="0.55000000000000004">
      <c r="B19" s="413" t="s">
        <v>339</v>
      </c>
      <c r="C19" s="414"/>
      <c r="D19" s="414"/>
      <c r="E19" s="415"/>
      <c r="F19" s="177"/>
      <c r="G19" s="71"/>
    </row>
    <row r="20" spans="2:7" ht="30.65" customHeight="1" x14ac:dyDescent="0.55000000000000004">
      <c r="B20" s="238" t="s">
        <v>363</v>
      </c>
      <c r="C20" s="236"/>
      <c r="D20" s="236"/>
      <c r="E20" s="69"/>
      <c r="F20" s="177"/>
      <c r="G20" s="71"/>
    </row>
    <row r="21" spans="2:7" ht="33.5" customHeight="1" x14ac:dyDescent="0.55000000000000004">
      <c r="B21" s="178" t="s">
        <v>340</v>
      </c>
      <c r="C21" s="236"/>
      <c r="D21" s="236"/>
      <c r="E21" s="69"/>
      <c r="F21" s="177"/>
      <c r="G21" s="70"/>
    </row>
    <row r="22" spans="2:7" ht="35.4" customHeight="1" x14ac:dyDescent="0.55000000000000004">
      <c r="B22" s="178" t="s">
        <v>341</v>
      </c>
      <c r="C22" s="236"/>
      <c r="D22" s="236"/>
      <c r="E22" s="69"/>
      <c r="F22" s="177"/>
      <c r="G22" s="70"/>
    </row>
    <row r="23" spans="2:7" ht="24" customHeight="1" x14ac:dyDescent="0.55000000000000004">
      <c r="B23" s="413" t="s">
        <v>342</v>
      </c>
      <c r="C23" s="414"/>
      <c r="D23" s="414"/>
      <c r="E23" s="415"/>
      <c r="F23" s="416"/>
      <c r="G23" s="417"/>
    </row>
    <row r="24" spans="2:7" ht="44.5" customHeight="1" x14ac:dyDescent="0.55000000000000004">
      <c r="B24" s="418" t="s">
        <v>362</v>
      </c>
      <c r="C24" s="419"/>
      <c r="D24" s="420"/>
      <c r="E24" s="69"/>
      <c r="F24" s="235"/>
      <c r="G24" s="237"/>
    </row>
    <row r="25" spans="2:7" ht="25.5" customHeight="1" x14ac:dyDescent="0.55000000000000004">
      <c r="B25" s="421" t="s">
        <v>167</v>
      </c>
      <c r="C25" s="422"/>
      <c r="D25" s="422"/>
      <c r="E25" s="423"/>
      <c r="F25" s="235"/>
      <c r="G25" s="237"/>
    </row>
    <row r="26" spans="2:7" ht="33" customHeight="1" thickBot="1" x14ac:dyDescent="0.6">
      <c r="B26" s="424" t="s">
        <v>206</v>
      </c>
      <c r="C26" s="425"/>
      <c r="D26" s="426"/>
      <c r="E26" s="73"/>
      <c r="F26" s="70"/>
      <c r="G26" s="71"/>
    </row>
    <row r="28" spans="2:7" ht="29" x14ac:dyDescent="0.55000000000000004">
      <c r="E28" s="7" t="s">
        <v>172</v>
      </c>
    </row>
    <row r="29" spans="2:7" ht="24.5" customHeight="1" x14ac:dyDescent="0.55000000000000004"/>
  </sheetData>
  <mergeCells count="23">
    <mergeCell ref="B7:D7"/>
    <mergeCell ref="D1:G1"/>
    <mergeCell ref="C2:E2"/>
    <mergeCell ref="B3:D3"/>
    <mergeCell ref="F3:G3"/>
    <mergeCell ref="B5:E5"/>
    <mergeCell ref="B19:E19"/>
    <mergeCell ref="B8:D8"/>
    <mergeCell ref="B9:D9"/>
    <mergeCell ref="B10:D10"/>
    <mergeCell ref="B11:E11"/>
    <mergeCell ref="B12:D12"/>
    <mergeCell ref="B13:D13"/>
    <mergeCell ref="B14:D14"/>
    <mergeCell ref="F14:G14"/>
    <mergeCell ref="B16:E16"/>
    <mergeCell ref="B17:D17"/>
    <mergeCell ref="B18:D18"/>
    <mergeCell ref="B23:E23"/>
    <mergeCell ref="F23:G23"/>
    <mergeCell ref="B24:D24"/>
    <mergeCell ref="B25:E25"/>
    <mergeCell ref="B26:D26"/>
  </mergeCells>
  <phoneticPr fontId="1"/>
  <dataValidations count="1">
    <dataValidation type="list" allowBlank="1" showInputMessage="1" showErrorMessage="1" sqref="E24 E9:E10 E12:E15 F10:G13 E26:G26 F15:G22 E17:E18 E20:E22 E6:G8" xr:uid="{A789969C-BA98-4DCD-9F25-C3452C6F1694}">
      <formula1>$E$28:$E$29</formula1>
    </dataValidation>
  </dataValidations>
  <pageMargins left="0.7" right="0.7"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AM49"/>
  <sheetViews>
    <sheetView topLeftCell="A31" workbookViewId="0">
      <selection activeCell="Z4" sqref="Z4"/>
    </sheetView>
  </sheetViews>
  <sheetFormatPr defaultRowHeight="18" x14ac:dyDescent="0.55000000000000004"/>
  <cols>
    <col min="1" max="25" width="4" customWidth="1"/>
    <col min="26" max="26" width="5" customWidth="1"/>
    <col min="27" max="51" width="4" customWidth="1"/>
  </cols>
  <sheetData>
    <row r="1" spans="1:38" x14ac:dyDescent="0.55000000000000004">
      <c r="A1" s="202" t="s">
        <v>195</v>
      </c>
      <c r="B1" s="202"/>
      <c r="C1" s="202"/>
      <c r="D1" s="202"/>
      <c r="E1" s="203"/>
      <c r="F1" s="203"/>
      <c r="G1" s="203"/>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8" ht="30" customHeight="1" x14ac:dyDescent="0.55000000000000004">
      <c r="A2" s="75"/>
      <c r="B2" s="76"/>
      <c r="C2" s="76"/>
      <c r="D2" s="76"/>
      <c r="E2" s="76"/>
      <c r="F2" s="76"/>
      <c r="G2" s="446"/>
      <c r="H2" s="446"/>
      <c r="I2" s="446"/>
      <c r="J2" s="446"/>
      <c r="K2" s="446"/>
      <c r="L2" s="446"/>
      <c r="M2" s="446"/>
      <c r="N2" s="446"/>
      <c r="O2" s="446"/>
      <c r="P2" s="446"/>
      <c r="Q2" s="446"/>
      <c r="S2" s="11" t="s">
        <v>103</v>
      </c>
      <c r="T2" s="208" t="s">
        <v>128</v>
      </c>
      <c r="U2" s="11" t="s">
        <v>125</v>
      </c>
      <c r="V2" s="208" t="s">
        <v>128</v>
      </c>
      <c r="W2" s="11" t="s">
        <v>126</v>
      </c>
      <c r="X2" s="208" t="s">
        <v>128</v>
      </c>
      <c r="Y2" s="11" t="s">
        <v>127</v>
      </c>
      <c r="AA2" s="182" t="str">
        <f>IF(OR(NOT(ISNUMBER(T2)),NOT(ISNUMBER(V2)),NOT(ISNUMBER(X2))),"日付に未入力があります","")</f>
        <v>日付に未入力があります</v>
      </c>
      <c r="AB2" s="182"/>
      <c r="AC2" s="182"/>
      <c r="AD2" s="182"/>
      <c r="AE2" s="182"/>
      <c r="AF2" s="182"/>
      <c r="AG2" s="11"/>
    </row>
    <row r="3" spans="1:38" x14ac:dyDescent="0.55000000000000004">
      <c r="A3" s="11"/>
      <c r="B3" s="11"/>
      <c r="C3" s="11"/>
      <c r="D3" s="11"/>
      <c r="E3" s="11"/>
      <c r="F3" s="11"/>
      <c r="G3" s="446"/>
      <c r="H3" s="446"/>
      <c r="I3" s="446"/>
      <c r="J3" s="446"/>
      <c r="K3" s="446"/>
      <c r="L3" s="446"/>
      <c r="M3" s="446"/>
      <c r="N3" s="446"/>
      <c r="O3" s="446"/>
      <c r="P3" s="446"/>
      <c r="Q3" s="446"/>
      <c r="R3" s="11"/>
      <c r="S3" s="11"/>
      <c r="T3" s="11"/>
      <c r="U3" s="11"/>
      <c r="V3" s="11"/>
      <c r="W3" s="11"/>
      <c r="X3" s="11"/>
      <c r="Y3" s="11"/>
      <c r="AA3" s="11"/>
      <c r="AB3" s="11" t="s">
        <v>128</v>
      </c>
      <c r="AC3" s="11"/>
      <c r="AD3" s="11"/>
      <c r="AE3" s="11"/>
      <c r="AF3" s="11"/>
      <c r="AG3" s="11"/>
    </row>
    <row r="4" spans="1:38" x14ac:dyDescent="0.55000000000000004">
      <c r="A4" s="11" t="s">
        <v>104</v>
      </c>
      <c r="B4" s="11"/>
      <c r="C4" s="11"/>
      <c r="D4" s="11"/>
      <c r="E4" s="11"/>
      <c r="F4" s="11"/>
      <c r="G4" s="446"/>
      <c r="H4" s="446"/>
      <c r="I4" s="446"/>
      <c r="J4" s="446"/>
      <c r="K4" s="446"/>
      <c r="L4" s="446"/>
      <c r="M4" s="446"/>
      <c r="N4" s="446"/>
      <c r="O4" s="446"/>
      <c r="P4" s="446"/>
      <c r="Q4" s="446"/>
      <c r="R4" s="11"/>
      <c r="S4" s="11"/>
      <c r="T4" s="11"/>
      <c r="U4" s="11"/>
      <c r="V4" s="11"/>
      <c r="W4" s="11"/>
      <c r="X4" s="11"/>
      <c r="Y4" s="11"/>
      <c r="AA4" s="11"/>
      <c r="AB4" s="11"/>
      <c r="AC4" s="11"/>
      <c r="AD4" s="11"/>
      <c r="AE4" s="11"/>
      <c r="AF4" s="11"/>
      <c r="AG4" s="11"/>
    </row>
    <row r="5" spans="1:38" x14ac:dyDescent="0.55000000000000004">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8" x14ac:dyDescent="0.55000000000000004">
      <c r="A6" s="11"/>
      <c r="B6" s="11"/>
      <c r="C6" s="11"/>
      <c r="D6" s="11"/>
      <c r="E6" s="11"/>
      <c r="F6" s="11"/>
      <c r="G6" s="11"/>
      <c r="H6" s="11"/>
      <c r="I6" s="11"/>
      <c r="J6" s="11"/>
      <c r="K6" s="11"/>
      <c r="L6" s="11"/>
      <c r="N6" s="11" t="s">
        <v>105</v>
      </c>
      <c r="O6" s="11"/>
      <c r="P6" s="11"/>
      <c r="Q6" s="11"/>
      <c r="R6" s="447">
        <f>+申請書!R6</f>
        <v>0</v>
      </c>
      <c r="S6" s="447"/>
      <c r="T6" s="447"/>
      <c r="U6" s="447"/>
      <c r="V6" s="447"/>
      <c r="W6" s="447"/>
      <c r="X6" s="447"/>
      <c r="Y6" s="447"/>
      <c r="Z6" s="447"/>
      <c r="AA6" s="182" t="str">
        <f>IF(TRIM(R6)="","郵便番号に未入力があります","")</f>
        <v/>
      </c>
      <c r="AB6" s="11"/>
      <c r="AC6" s="11"/>
      <c r="AD6" s="11"/>
      <c r="AE6" s="11"/>
      <c r="AF6" s="11"/>
      <c r="AG6" s="11"/>
    </row>
    <row r="7" spans="1:38" ht="18" customHeight="1" x14ac:dyDescent="0.55000000000000004">
      <c r="A7" s="11"/>
      <c r="B7" s="11"/>
      <c r="C7" s="11"/>
      <c r="D7" s="11"/>
      <c r="E7" s="11"/>
      <c r="F7" s="11"/>
      <c r="G7" s="11"/>
      <c r="H7" s="11"/>
      <c r="I7" s="11"/>
      <c r="J7" s="11"/>
      <c r="K7" s="11"/>
      <c r="L7" s="11"/>
      <c r="N7" s="11"/>
      <c r="O7" s="11"/>
      <c r="P7" s="262" t="s">
        <v>124</v>
      </c>
      <c r="Q7" s="262"/>
      <c r="R7" s="447">
        <f>+申請書!R7</f>
        <v>0</v>
      </c>
      <c r="S7" s="447"/>
      <c r="T7" s="447"/>
      <c r="U7" s="447"/>
      <c r="V7" s="447"/>
      <c r="W7" s="447"/>
      <c r="X7" s="447"/>
      <c r="Y7" s="447"/>
      <c r="Z7" s="447"/>
      <c r="AA7" s="182" t="str">
        <f>IF(TRIM(R7)="","住所に未入力があります","")</f>
        <v/>
      </c>
      <c r="AB7" s="11"/>
      <c r="AC7" s="11"/>
      <c r="AD7" s="11"/>
      <c r="AE7" s="11"/>
      <c r="AF7" s="11"/>
      <c r="AG7" s="11"/>
    </row>
    <row r="8" spans="1:38" ht="29.4" customHeight="1" x14ac:dyDescent="0.55000000000000004">
      <c r="A8" s="11"/>
      <c r="B8" s="11"/>
      <c r="C8" s="11"/>
      <c r="D8" s="11"/>
      <c r="E8" s="11"/>
      <c r="F8" s="11"/>
      <c r="G8" s="11"/>
      <c r="H8" s="11"/>
      <c r="I8" s="11"/>
      <c r="J8" s="11"/>
      <c r="K8" s="11"/>
      <c r="L8" s="11"/>
      <c r="N8" s="11" t="s">
        <v>106</v>
      </c>
      <c r="O8" s="11"/>
      <c r="P8" s="11"/>
      <c r="Q8" s="11"/>
      <c r="R8" s="447">
        <f>+申請書!R8</f>
        <v>0</v>
      </c>
      <c r="S8" s="447"/>
      <c r="T8" s="447"/>
      <c r="U8" s="447"/>
      <c r="V8" s="447"/>
      <c r="W8" s="447"/>
      <c r="X8" s="447"/>
      <c r="Y8" s="447"/>
      <c r="Z8" s="447"/>
      <c r="AA8" s="182" t="str">
        <f>IF(TRIM(R8)="","団体名に未入力があります","")</f>
        <v/>
      </c>
      <c r="AB8" s="204" t="s">
        <v>343</v>
      </c>
      <c r="AC8" s="204"/>
      <c r="AD8" s="204"/>
      <c r="AE8" s="204"/>
      <c r="AF8" s="204"/>
      <c r="AG8" s="204"/>
      <c r="AH8" s="205"/>
      <c r="AI8" s="205"/>
      <c r="AJ8" s="205"/>
      <c r="AK8" s="205"/>
      <c r="AL8" s="205"/>
    </row>
    <row r="9" spans="1:38" ht="18" customHeight="1" x14ac:dyDescent="0.55000000000000004">
      <c r="A9" s="11"/>
      <c r="B9" s="11"/>
      <c r="C9" s="11"/>
      <c r="D9" s="11"/>
      <c r="E9" s="11"/>
      <c r="F9" s="11"/>
      <c r="G9" s="11"/>
      <c r="H9" s="11"/>
      <c r="I9" s="11"/>
      <c r="J9" s="11"/>
      <c r="K9" s="11"/>
      <c r="L9" s="11"/>
      <c r="N9" s="11" t="s">
        <v>107</v>
      </c>
      <c r="O9" s="11"/>
      <c r="P9" s="11"/>
      <c r="Q9" s="11"/>
      <c r="R9" s="447">
        <f>+申請書!R9</f>
        <v>0</v>
      </c>
      <c r="S9" s="447"/>
      <c r="T9" s="447"/>
      <c r="U9" s="447"/>
      <c r="V9" s="447"/>
      <c r="W9" s="447"/>
      <c r="X9" s="447"/>
      <c r="Y9" s="447"/>
      <c r="Z9" s="447"/>
      <c r="AA9" s="182" t="str">
        <f>IF(TRIM(R9)="","代表者氏名に未入力があります","")</f>
        <v/>
      </c>
      <c r="AB9" s="11"/>
      <c r="AC9" s="11"/>
      <c r="AD9" s="11"/>
      <c r="AE9" s="11"/>
      <c r="AF9" s="11"/>
      <c r="AG9" s="11"/>
    </row>
    <row r="10" spans="1:38" ht="18" customHeight="1" x14ac:dyDescent="0.55000000000000004">
      <c r="A10" s="11"/>
      <c r="B10" s="11"/>
      <c r="C10" s="11"/>
      <c r="D10" s="11"/>
      <c r="E10" s="11"/>
      <c r="F10" s="11"/>
      <c r="G10" s="11"/>
      <c r="H10" s="11"/>
      <c r="I10" s="11"/>
      <c r="J10" s="11"/>
      <c r="K10" s="11"/>
      <c r="L10" s="11"/>
      <c r="N10" s="11" t="s">
        <v>108</v>
      </c>
      <c r="O10" s="11"/>
      <c r="P10" s="11"/>
      <c r="Q10" s="11"/>
      <c r="R10" s="447">
        <f>+申請書!R10</f>
        <v>0</v>
      </c>
      <c r="S10" s="447"/>
      <c r="T10" s="447"/>
      <c r="U10" s="447"/>
      <c r="V10" s="447"/>
      <c r="W10" s="447"/>
      <c r="X10" s="447"/>
      <c r="Y10" s="447"/>
      <c r="Z10" s="447"/>
      <c r="AA10" s="182" t="str">
        <f>IF(TRIM(R10)="","代表者電話番号に未入力があります","")</f>
        <v/>
      </c>
      <c r="AB10" s="11"/>
      <c r="AC10" s="11"/>
      <c r="AD10" s="11"/>
      <c r="AE10" s="11"/>
      <c r="AF10" s="11"/>
      <c r="AG10" s="11"/>
    </row>
    <row r="11" spans="1:38" ht="35.4" customHeight="1" x14ac:dyDescent="0.55000000000000004">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8" x14ac:dyDescent="0.55000000000000004">
      <c r="A12" s="11"/>
      <c r="B12" s="11"/>
      <c r="C12" s="11"/>
      <c r="D12" s="11"/>
      <c r="E12" s="11"/>
      <c r="G12" s="11"/>
      <c r="H12" s="77" t="s">
        <v>140</v>
      </c>
      <c r="I12" s="77"/>
      <c r="J12" s="77"/>
      <c r="K12" s="77"/>
      <c r="L12" s="77"/>
      <c r="M12" s="77"/>
      <c r="N12" s="77"/>
      <c r="O12" s="77"/>
      <c r="P12" s="77"/>
      <c r="Q12" s="77"/>
      <c r="R12" s="11"/>
      <c r="S12" s="11"/>
      <c r="T12" s="11"/>
      <c r="U12" s="11"/>
      <c r="V12" s="11"/>
      <c r="W12" s="11"/>
      <c r="X12" s="11"/>
      <c r="Y12" s="11"/>
      <c r="Z12" s="11"/>
      <c r="AA12" s="11"/>
      <c r="AB12" s="11"/>
      <c r="AC12" s="11"/>
      <c r="AD12" s="11"/>
      <c r="AE12" s="11"/>
      <c r="AF12" s="11"/>
      <c r="AG12" s="11"/>
    </row>
    <row r="13" spans="1:38" x14ac:dyDescent="0.55000000000000004">
      <c r="A13" s="11"/>
      <c r="B13" s="11"/>
      <c r="C13" s="11"/>
      <c r="D13" s="11"/>
      <c r="E13" s="11"/>
      <c r="G13" s="11"/>
      <c r="H13" s="77" t="s">
        <v>132</v>
      </c>
      <c r="I13" s="77"/>
      <c r="J13" s="77"/>
      <c r="K13" s="77"/>
      <c r="L13" s="77"/>
      <c r="M13" s="206"/>
      <c r="N13" s="206"/>
      <c r="O13" s="206"/>
      <c r="P13" s="77"/>
      <c r="Q13" s="77"/>
      <c r="R13" s="11"/>
      <c r="S13" s="11"/>
      <c r="T13" s="11"/>
      <c r="U13" s="11"/>
      <c r="V13" s="11"/>
      <c r="W13" s="11"/>
      <c r="X13" s="11"/>
      <c r="Y13" s="11"/>
      <c r="Z13" s="11"/>
      <c r="AA13" s="11"/>
      <c r="AB13" s="11"/>
      <c r="AC13" s="11"/>
      <c r="AD13" s="11"/>
      <c r="AE13" s="11"/>
      <c r="AF13" s="11"/>
      <c r="AG13" s="11"/>
    </row>
    <row r="14" spans="1:38"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8"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8"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9" x14ac:dyDescent="0.55000000000000004">
      <c r="A17" s="273" t="s">
        <v>135</v>
      </c>
      <c r="B17" s="273"/>
      <c r="C17" s="208" t="s">
        <v>128</v>
      </c>
      <c r="D17" s="11" t="s">
        <v>126</v>
      </c>
      <c r="E17" s="208" t="s">
        <v>128</v>
      </c>
      <c r="F17" s="11" t="s">
        <v>127</v>
      </c>
      <c r="G17" s="76" t="s">
        <v>130</v>
      </c>
      <c r="H17" s="11" t="s">
        <v>131</v>
      </c>
      <c r="I17" s="11"/>
      <c r="J17" s="448" t="s">
        <v>128</v>
      </c>
      <c r="K17" s="448"/>
      <c r="L17" s="11" t="s">
        <v>136</v>
      </c>
      <c r="M17" s="11"/>
      <c r="O17" s="11"/>
      <c r="P17" s="11"/>
      <c r="Q17" s="11"/>
      <c r="R17" s="11"/>
      <c r="S17" s="11"/>
      <c r="T17" s="11"/>
      <c r="U17" s="11"/>
      <c r="V17" s="11"/>
      <c r="W17" s="11"/>
      <c r="X17" s="11"/>
      <c r="Y17" s="11"/>
      <c r="Z17" s="11"/>
      <c r="AA17" s="182" t="str">
        <f>IF(OR(NOT(ISNUMBER(C17)),NOT(ISNUMBER(E17)),NOT(ISNUMBER(J17))),"日付や番号に未入力があります","")</f>
        <v>日付や番号に未入力があります</v>
      </c>
      <c r="AC17" s="11"/>
      <c r="AD17" s="11"/>
      <c r="AE17" s="11"/>
      <c r="AF17" s="11"/>
      <c r="AG17" s="11"/>
    </row>
    <row r="18" spans="1:39" x14ac:dyDescent="0.55000000000000004">
      <c r="A18" s="11" t="s">
        <v>137</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M18" s="132"/>
    </row>
    <row r="19" spans="1:39"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9" x14ac:dyDescent="0.55000000000000004">
      <c r="A20" s="11"/>
      <c r="B20" s="11"/>
      <c r="C20" s="11"/>
      <c r="D20" s="11"/>
      <c r="E20" s="11"/>
      <c r="F20" s="11"/>
      <c r="G20" s="11"/>
      <c r="H20" s="11"/>
      <c r="I20" s="11"/>
      <c r="J20" s="11"/>
      <c r="K20" s="11"/>
      <c r="L20" s="11" t="s">
        <v>109</v>
      </c>
      <c r="M20" s="11"/>
      <c r="N20" s="11"/>
      <c r="O20" s="11"/>
      <c r="P20" s="11"/>
      <c r="Q20" s="11"/>
      <c r="R20" s="11"/>
      <c r="S20" s="11"/>
      <c r="T20" s="11"/>
      <c r="U20" s="11"/>
      <c r="V20" s="11"/>
      <c r="W20" s="11"/>
      <c r="X20" s="11"/>
      <c r="Y20" s="11"/>
      <c r="Z20" s="11"/>
      <c r="AA20" s="11"/>
      <c r="AB20" s="11"/>
      <c r="AC20" s="11"/>
      <c r="AD20" s="11"/>
      <c r="AE20" s="11"/>
      <c r="AF20" s="11"/>
      <c r="AG20" s="11"/>
    </row>
    <row r="21" spans="1:39"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9"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9" x14ac:dyDescent="0.55000000000000004">
      <c r="A23" s="11" t="s">
        <v>110</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9"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9"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9" x14ac:dyDescent="0.55000000000000004">
      <c r="A26" s="11" t="s">
        <v>120</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9"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9" x14ac:dyDescent="0.55000000000000004">
      <c r="A28" s="11" t="s">
        <v>150</v>
      </c>
      <c r="B28" s="11"/>
      <c r="C28" s="11"/>
      <c r="D28" s="11"/>
      <c r="E28" s="11"/>
      <c r="F28" s="11"/>
      <c r="G28" s="11"/>
      <c r="H28" s="11"/>
      <c r="I28" s="452">
        <f>+申請書!I32</f>
        <v>0</v>
      </c>
      <c r="J28" s="452"/>
      <c r="K28" s="452"/>
      <c r="L28" s="452"/>
      <c r="M28" s="11" t="s">
        <v>138</v>
      </c>
      <c r="N28" s="11"/>
      <c r="O28" s="188" t="s">
        <v>179</v>
      </c>
      <c r="P28" s="11"/>
      <c r="Q28" s="11"/>
      <c r="R28" s="11"/>
      <c r="S28" s="11"/>
      <c r="T28" s="11"/>
      <c r="U28" s="11"/>
      <c r="V28" s="11"/>
      <c r="W28" s="11"/>
      <c r="X28" s="11"/>
      <c r="Y28" s="11"/>
      <c r="Z28" s="11"/>
      <c r="AA28" s="182" t="str">
        <f>IF(TRIM(I28)="","交付決定額に未入力があります","")</f>
        <v/>
      </c>
      <c r="AB28" s="11"/>
      <c r="AC28" s="11"/>
      <c r="AD28" s="11"/>
      <c r="AE28" s="11"/>
      <c r="AF28" s="11"/>
      <c r="AG28" s="11"/>
    </row>
    <row r="29" spans="1:39" x14ac:dyDescent="0.55000000000000004">
      <c r="A29" s="11"/>
      <c r="B29" s="11"/>
      <c r="C29" s="188" t="s">
        <v>168</v>
      </c>
      <c r="D29" s="188"/>
      <c r="E29" s="188"/>
      <c r="F29" s="188"/>
      <c r="G29" s="188"/>
      <c r="H29" s="188"/>
      <c r="I29" s="452">
        <f>+申請書!I33</f>
        <v>0</v>
      </c>
      <c r="J29" s="452"/>
      <c r="K29" s="452"/>
      <c r="L29" s="452"/>
      <c r="M29" s="11" t="s">
        <v>138</v>
      </c>
      <c r="N29" s="11"/>
      <c r="O29" s="207" t="s">
        <v>170</v>
      </c>
      <c r="P29" s="207"/>
      <c r="Q29" s="207"/>
      <c r="R29" s="207"/>
      <c r="S29" s="207"/>
      <c r="T29" s="207"/>
      <c r="U29" s="207"/>
      <c r="V29" s="207"/>
      <c r="W29" s="188"/>
      <c r="X29" s="11"/>
      <c r="Y29" s="11"/>
      <c r="Z29" s="11"/>
      <c r="AA29" s="182" t="str">
        <f>IF(TRIM(I29)="","うち、消耗品交付決定額に未入力があります","")</f>
        <v/>
      </c>
      <c r="AB29" s="11"/>
      <c r="AC29" s="11"/>
      <c r="AD29" s="11"/>
      <c r="AE29" s="11"/>
      <c r="AF29" s="11"/>
      <c r="AG29" s="11"/>
    </row>
    <row r="30" spans="1:39" x14ac:dyDescent="0.55000000000000004">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9" ht="24.65" customHeight="1" x14ac:dyDescent="0.55000000000000004">
      <c r="A31" s="449" t="s">
        <v>160</v>
      </c>
      <c r="B31" s="449"/>
      <c r="C31" s="449"/>
      <c r="D31" s="449"/>
      <c r="E31" s="449"/>
      <c r="F31" s="449"/>
      <c r="G31" s="449"/>
      <c r="H31" s="449"/>
      <c r="I31" s="451" t="e">
        <f>#REF!</f>
        <v>#REF!</v>
      </c>
      <c r="J31" s="451"/>
      <c r="K31" s="451"/>
      <c r="L31" s="451"/>
      <c r="M31" s="11" t="s">
        <v>138</v>
      </c>
      <c r="N31" s="450" t="s">
        <v>211</v>
      </c>
      <c r="O31" s="450"/>
      <c r="P31" s="450"/>
      <c r="Q31" s="450"/>
      <c r="R31" s="450"/>
      <c r="S31" s="450"/>
      <c r="T31" s="450"/>
      <c r="U31" s="450"/>
      <c r="V31" s="450"/>
      <c r="W31" s="450"/>
      <c r="X31" s="186"/>
      <c r="Y31" s="186"/>
      <c r="Z31" s="186"/>
      <c r="AA31" s="186"/>
      <c r="AB31" s="186"/>
      <c r="AC31" s="186"/>
      <c r="AD31" s="11"/>
      <c r="AE31" s="11"/>
      <c r="AF31" s="11"/>
      <c r="AG31" s="11"/>
    </row>
    <row r="32" spans="1:39" x14ac:dyDescent="0.55000000000000004">
      <c r="A32" s="11"/>
      <c r="B32" s="11"/>
      <c r="C32" s="11"/>
      <c r="D32" s="11"/>
      <c r="E32" s="11"/>
      <c r="F32" s="11"/>
      <c r="G32" s="11"/>
      <c r="H32" s="11"/>
      <c r="I32" s="11"/>
      <c r="J32" s="11"/>
      <c r="K32" s="11" t="s">
        <v>128</v>
      </c>
      <c r="L32" s="11"/>
      <c r="M32" s="11"/>
      <c r="N32" s="450"/>
      <c r="O32" s="450"/>
      <c r="P32" s="450"/>
      <c r="Q32" s="450"/>
      <c r="R32" s="450"/>
      <c r="S32" s="450"/>
      <c r="T32" s="450"/>
      <c r="U32" s="450"/>
      <c r="V32" s="450"/>
      <c r="W32" s="450"/>
      <c r="X32" s="11"/>
      <c r="Y32" s="11"/>
      <c r="Z32" s="11"/>
      <c r="AA32" s="273"/>
      <c r="AB32" s="273"/>
      <c r="AC32" s="273"/>
      <c r="AD32" s="273"/>
      <c r="AE32" s="273"/>
      <c r="AF32" s="273"/>
      <c r="AG32" s="273"/>
    </row>
    <row r="33" spans="1:33" x14ac:dyDescent="0.55000000000000004">
      <c r="A33" s="11" t="s">
        <v>149</v>
      </c>
      <c r="B33" s="11"/>
      <c r="C33" s="11"/>
      <c r="D33" s="11"/>
      <c r="E33" s="11"/>
      <c r="F33" s="11"/>
      <c r="G33" s="11"/>
      <c r="H33" s="11"/>
      <c r="I33" s="11" t="s">
        <v>129</v>
      </c>
      <c r="J33" s="76">
        <v>9</v>
      </c>
      <c r="K33" s="11" t="s">
        <v>125</v>
      </c>
      <c r="L33" s="76">
        <v>2</v>
      </c>
      <c r="M33" s="11" t="s">
        <v>126</v>
      </c>
      <c r="N33" s="11">
        <v>28</v>
      </c>
      <c r="O33" s="11" t="s">
        <v>127</v>
      </c>
      <c r="P33" s="11"/>
      <c r="Q33" s="11"/>
      <c r="R33" s="11"/>
      <c r="S33" s="11"/>
      <c r="T33" s="11"/>
      <c r="U33" s="11"/>
      <c r="V33" s="11"/>
      <c r="W33" s="11"/>
      <c r="X33" s="11"/>
      <c r="Y33" s="11"/>
      <c r="Z33" s="11"/>
      <c r="AA33" s="182" t="str">
        <f>IF(OR(J33="",L33="",N33=""),"",IF(OR(J33&lt;8,J33&gt;9),"日付が誤っています",IF(OR(MONTH(DATE(J33+2018,L33,N33))&lt;&gt;L33,DAY(DATE(J33+2018,L33,N33))&lt;&gt;N33),"日付が誤っています",IF(OR(DATE(J33+2018,L33,N33)&lt;DATE(2026,4,1),DATE(J33+2018,L33,N33)&gt;DATE(2027,2,28)),"日付が誤っています",""))))</f>
        <v/>
      </c>
      <c r="AB33" s="182"/>
      <c r="AC33" s="182"/>
      <c r="AD33" s="182"/>
      <c r="AE33" s="182"/>
      <c r="AF33" s="182"/>
      <c r="AG33" s="182"/>
    </row>
    <row r="34" spans="1:33" x14ac:dyDescent="0.5500000000000000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ht="50.4" customHeight="1" x14ac:dyDescent="0.55000000000000004">
      <c r="A35" s="11" t="s">
        <v>121</v>
      </c>
      <c r="B35" s="11"/>
      <c r="C35" s="11"/>
      <c r="D35" s="11"/>
      <c r="E35" s="11"/>
      <c r="F35" s="11"/>
      <c r="G35" s="11"/>
      <c r="H35" s="11"/>
      <c r="I35" s="274" t="s">
        <v>212</v>
      </c>
      <c r="J35" s="274"/>
      <c r="K35" s="274"/>
      <c r="L35" s="274"/>
      <c r="M35" s="274"/>
      <c r="N35" s="274"/>
      <c r="O35" s="274"/>
      <c r="P35" s="274"/>
      <c r="Q35" s="274"/>
      <c r="R35" s="274"/>
      <c r="S35" s="274"/>
      <c r="T35" s="274"/>
      <c r="U35" s="274"/>
      <c r="V35" s="274"/>
      <c r="W35" s="274"/>
      <c r="X35" s="274"/>
      <c r="Y35" s="11"/>
      <c r="Z35" s="11"/>
      <c r="AA35" s="182" t="str">
        <f>IF(TRIM(I35)="","補助事業の成果に未入力があります","")</f>
        <v/>
      </c>
      <c r="AB35" s="11"/>
      <c r="AC35" s="11"/>
      <c r="AD35" s="11"/>
      <c r="AE35" s="11"/>
      <c r="AF35" s="11"/>
      <c r="AG35" s="11"/>
    </row>
    <row r="36" spans="1:33" x14ac:dyDescent="0.55000000000000004">
      <c r="A36" s="11"/>
      <c r="B36" s="11"/>
      <c r="C36" s="11"/>
      <c r="D36" s="11"/>
      <c r="E36" s="11"/>
      <c r="F36" s="11"/>
      <c r="G36" s="11"/>
      <c r="H36" s="11"/>
      <c r="I36" s="76" t="s">
        <v>119</v>
      </c>
      <c r="J36" s="76"/>
      <c r="K36" s="76"/>
      <c r="L36" s="76"/>
      <c r="M36" s="76"/>
      <c r="N36" s="76"/>
      <c r="O36" s="76"/>
      <c r="P36" s="76"/>
      <c r="Q36" s="76"/>
      <c r="R36" s="76"/>
      <c r="S36" s="76"/>
      <c r="T36" s="76"/>
      <c r="U36" s="76"/>
      <c r="V36" s="76"/>
      <c r="W36" s="76"/>
      <c r="X36" s="76"/>
      <c r="Y36" s="11"/>
      <c r="Z36" s="11"/>
      <c r="AA36" s="11"/>
      <c r="AB36" s="11"/>
      <c r="AC36" s="11"/>
      <c r="AD36" s="11"/>
      <c r="AE36" s="11"/>
      <c r="AF36" s="11"/>
      <c r="AG36" s="11"/>
    </row>
    <row r="37" spans="1:33" x14ac:dyDescent="0.55000000000000004">
      <c r="A37" s="11" t="s">
        <v>111</v>
      </c>
      <c r="B37" s="11"/>
      <c r="C37" s="11"/>
      <c r="D37" s="11"/>
      <c r="E37" s="11"/>
      <c r="F37" s="11"/>
      <c r="G37" s="11"/>
      <c r="H37" s="11"/>
      <c r="I37" s="11"/>
      <c r="J37" s="11" t="s">
        <v>164</v>
      </c>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spans="1:33" ht="39.65" customHeight="1" x14ac:dyDescent="0.55000000000000004">
      <c r="A39" s="11" t="s">
        <v>112</v>
      </c>
      <c r="B39" s="11"/>
      <c r="C39" s="11"/>
      <c r="D39" s="11"/>
      <c r="E39" s="11"/>
      <c r="F39" s="11"/>
      <c r="G39" s="11"/>
      <c r="H39" s="11"/>
      <c r="I39" s="263" t="s">
        <v>180</v>
      </c>
      <c r="J39" s="263"/>
      <c r="K39" s="263"/>
      <c r="L39" s="263"/>
      <c r="M39" s="263"/>
      <c r="N39" s="263"/>
      <c r="O39" s="263"/>
      <c r="P39" s="263"/>
      <c r="Q39" s="263"/>
      <c r="R39" s="263"/>
      <c r="S39" s="263"/>
      <c r="T39" s="263"/>
      <c r="U39" s="263"/>
      <c r="V39" s="263"/>
      <c r="W39" s="263"/>
      <c r="X39" s="263"/>
      <c r="Y39" s="11"/>
      <c r="Z39" s="11"/>
      <c r="AA39" s="182" t="str">
        <f>IF(TRIM(I39)="","情報の公表の状況に未入力があります","")</f>
        <v/>
      </c>
      <c r="AB39" s="11"/>
      <c r="AC39" s="11"/>
      <c r="AD39" s="11"/>
      <c r="AE39" s="11"/>
      <c r="AF39" s="11"/>
      <c r="AG39" s="11"/>
    </row>
    <row r="40" spans="1:33" x14ac:dyDescent="0.55000000000000004">
      <c r="A40" s="11"/>
      <c r="B40" s="11"/>
      <c r="C40" s="11"/>
      <c r="D40" s="11"/>
      <c r="E40" s="11"/>
      <c r="F40" s="11"/>
      <c r="G40" s="11"/>
      <c r="H40" s="11"/>
      <c r="I40" s="183"/>
      <c r="J40" s="76"/>
      <c r="K40" s="76"/>
      <c r="L40" s="76"/>
      <c r="M40" s="76"/>
      <c r="N40" s="76"/>
      <c r="O40" s="76"/>
      <c r="P40" s="76"/>
      <c r="Q40" s="76"/>
      <c r="R40" s="76"/>
      <c r="S40" s="76"/>
      <c r="T40" s="76"/>
      <c r="U40" s="76"/>
      <c r="V40" s="76"/>
      <c r="W40" s="76"/>
      <c r="X40" s="76"/>
      <c r="Y40" s="76"/>
      <c r="Z40" s="11"/>
      <c r="AA40" s="11"/>
      <c r="AB40" s="11"/>
      <c r="AC40" s="11"/>
      <c r="AD40" s="11"/>
      <c r="AE40" s="11"/>
      <c r="AF40" s="11"/>
      <c r="AG40" s="11"/>
    </row>
    <row r="41" spans="1:33" x14ac:dyDescent="0.55000000000000004">
      <c r="A41" s="11" t="s">
        <v>113</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55000000000000004">
      <c r="A42" s="11" t="s">
        <v>114</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11" t="s">
        <v>115</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x14ac:dyDescent="0.55000000000000004">
      <c r="A44" s="11" t="s">
        <v>133</v>
      </c>
      <c r="B44" s="78"/>
      <c r="C44" s="78"/>
      <c r="D44" s="78"/>
      <c r="E44" s="78"/>
      <c r="F44" s="78"/>
      <c r="G44" s="78"/>
      <c r="H44" s="78"/>
      <c r="I44" s="78"/>
      <c r="J44" s="78"/>
      <c r="K44" s="78"/>
      <c r="L44" s="78"/>
      <c r="M44" s="78"/>
      <c r="N44" s="78"/>
      <c r="O44" s="78"/>
      <c r="P44" s="78"/>
      <c r="Q44" s="78"/>
      <c r="R44" s="78"/>
      <c r="S44" s="78"/>
      <c r="T44" s="78"/>
      <c r="U44" s="78"/>
      <c r="V44" s="78"/>
      <c r="W44" s="78"/>
      <c r="X44" s="78"/>
      <c r="Y44" s="11"/>
      <c r="Z44" s="11"/>
      <c r="AA44" s="11"/>
      <c r="AB44" s="11"/>
      <c r="AC44" s="11"/>
      <c r="AD44" s="11"/>
      <c r="AE44" s="11"/>
      <c r="AF44" s="11"/>
      <c r="AG44" s="11"/>
    </row>
    <row r="45" spans="1:33" ht="16.75" customHeight="1" x14ac:dyDescent="0.55000000000000004">
      <c r="A45" s="11"/>
      <c r="B45" s="11" t="s">
        <v>134</v>
      </c>
      <c r="C45" s="11"/>
      <c r="D45" s="11"/>
      <c r="E45" s="11"/>
      <c r="F45" s="11"/>
      <c r="G45" s="11"/>
      <c r="H45" s="11"/>
      <c r="I45" s="11"/>
      <c r="J45" s="11"/>
      <c r="K45" s="78"/>
      <c r="L45" s="78"/>
      <c r="M45" s="78"/>
      <c r="N45" s="78"/>
      <c r="O45" s="78"/>
      <c r="P45" s="78"/>
      <c r="Q45" s="78"/>
      <c r="R45" s="78"/>
      <c r="S45" s="78"/>
      <c r="T45" s="78"/>
      <c r="U45" s="78"/>
      <c r="V45" s="78"/>
      <c r="W45" s="78"/>
      <c r="X45" s="78"/>
      <c r="Y45" s="11"/>
      <c r="Z45" s="11"/>
      <c r="AA45" s="11"/>
      <c r="AB45" s="11"/>
      <c r="AC45" s="11"/>
      <c r="AD45" s="11"/>
      <c r="AE45" s="11"/>
      <c r="AF45" s="11"/>
      <c r="AG45" s="11"/>
    </row>
    <row r="46" spans="1:33" x14ac:dyDescent="0.55000000000000004">
      <c r="A46" s="11" t="s">
        <v>116</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55000000000000004">
      <c r="A47" s="11" t="s">
        <v>117</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55000000000000004">
      <c r="A48" s="11" t="s">
        <v>118</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sheetData>
  <sheetProtection algorithmName="SHA-512" hashValue="oooOhePQ5gufyyz4M6Jzwdqv8eYFurmPxmJNzlRJOHxth5FFzuflgyKgZGHZAnjl/QQXE/5AIsSNJoZTOjRcxA==" saltValue="sF308Zh84YEYfkD7mGcX8A==" spinCount="100000" sheet="1" objects="1" scenarios="1"/>
  <mergeCells count="17">
    <mergeCell ref="A17:B17"/>
    <mergeCell ref="R10:Z10"/>
    <mergeCell ref="R6:Z6"/>
    <mergeCell ref="I39:X39"/>
    <mergeCell ref="A31:H31"/>
    <mergeCell ref="N31:W32"/>
    <mergeCell ref="I31:L31"/>
    <mergeCell ref="I29:L29"/>
    <mergeCell ref="R9:Z9"/>
    <mergeCell ref="I28:L28"/>
    <mergeCell ref="G2:Q4"/>
    <mergeCell ref="AA32:AG32"/>
    <mergeCell ref="I35:X35"/>
    <mergeCell ref="P7:Q7"/>
    <mergeCell ref="R7:Z7"/>
    <mergeCell ref="R8:Z8"/>
    <mergeCell ref="J17:K17"/>
  </mergeCells>
  <phoneticPr fontId="1"/>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1:AG158"/>
  <sheetViews>
    <sheetView view="pageBreakPreview" topLeftCell="A101" zoomScale="85" zoomScaleNormal="70" zoomScaleSheetLayoutView="85" workbookViewId="0">
      <selection activeCell="P102" sqref="P102"/>
    </sheetView>
  </sheetViews>
  <sheetFormatPr defaultRowHeight="18" x14ac:dyDescent="0.55000000000000004"/>
  <cols>
    <col min="1" max="1" width="0.6640625" style="241" customWidth="1"/>
    <col min="2" max="2" width="18.1640625" style="241" customWidth="1"/>
    <col min="3" max="3" width="9.1640625" style="241" bestFit="1" customWidth="1"/>
    <col min="4" max="4" width="9.1640625" style="241" customWidth="1"/>
    <col min="5" max="5" width="9.58203125" style="241" customWidth="1"/>
    <col min="6" max="6" width="9.6640625" style="241" customWidth="1"/>
    <col min="7" max="14" width="8.6640625" style="241" customWidth="1"/>
    <col min="15" max="15" width="15.6640625" style="241" customWidth="1"/>
    <col min="16" max="16" width="13.9140625" style="241" customWidth="1"/>
    <col min="17" max="17" width="8.58203125" style="241" customWidth="1"/>
    <col min="18" max="31" width="8.58203125" style="241" hidden="1" customWidth="1"/>
    <col min="32" max="32" width="8.83203125" style="241" hidden="1" customWidth="1"/>
    <col min="33" max="16384" width="8.6640625" style="241"/>
  </cols>
  <sheetData>
    <row r="1" spans="2:25" ht="19.25" customHeight="1" thickBot="1" x14ac:dyDescent="0.6"/>
    <row r="2" spans="2:25" ht="29.5" thickBot="1" x14ac:dyDescent="0.6">
      <c r="B2" s="501" t="s">
        <v>141</v>
      </c>
      <c r="C2" s="501"/>
      <c r="D2" s="501"/>
      <c r="E2" s="501"/>
      <c r="F2" s="501"/>
      <c r="G2" s="501"/>
      <c r="H2" s="501"/>
      <c r="I2" s="501"/>
      <c r="J2" s="501"/>
      <c r="K2" s="501"/>
      <c r="L2" s="502"/>
      <c r="M2" s="503" t="s">
        <v>31</v>
      </c>
      <c r="N2" s="504"/>
      <c r="O2" s="662" t="str">
        <f>+'(別紙1－1)年間活動計画'!O2</f>
        <v>9月</v>
      </c>
      <c r="P2" s="658"/>
      <c r="Q2" s="659"/>
      <c r="R2" s="660"/>
      <c r="S2" s="660"/>
      <c r="T2" s="660"/>
      <c r="U2" s="660"/>
      <c r="V2" s="660"/>
      <c r="W2" s="660"/>
      <c r="X2" s="660"/>
      <c r="Y2" s="661"/>
    </row>
    <row r="3" spans="2:25" ht="26.15" customHeight="1" thickBot="1" x14ac:dyDescent="0.6">
      <c r="B3" s="575" t="s">
        <v>33</v>
      </c>
      <c r="C3" s="576"/>
      <c r="D3" s="576"/>
      <c r="E3" s="576"/>
      <c r="O3" s="251"/>
    </row>
    <row r="4" spans="2:25" ht="50.15" customHeight="1" thickBot="1" x14ac:dyDescent="0.6">
      <c r="B4" s="505" t="s">
        <v>248</v>
      </c>
      <c r="C4" s="506"/>
      <c r="D4" s="507">
        <f>+申請書!R8</f>
        <v>0</v>
      </c>
      <c r="E4" s="508"/>
      <c r="F4" s="508"/>
      <c r="G4" s="508"/>
      <c r="H4" s="508"/>
      <c r="I4" s="508"/>
      <c r="J4" s="508"/>
      <c r="K4" s="508"/>
      <c r="L4" s="508"/>
      <c r="M4" s="508"/>
      <c r="N4" s="509"/>
      <c r="O4" s="251" t="str">
        <f>IF(SUMPRODUCT(--(LEN(TRIM(SUBSTITUTE(D4,"　","")))=0))&gt;0,"未入力があります","")</f>
        <v/>
      </c>
    </row>
    <row r="5" spans="2:25" ht="50.15" customHeight="1" thickBot="1" x14ac:dyDescent="0.6">
      <c r="B5" s="505" t="s">
        <v>81</v>
      </c>
      <c r="C5" s="506"/>
      <c r="D5" s="663">
        <f>+'(別紙1－1)年間活動計画'!D5</f>
        <v>0</v>
      </c>
      <c r="E5" s="664"/>
      <c r="F5" s="664"/>
      <c r="G5" s="664"/>
      <c r="H5" s="664"/>
      <c r="I5" s="664"/>
      <c r="J5" s="664"/>
      <c r="K5" s="664"/>
      <c r="L5" s="664"/>
      <c r="M5" s="664"/>
      <c r="N5" s="665"/>
      <c r="O5" s="251" t="str">
        <f>IF(SUMPRODUCT(--(LEN(TRIM(SUBSTITUTE(D5,"　","")))=0))&gt;0,"未入力があります","")</f>
        <v/>
      </c>
    </row>
    <row r="6" spans="2:25" ht="49.25" customHeight="1" thickBot="1" x14ac:dyDescent="0.6">
      <c r="B6" s="510" t="s">
        <v>1</v>
      </c>
      <c r="C6" s="511"/>
      <c r="D6" s="293">
        <f>+'(別紙1－1)年間活動計画'!D6</f>
        <v>0</v>
      </c>
      <c r="E6" s="294"/>
      <c r="F6" s="294"/>
      <c r="G6" s="294"/>
      <c r="H6" s="294"/>
      <c r="I6" s="294"/>
      <c r="J6" s="294"/>
      <c r="K6" s="294"/>
      <c r="L6" s="294"/>
      <c r="M6" s="294"/>
      <c r="N6" s="295"/>
      <c r="O6" s="251" t="str">
        <f>IF(SUMPRODUCT(--(LEN(TRIM(SUBSTITUTE(D6,"　","")))=0))&gt;0,"未入力があります","")</f>
        <v/>
      </c>
    </row>
    <row r="7" spans="2:25" ht="41.75" customHeight="1" thickBot="1" x14ac:dyDescent="0.6">
      <c r="B7" s="512" t="s">
        <v>19</v>
      </c>
      <c r="C7" s="224" t="s">
        <v>356</v>
      </c>
      <c r="D7" s="513"/>
      <c r="E7" s="513"/>
      <c r="F7" s="513"/>
      <c r="G7" s="513"/>
    </row>
    <row r="8" spans="2:25" ht="41.75" hidden="1" customHeight="1" x14ac:dyDescent="0.55000000000000004">
      <c r="B8" s="512"/>
      <c r="C8" s="514" t="str">
        <f>IF(C$10=$O$2,"●","")</f>
        <v/>
      </c>
      <c r="D8" s="514" t="str">
        <f t="shared" ref="D8:N8" si="0">IF(D$10=$O$2,"●","")</f>
        <v/>
      </c>
      <c r="E8" s="514" t="str">
        <f t="shared" si="0"/>
        <v/>
      </c>
      <c r="F8" s="514" t="str">
        <f t="shared" si="0"/>
        <v/>
      </c>
      <c r="G8" s="514" t="str">
        <f t="shared" si="0"/>
        <v/>
      </c>
      <c r="H8" s="514" t="str">
        <f t="shared" si="0"/>
        <v>●</v>
      </c>
      <c r="I8" s="514" t="str">
        <f t="shared" si="0"/>
        <v/>
      </c>
      <c r="J8" s="514" t="str">
        <f t="shared" si="0"/>
        <v/>
      </c>
      <c r="K8" s="514" t="str">
        <f t="shared" si="0"/>
        <v/>
      </c>
      <c r="L8" s="514" t="str">
        <f t="shared" si="0"/>
        <v/>
      </c>
      <c r="M8" s="514" t="str">
        <f t="shared" si="0"/>
        <v/>
      </c>
      <c r="N8" s="514" t="str">
        <f t="shared" si="0"/>
        <v/>
      </c>
    </row>
    <row r="9" spans="2:25" ht="41.75" hidden="1" customHeight="1" thickBot="1" x14ac:dyDescent="0.6">
      <c r="B9" s="512"/>
      <c r="C9" s="514" t="str">
        <f>IF(C$8="",IF(B$9="","","●"),"●")</f>
        <v/>
      </c>
      <c r="D9" s="514" t="str">
        <f t="shared" ref="D9:N9" si="1">IF(D$8="",IF(C$9="","","●"),"●")</f>
        <v/>
      </c>
      <c r="E9" s="514" t="str">
        <f t="shared" si="1"/>
        <v/>
      </c>
      <c r="F9" s="514" t="str">
        <f t="shared" si="1"/>
        <v/>
      </c>
      <c r="G9" s="514" t="str">
        <f t="shared" si="1"/>
        <v/>
      </c>
      <c r="H9" s="514" t="str">
        <f t="shared" si="1"/>
        <v>●</v>
      </c>
      <c r="I9" s="514" t="str">
        <f t="shared" si="1"/>
        <v>●</v>
      </c>
      <c r="J9" s="514" t="str">
        <f t="shared" si="1"/>
        <v>●</v>
      </c>
      <c r="K9" s="514" t="str">
        <f t="shared" si="1"/>
        <v>●</v>
      </c>
      <c r="L9" s="514" t="str">
        <f t="shared" si="1"/>
        <v>●</v>
      </c>
      <c r="M9" s="514" t="str">
        <f t="shared" si="1"/>
        <v>●</v>
      </c>
      <c r="N9" s="514" t="str">
        <f t="shared" si="1"/>
        <v>●</v>
      </c>
    </row>
    <row r="10" spans="2:25" ht="29.15" customHeight="1" x14ac:dyDescent="0.55000000000000004">
      <c r="B10" s="12" t="s">
        <v>155</v>
      </c>
      <c r="C10" s="13" t="s">
        <v>2</v>
      </c>
      <c r="D10" s="14" t="s">
        <v>4</v>
      </c>
      <c r="E10" s="14" t="s">
        <v>5</v>
      </c>
      <c r="F10" s="14" t="s">
        <v>6</v>
      </c>
      <c r="G10" s="14" t="s">
        <v>7</v>
      </c>
      <c r="H10" s="14" t="s">
        <v>8</v>
      </c>
      <c r="I10" s="14" t="s">
        <v>9</v>
      </c>
      <c r="J10" s="14" t="s">
        <v>10</v>
      </c>
      <c r="K10" s="14" t="s">
        <v>11</v>
      </c>
      <c r="L10" s="14" t="s">
        <v>12</v>
      </c>
      <c r="M10" s="14" t="s">
        <v>13</v>
      </c>
      <c r="N10" s="15"/>
      <c r="O10" s="16" t="s">
        <v>15</v>
      </c>
      <c r="P10" s="288" t="str">
        <f t="array" ref="P10">IF(SUMPRODUCT(--(LEN(TRIM(SUBSTITUTE(C11:M11,"　","")))=0))&gt;0,"活動日数に未入力があります","")</f>
        <v>活動日数に未入力があります</v>
      </c>
    </row>
    <row r="11" spans="2:25" ht="29.15" customHeight="1" thickBot="1" x14ac:dyDescent="0.6">
      <c r="B11" s="17" t="s">
        <v>143</v>
      </c>
      <c r="C11" s="180"/>
      <c r="D11" s="180"/>
      <c r="E11" s="180"/>
      <c r="F11" s="180"/>
      <c r="G11" s="180"/>
      <c r="H11" s="180"/>
      <c r="I11" s="180"/>
      <c r="J11" s="180"/>
      <c r="K11" s="180"/>
      <c r="L11" s="180"/>
      <c r="M11" s="180"/>
      <c r="N11" s="18"/>
      <c r="O11" s="19">
        <f>SUMIFS(C11:M11,C9:M9,"●")</f>
        <v>0</v>
      </c>
      <c r="P11" s="288"/>
    </row>
    <row r="12" spans="2:25" ht="44" customHeight="1" thickBot="1" x14ac:dyDescent="0.6">
      <c r="B12" s="20"/>
      <c r="C12" s="21" t="str">
        <f t="shared" ref="C12:L12" si="2">IF(C$9="","0を入力","")</f>
        <v>0を入力</v>
      </c>
      <c r="D12" s="22" t="str">
        <f t="shared" si="2"/>
        <v>0を入力</v>
      </c>
      <c r="E12" s="22" t="str">
        <f t="shared" si="2"/>
        <v>0を入力</v>
      </c>
      <c r="F12" s="22" t="str">
        <f t="shared" si="2"/>
        <v>0を入力</v>
      </c>
      <c r="G12" s="22" t="str">
        <f t="shared" si="2"/>
        <v>0を入力</v>
      </c>
      <c r="H12" s="22" t="str">
        <f t="shared" si="2"/>
        <v/>
      </c>
      <c r="I12" s="22" t="str">
        <f t="shared" si="2"/>
        <v/>
      </c>
      <c r="J12" s="22" t="str">
        <f t="shared" si="2"/>
        <v/>
      </c>
      <c r="K12" s="22" t="str">
        <f t="shared" si="2"/>
        <v/>
      </c>
      <c r="L12" s="22" t="str">
        <f t="shared" si="2"/>
        <v/>
      </c>
      <c r="M12" s="22" t="str">
        <f t="shared" ref="M12:N12" si="3">IF(M$9="","入力不可","")</f>
        <v/>
      </c>
      <c r="N12" s="22" t="str">
        <f t="shared" si="3"/>
        <v/>
      </c>
      <c r="O12" s="2" t="s">
        <v>26</v>
      </c>
      <c r="V12" s="241" t="s">
        <v>22</v>
      </c>
    </row>
    <row r="13" spans="2:25" ht="47" customHeight="1" thickBot="1" x14ac:dyDescent="0.6">
      <c r="B13" s="20"/>
      <c r="C13" s="174" t="s">
        <v>284</v>
      </c>
      <c r="D13" s="134"/>
      <c r="E13" s="135"/>
      <c r="F13" s="136"/>
      <c r="G13" s="3"/>
      <c r="H13" s="3"/>
      <c r="I13" s="3"/>
      <c r="J13" s="3"/>
      <c r="K13" s="3"/>
      <c r="L13" s="3"/>
      <c r="M13" s="289" t="s">
        <v>25</v>
      </c>
      <c r="N13" s="290"/>
      <c r="O13" s="23">
        <f>+S15</f>
        <v>0</v>
      </c>
      <c r="P13" s="515" t="str">
        <f>IF(OR(SUBSTITUTE(TRIM(H11),"　","")="",SUBSTITUTE(TRIM(I11),"　","")="",SUBSTITUTE(TRIM(J11),"　","")="",SUBSTITUTE(TRIM(K11),"　","")="",SUBSTITUTE(TRIM(L11),"　","")="",SUBSTITUTE(TRIM(M11),"　","")=""),"活動予定日数を入力してください","")</f>
        <v>活動予定日数を入力してください</v>
      </c>
      <c r="S13" s="516">
        <f>IF(O11&gt;200,300000,IF(O11&gt;150,300000,IF(O11&gt;100,300000,IF(O11&gt;50,200000,IF(O11&gt;0,100000,0)))))</f>
        <v>0</v>
      </c>
      <c r="V13" s="241" t="s">
        <v>3</v>
      </c>
    </row>
    <row r="14" spans="2:25" ht="19.25" customHeight="1" thickBot="1" x14ac:dyDescent="0.6">
      <c r="B14" s="24"/>
      <c r="C14" s="24"/>
      <c r="D14" s="24"/>
      <c r="E14" s="24"/>
      <c r="F14" s="24"/>
      <c r="G14" s="24"/>
      <c r="H14" s="24"/>
      <c r="I14" s="24"/>
      <c r="J14" s="24"/>
      <c r="K14" s="24"/>
      <c r="L14" s="24"/>
      <c r="M14" s="24"/>
      <c r="N14" s="24"/>
      <c r="O14" s="2" t="s">
        <v>27</v>
      </c>
      <c r="V14" s="241" t="s">
        <v>23</v>
      </c>
    </row>
    <row r="15" spans="2:25" ht="38.15" customHeight="1" thickBot="1" x14ac:dyDescent="0.6">
      <c r="B15" s="25" t="s">
        <v>20</v>
      </c>
      <c r="C15" s="224" t="s">
        <v>356</v>
      </c>
      <c r="D15" s="24"/>
      <c r="E15" s="24"/>
      <c r="F15" s="24"/>
      <c r="G15" s="24"/>
      <c r="H15" s="24"/>
      <c r="I15" s="24"/>
      <c r="J15" s="24"/>
      <c r="K15" s="24"/>
      <c r="L15" s="24"/>
      <c r="M15" s="291" t="s">
        <v>32</v>
      </c>
      <c r="N15" s="292"/>
      <c r="O15" s="662" t="str">
        <f>+'(別紙1－1)年間活動計画'!O15</f>
        <v xml:space="preserve"> </v>
      </c>
      <c r="S15" s="516">
        <f>IF(O15&lt;1," ",IF(O15=1,S13/2,IF(O15&gt;1,S13,0)))</f>
        <v>0</v>
      </c>
      <c r="V15" s="241" t="s">
        <v>24</v>
      </c>
    </row>
    <row r="16" spans="2:25" ht="28.25" customHeight="1" thickBot="1" x14ac:dyDescent="0.6">
      <c r="B16" s="25"/>
      <c r="C16" s="26"/>
      <c r="D16" s="27"/>
      <c r="E16" s="27"/>
      <c r="F16" s="27"/>
      <c r="G16" s="27"/>
      <c r="H16" s="27"/>
      <c r="I16" s="27"/>
      <c r="J16" s="27"/>
      <c r="K16" s="27"/>
      <c r="L16" s="27"/>
      <c r="M16" s="24"/>
      <c r="N16" s="24"/>
      <c r="O16" s="518" t="str">
        <f>IF(SUMPRODUCT(--(LEN(TRIM(SUBSTITUTE(O15,"　","")))=0))&gt;0,"指導者人数に未入力があります","")</f>
        <v>指導者人数に未入力があります</v>
      </c>
      <c r="V16" s="241" t="s">
        <v>80</v>
      </c>
    </row>
    <row r="17" spans="2:33" ht="35.15" customHeight="1" thickBot="1" x14ac:dyDescent="0.6">
      <c r="B17" s="28" t="s">
        <v>16</v>
      </c>
      <c r="C17" s="577" t="str">
        <f>+'(別紙1－1)年間活動計画'!C17</f>
        <v xml:space="preserve"> </v>
      </c>
      <c r="D17" s="578"/>
      <c r="E17" s="579"/>
      <c r="F17" s="24"/>
      <c r="G17" s="280" t="s">
        <v>29</v>
      </c>
      <c r="H17" s="281"/>
      <c r="I17" s="282"/>
      <c r="J17" s="283"/>
      <c r="K17" s="284" t="s">
        <v>28</v>
      </c>
      <c r="L17" s="285"/>
      <c r="M17" s="282"/>
      <c r="N17" s="283"/>
      <c r="O17" s="518" t="str">
        <f>IF(OR(SUBSTITUTE(TRIM(C17),"　","")="",SUBSTITUTE(TRIM(I17),"　","")="",SUBSTITUTE(TRIM(M17),"　","")=""),"黄色セルに未入力があります","")</f>
        <v>黄色セルに未入力があります</v>
      </c>
    </row>
    <row r="18" spans="2:33" ht="27.65" customHeight="1" x14ac:dyDescent="0.55000000000000004">
      <c r="B18" s="12" t="s">
        <v>153</v>
      </c>
      <c r="C18" s="29" t="s">
        <v>2</v>
      </c>
      <c r="D18" s="14" t="s">
        <v>4</v>
      </c>
      <c r="E18" s="14" t="s">
        <v>5</v>
      </c>
      <c r="F18" s="14" t="s">
        <v>6</v>
      </c>
      <c r="G18" s="14" t="s">
        <v>7</v>
      </c>
      <c r="H18" s="14" t="s">
        <v>8</v>
      </c>
      <c r="I18" s="14" t="s">
        <v>9</v>
      </c>
      <c r="J18" s="14" t="s">
        <v>10</v>
      </c>
      <c r="K18" s="14" t="s">
        <v>11</v>
      </c>
      <c r="L18" s="14" t="s">
        <v>12</v>
      </c>
      <c r="M18" s="14" t="s">
        <v>13</v>
      </c>
      <c r="N18" s="15"/>
      <c r="O18" s="16" t="s">
        <v>15</v>
      </c>
      <c r="P18" s="288" t="str">
        <f t="array" ref="P18">IF(SUMPRODUCT((COLUMN(C19:M19)&gt;=COLUMN(C19)+MATCH($O$2,C18:M18,0)-1)*(LEN(TRIM(SUBSTITUTE(C19:M19,"　","")))=0))&gt;0,"活動日数に未入力があります","")</f>
        <v>活動日数に未入力があります</v>
      </c>
      <c r="AG18" s="132"/>
    </row>
    <row r="19" spans="2:33" ht="27.65" customHeight="1" x14ac:dyDescent="0.55000000000000004">
      <c r="B19" s="30" t="s">
        <v>143</v>
      </c>
      <c r="C19" s="138"/>
      <c r="D19" s="138"/>
      <c r="E19" s="138"/>
      <c r="F19" s="138"/>
      <c r="G19" s="138"/>
      <c r="H19" s="138"/>
      <c r="I19" s="138"/>
      <c r="J19" s="138"/>
      <c r="K19" s="138"/>
      <c r="L19" s="138"/>
      <c r="M19" s="138"/>
      <c r="N19" s="31" t="s">
        <v>128</v>
      </c>
      <c r="O19" s="32">
        <f>SUM(C19:N19)</f>
        <v>0</v>
      </c>
      <c r="P19" s="288"/>
    </row>
    <row r="20" spans="2:33" ht="27.65" customHeight="1" thickBot="1" x14ac:dyDescent="0.6">
      <c r="B20" s="30" t="s">
        <v>142</v>
      </c>
      <c r="C20" s="139"/>
      <c r="D20" s="139"/>
      <c r="E20" s="139"/>
      <c r="F20" s="139"/>
      <c r="G20" s="139"/>
      <c r="H20" s="139"/>
      <c r="I20" s="139"/>
      <c r="J20" s="139"/>
      <c r="K20" s="139"/>
      <c r="L20" s="139"/>
      <c r="M20" s="139"/>
      <c r="N20" s="33"/>
      <c r="O20" s="34">
        <f>SUM(C20:M20)</f>
        <v>0</v>
      </c>
      <c r="P20" s="288" t="str">
        <f t="array" ref="P20">IF(SUMPRODUCT((COLUMN(C20:M20)&gt;=COLUMN(C20)+MATCH($O$2,C18:M18,0)-1)*(LEN(TRIM(SUBSTITUTE(C20:M20,"　","")))=0))&gt;0,"月別支払額に未入力があります","")</f>
        <v>月別支払額に未入力があります</v>
      </c>
    </row>
    <row r="21" spans="2:33" ht="27.65" customHeight="1" x14ac:dyDescent="0.55000000000000004">
      <c r="B21" s="35" t="s">
        <v>30</v>
      </c>
      <c r="C21" s="36">
        <f>+C19*1000</f>
        <v>0</v>
      </c>
      <c r="D21" s="36">
        <f t="shared" ref="D21:M21" si="4">+D19*1000</f>
        <v>0</v>
      </c>
      <c r="E21" s="36">
        <f t="shared" si="4"/>
        <v>0</v>
      </c>
      <c r="F21" s="36">
        <f t="shared" si="4"/>
        <v>0</v>
      </c>
      <c r="G21" s="36">
        <f t="shared" si="4"/>
        <v>0</v>
      </c>
      <c r="H21" s="36">
        <f t="shared" si="4"/>
        <v>0</v>
      </c>
      <c r="I21" s="36">
        <f t="shared" si="4"/>
        <v>0</v>
      </c>
      <c r="J21" s="36">
        <f t="shared" si="4"/>
        <v>0</v>
      </c>
      <c r="K21" s="36">
        <f t="shared" si="4"/>
        <v>0</v>
      </c>
      <c r="L21" s="36">
        <f t="shared" si="4"/>
        <v>0</v>
      </c>
      <c r="M21" s="36">
        <f t="shared" si="4"/>
        <v>0</v>
      </c>
      <c r="N21" s="37"/>
      <c r="O21" s="32">
        <f>SUM(C21:M21)</f>
        <v>0</v>
      </c>
      <c r="P21" s="288"/>
      <c r="S21" s="38" t="s">
        <v>2</v>
      </c>
      <c r="T21" s="39" t="s">
        <v>4</v>
      </c>
      <c r="U21" s="39" t="s">
        <v>5</v>
      </c>
      <c r="V21" s="39" t="s">
        <v>6</v>
      </c>
      <c r="W21" s="39" t="s">
        <v>7</v>
      </c>
      <c r="X21" s="39" t="s">
        <v>8</v>
      </c>
      <c r="Y21" s="39" t="s">
        <v>9</v>
      </c>
      <c r="Z21" s="39" t="s">
        <v>10</v>
      </c>
      <c r="AA21" s="39" t="s">
        <v>11</v>
      </c>
      <c r="AB21" s="39" t="s">
        <v>12</v>
      </c>
      <c r="AC21" s="39" t="s">
        <v>13</v>
      </c>
      <c r="AD21" s="40" t="s">
        <v>14</v>
      </c>
    </row>
    <row r="22" spans="2:33" ht="27.65" customHeight="1" thickBot="1" x14ac:dyDescent="0.6">
      <c r="B22" s="41" t="s">
        <v>154</v>
      </c>
      <c r="C22" s="42">
        <f>+S22</f>
        <v>0</v>
      </c>
      <c r="D22" s="42">
        <f t="shared" ref="D22:M22" si="5">+T22</f>
        <v>0</v>
      </c>
      <c r="E22" s="42">
        <f t="shared" si="5"/>
        <v>0</v>
      </c>
      <c r="F22" s="42">
        <f t="shared" si="5"/>
        <v>0</v>
      </c>
      <c r="G22" s="42">
        <f t="shared" si="5"/>
        <v>0</v>
      </c>
      <c r="H22" s="42">
        <f t="shared" si="5"/>
        <v>0</v>
      </c>
      <c r="I22" s="42">
        <f t="shared" si="5"/>
        <v>0</v>
      </c>
      <c r="J22" s="42">
        <f t="shared" si="5"/>
        <v>0</v>
      </c>
      <c r="K22" s="42">
        <f t="shared" si="5"/>
        <v>0</v>
      </c>
      <c r="L22" s="42">
        <f t="shared" si="5"/>
        <v>0</v>
      </c>
      <c r="M22" s="42">
        <f t="shared" si="5"/>
        <v>0</v>
      </c>
      <c r="N22" s="43"/>
      <c r="O22" s="44">
        <f>SUM(C22:M22)</f>
        <v>0</v>
      </c>
      <c r="P22" s="519"/>
      <c r="S22" s="45">
        <f>IF(C20/2&gt;C21,C21,C20/2)</f>
        <v>0</v>
      </c>
      <c r="T22" s="45">
        <f>IF(D20/2&gt;D21,D21,D20/2)</f>
        <v>0</v>
      </c>
      <c r="U22" s="45">
        <f>IF(E20/2&gt;E21,E21,E20/2)</f>
        <v>0</v>
      </c>
      <c r="V22" s="45">
        <f t="shared" ref="V22:AC22" si="6">IF(F20/2&gt;F21,F21,F20/2)</f>
        <v>0</v>
      </c>
      <c r="W22" s="45">
        <f t="shared" si="6"/>
        <v>0</v>
      </c>
      <c r="X22" s="45">
        <f t="shared" si="6"/>
        <v>0</v>
      </c>
      <c r="Y22" s="45">
        <f t="shared" si="6"/>
        <v>0</v>
      </c>
      <c r="Z22" s="45">
        <f t="shared" si="6"/>
        <v>0</v>
      </c>
      <c r="AA22" s="45">
        <f t="shared" si="6"/>
        <v>0</v>
      </c>
      <c r="AB22" s="45">
        <f t="shared" si="6"/>
        <v>0</v>
      </c>
      <c r="AC22" s="45">
        <f t="shared" si="6"/>
        <v>0</v>
      </c>
      <c r="AD22" s="45"/>
    </row>
    <row r="23" spans="2:33" ht="27" customHeight="1" thickBot="1" x14ac:dyDescent="0.6">
      <c r="B23" s="46"/>
      <c r="C23" s="21" t="str">
        <f>IF(C$9="","入力不可","")</f>
        <v>入力不可</v>
      </c>
      <c r="D23" s="22" t="str">
        <f t="shared" ref="D23:N23" si="7">IF(D$9="","入力不可","")</f>
        <v>入力不可</v>
      </c>
      <c r="E23" s="22" t="str">
        <f t="shared" si="7"/>
        <v>入力不可</v>
      </c>
      <c r="F23" s="22" t="str">
        <f t="shared" si="7"/>
        <v>入力不可</v>
      </c>
      <c r="G23" s="22" t="str">
        <f t="shared" si="7"/>
        <v>入力不可</v>
      </c>
      <c r="H23" s="22" t="str">
        <f t="shared" si="7"/>
        <v/>
      </c>
      <c r="I23" s="22" t="str">
        <f t="shared" si="7"/>
        <v/>
      </c>
      <c r="J23" s="22" t="str">
        <f t="shared" si="7"/>
        <v/>
      </c>
      <c r="K23" s="22" t="str">
        <f t="shared" si="7"/>
        <v/>
      </c>
      <c r="L23" s="22" t="str">
        <f t="shared" si="7"/>
        <v/>
      </c>
      <c r="M23" s="22" t="str">
        <f t="shared" si="7"/>
        <v/>
      </c>
      <c r="N23" s="22" t="str">
        <f t="shared" si="7"/>
        <v/>
      </c>
      <c r="O23" s="518" t="s">
        <v>128</v>
      </c>
      <c r="P23" s="519"/>
      <c r="S23" s="3"/>
      <c r="T23" s="3"/>
      <c r="U23" s="3"/>
      <c r="V23" s="3"/>
      <c r="W23" s="3"/>
      <c r="X23" s="3"/>
      <c r="Y23" s="3"/>
      <c r="Z23" s="3"/>
      <c r="AA23" s="3"/>
      <c r="AB23" s="3"/>
      <c r="AC23" s="3"/>
      <c r="AD23" s="3"/>
    </row>
    <row r="24" spans="2:33" ht="37.25" customHeight="1" thickBot="1" x14ac:dyDescent="0.6">
      <c r="B24" s="28" t="s">
        <v>17</v>
      </c>
      <c r="C24" s="577" t="str">
        <f>+'(別紙1－1)年間活動計画'!C24</f>
        <v xml:space="preserve"> </v>
      </c>
      <c r="D24" s="578"/>
      <c r="E24" s="579"/>
      <c r="F24" s="24"/>
      <c r="G24" s="280" t="s">
        <v>29</v>
      </c>
      <c r="H24" s="281"/>
      <c r="I24" s="282"/>
      <c r="J24" s="283"/>
      <c r="K24" s="284" t="s">
        <v>28</v>
      </c>
      <c r="L24" s="285"/>
      <c r="M24" s="282"/>
      <c r="N24" s="283"/>
      <c r="O24" s="518" t="str">
        <f>IF(OR(SUBSTITUTE(TRIM(C24),"　","")="",SUBSTITUTE(TRIM(I24),"　","")="",SUBSTITUTE(TRIM(M24),"　","")=""),"黄色セルに未入力があります","")</f>
        <v>黄色セルに未入力があります</v>
      </c>
      <c r="P24" s="519"/>
    </row>
    <row r="25" spans="2:33" ht="27" customHeight="1" x14ac:dyDescent="0.55000000000000004">
      <c r="B25" s="12" t="s">
        <v>153</v>
      </c>
      <c r="C25" s="13" t="s">
        <v>2</v>
      </c>
      <c r="D25" s="14" t="s">
        <v>4</v>
      </c>
      <c r="E25" s="14" t="s">
        <v>5</v>
      </c>
      <c r="F25" s="14" t="s">
        <v>6</v>
      </c>
      <c r="G25" s="14" t="s">
        <v>7</v>
      </c>
      <c r="H25" s="14" t="s">
        <v>8</v>
      </c>
      <c r="I25" s="14" t="s">
        <v>9</v>
      </c>
      <c r="J25" s="14" t="s">
        <v>10</v>
      </c>
      <c r="K25" s="14" t="s">
        <v>11</v>
      </c>
      <c r="L25" s="14" t="s">
        <v>12</v>
      </c>
      <c r="M25" s="14" t="s">
        <v>13</v>
      </c>
      <c r="N25" s="15"/>
      <c r="O25" s="16" t="s">
        <v>15</v>
      </c>
      <c r="P25" s="288" t="str">
        <f t="array" ref="P25">IF(SUMPRODUCT((COLUMN(C26:M26)&gt;=COLUMN(C26)+MATCH($O$2,C25:M25,0)-1)*(LEN(TRIM(SUBSTITUTE(C26:M26,"　","")))=0))&gt;0,"活動日数に未入力があります","")</f>
        <v>活動日数に未入力があります</v>
      </c>
    </row>
    <row r="26" spans="2:33" ht="27" customHeight="1" x14ac:dyDescent="0.55000000000000004">
      <c r="B26" s="30" t="s">
        <v>143</v>
      </c>
      <c r="C26" s="138"/>
      <c r="D26" s="138"/>
      <c r="E26" s="138"/>
      <c r="F26" s="138"/>
      <c r="G26" s="138"/>
      <c r="H26" s="138"/>
      <c r="I26" s="138"/>
      <c r="J26" s="138"/>
      <c r="K26" s="138"/>
      <c r="L26" s="138"/>
      <c r="M26" s="138"/>
      <c r="N26" s="31"/>
      <c r="O26" s="32">
        <f>SUM(C26:M26)</f>
        <v>0</v>
      </c>
      <c r="P26" s="288"/>
    </row>
    <row r="27" spans="2:33" ht="27.65" customHeight="1" thickBot="1" x14ac:dyDescent="0.6">
      <c r="B27" s="30" t="s">
        <v>142</v>
      </c>
      <c r="C27" s="139"/>
      <c r="D27" s="139"/>
      <c r="E27" s="139"/>
      <c r="F27" s="139"/>
      <c r="G27" s="139"/>
      <c r="H27" s="139"/>
      <c r="I27" s="139"/>
      <c r="J27" s="139"/>
      <c r="K27" s="139"/>
      <c r="L27" s="139"/>
      <c r="M27" s="139"/>
      <c r="N27" s="33"/>
      <c r="O27" s="34">
        <f>SUM(C27:M27)</f>
        <v>0</v>
      </c>
      <c r="P27" s="288" t="str">
        <f t="array" ref="P27">IF(SUMPRODUCT((COLUMN(C27:M27)&gt;=COLUMN(C27)+MATCH($O$2,C25:M25,0)-1)*(LEN(TRIM(SUBSTITUTE(C27:M27,"　","")))=0))&gt;0,"月別支払額に未入力があります","")</f>
        <v>月別支払額に未入力があります</v>
      </c>
    </row>
    <row r="28" spans="2:33" ht="27.65" customHeight="1" x14ac:dyDescent="0.55000000000000004">
      <c r="B28" s="35" t="s">
        <v>30</v>
      </c>
      <c r="C28" s="48">
        <f>+C26*1000</f>
        <v>0</v>
      </c>
      <c r="D28" s="48">
        <f t="shared" ref="D28:M28" si="8">+D26*1000</f>
        <v>0</v>
      </c>
      <c r="E28" s="48">
        <f t="shared" si="8"/>
        <v>0</v>
      </c>
      <c r="F28" s="48">
        <f t="shared" si="8"/>
        <v>0</v>
      </c>
      <c r="G28" s="48">
        <f t="shared" si="8"/>
        <v>0</v>
      </c>
      <c r="H28" s="48">
        <f t="shared" si="8"/>
        <v>0</v>
      </c>
      <c r="I28" s="48">
        <f t="shared" si="8"/>
        <v>0</v>
      </c>
      <c r="J28" s="48">
        <f t="shared" si="8"/>
        <v>0</v>
      </c>
      <c r="K28" s="48">
        <f t="shared" si="8"/>
        <v>0</v>
      </c>
      <c r="L28" s="48">
        <f t="shared" si="8"/>
        <v>0</v>
      </c>
      <c r="M28" s="48">
        <f t="shared" si="8"/>
        <v>0</v>
      </c>
      <c r="N28" s="37"/>
      <c r="O28" s="32">
        <f>SUM(C28:M28)</f>
        <v>0</v>
      </c>
      <c r="P28" s="288"/>
      <c r="S28" s="38" t="s">
        <v>2</v>
      </c>
      <c r="T28" s="39" t="s">
        <v>4</v>
      </c>
      <c r="U28" s="39" t="s">
        <v>5</v>
      </c>
      <c r="V28" s="39" t="s">
        <v>6</v>
      </c>
      <c r="W28" s="39" t="s">
        <v>7</v>
      </c>
      <c r="X28" s="39" t="s">
        <v>8</v>
      </c>
      <c r="Y28" s="39" t="s">
        <v>9</v>
      </c>
      <c r="Z28" s="39" t="s">
        <v>10</v>
      </c>
      <c r="AA28" s="39" t="s">
        <v>11</v>
      </c>
      <c r="AB28" s="39" t="s">
        <v>12</v>
      </c>
      <c r="AC28" s="39" t="s">
        <v>13</v>
      </c>
      <c r="AD28" s="40" t="s">
        <v>14</v>
      </c>
    </row>
    <row r="29" spans="2:33" ht="27.65" customHeight="1" thickBot="1" x14ac:dyDescent="0.6">
      <c r="B29" s="41" t="s">
        <v>154</v>
      </c>
      <c r="C29" s="42">
        <f>+S29</f>
        <v>0</v>
      </c>
      <c r="D29" s="42">
        <f t="shared" ref="D29:M29" si="9">+T29</f>
        <v>0</v>
      </c>
      <c r="E29" s="42">
        <f t="shared" si="9"/>
        <v>0</v>
      </c>
      <c r="F29" s="42">
        <f t="shared" si="9"/>
        <v>0</v>
      </c>
      <c r="G29" s="42">
        <f t="shared" si="9"/>
        <v>0</v>
      </c>
      <c r="H29" s="42">
        <f t="shared" si="9"/>
        <v>0</v>
      </c>
      <c r="I29" s="42">
        <f t="shared" si="9"/>
        <v>0</v>
      </c>
      <c r="J29" s="42">
        <f t="shared" si="9"/>
        <v>0</v>
      </c>
      <c r="K29" s="42">
        <f t="shared" si="9"/>
        <v>0</v>
      </c>
      <c r="L29" s="42">
        <f t="shared" si="9"/>
        <v>0</v>
      </c>
      <c r="M29" s="42">
        <f t="shared" si="9"/>
        <v>0</v>
      </c>
      <c r="N29" s="43"/>
      <c r="O29" s="44">
        <f>SUM(C29:M29)</f>
        <v>0</v>
      </c>
      <c r="P29" s="519"/>
      <c r="S29" s="45">
        <f t="shared" ref="S29:AC29" si="10">IF(C27/2&gt;C28,C28,C27/2)</f>
        <v>0</v>
      </c>
      <c r="T29" s="45">
        <f t="shared" si="10"/>
        <v>0</v>
      </c>
      <c r="U29" s="45">
        <f t="shared" si="10"/>
        <v>0</v>
      </c>
      <c r="V29" s="45">
        <f t="shared" si="10"/>
        <v>0</v>
      </c>
      <c r="W29" s="45">
        <f t="shared" si="10"/>
        <v>0</v>
      </c>
      <c r="X29" s="45">
        <f t="shared" si="10"/>
        <v>0</v>
      </c>
      <c r="Y29" s="45">
        <f t="shared" si="10"/>
        <v>0</v>
      </c>
      <c r="Z29" s="45">
        <f t="shared" si="10"/>
        <v>0</v>
      </c>
      <c r="AA29" s="45">
        <f t="shared" si="10"/>
        <v>0</v>
      </c>
      <c r="AB29" s="45">
        <f t="shared" si="10"/>
        <v>0</v>
      </c>
      <c r="AC29" s="45">
        <f t="shared" si="10"/>
        <v>0</v>
      </c>
      <c r="AD29" s="45"/>
    </row>
    <row r="30" spans="2:33" ht="27.65" customHeight="1" thickBot="1" x14ac:dyDescent="0.6">
      <c r="B30" s="49"/>
      <c r="C30" s="21" t="str">
        <f>IF(C$9="","入力不可","")</f>
        <v>入力不可</v>
      </c>
      <c r="D30" s="22" t="str">
        <f t="shared" ref="D30:N30" si="11">IF(D$9="","入力不可","")</f>
        <v>入力不可</v>
      </c>
      <c r="E30" s="22" t="str">
        <f t="shared" si="11"/>
        <v>入力不可</v>
      </c>
      <c r="F30" s="22" t="str">
        <f t="shared" si="11"/>
        <v>入力不可</v>
      </c>
      <c r="G30" s="22" t="str">
        <f t="shared" si="11"/>
        <v>入力不可</v>
      </c>
      <c r="H30" s="22" t="str">
        <f t="shared" si="11"/>
        <v/>
      </c>
      <c r="I30" s="22" t="str">
        <f t="shared" si="11"/>
        <v/>
      </c>
      <c r="J30" s="22" t="str">
        <f t="shared" si="11"/>
        <v/>
      </c>
      <c r="K30" s="22" t="str">
        <f t="shared" si="11"/>
        <v/>
      </c>
      <c r="L30" s="22" t="str">
        <f t="shared" si="11"/>
        <v/>
      </c>
      <c r="M30" s="22" t="str">
        <f t="shared" si="11"/>
        <v/>
      </c>
      <c r="N30" s="22" t="str">
        <f t="shared" si="11"/>
        <v/>
      </c>
      <c r="O30" s="47"/>
      <c r="P30" s="519"/>
      <c r="S30" s="3"/>
      <c r="T30" s="3"/>
      <c r="U30" s="3"/>
      <c r="V30" s="3"/>
      <c r="W30" s="3"/>
      <c r="X30" s="3"/>
      <c r="Y30" s="3"/>
      <c r="Z30" s="3"/>
      <c r="AA30" s="3"/>
      <c r="AB30" s="3"/>
      <c r="AC30" s="3"/>
      <c r="AD30" s="3"/>
    </row>
    <row r="31" spans="2:33" ht="37.25" customHeight="1" thickBot="1" x14ac:dyDescent="0.6">
      <c r="B31" s="28" t="s">
        <v>18</v>
      </c>
      <c r="C31" s="577" t="str">
        <f>+'(別紙1－1)年間活動計画'!C31</f>
        <v xml:space="preserve"> </v>
      </c>
      <c r="D31" s="578"/>
      <c r="E31" s="579"/>
      <c r="F31" s="24"/>
      <c r="G31" s="280" t="s">
        <v>29</v>
      </c>
      <c r="H31" s="281"/>
      <c r="I31" s="282"/>
      <c r="J31" s="283"/>
      <c r="K31" s="284" t="s">
        <v>28</v>
      </c>
      <c r="L31" s="285"/>
      <c r="M31" s="282" t="s">
        <v>128</v>
      </c>
      <c r="N31" s="283"/>
      <c r="O31" s="518" t="str">
        <f>IF(OR(SUBSTITUTE(TRIM(C31),"　","")="",SUBSTITUTE(TRIM(I31),"　","")="",SUBSTITUTE(TRIM(M31),"　","")=""),"黄色セルに未入力があります","")</f>
        <v>黄色セルに未入力があります</v>
      </c>
      <c r="P31" s="519"/>
    </row>
    <row r="32" spans="2:33" ht="27" customHeight="1" x14ac:dyDescent="0.55000000000000004">
      <c r="B32" s="12" t="s">
        <v>153</v>
      </c>
      <c r="C32" s="13" t="s">
        <v>2</v>
      </c>
      <c r="D32" s="14" t="s">
        <v>4</v>
      </c>
      <c r="E32" s="14" t="s">
        <v>5</v>
      </c>
      <c r="F32" s="14" t="s">
        <v>6</v>
      </c>
      <c r="G32" s="14" t="s">
        <v>7</v>
      </c>
      <c r="H32" s="14" t="s">
        <v>8</v>
      </c>
      <c r="I32" s="14" t="s">
        <v>9</v>
      </c>
      <c r="J32" s="14" t="s">
        <v>10</v>
      </c>
      <c r="K32" s="14" t="s">
        <v>11</v>
      </c>
      <c r="L32" s="14" t="s">
        <v>12</v>
      </c>
      <c r="M32" s="14" t="s">
        <v>13</v>
      </c>
      <c r="N32" s="15"/>
      <c r="O32" s="16" t="s">
        <v>15</v>
      </c>
      <c r="P32" s="288" t="str">
        <f t="array" ref="P32">IF(SUMPRODUCT((COLUMN(C33:M33)&gt;=COLUMN(C33)+MATCH($O$2,C32:M32,0)-1)*(LEN(TRIM(SUBSTITUTE(C33:M33,"　","")))=0))&gt;0,"活動日数に未入力があります","")</f>
        <v>活動日数に未入力があります</v>
      </c>
    </row>
    <row r="33" spans="2:30" ht="27" customHeight="1" x14ac:dyDescent="0.55000000000000004">
      <c r="B33" s="30" t="s">
        <v>143</v>
      </c>
      <c r="C33" s="138"/>
      <c r="D33" s="138"/>
      <c r="E33" s="138"/>
      <c r="F33" s="138"/>
      <c r="G33" s="138"/>
      <c r="H33" s="138"/>
      <c r="I33" s="138"/>
      <c r="J33" s="138"/>
      <c r="K33" s="138"/>
      <c r="L33" s="138"/>
      <c r="M33" s="138"/>
      <c r="N33" s="31"/>
      <c r="O33" s="32">
        <f>SUM(C33:M33)</f>
        <v>0</v>
      </c>
      <c r="P33" s="288"/>
    </row>
    <row r="34" spans="2:30" ht="27" customHeight="1" thickBot="1" x14ac:dyDescent="0.6">
      <c r="B34" s="30" t="s">
        <v>142</v>
      </c>
      <c r="C34" s="139"/>
      <c r="D34" s="139"/>
      <c r="E34" s="139"/>
      <c r="F34" s="139"/>
      <c r="G34" s="139"/>
      <c r="H34" s="139"/>
      <c r="I34" s="139"/>
      <c r="J34" s="139"/>
      <c r="K34" s="139"/>
      <c r="L34" s="139"/>
      <c r="M34" s="139"/>
      <c r="N34" s="33"/>
      <c r="O34" s="34">
        <f>SUM(C34:M34)</f>
        <v>0</v>
      </c>
      <c r="P34" s="288" t="str">
        <f t="array" ref="P34">IF(SUMPRODUCT((COLUMN(C34:M34)&gt;=COLUMN(C34)+MATCH($O$2,C32:M32,0)-1)*(LEN(TRIM(SUBSTITUTE(C34:M34,"　","")))=0))&gt;0,"月別支払額に未入力があります","")</f>
        <v>月別支払額に未入力があります</v>
      </c>
    </row>
    <row r="35" spans="2:30" ht="27" customHeight="1" x14ac:dyDescent="0.55000000000000004">
      <c r="B35" s="35" t="s">
        <v>30</v>
      </c>
      <c r="C35" s="50">
        <f t="shared" ref="C35:M35" si="12">+C33*1000</f>
        <v>0</v>
      </c>
      <c r="D35" s="48">
        <f t="shared" si="12"/>
        <v>0</v>
      </c>
      <c r="E35" s="48">
        <f t="shared" si="12"/>
        <v>0</v>
      </c>
      <c r="F35" s="48">
        <f t="shared" si="12"/>
        <v>0</v>
      </c>
      <c r="G35" s="48">
        <f t="shared" si="12"/>
        <v>0</v>
      </c>
      <c r="H35" s="48">
        <f t="shared" si="12"/>
        <v>0</v>
      </c>
      <c r="I35" s="48">
        <f t="shared" si="12"/>
        <v>0</v>
      </c>
      <c r="J35" s="48">
        <f t="shared" si="12"/>
        <v>0</v>
      </c>
      <c r="K35" s="48">
        <f t="shared" si="12"/>
        <v>0</v>
      </c>
      <c r="L35" s="48">
        <f t="shared" si="12"/>
        <v>0</v>
      </c>
      <c r="M35" s="48">
        <f t="shared" si="12"/>
        <v>0</v>
      </c>
      <c r="N35" s="37"/>
      <c r="O35" s="32">
        <f>SUM(C35:M35)</f>
        <v>0</v>
      </c>
      <c r="P35" s="288"/>
      <c r="S35" s="38" t="s">
        <v>2</v>
      </c>
      <c r="T35" s="39" t="s">
        <v>4</v>
      </c>
      <c r="U35" s="39" t="s">
        <v>5</v>
      </c>
      <c r="V35" s="39" t="s">
        <v>6</v>
      </c>
      <c r="W35" s="39" t="s">
        <v>7</v>
      </c>
      <c r="X35" s="39" t="s">
        <v>8</v>
      </c>
      <c r="Y35" s="39" t="s">
        <v>9</v>
      </c>
      <c r="Z35" s="39" t="s">
        <v>10</v>
      </c>
      <c r="AA35" s="39" t="s">
        <v>11</v>
      </c>
      <c r="AB35" s="39" t="s">
        <v>12</v>
      </c>
      <c r="AC35" s="39" t="s">
        <v>13</v>
      </c>
      <c r="AD35" s="40" t="s">
        <v>14</v>
      </c>
    </row>
    <row r="36" spans="2:30" ht="27" customHeight="1" thickBot="1" x14ac:dyDescent="0.6">
      <c r="B36" s="41" t="s">
        <v>154</v>
      </c>
      <c r="C36" s="51">
        <f>+S36</f>
        <v>0</v>
      </c>
      <c r="D36" s="42">
        <f t="shared" ref="D36:M36" si="13">+T36</f>
        <v>0</v>
      </c>
      <c r="E36" s="42">
        <f t="shared" si="13"/>
        <v>0</v>
      </c>
      <c r="F36" s="42">
        <f t="shared" si="13"/>
        <v>0</v>
      </c>
      <c r="G36" s="42">
        <f t="shared" si="13"/>
        <v>0</v>
      </c>
      <c r="H36" s="42">
        <f t="shared" si="13"/>
        <v>0</v>
      </c>
      <c r="I36" s="42">
        <f t="shared" si="13"/>
        <v>0</v>
      </c>
      <c r="J36" s="42">
        <f t="shared" si="13"/>
        <v>0</v>
      </c>
      <c r="K36" s="42">
        <f t="shared" si="13"/>
        <v>0</v>
      </c>
      <c r="L36" s="42">
        <f t="shared" si="13"/>
        <v>0</v>
      </c>
      <c r="M36" s="42">
        <f t="shared" si="13"/>
        <v>0</v>
      </c>
      <c r="N36" s="43"/>
      <c r="O36" s="44">
        <f>SUM(C36:M36)</f>
        <v>0</v>
      </c>
      <c r="P36" s="288"/>
      <c r="S36" s="45">
        <f t="shared" ref="S36:AC36" si="14">IF(C34/2&gt;C35,C35,C34/2)</f>
        <v>0</v>
      </c>
      <c r="T36" s="45">
        <f t="shared" si="14"/>
        <v>0</v>
      </c>
      <c r="U36" s="45">
        <f t="shared" si="14"/>
        <v>0</v>
      </c>
      <c r="V36" s="45">
        <f t="shared" si="14"/>
        <v>0</v>
      </c>
      <c r="W36" s="45">
        <f t="shared" si="14"/>
        <v>0</v>
      </c>
      <c r="X36" s="45">
        <f t="shared" si="14"/>
        <v>0</v>
      </c>
      <c r="Y36" s="45">
        <f t="shared" si="14"/>
        <v>0</v>
      </c>
      <c r="Z36" s="45">
        <f t="shared" si="14"/>
        <v>0</v>
      </c>
      <c r="AA36" s="45">
        <f t="shared" si="14"/>
        <v>0</v>
      </c>
      <c r="AB36" s="45">
        <f t="shared" si="14"/>
        <v>0</v>
      </c>
      <c r="AC36" s="45">
        <f t="shared" si="14"/>
        <v>0</v>
      </c>
      <c r="AD36" s="45"/>
    </row>
    <row r="37" spans="2:30" ht="22.75" customHeight="1" thickBot="1" x14ac:dyDescent="0.6">
      <c r="B37" s="24"/>
      <c r="C37" s="21" t="str">
        <f>IF(C$9="","入力不可","")</f>
        <v>入力不可</v>
      </c>
      <c r="D37" s="22" t="str">
        <f t="shared" ref="D37:N37" si="15">IF(D$9="","入力不可","")</f>
        <v>入力不可</v>
      </c>
      <c r="E37" s="22" t="str">
        <f t="shared" si="15"/>
        <v>入力不可</v>
      </c>
      <c r="F37" s="22" t="str">
        <f t="shared" si="15"/>
        <v>入力不可</v>
      </c>
      <c r="G37" s="22" t="str">
        <f t="shared" si="15"/>
        <v>入力不可</v>
      </c>
      <c r="H37" s="22" t="str">
        <f t="shared" si="15"/>
        <v/>
      </c>
      <c r="I37" s="22" t="str">
        <f t="shared" si="15"/>
        <v/>
      </c>
      <c r="J37" s="22" t="str">
        <f t="shared" si="15"/>
        <v/>
      </c>
      <c r="K37" s="22" t="str">
        <f t="shared" si="15"/>
        <v/>
      </c>
      <c r="L37" s="22" t="str">
        <f t="shared" si="15"/>
        <v/>
      </c>
      <c r="M37" s="22" t="str">
        <f t="shared" si="15"/>
        <v/>
      </c>
      <c r="N37" s="22" t="str">
        <f t="shared" si="15"/>
        <v/>
      </c>
      <c r="O37" s="24"/>
    </row>
    <row r="38" spans="2:30" ht="37.25" customHeight="1" thickBot="1" x14ac:dyDescent="0.6">
      <c r="B38" s="28" t="s">
        <v>21</v>
      </c>
      <c r="C38" s="577" t="str">
        <f>+'(別紙1－1)年間活動計画'!C38</f>
        <v xml:space="preserve"> </v>
      </c>
      <c r="D38" s="578"/>
      <c r="E38" s="579"/>
      <c r="F38" s="24"/>
      <c r="G38" s="280" t="s">
        <v>29</v>
      </c>
      <c r="H38" s="281"/>
      <c r="I38" s="282"/>
      <c r="J38" s="283"/>
      <c r="K38" s="284" t="s">
        <v>28</v>
      </c>
      <c r="L38" s="285"/>
      <c r="M38" s="282" t="s">
        <v>128</v>
      </c>
      <c r="N38" s="283"/>
      <c r="O38" s="518" t="str">
        <f>IF(OR(SUBSTITUTE(TRIM(C38),"　","")="",SUBSTITUTE(TRIM(I38),"　","")="",SUBSTITUTE(TRIM(M38),"　","")=""),"黄色セルに未入力があります","")</f>
        <v>黄色セルに未入力があります</v>
      </c>
    </row>
    <row r="39" spans="2:30" ht="27" customHeight="1" x14ac:dyDescent="0.55000000000000004">
      <c r="B39" s="12" t="s">
        <v>153</v>
      </c>
      <c r="C39" s="13" t="s">
        <v>2</v>
      </c>
      <c r="D39" s="14" t="s">
        <v>4</v>
      </c>
      <c r="E39" s="14" t="s">
        <v>5</v>
      </c>
      <c r="F39" s="14" t="s">
        <v>6</v>
      </c>
      <c r="G39" s="14" t="s">
        <v>7</v>
      </c>
      <c r="H39" s="14" t="s">
        <v>8</v>
      </c>
      <c r="I39" s="14" t="s">
        <v>9</v>
      </c>
      <c r="J39" s="14" t="s">
        <v>10</v>
      </c>
      <c r="K39" s="14" t="s">
        <v>11</v>
      </c>
      <c r="L39" s="14" t="s">
        <v>12</v>
      </c>
      <c r="M39" s="14" t="s">
        <v>13</v>
      </c>
      <c r="N39" s="15"/>
      <c r="O39" s="16" t="s">
        <v>15</v>
      </c>
      <c r="P39" s="288" t="str">
        <f t="array" ref="P39">IF(SUMPRODUCT((COLUMN(C40:M40)&gt;=COLUMN(C40)+MATCH($O$2,C39:M39,0)-1)*(LEN(TRIM(SUBSTITUTE(C40:M40,"　","")))=0))&gt;0,"活動日数に未入力があります","")</f>
        <v>活動日数に未入力があります</v>
      </c>
    </row>
    <row r="40" spans="2:30" ht="22.5" x14ac:dyDescent="0.55000000000000004">
      <c r="B40" s="30" t="s">
        <v>143</v>
      </c>
      <c r="C40" s="138"/>
      <c r="D40" s="138"/>
      <c r="E40" s="138"/>
      <c r="F40" s="138"/>
      <c r="G40" s="138"/>
      <c r="H40" s="138"/>
      <c r="I40" s="138"/>
      <c r="J40" s="138"/>
      <c r="K40" s="138"/>
      <c r="L40" s="138"/>
      <c r="M40" s="138"/>
      <c r="N40" s="31"/>
      <c r="O40" s="32">
        <f>SUM(C40:M40)</f>
        <v>0</v>
      </c>
      <c r="P40" s="288"/>
    </row>
    <row r="41" spans="2:30" ht="27" customHeight="1" thickBot="1" x14ac:dyDescent="0.6">
      <c r="B41" s="30" t="s">
        <v>142</v>
      </c>
      <c r="C41" s="139"/>
      <c r="D41" s="139"/>
      <c r="E41" s="139"/>
      <c r="F41" s="139"/>
      <c r="G41" s="139"/>
      <c r="H41" s="139"/>
      <c r="I41" s="139"/>
      <c r="J41" s="139"/>
      <c r="K41" s="139"/>
      <c r="L41" s="139"/>
      <c r="M41" s="139"/>
      <c r="N41" s="33"/>
      <c r="O41" s="34">
        <f>SUM(C41:M41)</f>
        <v>0</v>
      </c>
      <c r="P41" s="288" t="str">
        <f t="array" ref="P41">IF(SUMPRODUCT((COLUMN(C41:M41)&gt;=COLUMN(C41)+MATCH($O$2,C39:M39,0)-1)*(LEN(TRIM(SUBSTITUTE(C41:M41,"　","")))=0))&gt;0,"月別支払額に未入力があります","")</f>
        <v>月別支払額に未入力があります</v>
      </c>
    </row>
    <row r="42" spans="2:30" ht="27" customHeight="1" x14ac:dyDescent="0.55000000000000004">
      <c r="B42" s="35" t="s">
        <v>30</v>
      </c>
      <c r="C42" s="50">
        <f t="shared" ref="C42:M42" si="16">+C40*1000</f>
        <v>0</v>
      </c>
      <c r="D42" s="48">
        <f t="shared" si="16"/>
        <v>0</v>
      </c>
      <c r="E42" s="48">
        <f t="shared" si="16"/>
        <v>0</v>
      </c>
      <c r="F42" s="48">
        <f t="shared" si="16"/>
        <v>0</v>
      </c>
      <c r="G42" s="48">
        <f t="shared" si="16"/>
        <v>0</v>
      </c>
      <c r="H42" s="48">
        <f t="shared" si="16"/>
        <v>0</v>
      </c>
      <c r="I42" s="48">
        <f t="shared" si="16"/>
        <v>0</v>
      </c>
      <c r="J42" s="48">
        <f t="shared" si="16"/>
        <v>0</v>
      </c>
      <c r="K42" s="48">
        <f t="shared" si="16"/>
        <v>0</v>
      </c>
      <c r="L42" s="48">
        <f t="shared" si="16"/>
        <v>0</v>
      </c>
      <c r="M42" s="48">
        <f t="shared" si="16"/>
        <v>0</v>
      </c>
      <c r="N42" s="37"/>
      <c r="O42" s="32">
        <f>SUM(C42:M42)</f>
        <v>0</v>
      </c>
      <c r="P42" s="288"/>
      <c r="S42" s="38" t="s">
        <v>2</v>
      </c>
      <c r="T42" s="39" t="s">
        <v>4</v>
      </c>
      <c r="U42" s="39" t="s">
        <v>5</v>
      </c>
      <c r="V42" s="39" t="s">
        <v>6</v>
      </c>
      <c r="W42" s="39" t="s">
        <v>7</v>
      </c>
      <c r="X42" s="39" t="s">
        <v>8</v>
      </c>
      <c r="Y42" s="39" t="s">
        <v>9</v>
      </c>
      <c r="Z42" s="39" t="s">
        <v>10</v>
      </c>
      <c r="AA42" s="39" t="s">
        <v>11</v>
      </c>
      <c r="AB42" s="39" t="s">
        <v>12</v>
      </c>
      <c r="AC42" s="39" t="s">
        <v>13</v>
      </c>
      <c r="AD42" s="40" t="s">
        <v>14</v>
      </c>
    </row>
    <row r="43" spans="2:30" ht="27" customHeight="1" thickBot="1" x14ac:dyDescent="0.6">
      <c r="B43" s="41" t="s">
        <v>154</v>
      </c>
      <c r="C43" s="51">
        <f>+S43</f>
        <v>0</v>
      </c>
      <c r="D43" s="42">
        <f t="shared" ref="D43:M43" si="17">+T43</f>
        <v>0</v>
      </c>
      <c r="E43" s="42">
        <f t="shared" si="17"/>
        <v>0</v>
      </c>
      <c r="F43" s="42">
        <f t="shared" si="17"/>
        <v>0</v>
      </c>
      <c r="G43" s="42">
        <f t="shared" si="17"/>
        <v>0</v>
      </c>
      <c r="H43" s="42">
        <f t="shared" si="17"/>
        <v>0</v>
      </c>
      <c r="I43" s="42">
        <f t="shared" si="17"/>
        <v>0</v>
      </c>
      <c r="J43" s="42">
        <f t="shared" si="17"/>
        <v>0</v>
      </c>
      <c r="K43" s="42">
        <f t="shared" si="17"/>
        <v>0</v>
      </c>
      <c r="L43" s="42">
        <f t="shared" si="17"/>
        <v>0</v>
      </c>
      <c r="M43" s="42">
        <f t="shared" si="17"/>
        <v>0</v>
      </c>
      <c r="N43" s="43"/>
      <c r="O43" s="44">
        <f>SUM(C43:M43)</f>
        <v>0</v>
      </c>
      <c r="S43" s="45">
        <f t="shared" ref="S43:AC43" si="18">IF(C41/2&gt;C42,C42,C41/2)</f>
        <v>0</v>
      </c>
      <c r="T43" s="45">
        <f t="shared" si="18"/>
        <v>0</v>
      </c>
      <c r="U43" s="45">
        <f t="shared" si="18"/>
        <v>0</v>
      </c>
      <c r="V43" s="45">
        <f t="shared" si="18"/>
        <v>0</v>
      </c>
      <c r="W43" s="45">
        <f t="shared" si="18"/>
        <v>0</v>
      </c>
      <c r="X43" s="45">
        <f t="shared" si="18"/>
        <v>0</v>
      </c>
      <c r="Y43" s="45">
        <f t="shared" si="18"/>
        <v>0</v>
      </c>
      <c r="Z43" s="45">
        <f t="shared" si="18"/>
        <v>0</v>
      </c>
      <c r="AA43" s="45">
        <f t="shared" si="18"/>
        <v>0</v>
      </c>
      <c r="AB43" s="45">
        <f t="shared" si="18"/>
        <v>0</v>
      </c>
      <c r="AC43" s="45">
        <f t="shared" si="18"/>
        <v>0</v>
      </c>
      <c r="AD43" s="45"/>
    </row>
    <row r="44" spans="2:30" ht="27" customHeight="1" thickBot="1" x14ac:dyDescent="0.6">
      <c r="B44" s="215"/>
      <c r="C44" s="47"/>
      <c r="D44" s="47"/>
      <c r="E44" s="47"/>
      <c r="F44" s="47"/>
      <c r="G44" s="47"/>
      <c r="H44" s="47"/>
      <c r="I44" s="47"/>
      <c r="J44" s="47"/>
      <c r="K44" s="47"/>
      <c r="L44" s="47"/>
      <c r="M44" s="47"/>
      <c r="N44" s="47"/>
      <c r="O44" s="47"/>
      <c r="S44" s="3"/>
      <c r="T44" s="3"/>
      <c r="U44" s="3"/>
      <c r="V44" s="3"/>
      <c r="W44" s="3"/>
      <c r="X44" s="3"/>
      <c r="Y44" s="3"/>
      <c r="Z44" s="3"/>
      <c r="AA44" s="3"/>
      <c r="AB44" s="3"/>
      <c r="AC44" s="3"/>
      <c r="AD44" s="3"/>
    </row>
    <row r="45" spans="2:30" ht="39.65" customHeight="1" thickBot="1" x14ac:dyDescent="0.6">
      <c r="B45" s="28" t="s">
        <v>354</v>
      </c>
      <c r="C45" s="577" t="str">
        <f>+'(別紙1－1)年間活動計画'!C45</f>
        <v xml:space="preserve"> </v>
      </c>
      <c r="D45" s="578"/>
      <c r="E45" s="579"/>
      <c r="F45" s="24"/>
      <c r="G45" s="280" t="s">
        <v>29</v>
      </c>
      <c r="H45" s="281"/>
      <c r="I45" s="282"/>
      <c r="J45" s="283"/>
      <c r="K45" s="284" t="s">
        <v>28</v>
      </c>
      <c r="L45" s="285"/>
      <c r="M45" s="282" t="s">
        <v>128</v>
      </c>
      <c r="N45" s="283"/>
      <c r="O45" s="518" t="str">
        <f>IF(OR(SUBSTITUTE(TRIM(C45),"　","")="",SUBSTITUTE(TRIM(I45),"　","")="",SUBSTITUTE(TRIM(M45),"　","")=""),"黄色セルに未入力があります","")</f>
        <v>黄色セルに未入力があります</v>
      </c>
      <c r="S45" s="3"/>
      <c r="T45" s="3"/>
      <c r="U45" s="3"/>
      <c r="V45" s="3"/>
      <c r="W45" s="3"/>
      <c r="X45" s="3"/>
      <c r="Y45" s="3"/>
      <c r="Z45" s="3"/>
      <c r="AA45" s="3"/>
      <c r="AB45" s="3"/>
      <c r="AC45" s="3"/>
      <c r="AD45" s="3"/>
    </row>
    <row r="46" spans="2:30" ht="27" customHeight="1" x14ac:dyDescent="0.55000000000000004">
      <c r="B46" s="12" t="s">
        <v>153</v>
      </c>
      <c r="C46" s="13" t="s">
        <v>2</v>
      </c>
      <c r="D46" s="14" t="s">
        <v>4</v>
      </c>
      <c r="E46" s="14" t="s">
        <v>5</v>
      </c>
      <c r="F46" s="14" t="s">
        <v>6</v>
      </c>
      <c r="G46" s="14" t="s">
        <v>7</v>
      </c>
      <c r="H46" s="14" t="s">
        <v>8</v>
      </c>
      <c r="I46" s="14" t="s">
        <v>9</v>
      </c>
      <c r="J46" s="14" t="s">
        <v>10</v>
      </c>
      <c r="K46" s="14" t="s">
        <v>11</v>
      </c>
      <c r="L46" s="14" t="s">
        <v>12</v>
      </c>
      <c r="M46" s="14" t="s">
        <v>13</v>
      </c>
      <c r="N46" s="15"/>
      <c r="O46" s="16" t="s">
        <v>15</v>
      </c>
      <c r="P46" s="288" t="str">
        <f t="array" ref="P46">IF(SUMPRODUCT((COLUMN(C47:M47)&gt;=COLUMN(C47)+MATCH($O$2,C46:M46,0)-1)*(LEN(TRIM(SUBSTITUTE(C47:M47,"　","")))=0))&gt;0,"活動日数に未入力があります","")</f>
        <v>活動日数に未入力があります</v>
      </c>
      <c r="S46" s="3"/>
      <c r="T46" s="3"/>
      <c r="U46" s="3"/>
      <c r="V46" s="3"/>
      <c r="W46" s="3"/>
      <c r="X46" s="3"/>
      <c r="Y46" s="3"/>
      <c r="Z46" s="3"/>
      <c r="AA46" s="3"/>
      <c r="AB46" s="3"/>
      <c r="AC46" s="3"/>
      <c r="AD46" s="3"/>
    </row>
    <row r="47" spans="2:30" ht="24.65" customHeight="1" x14ac:dyDescent="0.55000000000000004">
      <c r="B47" s="30" t="s">
        <v>143</v>
      </c>
      <c r="C47" s="138"/>
      <c r="D47" s="138"/>
      <c r="E47" s="138"/>
      <c r="F47" s="138"/>
      <c r="G47" s="138"/>
      <c r="H47" s="138"/>
      <c r="I47" s="138"/>
      <c r="J47" s="138"/>
      <c r="K47" s="138"/>
      <c r="L47" s="138"/>
      <c r="M47" s="138"/>
      <c r="N47" s="31"/>
      <c r="O47" s="32">
        <f>SUM(C47:M47)</f>
        <v>0</v>
      </c>
      <c r="P47" s="288"/>
      <c r="S47" s="220"/>
      <c r="T47" s="221"/>
      <c r="U47" s="221"/>
      <c r="V47" s="221"/>
      <c r="W47" s="221"/>
      <c r="X47" s="221"/>
      <c r="Y47" s="221"/>
      <c r="Z47" s="221"/>
      <c r="AA47" s="221"/>
      <c r="AB47" s="221"/>
      <c r="AC47" s="221"/>
      <c r="AD47" s="221"/>
    </row>
    <row r="48" spans="2:30" ht="24.65" customHeight="1" thickBot="1" x14ac:dyDescent="0.6">
      <c r="B48" s="30" t="s">
        <v>142</v>
      </c>
      <c r="C48" s="139"/>
      <c r="D48" s="139"/>
      <c r="E48" s="139"/>
      <c r="F48" s="139"/>
      <c r="G48" s="139"/>
      <c r="H48" s="139"/>
      <c r="I48" s="139"/>
      <c r="J48" s="139"/>
      <c r="K48" s="139"/>
      <c r="L48" s="139"/>
      <c r="M48" s="139"/>
      <c r="N48" s="33"/>
      <c r="O48" s="34">
        <f>SUM(C48:M48)</f>
        <v>0</v>
      </c>
      <c r="P48" s="288" t="str">
        <f t="array" ref="P48">IF(SUMPRODUCT((COLUMN(C48:M48)&gt;=COLUMN(C48)+MATCH($O$2,C46:M46,0)-1)*(LEN(TRIM(SUBSTITUTE(C48:M48,"　","")))=0))&gt;0,"月別支払額に未入力があります","")</f>
        <v>月別支払額に未入力があります</v>
      </c>
      <c r="S48" s="3"/>
      <c r="T48" s="3"/>
      <c r="U48" s="3"/>
      <c r="V48" s="3"/>
      <c r="W48" s="3"/>
      <c r="X48" s="3"/>
      <c r="Y48" s="3"/>
      <c r="Z48" s="3"/>
      <c r="AA48" s="3"/>
      <c r="AB48" s="3"/>
      <c r="AC48" s="3"/>
      <c r="AD48" s="3"/>
    </row>
    <row r="49" spans="2:30" ht="27" customHeight="1" x14ac:dyDescent="0.55000000000000004">
      <c r="B49" s="35" t="s">
        <v>30</v>
      </c>
      <c r="C49" s="50">
        <f t="shared" ref="C49:M49" si="19">+C47*1000</f>
        <v>0</v>
      </c>
      <c r="D49" s="48">
        <f t="shared" si="19"/>
        <v>0</v>
      </c>
      <c r="E49" s="48">
        <f t="shared" si="19"/>
        <v>0</v>
      </c>
      <c r="F49" s="48">
        <f t="shared" si="19"/>
        <v>0</v>
      </c>
      <c r="G49" s="48">
        <f t="shared" si="19"/>
        <v>0</v>
      </c>
      <c r="H49" s="48">
        <f t="shared" si="19"/>
        <v>0</v>
      </c>
      <c r="I49" s="48">
        <f t="shared" si="19"/>
        <v>0</v>
      </c>
      <c r="J49" s="48">
        <f t="shared" si="19"/>
        <v>0</v>
      </c>
      <c r="K49" s="48">
        <f t="shared" si="19"/>
        <v>0</v>
      </c>
      <c r="L49" s="48">
        <f t="shared" si="19"/>
        <v>0</v>
      </c>
      <c r="M49" s="48">
        <f t="shared" si="19"/>
        <v>0</v>
      </c>
      <c r="N49" s="37"/>
      <c r="O49" s="32">
        <f>SUM(C49:M49)</f>
        <v>0</v>
      </c>
      <c r="P49" s="288"/>
      <c r="S49" s="38" t="s">
        <v>2</v>
      </c>
      <c r="T49" s="39" t="s">
        <v>4</v>
      </c>
      <c r="U49" s="39" t="s">
        <v>5</v>
      </c>
      <c r="V49" s="39" t="s">
        <v>6</v>
      </c>
      <c r="W49" s="39" t="s">
        <v>7</v>
      </c>
      <c r="X49" s="39" t="s">
        <v>8</v>
      </c>
      <c r="Y49" s="39" t="s">
        <v>9</v>
      </c>
      <c r="Z49" s="39" t="s">
        <v>10</v>
      </c>
      <c r="AA49" s="39" t="s">
        <v>11</v>
      </c>
      <c r="AB49" s="39" t="s">
        <v>12</v>
      </c>
      <c r="AC49" s="39" t="s">
        <v>13</v>
      </c>
      <c r="AD49" s="40" t="s">
        <v>14</v>
      </c>
    </row>
    <row r="50" spans="2:30" ht="27" customHeight="1" thickBot="1" x14ac:dyDescent="0.6">
      <c r="B50" s="41" t="s">
        <v>154</v>
      </c>
      <c r="C50" s="51">
        <f>+S50</f>
        <v>0</v>
      </c>
      <c r="D50" s="42">
        <f t="shared" ref="D50:M50" si="20">+T50</f>
        <v>0</v>
      </c>
      <c r="E50" s="42">
        <f t="shared" si="20"/>
        <v>0</v>
      </c>
      <c r="F50" s="42">
        <f t="shared" si="20"/>
        <v>0</v>
      </c>
      <c r="G50" s="42">
        <f t="shared" si="20"/>
        <v>0</v>
      </c>
      <c r="H50" s="42">
        <f t="shared" si="20"/>
        <v>0</v>
      </c>
      <c r="I50" s="42">
        <f t="shared" si="20"/>
        <v>0</v>
      </c>
      <c r="J50" s="42">
        <f t="shared" si="20"/>
        <v>0</v>
      </c>
      <c r="K50" s="42">
        <f t="shared" si="20"/>
        <v>0</v>
      </c>
      <c r="L50" s="42">
        <f t="shared" si="20"/>
        <v>0</v>
      </c>
      <c r="M50" s="42">
        <f t="shared" si="20"/>
        <v>0</v>
      </c>
      <c r="N50" s="43"/>
      <c r="O50" s="44">
        <f>SUM(C50:M50)</f>
        <v>0</v>
      </c>
      <c r="S50" s="45">
        <f t="shared" ref="S50:AC50" si="21">IF(C48/2&gt;C49,C49,C48/2)</f>
        <v>0</v>
      </c>
      <c r="T50" s="45">
        <f t="shared" si="21"/>
        <v>0</v>
      </c>
      <c r="U50" s="45">
        <f t="shared" si="21"/>
        <v>0</v>
      </c>
      <c r="V50" s="45">
        <f t="shared" si="21"/>
        <v>0</v>
      </c>
      <c r="W50" s="45">
        <f t="shared" si="21"/>
        <v>0</v>
      </c>
      <c r="X50" s="45">
        <f t="shared" si="21"/>
        <v>0</v>
      </c>
      <c r="Y50" s="45">
        <f t="shared" si="21"/>
        <v>0</v>
      </c>
      <c r="Z50" s="45">
        <f t="shared" si="21"/>
        <v>0</v>
      </c>
      <c r="AA50" s="45">
        <f t="shared" si="21"/>
        <v>0</v>
      </c>
      <c r="AB50" s="45">
        <f t="shared" si="21"/>
        <v>0</v>
      </c>
      <c r="AC50" s="45">
        <f t="shared" si="21"/>
        <v>0</v>
      </c>
      <c r="AD50" s="222"/>
    </row>
    <row r="51" spans="2:30" ht="27" customHeight="1" thickBot="1" x14ac:dyDescent="0.6">
      <c r="B51" s="215"/>
      <c r="C51" s="47"/>
      <c r="D51" s="47"/>
      <c r="E51" s="47"/>
      <c r="F51" s="47"/>
      <c r="G51" s="47"/>
      <c r="H51" s="47"/>
      <c r="I51" s="47"/>
      <c r="J51" s="47"/>
      <c r="K51" s="47"/>
      <c r="L51" s="47"/>
      <c r="M51" s="47"/>
      <c r="N51" s="216"/>
      <c r="O51" s="47"/>
      <c r="S51" s="3"/>
      <c r="T51" s="3"/>
      <c r="U51" s="3"/>
      <c r="V51" s="3"/>
      <c r="W51" s="3"/>
      <c r="X51" s="3"/>
      <c r="Y51" s="3"/>
      <c r="Z51" s="3"/>
      <c r="AA51" s="3"/>
      <c r="AB51" s="3"/>
      <c r="AC51" s="3"/>
      <c r="AD51" s="3"/>
    </row>
    <row r="52" spans="2:30" ht="37.75" customHeight="1" thickBot="1" x14ac:dyDescent="0.6">
      <c r="B52" s="28" t="s">
        <v>353</v>
      </c>
      <c r="C52" s="577" t="str">
        <f>+'(別紙1－1)年間活動計画'!C52</f>
        <v xml:space="preserve"> </v>
      </c>
      <c r="D52" s="578"/>
      <c r="E52" s="579"/>
      <c r="F52" s="24"/>
      <c r="G52" s="280" t="s">
        <v>29</v>
      </c>
      <c r="H52" s="281"/>
      <c r="I52" s="282"/>
      <c r="J52" s="283"/>
      <c r="K52" s="284" t="s">
        <v>28</v>
      </c>
      <c r="L52" s="285"/>
      <c r="M52" s="282" t="s">
        <v>128</v>
      </c>
      <c r="N52" s="283"/>
      <c r="O52" s="518" t="str">
        <f>IF(OR(SUBSTITUTE(TRIM(C52),"　","")="",SUBSTITUTE(TRIM(I52),"　","")="",SUBSTITUTE(TRIM(M52),"　","")=""),"黄色セルに未入力があります","")</f>
        <v>黄色セルに未入力があります</v>
      </c>
      <c r="S52" s="3"/>
      <c r="T52" s="3"/>
      <c r="U52" s="3"/>
      <c r="V52" s="3"/>
      <c r="W52" s="3"/>
      <c r="X52" s="3"/>
      <c r="Y52" s="3"/>
      <c r="Z52" s="3"/>
      <c r="AA52" s="3"/>
      <c r="AB52" s="3"/>
      <c r="AC52" s="3"/>
      <c r="AD52" s="3"/>
    </row>
    <row r="53" spans="2:30" ht="27" customHeight="1" x14ac:dyDescent="0.55000000000000004">
      <c r="B53" s="12" t="s">
        <v>153</v>
      </c>
      <c r="C53" s="13" t="s">
        <v>2</v>
      </c>
      <c r="D53" s="14" t="s">
        <v>4</v>
      </c>
      <c r="E53" s="14" t="s">
        <v>5</v>
      </c>
      <c r="F53" s="14" t="s">
        <v>6</v>
      </c>
      <c r="G53" s="14" t="s">
        <v>7</v>
      </c>
      <c r="H53" s="14" t="s">
        <v>8</v>
      </c>
      <c r="I53" s="14" t="s">
        <v>9</v>
      </c>
      <c r="J53" s="14" t="s">
        <v>10</v>
      </c>
      <c r="K53" s="14" t="s">
        <v>11</v>
      </c>
      <c r="L53" s="14" t="s">
        <v>12</v>
      </c>
      <c r="M53" s="14" t="s">
        <v>13</v>
      </c>
      <c r="N53" s="15"/>
      <c r="O53" s="16" t="s">
        <v>15</v>
      </c>
      <c r="P53" s="288" t="str">
        <f t="array" ref="P53">IF(SUMPRODUCT((COLUMN(C54:M54)&gt;=COLUMN(C54)+MATCH($O$2,C53:M53,0)-1)*(LEN(TRIM(SUBSTITUTE(C54:M54,"　","")))=0))&gt;0,"活動日数に未入力があります","")</f>
        <v>活動日数に未入力があります</v>
      </c>
      <c r="S53" s="3"/>
      <c r="T53" s="3"/>
      <c r="U53" s="3"/>
      <c r="V53" s="3"/>
      <c r="W53" s="3"/>
      <c r="X53" s="3"/>
      <c r="Y53" s="3"/>
      <c r="Z53" s="3"/>
      <c r="AA53" s="3"/>
      <c r="AB53" s="3"/>
      <c r="AC53" s="3"/>
      <c r="AD53" s="3"/>
    </row>
    <row r="54" spans="2:30" ht="27" customHeight="1" x14ac:dyDescent="0.55000000000000004">
      <c r="B54" s="30" t="s">
        <v>143</v>
      </c>
      <c r="C54" s="138"/>
      <c r="D54" s="138"/>
      <c r="E54" s="138"/>
      <c r="F54" s="138"/>
      <c r="G54" s="138"/>
      <c r="H54" s="138"/>
      <c r="I54" s="138"/>
      <c r="J54" s="138"/>
      <c r="K54" s="138"/>
      <c r="L54" s="138"/>
      <c r="M54" s="138"/>
      <c r="N54" s="31"/>
      <c r="O54" s="32">
        <f>SUM(C54:M54)</f>
        <v>0</v>
      </c>
      <c r="P54" s="288"/>
      <c r="S54" s="3"/>
      <c r="T54" s="3"/>
      <c r="U54" s="3"/>
      <c r="V54" s="3"/>
      <c r="W54" s="3"/>
      <c r="X54" s="3"/>
      <c r="Y54" s="3"/>
      <c r="Z54" s="3"/>
      <c r="AA54" s="3"/>
      <c r="AB54" s="3"/>
      <c r="AC54" s="3"/>
      <c r="AD54" s="3"/>
    </row>
    <row r="55" spans="2:30" ht="27" customHeight="1" thickBot="1" x14ac:dyDescent="0.6">
      <c r="B55" s="30" t="s">
        <v>142</v>
      </c>
      <c r="C55" s="139"/>
      <c r="D55" s="139"/>
      <c r="E55" s="139"/>
      <c r="F55" s="139"/>
      <c r="G55" s="139"/>
      <c r="H55" s="139"/>
      <c r="I55" s="139"/>
      <c r="J55" s="139"/>
      <c r="K55" s="139"/>
      <c r="L55" s="139"/>
      <c r="M55" s="139"/>
      <c r="N55" s="33"/>
      <c r="O55" s="34">
        <f>SUM(C55:M55)</f>
        <v>0</v>
      </c>
      <c r="P55" s="288" t="str">
        <f t="array" ref="P55">IF(SUMPRODUCT((COLUMN(C55:M55)&gt;=COLUMN(C55)+MATCH($O$2,C53:M53,0)-1)*(LEN(TRIM(SUBSTITUTE(C55:M55,"　","")))=0))&gt;0,"月別支払額に未入力があります","")</f>
        <v>月別支払額に未入力があります</v>
      </c>
      <c r="S55" s="3"/>
      <c r="T55" s="3"/>
      <c r="U55" s="3"/>
      <c r="V55" s="3"/>
      <c r="W55" s="3"/>
      <c r="X55" s="3"/>
      <c r="Y55" s="3"/>
      <c r="Z55" s="3"/>
      <c r="AA55" s="3"/>
      <c r="AB55" s="3"/>
      <c r="AC55" s="3"/>
      <c r="AD55" s="3"/>
    </row>
    <row r="56" spans="2:30" ht="27" customHeight="1" x14ac:dyDescent="0.55000000000000004">
      <c r="B56" s="35" t="s">
        <v>30</v>
      </c>
      <c r="C56" s="50">
        <f t="shared" ref="C56:M56" si="22">+C54*1000</f>
        <v>0</v>
      </c>
      <c r="D56" s="48">
        <f t="shared" si="22"/>
        <v>0</v>
      </c>
      <c r="E56" s="48">
        <f t="shared" si="22"/>
        <v>0</v>
      </c>
      <c r="F56" s="48">
        <f t="shared" si="22"/>
        <v>0</v>
      </c>
      <c r="G56" s="48">
        <f t="shared" si="22"/>
        <v>0</v>
      </c>
      <c r="H56" s="48">
        <f t="shared" si="22"/>
        <v>0</v>
      </c>
      <c r="I56" s="48">
        <f t="shared" si="22"/>
        <v>0</v>
      </c>
      <c r="J56" s="48">
        <f t="shared" si="22"/>
        <v>0</v>
      </c>
      <c r="K56" s="48">
        <f t="shared" si="22"/>
        <v>0</v>
      </c>
      <c r="L56" s="48">
        <f t="shared" si="22"/>
        <v>0</v>
      </c>
      <c r="M56" s="48">
        <f t="shared" si="22"/>
        <v>0</v>
      </c>
      <c r="N56" s="37"/>
      <c r="O56" s="32">
        <f>SUM(C56:M56)</f>
        <v>0</v>
      </c>
      <c r="P56" s="288"/>
      <c r="S56" s="38" t="s">
        <v>2</v>
      </c>
      <c r="T56" s="39" t="s">
        <v>4</v>
      </c>
      <c r="U56" s="39" t="s">
        <v>5</v>
      </c>
      <c r="V56" s="39" t="s">
        <v>6</v>
      </c>
      <c r="W56" s="39" t="s">
        <v>7</v>
      </c>
      <c r="X56" s="39" t="s">
        <v>8</v>
      </c>
      <c r="Y56" s="39" t="s">
        <v>9</v>
      </c>
      <c r="Z56" s="39" t="s">
        <v>10</v>
      </c>
      <c r="AA56" s="39" t="s">
        <v>11</v>
      </c>
      <c r="AB56" s="39" t="s">
        <v>12</v>
      </c>
      <c r="AC56" s="39" t="s">
        <v>13</v>
      </c>
      <c r="AD56" s="40" t="s">
        <v>14</v>
      </c>
    </row>
    <row r="57" spans="2:30" ht="27" customHeight="1" thickBot="1" x14ac:dyDescent="0.6">
      <c r="B57" s="41" t="s">
        <v>154</v>
      </c>
      <c r="C57" s="51">
        <f>+S57</f>
        <v>0</v>
      </c>
      <c r="D57" s="42">
        <f t="shared" ref="D57:M57" si="23">+T57</f>
        <v>0</v>
      </c>
      <c r="E57" s="42">
        <f t="shared" si="23"/>
        <v>0</v>
      </c>
      <c r="F57" s="42">
        <f t="shared" si="23"/>
        <v>0</v>
      </c>
      <c r="G57" s="42">
        <f t="shared" si="23"/>
        <v>0</v>
      </c>
      <c r="H57" s="42">
        <f t="shared" si="23"/>
        <v>0</v>
      </c>
      <c r="I57" s="42">
        <f t="shared" si="23"/>
        <v>0</v>
      </c>
      <c r="J57" s="42">
        <f t="shared" si="23"/>
        <v>0</v>
      </c>
      <c r="K57" s="42">
        <f t="shared" si="23"/>
        <v>0</v>
      </c>
      <c r="L57" s="42">
        <f t="shared" si="23"/>
        <v>0</v>
      </c>
      <c r="M57" s="42">
        <f t="shared" si="23"/>
        <v>0</v>
      </c>
      <c r="N57" s="43"/>
      <c r="O57" s="44">
        <f>SUM(C57:M57)</f>
        <v>0</v>
      </c>
      <c r="S57" s="45">
        <f t="shared" ref="S57:AC57" si="24">IF(C55/2&gt;C56,C56,C55/2)</f>
        <v>0</v>
      </c>
      <c r="T57" s="45">
        <f t="shared" si="24"/>
        <v>0</v>
      </c>
      <c r="U57" s="45">
        <f t="shared" si="24"/>
        <v>0</v>
      </c>
      <c r="V57" s="45">
        <f t="shared" si="24"/>
        <v>0</v>
      </c>
      <c r="W57" s="45">
        <f t="shared" si="24"/>
        <v>0</v>
      </c>
      <c r="X57" s="45">
        <f t="shared" si="24"/>
        <v>0</v>
      </c>
      <c r="Y57" s="45">
        <f t="shared" si="24"/>
        <v>0</v>
      </c>
      <c r="Z57" s="45">
        <f t="shared" si="24"/>
        <v>0</v>
      </c>
      <c r="AA57" s="45">
        <f t="shared" si="24"/>
        <v>0</v>
      </c>
      <c r="AB57" s="45">
        <f t="shared" si="24"/>
        <v>0</v>
      </c>
      <c r="AC57" s="45">
        <f t="shared" si="24"/>
        <v>0</v>
      </c>
      <c r="AD57" s="222"/>
    </row>
    <row r="58" spans="2:30" ht="27" customHeight="1" thickBot="1" x14ac:dyDescent="0.6">
      <c r="B58" s="215"/>
      <c r="C58" s="47"/>
      <c r="D58" s="47"/>
      <c r="E58" s="47"/>
      <c r="F58" s="47"/>
      <c r="G58" s="47"/>
      <c r="H58" s="47"/>
      <c r="I58" s="47"/>
      <c r="J58" s="47"/>
      <c r="K58" s="47"/>
      <c r="L58" s="47"/>
      <c r="M58" s="47"/>
      <c r="N58" s="47"/>
      <c r="O58" s="47"/>
      <c r="S58" s="3"/>
      <c r="T58" s="3"/>
      <c r="U58" s="3"/>
      <c r="V58" s="3"/>
      <c r="W58" s="3"/>
      <c r="X58" s="3"/>
      <c r="Y58" s="3"/>
      <c r="Z58" s="3"/>
      <c r="AA58" s="3"/>
      <c r="AB58" s="3"/>
      <c r="AC58" s="3"/>
      <c r="AD58" s="3"/>
    </row>
    <row r="59" spans="2:30" ht="39.65" customHeight="1" thickBot="1" x14ac:dyDescent="0.6">
      <c r="B59" s="28" t="s">
        <v>352</v>
      </c>
      <c r="C59" s="577" t="str">
        <f>+'(別紙1－1)年間活動計画'!C59</f>
        <v xml:space="preserve"> </v>
      </c>
      <c r="D59" s="578"/>
      <c r="E59" s="579"/>
      <c r="F59" s="24"/>
      <c r="G59" s="280" t="s">
        <v>29</v>
      </c>
      <c r="H59" s="281"/>
      <c r="I59" s="282"/>
      <c r="J59" s="283"/>
      <c r="K59" s="284" t="s">
        <v>28</v>
      </c>
      <c r="L59" s="285"/>
      <c r="M59" s="282" t="s">
        <v>128</v>
      </c>
      <c r="N59" s="283"/>
      <c r="O59" s="518" t="str">
        <f>IF(OR(SUBSTITUTE(TRIM(C59),"　","")="",SUBSTITUTE(TRIM(I59),"　","")="",SUBSTITUTE(TRIM(M59),"　","")=""),"黄色セルに未入力があります","")</f>
        <v>黄色セルに未入力があります</v>
      </c>
      <c r="S59" s="3"/>
      <c r="T59" s="3"/>
      <c r="U59" s="3"/>
      <c r="V59" s="3"/>
      <c r="W59" s="3"/>
      <c r="X59" s="3"/>
      <c r="Y59" s="3"/>
      <c r="Z59" s="3"/>
      <c r="AA59" s="3"/>
      <c r="AB59" s="3"/>
      <c r="AC59" s="3"/>
      <c r="AD59" s="3"/>
    </row>
    <row r="60" spans="2:30" ht="27" customHeight="1" x14ac:dyDescent="0.55000000000000004">
      <c r="B60" s="12" t="s">
        <v>153</v>
      </c>
      <c r="C60" s="13" t="s">
        <v>2</v>
      </c>
      <c r="D60" s="14" t="s">
        <v>4</v>
      </c>
      <c r="E60" s="14" t="s">
        <v>5</v>
      </c>
      <c r="F60" s="14" t="s">
        <v>6</v>
      </c>
      <c r="G60" s="14" t="s">
        <v>7</v>
      </c>
      <c r="H60" s="14" t="s">
        <v>8</v>
      </c>
      <c r="I60" s="14" t="s">
        <v>9</v>
      </c>
      <c r="J60" s="14" t="s">
        <v>10</v>
      </c>
      <c r="K60" s="14" t="s">
        <v>11</v>
      </c>
      <c r="L60" s="14" t="s">
        <v>12</v>
      </c>
      <c r="M60" s="14" t="s">
        <v>13</v>
      </c>
      <c r="N60" s="15"/>
      <c r="O60" s="16" t="s">
        <v>15</v>
      </c>
      <c r="P60" s="288" t="str">
        <f t="array" ref="P60">IF(SUMPRODUCT((COLUMN(C61:M61)&gt;=COLUMN(C61)+MATCH($O$2,C60:M60,0)-1)*(LEN(TRIM(SUBSTITUTE(C61:M61,"　","")))=0))&gt;0,"活動日数に未入力があります","")</f>
        <v>活動日数に未入力があります</v>
      </c>
      <c r="S60" s="3"/>
      <c r="T60" s="3"/>
      <c r="U60" s="3"/>
      <c r="V60" s="3"/>
      <c r="W60" s="3"/>
      <c r="X60" s="3"/>
      <c r="Y60" s="3"/>
      <c r="Z60" s="3"/>
      <c r="AA60" s="3"/>
      <c r="AB60" s="3"/>
      <c r="AC60" s="3"/>
      <c r="AD60" s="3"/>
    </row>
    <row r="61" spans="2:30" ht="27" customHeight="1" x14ac:dyDescent="0.55000000000000004">
      <c r="B61" s="30" t="s">
        <v>143</v>
      </c>
      <c r="C61" s="138"/>
      <c r="D61" s="138"/>
      <c r="E61" s="138"/>
      <c r="F61" s="138"/>
      <c r="G61" s="138"/>
      <c r="H61" s="138"/>
      <c r="I61" s="138"/>
      <c r="J61" s="138"/>
      <c r="K61" s="138"/>
      <c r="L61" s="138"/>
      <c r="M61" s="138"/>
      <c r="N61" s="31"/>
      <c r="O61" s="32">
        <f>SUM(C61:M61)</f>
        <v>0</v>
      </c>
      <c r="P61" s="288"/>
      <c r="S61" s="3"/>
      <c r="T61" s="3"/>
      <c r="U61" s="3"/>
      <c r="V61" s="3"/>
      <c r="W61" s="3"/>
      <c r="X61" s="3"/>
      <c r="Y61" s="3"/>
      <c r="Z61" s="3"/>
      <c r="AA61" s="3"/>
      <c r="AB61" s="3"/>
      <c r="AC61" s="3"/>
      <c r="AD61" s="3"/>
    </row>
    <row r="62" spans="2:30" ht="27" customHeight="1" thickBot="1" x14ac:dyDescent="0.6">
      <c r="B62" s="30" t="s">
        <v>142</v>
      </c>
      <c r="C62" s="139"/>
      <c r="D62" s="139"/>
      <c r="E62" s="139"/>
      <c r="F62" s="139"/>
      <c r="G62" s="139"/>
      <c r="H62" s="139"/>
      <c r="I62" s="139"/>
      <c r="J62" s="139"/>
      <c r="K62" s="139"/>
      <c r="L62" s="139"/>
      <c r="M62" s="139"/>
      <c r="N62" s="33"/>
      <c r="O62" s="34">
        <f>SUM(C62:M62)</f>
        <v>0</v>
      </c>
      <c r="P62" s="288" t="str">
        <f t="array" ref="P62">IF(SUMPRODUCT((COLUMN(C62:M62)&gt;=COLUMN(C62)+MATCH($O$2,C60:M60,0)-1)*(LEN(TRIM(SUBSTITUTE(C62:M62,"　","")))=0))&gt;0,"月別支払額に未入力があります","")</f>
        <v>月別支払額に未入力があります</v>
      </c>
      <c r="S62" s="3"/>
      <c r="T62" s="3"/>
      <c r="U62" s="3"/>
      <c r="V62" s="3"/>
      <c r="W62" s="3"/>
      <c r="X62" s="3"/>
      <c r="Y62" s="3"/>
      <c r="Z62" s="3"/>
      <c r="AA62" s="3"/>
      <c r="AB62" s="3"/>
      <c r="AC62" s="3"/>
      <c r="AD62" s="3"/>
    </row>
    <row r="63" spans="2:30" ht="27" customHeight="1" x14ac:dyDescent="0.55000000000000004">
      <c r="B63" s="35" t="s">
        <v>30</v>
      </c>
      <c r="C63" s="50">
        <f t="shared" ref="C63:M63" si="25">+C61*1000</f>
        <v>0</v>
      </c>
      <c r="D63" s="48">
        <f t="shared" si="25"/>
        <v>0</v>
      </c>
      <c r="E63" s="48">
        <f t="shared" si="25"/>
        <v>0</v>
      </c>
      <c r="F63" s="48">
        <f t="shared" si="25"/>
        <v>0</v>
      </c>
      <c r="G63" s="48">
        <f t="shared" si="25"/>
        <v>0</v>
      </c>
      <c r="H63" s="48">
        <f t="shared" si="25"/>
        <v>0</v>
      </c>
      <c r="I63" s="48">
        <f t="shared" si="25"/>
        <v>0</v>
      </c>
      <c r="J63" s="48">
        <f t="shared" si="25"/>
        <v>0</v>
      </c>
      <c r="K63" s="48">
        <f t="shared" si="25"/>
        <v>0</v>
      </c>
      <c r="L63" s="48">
        <f t="shared" si="25"/>
        <v>0</v>
      </c>
      <c r="M63" s="48">
        <f t="shared" si="25"/>
        <v>0</v>
      </c>
      <c r="N63" s="37"/>
      <c r="O63" s="32">
        <f>SUM(C63:M63)</f>
        <v>0</v>
      </c>
      <c r="P63" s="288"/>
      <c r="S63" s="38" t="s">
        <v>2</v>
      </c>
      <c r="T63" s="39" t="s">
        <v>4</v>
      </c>
      <c r="U63" s="39" t="s">
        <v>5</v>
      </c>
      <c r="V63" s="39" t="s">
        <v>6</v>
      </c>
      <c r="W63" s="39" t="s">
        <v>7</v>
      </c>
      <c r="X63" s="39" t="s">
        <v>8</v>
      </c>
      <c r="Y63" s="39" t="s">
        <v>9</v>
      </c>
      <c r="Z63" s="39" t="s">
        <v>10</v>
      </c>
      <c r="AA63" s="39" t="s">
        <v>11</v>
      </c>
      <c r="AB63" s="39" t="s">
        <v>12</v>
      </c>
      <c r="AC63" s="39" t="s">
        <v>13</v>
      </c>
      <c r="AD63" s="40" t="s">
        <v>14</v>
      </c>
    </row>
    <row r="64" spans="2:30" ht="27" customHeight="1" thickBot="1" x14ac:dyDescent="0.6">
      <c r="B64" s="41" t="s">
        <v>154</v>
      </c>
      <c r="C64" s="51">
        <f>+S64</f>
        <v>0</v>
      </c>
      <c r="D64" s="42">
        <f t="shared" ref="D64:M64" si="26">+T64</f>
        <v>0</v>
      </c>
      <c r="E64" s="42">
        <f t="shared" si="26"/>
        <v>0</v>
      </c>
      <c r="F64" s="42">
        <f t="shared" si="26"/>
        <v>0</v>
      </c>
      <c r="G64" s="42">
        <f t="shared" si="26"/>
        <v>0</v>
      </c>
      <c r="H64" s="42">
        <f t="shared" si="26"/>
        <v>0</v>
      </c>
      <c r="I64" s="42">
        <f t="shared" si="26"/>
        <v>0</v>
      </c>
      <c r="J64" s="42">
        <f t="shared" si="26"/>
        <v>0</v>
      </c>
      <c r="K64" s="42">
        <f t="shared" si="26"/>
        <v>0</v>
      </c>
      <c r="L64" s="42">
        <f t="shared" si="26"/>
        <v>0</v>
      </c>
      <c r="M64" s="42">
        <f t="shared" si="26"/>
        <v>0</v>
      </c>
      <c r="N64" s="43"/>
      <c r="O64" s="44">
        <f>SUM(C64:M64)</f>
        <v>0</v>
      </c>
      <c r="S64" s="45">
        <f t="shared" ref="S64:AC64" si="27">IF(C62/2&gt;C63,C63,C62/2)</f>
        <v>0</v>
      </c>
      <c r="T64" s="45">
        <f t="shared" si="27"/>
        <v>0</v>
      </c>
      <c r="U64" s="45">
        <f t="shared" si="27"/>
        <v>0</v>
      </c>
      <c r="V64" s="45">
        <f t="shared" si="27"/>
        <v>0</v>
      </c>
      <c r="W64" s="45">
        <f t="shared" si="27"/>
        <v>0</v>
      </c>
      <c r="X64" s="45">
        <f t="shared" si="27"/>
        <v>0</v>
      </c>
      <c r="Y64" s="45">
        <f t="shared" si="27"/>
        <v>0</v>
      </c>
      <c r="Z64" s="45">
        <f t="shared" si="27"/>
        <v>0</v>
      </c>
      <c r="AA64" s="45">
        <f t="shared" si="27"/>
        <v>0</v>
      </c>
      <c r="AB64" s="45">
        <f t="shared" si="27"/>
        <v>0</v>
      </c>
      <c r="AC64" s="45">
        <f t="shared" si="27"/>
        <v>0</v>
      </c>
      <c r="AD64" s="222"/>
    </row>
    <row r="65" spans="2:30" ht="27" customHeight="1" thickBot="1" x14ac:dyDescent="0.6">
      <c r="B65" s="215"/>
      <c r="C65" s="47"/>
      <c r="D65" s="47"/>
      <c r="E65" s="47"/>
      <c r="F65" s="47"/>
      <c r="G65" s="47"/>
      <c r="H65" s="47"/>
      <c r="I65" s="47"/>
      <c r="J65" s="47"/>
      <c r="K65" s="47"/>
      <c r="L65" s="47"/>
      <c r="M65" s="47"/>
      <c r="N65" s="47"/>
      <c r="O65" s="47"/>
      <c r="S65" s="3"/>
      <c r="T65" s="3"/>
      <c r="U65" s="3"/>
      <c r="V65" s="3"/>
      <c r="W65" s="3"/>
      <c r="X65" s="3"/>
      <c r="Y65" s="3"/>
      <c r="Z65" s="3"/>
      <c r="AA65" s="3"/>
      <c r="AB65" s="3"/>
      <c r="AC65" s="3"/>
      <c r="AD65" s="3"/>
    </row>
    <row r="66" spans="2:30" ht="37.75" customHeight="1" thickBot="1" x14ac:dyDescent="0.6">
      <c r="B66" s="28" t="s">
        <v>351</v>
      </c>
      <c r="C66" s="577" t="str">
        <f>+'(別紙1－1)年間活動計画'!C66</f>
        <v xml:space="preserve"> </v>
      </c>
      <c r="D66" s="578"/>
      <c r="E66" s="579"/>
      <c r="F66" s="24"/>
      <c r="G66" s="280" t="s">
        <v>29</v>
      </c>
      <c r="H66" s="281"/>
      <c r="I66" s="282"/>
      <c r="J66" s="283"/>
      <c r="K66" s="284" t="s">
        <v>28</v>
      </c>
      <c r="L66" s="285"/>
      <c r="M66" s="282" t="s">
        <v>128</v>
      </c>
      <c r="N66" s="283"/>
      <c r="O66" s="518" t="str">
        <f>IF(OR(SUBSTITUTE(TRIM(C66),"　","")="",SUBSTITUTE(TRIM(I66),"　","")="",SUBSTITUTE(TRIM(M66),"　","")=""),"黄色セルに未入力があります","")</f>
        <v>黄色セルに未入力があります</v>
      </c>
      <c r="S66" s="3"/>
      <c r="T66" s="3"/>
      <c r="U66" s="3"/>
      <c r="V66" s="3"/>
      <c r="W66" s="3"/>
      <c r="X66" s="3"/>
      <c r="Y66" s="3"/>
      <c r="Z66" s="3"/>
      <c r="AA66" s="3"/>
      <c r="AB66" s="3"/>
      <c r="AC66" s="3"/>
      <c r="AD66" s="3"/>
    </row>
    <row r="67" spans="2:30" ht="27" customHeight="1" x14ac:dyDescent="0.55000000000000004">
      <c r="B67" s="12" t="s">
        <v>153</v>
      </c>
      <c r="C67" s="13" t="s">
        <v>2</v>
      </c>
      <c r="D67" s="14" t="s">
        <v>4</v>
      </c>
      <c r="E67" s="14" t="s">
        <v>5</v>
      </c>
      <c r="F67" s="14" t="s">
        <v>6</v>
      </c>
      <c r="G67" s="14" t="s">
        <v>7</v>
      </c>
      <c r="H67" s="14" t="s">
        <v>8</v>
      </c>
      <c r="I67" s="14" t="s">
        <v>9</v>
      </c>
      <c r="J67" s="14" t="s">
        <v>10</v>
      </c>
      <c r="K67" s="14" t="s">
        <v>11</v>
      </c>
      <c r="L67" s="14" t="s">
        <v>12</v>
      </c>
      <c r="M67" s="14" t="s">
        <v>13</v>
      </c>
      <c r="N67" s="15"/>
      <c r="O67" s="16" t="s">
        <v>15</v>
      </c>
      <c r="P67" s="288" t="str">
        <f t="array" ref="P67">IF(SUMPRODUCT((COLUMN(C68:M68)&gt;=COLUMN(C68)+MATCH($O$2,C67:M67,0)-1)*(LEN(TRIM(SUBSTITUTE(C68:M68,"　","")))=0))&gt;0,"活動日数に未入力があります","")</f>
        <v>活動日数に未入力があります</v>
      </c>
      <c r="S67" s="3"/>
      <c r="T67" s="3"/>
      <c r="U67" s="3"/>
      <c r="V67" s="3"/>
      <c r="W67" s="3"/>
      <c r="X67" s="3"/>
      <c r="Y67" s="3"/>
      <c r="Z67" s="3"/>
      <c r="AA67" s="3"/>
      <c r="AB67" s="3"/>
      <c r="AC67" s="3"/>
      <c r="AD67" s="3"/>
    </row>
    <row r="68" spans="2:30" ht="27" customHeight="1" x14ac:dyDescent="0.55000000000000004">
      <c r="B68" s="30" t="s">
        <v>143</v>
      </c>
      <c r="C68" s="138"/>
      <c r="D68" s="138"/>
      <c r="E68" s="138"/>
      <c r="F68" s="138"/>
      <c r="G68" s="138"/>
      <c r="H68" s="138"/>
      <c r="I68" s="138"/>
      <c r="J68" s="138"/>
      <c r="K68" s="138"/>
      <c r="L68" s="138"/>
      <c r="M68" s="138"/>
      <c r="N68" s="31"/>
      <c r="O68" s="32">
        <f>SUM(C68:M68)</f>
        <v>0</v>
      </c>
      <c r="P68" s="288"/>
      <c r="S68" s="3"/>
      <c r="T68" s="3"/>
      <c r="U68" s="3"/>
      <c r="V68" s="3"/>
      <c r="W68" s="3"/>
      <c r="X68" s="3"/>
      <c r="Y68" s="3"/>
      <c r="Z68" s="3"/>
      <c r="AA68" s="3"/>
      <c r="AB68" s="3"/>
      <c r="AC68" s="3"/>
      <c r="AD68" s="3"/>
    </row>
    <row r="69" spans="2:30" ht="27" customHeight="1" thickBot="1" x14ac:dyDescent="0.6">
      <c r="B69" s="30" t="s">
        <v>142</v>
      </c>
      <c r="C69" s="139"/>
      <c r="D69" s="139"/>
      <c r="E69" s="139"/>
      <c r="F69" s="139"/>
      <c r="G69" s="139"/>
      <c r="H69" s="139"/>
      <c r="I69" s="139"/>
      <c r="J69" s="139"/>
      <c r="K69" s="139"/>
      <c r="L69" s="139"/>
      <c r="M69" s="139"/>
      <c r="N69" s="33"/>
      <c r="O69" s="34">
        <f>SUM(C69:M69)</f>
        <v>0</v>
      </c>
      <c r="P69" s="288" t="str">
        <f t="array" ref="P69">IF(SUMPRODUCT((COLUMN(C69:M69)&gt;=COLUMN(C69)+MATCH($O$2,C67:M67,0)-1)*(LEN(TRIM(SUBSTITUTE(C69:M69,"　","")))=0))&gt;0,"月別支払額に未入力があります","")</f>
        <v>月別支払額に未入力があります</v>
      </c>
      <c r="S69" s="3"/>
      <c r="T69" s="3"/>
      <c r="U69" s="3"/>
      <c r="V69" s="3"/>
      <c r="W69" s="3"/>
      <c r="X69" s="3"/>
      <c r="Y69" s="3"/>
      <c r="Z69" s="3"/>
      <c r="AA69" s="3"/>
      <c r="AB69" s="3"/>
      <c r="AC69" s="3"/>
      <c r="AD69" s="3"/>
    </row>
    <row r="70" spans="2:30" ht="27" customHeight="1" x14ac:dyDescent="0.55000000000000004">
      <c r="B70" s="35" t="s">
        <v>30</v>
      </c>
      <c r="C70" s="50">
        <f t="shared" ref="C70:M70" si="28">+C68*1000</f>
        <v>0</v>
      </c>
      <c r="D70" s="48">
        <f t="shared" si="28"/>
        <v>0</v>
      </c>
      <c r="E70" s="48">
        <f t="shared" si="28"/>
        <v>0</v>
      </c>
      <c r="F70" s="48">
        <f t="shared" si="28"/>
        <v>0</v>
      </c>
      <c r="G70" s="48">
        <f t="shared" si="28"/>
        <v>0</v>
      </c>
      <c r="H70" s="48">
        <f t="shared" si="28"/>
        <v>0</v>
      </c>
      <c r="I70" s="48">
        <f t="shared" si="28"/>
        <v>0</v>
      </c>
      <c r="J70" s="48">
        <f t="shared" si="28"/>
        <v>0</v>
      </c>
      <c r="K70" s="48">
        <f t="shared" si="28"/>
        <v>0</v>
      </c>
      <c r="L70" s="48">
        <f t="shared" si="28"/>
        <v>0</v>
      </c>
      <c r="M70" s="48">
        <f t="shared" si="28"/>
        <v>0</v>
      </c>
      <c r="N70" s="37"/>
      <c r="O70" s="32">
        <f>SUM(C70:M70)</f>
        <v>0</v>
      </c>
      <c r="P70" s="288"/>
      <c r="S70" s="38" t="s">
        <v>2</v>
      </c>
      <c r="T70" s="39" t="s">
        <v>4</v>
      </c>
      <c r="U70" s="39" t="s">
        <v>5</v>
      </c>
      <c r="V70" s="39" t="s">
        <v>6</v>
      </c>
      <c r="W70" s="39" t="s">
        <v>7</v>
      </c>
      <c r="X70" s="39" t="s">
        <v>8</v>
      </c>
      <c r="Y70" s="39" t="s">
        <v>9</v>
      </c>
      <c r="Z70" s="39" t="s">
        <v>10</v>
      </c>
      <c r="AA70" s="39" t="s">
        <v>11</v>
      </c>
      <c r="AB70" s="39" t="s">
        <v>12</v>
      </c>
      <c r="AC70" s="39" t="s">
        <v>13</v>
      </c>
      <c r="AD70" s="40" t="s">
        <v>14</v>
      </c>
    </row>
    <row r="71" spans="2:30" ht="27" customHeight="1" thickBot="1" x14ac:dyDescent="0.6">
      <c r="B71" s="41" t="s">
        <v>154</v>
      </c>
      <c r="C71" s="51">
        <f>+S71</f>
        <v>0</v>
      </c>
      <c r="D71" s="42">
        <f t="shared" ref="D71:M71" si="29">+T71</f>
        <v>0</v>
      </c>
      <c r="E71" s="42">
        <f t="shared" si="29"/>
        <v>0</v>
      </c>
      <c r="F71" s="42">
        <f t="shared" si="29"/>
        <v>0</v>
      </c>
      <c r="G71" s="42">
        <f t="shared" si="29"/>
        <v>0</v>
      </c>
      <c r="H71" s="42">
        <f t="shared" si="29"/>
        <v>0</v>
      </c>
      <c r="I71" s="42">
        <f t="shared" si="29"/>
        <v>0</v>
      </c>
      <c r="J71" s="42">
        <f t="shared" si="29"/>
        <v>0</v>
      </c>
      <c r="K71" s="42">
        <f t="shared" si="29"/>
        <v>0</v>
      </c>
      <c r="L71" s="42">
        <f t="shared" si="29"/>
        <v>0</v>
      </c>
      <c r="M71" s="42">
        <f t="shared" si="29"/>
        <v>0</v>
      </c>
      <c r="N71" s="43"/>
      <c r="O71" s="44">
        <f>SUM(C71:M71)</f>
        <v>0</v>
      </c>
      <c r="S71" s="45">
        <f t="shared" ref="S71:AC71" si="30">IF(C69/2&gt;C70,C70,C69/2)</f>
        <v>0</v>
      </c>
      <c r="T71" s="45">
        <f t="shared" si="30"/>
        <v>0</v>
      </c>
      <c r="U71" s="45">
        <f t="shared" si="30"/>
        <v>0</v>
      </c>
      <c r="V71" s="45">
        <f t="shared" si="30"/>
        <v>0</v>
      </c>
      <c r="W71" s="45">
        <f t="shared" si="30"/>
        <v>0</v>
      </c>
      <c r="X71" s="45">
        <f t="shared" si="30"/>
        <v>0</v>
      </c>
      <c r="Y71" s="45">
        <f t="shared" si="30"/>
        <v>0</v>
      </c>
      <c r="Z71" s="45">
        <f t="shared" si="30"/>
        <v>0</v>
      </c>
      <c r="AA71" s="45">
        <f t="shared" si="30"/>
        <v>0</v>
      </c>
      <c r="AB71" s="45">
        <f t="shared" si="30"/>
        <v>0</v>
      </c>
      <c r="AC71" s="45">
        <f t="shared" si="30"/>
        <v>0</v>
      </c>
      <c r="AD71" s="222"/>
    </row>
    <row r="72" spans="2:30" ht="27" customHeight="1" thickBot="1" x14ac:dyDescent="0.6">
      <c r="B72" s="215"/>
      <c r="C72" s="47"/>
      <c r="D72" s="47"/>
      <c r="E72" s="47"/>
      <c r="F72" s="47"/>
      <c r="G72" s="47"/>
      <c r="H72" s="47"/>
      <c r="I72" s="47"/>
      <c r="J72" s="47"/>
      <c r="K72" s="47"/>
      <c r="L72" s="47"/>
      <c r="M72" s="47"/>
      <c r="N72" s="47"/>
      <c r="O72" s="47"/>
      <c r="S72" s="3"/>
      <c r="T72" s="3"/>
      <c r="U72" s="3"/>
      <c r="V72" s="3"/>
      <c r="W72" s="3"/>
      <c r="X72" s="3"/>
      <c r="Y72" s="3"/>
      <c r="Z72" s="3"/>
      <c r="AA72" s="3"/>
      <c r="AB72" s="3"/>
      <c r="AC72" s="3"/>
      <c r="AD72" s="3"/>
    </row>
    <row r="73" spans="2:30" ht="36" customHeight="1" thickBot="1" x14ac:dyDescent="0.6">
      <c r="B73" s="28" t="s">
        <v>350</v>
      </c>
      <c r="C73" s="577" t="str">
        <f>+'(別紙1－1)年間活動計画'!C73</f>
        <v xml:space="preserve"> </v>
      </c>
      <c r="D73" s="578"/>
      <c r="E73" s="579"/>
      <c r="F73" s="24"/>
      <c r="G73" s="280" t="s">
        <v>29</v>
      </c>
      <c r="H73" s="281"/>
      <c r="I73" s="282"/>
      <c r="J73" s="283"/>
      <c r="K73" s="284" t="s">
        <v>28</v>
      </c>
      <c r="L73" s="285"/>
      <c r="M73" s="282" t="s">
        <v>128</v>
      </c>
      <c r="N73" s="283"/>
      <c r="O73" s="518" t="str">
        <f>IF(OR(SUBSTITUTE(TRIM(C73),"　","")="",SUBSTITUTE(TRIM(I73),"　","")="",SUBSTITUTE(TRIM(M73),"　","")=""),"黄色セルに未入力があります","")</f>
        <v>黄色セルに未入力があります</v>
      </c>
      <c r="S73" s="3"/>
      <c r="T73" s="3"/>
      <c r="U73" s="3"/>
      <c r="V73" s="3"/>
      <c r="W73" s="3"/>
      <c r="X73" s="3"/>
      <c r="Y73" s="3"/>
      <c r="Z73" s="3"/>
      <c r="AA73" s="3"/>
      <c r="AB73" s="3"/>
      <c r="AC73" s="3"/>
      <c r="AD73" s="3"/>
    </row>
    <row r="74" spans="2:30" ht="27" customHeight="1" x14ac:dyDescent="0.55000000000000004">
      <c r="B74" s="12" t="s">
        <v>153</v>
      </c>
      <c r="C74" s="13" t="s">
        <v>2</v>
      </c>
      <c r="D74" s="14" t="s">
        <v>4</v>
      </c>
      <c r="E74" s="14" t="s">
        <v>5</v>
      </c>
      <c r="F74" s="14" t="s">
        <v>6</v>
      </c>
      <c r="G74" s="14" t="s">
        <v>7</v>
      </c>
      <c r="H74" s="14" t="s">
        <v>8</v>
      </c>
      <c r="I74" s="14" t="s">
        <v>9</v>
      </c>
      <c r="J74" s="14" t="s">
        <v>10</v>
      </c>
      <c r="K74" s="14" t="s">
        <v>11</v>
      </c>
      <c r="L74" s="14" t="s">
        <v>12</v>
      </c>
      <c r="M74" s="14" t="s">
        <v>13</v>
      </c>
      <c r="N74" s="15"/>
      <c r="O74" s="16" t="s">
        <v>15</v>
      </c>
      <c r="P74" s="288" t="str">
        <f t="array" ref="P74">IF(SUMPRODUCT((COLUMN(C75:M75)&gt;=COLUMN(C75)+MATCH($O$2,C74:M74,0)-1)*(LEN(TRIM(SUBSTITUTE(C75:M75,"　","")))=0))&gt;0,"活動日数に未入力があります","")</f>
        <v>活動日数に未入力があります</v>
      </c>
      <c r="S74" s="3"/>
      <c r="T74" s="3"/>
      <c r="U74" s="3"/>
      <c r="V74" s="3"/>
      <c r="W74" s="3"/>
      <c r="X74" s="3"/>
      <c r="Y74" s="3"/>
      <c r="Z74" s="3"/>
      <c r="AA74" s="3"/>
      <c r="AB74" s="3"/>
      <c r="AC74" s="3"/>
      <c r="AD74" s="3"/>
    </row>
    <row r="75" spans="2:30" ht="27" customHeight="1" x14ac:dyDescent="0.55000000000000004">
      <c r="B75" s="30" t="s">
        <v>143</v>
      </c>
      <c r="C75" s="138"/>
      <c r="D75" s="138"/>
      <c r="E75" s="138"/>
      <c r="F75" s="138"/>
      <c r="G75" s="138"/>
      <c r="H75" s="138"/>
      <c r="I75" s="138"/>
      <c r="J75" s="138"/>
      <c r="K75" s="138"/>
      <c r="L75" s="138"/>
      <c r="M75" s="138"/>
      <c r="N75" s="31"/>
      <c r="O75" s="32">
        <f>SUM(C75:M75)</f>
        <v>0</v>
      </c>
      <c r="P75" s="288"/>
      <c r="S75" s="3"/>
      <c r="T75" s="3"/>
      <c r="U75" s="3"/>
      <c r="V75" s="3"/>
      <c r="W75" s="3"/>
      <c r="X75" s="3"/>
      <c r="Y75" s="3"/>
      <c r="Z75" s="3"/>
      <c r="AA75" s="3"/>
      <c r="AB75" s="3"/>
      <c r="AC75" s="3"/>
      <c r="AD75" s="3"/>
    </row>
    <row r="76" spans="2:30" ht="27" customHeight="1" thickBot="1" x14ac:dyDescent="0.6">
      <c r="B76" s="30" t="s">
        <v>142</v>
      </c>
      <c r="C76" s="139"/>
      <c r="D76" s="139"/>
      <c r="E76" s="139"/>
      <c r="F76" s="139"/>
      <c r="G76" s="139"/>
      <c r="H76" s="139"/>
      <c r="I76" s="139"/>
      <c r="J76" s="139"/>
      <c r="K76" s="139"/>
      <c r="L76" s="139"/>
      <c r="M76" s="139"/>
      <c r="N76" s="33"/>
      <c r="O76" s="34">
        <f>SUM(C76:M76)</f>
        <v>0</v>
      </c>
      <c r="P76" s="288" t="str">
        <f t="array" ref="P76">IF(SUMPRODUCT((COLUMN(C76:M76)&gt;=COLUMN(C76)+MATCH($O$2,C74:M74,0)-1)*(LEN(TRIM(SUBSTITUTE(C76:M76,"　","")))=0))&gt;0,"月別支払額に未入力があります","")</f>
        <v>月別支払額に未入力があります</v>
      </c>
      <c r="S76" s="3"/>
      <c r="T76" s="3"/>
      <c r="U76" s="3"/>
      <c r="V76" s="3"/>
      <c r="W76" s="3"/>
      <c r="X76" s="3"/>
      <c r="Y76" s="3"/>
      <c r="Z76" s="3"/>
      <c r="AA76" s="3"/>
      <c r="AB76" s="3"/>
      <c r="AC76" s="3"/>
      <c r="AD76" s="3"/>
    </row>
    <row r="77" spans="2:30" ht="27" customHeight="1" x14ac:dyDescent="0.55000000000000004">
      <c r="B77" s="35" t="s">
        <v>30</v>
      </c>
      <c r="C77" s="50">
        <f t="shared" ref="C77:M77" si="31">+C75*1000</f>
        <v>0</v>
      </c>
      <c r="D77" s="48">
        <f t="shared" si="31"/>
        <v>0</v>
      </c>
      <c r="E77" s="48">
        <f t="shared" si="31"/>
        <v>0</v>
      </c>
      <c r="F77" s="48">
        <f t="shared" si="31"/>
        <v>0</v>
      </c>
      <c r="G77" s="48">
        <f t="shared" si="31"/>
        <v>0</v>
      </c>
      <c r="H77" s="48">
        <f t="shared" si="31"/>
        <v>0</v>
      </c>
      <c r="I77" s="48">
        <f t="shared" si="31"/>
        <v>0</v>
      </c>
      <c r="J77" s="48">
        <f t="shared" si="31"/>
        <v>0</v>
      </c>
      <c r="K77" s="48">
        <f t="shared" si="31"/>
        <v>0</v>
      </c>
      <c r="L77" s="48">
        <f t="shared" si="31"/>
        <v>0</v>
      </c>
      <c r="M77" s="48">
        <f t="shared" si="31"/>
        <v>0</v>
      </c>
      <c r="N77" s="37"/>
      <c r="O77" s="32">
        <f>SUM(C77:M77)</f>
        <v>0</v>
      </c>
      <c r="P77" s="288"/>
      <c r="S77" s="38" t="s">
        <v>2</v>
      </c>
      <c r="T77" s="39" t="s">
        <v>4</v>
      </c>
      <c r="U77" s="39" t="s">
        <v>5</v>
      </c>
      <c r="V77" s="39" t="s">
        <v>6</v>
      </c>
      <c r="W77" s="39" t="s">
        <v>7</v>
      </c>
      <c r="X77" s="39" t="s">
        <v>8</v>
      </c>
      <c r="Y77" s="39" t="s">
        <v>9</v>
      </c>
      <c r="Z77" s="39" t="s">
        <v>10</v>
      </c>
      <c r="AA77" s="39" t="s">
        <v>11</v>
      </c>
      <c r="AB77" s="39" t="s">
        <v>12</v>
      </c>
      <c r="AC77" s="39" t="s">
        <v>13</v>
      </c>
      <c r="AD77" s="40" t="s">
        <v>14</v>
      </c>
    </row>
    <row r="78" spans="2:30" ht="27" customHeight="1" thickBot="1" x14ac:dyDescent="0.6">
      <c r="B78" s="41" t="s">
        <v>154</v>
      </c>
      <c r="C78" s="51">
        <f>+S78</f>
        <v>0</v>
      </c>
      <c r="D78" s="42">
        <f t="shared" ref="D78:M78" si="32">+T78</f>
        <v>0</v>
      </c>
      <c r="E78" s="42">
        <f t="shared" si="32"/>
        <v>0</v>
      </c>
      <c r="F78" s="42">
        <f t="shared" si="32"/>
        <v>0</v>
      </c>
      <c r="G78" s="42">
        <f t="shared" si="32"/>
        <v>0</v>
      </c>
      <c r="H78" s="42">
        <f t="shared" si="32"/>
        <v>0</v>
      </c>
      <c r="I78" s="42">
        <f t="shared" si="32"/>
        <v>0</v>
      </c>
      <c r="J78" s="42">
        <f t="shared" si="32"/>
        <v>0</v>
      </c>
      <c r="K78" s="42">
        <f t="shared" si="32"/>
        <v>0</v>
      </c>
      <c r="L78" s="42">
        <f t="shared" si="32"/>
        <v>0</v>
      </c>
      <c r="M78" s="42">
        <f t="shared" si="32"/>
        <v>0</v>
      </c>
      <c r="N78" s="43"/>
      <c r="O78" s="44">
        <f>SUM(C78:M78)</f>
        <v>0</v>
      </c>
      <c r="S78" s="45">
        <f t="shared" ref="S78:AC78" si="33">IF(C76/2&gt;C77,C77,C76/2)</f>
        <v>0</v>
      </c>
      <c r="T78" s="45">
        <f t="shared" si="33"/>
        <v>0</v>
      </c>
      <c r="U78" s="45">
        <f t="shared" si="33"/>
        <v>0</v>
      </c>
      <c r="V78" s="45">
        <f t="shared" si="33"/>
        <v>0</v>
      </c>
      <c r="W78" s="45">
        <f t="shared" si="33"/>
        <v>0</v>
      </c>
      <c r="X78" s="45">
        <f t="shared" si="33"/>
        <v>0</v>
      </c>
      <c r="Y78" s="45">
        <f t="shared" si="33"/>
        <v>0</v>
      </c>
      <c r="Z78" s="45">
        <f t="shared" si="33"/>
        <v>0</v>
      </c>
      <c r="AA78" s="45">
        <f t="shared" si="33"/>
        <v>0</v>
      </c>
      <c r="AB78" s="45">
        <f t="shared" si="33"/>
        <v>0</v>
      </c>
      <c r="AC78" s="45">
        <f t="shared" si="33"/>
        <v>0</v>
      </c>
      <c r="AD78" s="222"/>
    </row>
    <row r="79" spans="2:30" ht="27" customHeight="1" thickBot="1" x14ac:dyDescent="0.6">
      <c r="B79" s="215"/>
      <c r="C79" s="47"/>
      <c r="D79" s="47"/>
      <c r="E79" s="47"/>
      <c r="F79" s="47"/>
      <c r="G79" s="47"/>
      <c r="H79" s="47"/>
      <c r="I79" s="47"/>
      <c r="J79" s="47"/>
      <c r="K79" s="47"/>
      <c r="L79" s="47"/>
      <c r="M79" s="47"/>
      <c r="N79" s="47"/>
      <c r="O79" s="47"/>
      <c r="S79" s="3"/>
      <c r="T79" s="3"/>
      <c r="U79" s="3"/>
      <c r="V79" s="3"/>
      <c r="W79" s="3"/>
      <c r="X79" s="3"/>
      <c r="Y79" s="3"/>
      <c r="Z79" s="3"/>
      <c r="AA79" s="3"/>
      <c r="AB79" s="3"/>
      <c r="AC79" s="3"/>
      <c r="AD79" s="3"/>
    </row>
    <row r="80" spans="2:30" ht="33.65" customHeight="1" thickBot="1" x14ac:dyDescent="0.6">
      <c r="B80" s="28" t="s">
        <v>349</v>
      </c>
      <c r="C80" s="577" t="str">
        <f>+'(別紙1－1)年間活動計画'!C80</f>
        <v xml:space="preserve"> </v>
      </c>
      <c r="D80" s="578"/>
      <c r="E80" s="579"/>
      <c r="F80" s="24"/>
      <c r="G80" s="280" t="s">
        <v>29</v>
      </c>
      <c r="H80" s="281"/>
      <c r="I80" s="282"/>
      <c r="J80" s="283"/>
      <c r="K80" s="284" t="s">
        <v>28</v>
      </c>
      <c r="L80" s="285"/>
      <c r="M80" s="282" t="s">
        <v>128</v>
      </c>
      <c r="N80" s="283"/>
      <c r="O80" s="518" t="str">
        <f>IF(OR(SUBSTITUTE(TRIM(C80),"　","")="",SUBSTITUTE(TRIM(I80),"　","")="",SUBSTITUTE(TRIM(M80),"　","")=""),"黄色セルに未入力があります","")</f>
        <v>黄色セルに未入力があります</v>
      </c>
      <c r="S80" s="3"/>
      <c r="T80" s="3"/>
      <c r="U80" s="3"/>
      <c r="V80" s="3"/>
      <c r="W80" s="3"/>
      <c r="X80" s="3"/>
      <c r="Y80" s="3"/>
      <c r="Z80" s="3"/>
      <c r="AA80" s="3"/>
      <c r="AB80" s="3"/>
      <c r="AC80" s="3"/>
      <c r="AD80" s="3"/>
    </row>
    <row r="81" spans="2:30" ht="27" customHeight="1" x14ac:dyDescent="0.55000000000000004">
      <c r="B81" s="12" t="s">
        <v>153</v>
      </c>
      <c r="C81" s="13" t="s">
        <v>2</v>
      </c>
      <c r="D81" s="14" t="s">
        <v>4</v>
      </c>
      <c r="E81" s="14" t="s">
        <v>5</v>
      </c>
      <c r="F81" s="14" t="s">
        <v>6</v>
      </c>
      <c r="G81" s="14" t="s">
        <v>7</v>
      </c>
      <c r="H81" s="14" t="s">
        <v>8</v>
      </c>
      <c r="I81" s="14" t="s">
        <v>9</v>
      </c>
      <c r="J81" s="14" t="s">
        <v>10</v>
      </c>
      <c r="K81" s="14" t="s">
        <v>11</v>
      </c>
      <c r="L81" s="14" t="s">
        <v>12</v>
      </c>
      <c r="M81" s="14" t="s">
        <v>13</v>
      </c>
      <c r="N81" s="15"/>
      <c r="O81" s="16" t="s">
        <v>15</v>
      </c>
      <c r="P81" s="288" t="str">
        <f t="array" ref="P81">IF(SUMPRODUCT((COLUMN(C82:M82)&gt;=COLUMN(C82)+MATCH($O$2,C81:M81,0)-1)*(LEN(TRIM(SUBSTITUTE(C82:M82,"　","")))=0))&gt;0,"活動日数に未入力があります","")</f>
        <v>活動日数に未入力があります</v>
      </c>
      <c r="S81" s="3"/>
      <c r="T81" s="3"/>
      <c r="U81" s="3"/>
      <c r="V81" s="3"/>
      <c r="W81" s="3"/>
      <c r="X81" s="3"/>
      <c r="Y81" s="3"/>
      <c r="Z81" s="3"/>
      <c r="AA81" s="3"/>
      <c r="AB81" s="3"/>
      <c r="AC81" s="3"/>
      <c r="AD81" s="3"/>
    </row>
    <row r="82" spans="2:30" ht="27" customHeight="1" x14ac:dyDescent="0.55000000000000004">
      <c r="B82" s="30" t="s">
        <v>143</v>
      </c>
      <c r="C82" s="138"/>
      <c r="D82" s="138"/>
      <c r="E82" s="138"/>
      <c r="F82" s="138"/>
      <c r="G82" s="138"/>
      <c r="H82" s="138"/>
      <c r="I82" s="138"/>
      <c r="J82" s="138"/>
      <c r="K82" s="138"/>
      <c r="L82" s="138"/>
      <c r="M82" s="138"/>
      <c r="N82" s="31"/>
      <c r="O82" s="32">
        <f>SUM(C82:M82)</f>
        <v>0</v>
      </c>
      <c r="P82" s="288"/>
      <c r="S82" s="3"/>
      <c r="T82" s="3"/>
      <c r="U82" s="3"/>
      <c r="V82" s="3"/>
      <c r="W82" s="3"/>
      <c r="X82" s="3"/>
      <c r="Y82" s="3"/>
      <c r="Z82" s="3"/>
      <c r="AA82" s="3"/>
      <c r="AB82" s="3"/>
      <c r="AC82" s="3"/>
      <c r="AD82" s="3"/>
    </row>
    <row r="83" spans="2:30" ht="27" customHeight="1" thickBot="1" x14ac:dyDescent="0.6">
      <c r="B83" s="30" t="s">
        <v>142</v>
      </c>
      <c r="C83" s="139"/>
      <c r="D83" s="139"/>
      <c r="E83" s="139"/>
      <c r="F83" s="139"/>
      <c r="G83" s="139"/>
      <c r="H83" s="139"/>
      <c r="I83" s="139"/>
      <c r="J83" s="139"/>
      <c r="K83" s="139"/>
      <c r="L83" s="139"/>
      <c r="M83" s="139"/>
      <c r="N83" s="33"/>
      <c r="O83" s="34">
        <f>SUM(C83:M83)</f>
        <v>0</v>
      </c>
      <c r="P83" s="288" t="str">
        <f t="array" ref="P83">IF(SUMPRODUCT((COLUMN(C83:M83)&gt;=COLUMN(C83)+MATCH($O$2,C81:M81,0)-1)*(LEN(TRIM(SUBSTITUTE(C83:M83,"　","")))=0))&gt;0,"月別支払額に未入力があります","")</f>
        <v>月別支払額に未入力があります</v>
      </c>
      <c r="S83" s="3"/>
      <c r="T83" s="3"/>
      <c r="U83" s="3"/>
      <c r="V83" s="3"/>
      <c r="W83" s="3"/>
      <c r="X83" s="3"/>
      <c r="Y83" s="3"/>
      <c r="Z83" s="3"/>
      <c r="AA83" s="3"/>
      <c r="AB83" s="3"/>
      <c r="AC83" s="3"/>
      <c r="AD83" s="3"/>
    </row>
    <row r="84" spans="2:30" ht="27" customHeight="1" x14ac:dyDescent="0.55000000000000004">
      <c r="B84" s="35" t="s">
        <v>30</v>
      </c>
      <c r="C84" s="50">
        <f t="shared" ref="C84:M84" si="34">+C82*1000</f>
        <v>0</v>
      </c>
      <c r="D84" s="48">
        <f t="shared" si="34"/>
        <v>0</v>
      </c>
      <c r="E84" s="48">
        <f t="shared" si="34"/>
        <v>0</v>
      </c>
      <c r="F84" s="48">
        <f t="shared" si="34"/>
        <v>0</v>
      </c>
      <c r="G84" s="48">
        <f t="shared" si="34"/>
        <v>0</v>
      </c>
      <c r="H84" s="48">
        <f t="shared" si="34"/>
        <v>0</v>
      </c>
      <c r="I84" s="48">
        <f t="shared" si="34"/>
        <v>0</v>
      </c>
      <c r="J84" s="48">
        <f t="shared" si="34"/>
        <v>0</v>
      </c>
      <c r="K84" s="48">
        <f t="shared" si="34"/>
        <v>0</v>
      </c>
      <c r="L84" s="48">
        <f t="shared" si="34"/>
        <v>0</v>
      </c>
      <c r="M84" s="48">
        <f t="shared" si="34"/>
        <v>0</v>
      </c>
      <c r="N84" s="37"/>
      <c r="O84" s="32">
        <f>SUM(C84:M84)</f>
        <v>0</v>
      </c>
      <c r="P84" s="288"/>
      <c r="S84" s="38" t="s">
        <v>2</v>
      </c>
      <c r="T84" s="39" t="s">
        <v>4</v>
      </c>
      <c r="U84" s="39" t="s">
        <v>5</v>
      </c>
      <c r="V84" s="39" t="s">
        <v>6</v>
      </c>
      <c r="W84" s="39" t="s">
        <v>7</v>
      </c>
      <c r="X84" s="39" t="s">
        <v>8</v>
      </c>
      <c r="Y84" s="39" t="s">
        <v>9</v>
      </c>
      <c r="Z84" s="39" t="s">
        <v>10</v>
      </c>
      <c r="AA84" s="39" t="s">
        <v>11</v>
      </c>
      <c r="AB84" s="39" t="s">
        <v>12</v>
      </c>
      <c r="AC84" s="39" t="s">
        <v>13</v>
      </c>
      <c r="AD84" s="40" t="s">
        <v>14</v>
      </c>
    </row>
    <row r="85" spans="2:30" ht="27" customHeight="1" thickBot="1" x14ac:dyDescent="0.6">
      <c r="B85" s="41" t="s">
        <v>154</v>
      </c>
      <c r="C85" s="51">
        <f>+S85</f>
        <v>0</v>
      </c>
      <c r="D85" s="42">
        <f t="shared" ref="D85:M85" si="35">+T85</f>
        <v>0</v>
      </c>
      <c r="E85" s="42">
        <f t="shared" si="35"/>
        <v>0</v>
      </c>
      <c r="F85" s="42">
        <f t="shared" si="35"/>
        <v>0</v>
      </c>
      <c r="G85" s="42">
        <f t="shared" si="35"/>
        <v>0</v>
      </c>
      <c r="H85" s="42">
        <f t="shared" si="35"/>
        <v>0</v>
      </c>
      <c r="I85" s="42">
        <f t="shared" si="35"/>
        <v>0</v>
      </c>
      <c r="J85" s="42">
        <f t="shared" si="35"/>
        <v>0</v>
      </c>
      <c r="K85" s="42">
        <f t="shared" si="35"/>
        <v>0</v>
      </c>
      <c r="L85" s="42">
        <f t="shared" si="35"/>
        <v>0</v>
      </c>
      <c r="M85" s="42">
        <f t="shared" si="35"/>
        <v>0</v>
      </c>
      <c r="N85" s="43"/>
      <c r="O85" s="44">
        <f>SUM(C85:M85)</f>
        <v>0</v>
      </c>
      <c r="S85" s="45">
        <f t="shared" ref="S85:AC85" si="36">IF(C83/2&gt;C84,C84,C83/2)</f>
        <v>0</v>
      </c>
      <c r="T85" s="45">
        <f t="shared" si="36"/>
        <v>0</v>
      </c>
      <c r="U85" s="45">
        <f t="shared" si="36"/>
        <v>0</v>
      </c>
      <c r="V85" s="45">
        <f t="shared" si="36"/>
        <v>0</v>
      </c>
      <c r="W85" s="45">
        <f t="shared" si="36"/>
        <v>0</v>
      </c>
      <c r="X85" s="45">
        <f t="shared" si="36"/>
        <v>0</v>
      </c>
      <c r="Y85" s="45">
        <f t="shared" si="36"/>
        <v>0</v>
      </c>
      <c r="Z85" s="45">
        <f t="shared" si="36"/>
        <v>0</v>
      </c>
      <c r="AA85" s="45">
        <f t="shared" si="36"/>
        <v>0</v>
      </c>
      <c r="AB85" s="45">
        <f t="shared" si="36"/>
        <v>0</v>
      </c>
      <c r="AC85" s="45">
        <f t="shared" si="36"/>
        <v>0</v>
      </c>
      <c r="AD85" s="222"/>
    </row>
    <row r="86" spans="2:30" ht="27" customHeight="1" thickBot="1" x14ac:dyDescent="0.6">
      <c r="B86" s="215"/>
      <c r="C86" s="47"/>
      <c r="D86" s="47"/>
      <c r="E86" s="47"/>
      <c r="F86" s="47"/>
      <c r="G86" s="47"/>
      <c r="H86" s="47"/>
      <c r="I86" s="47"/>
      <c r="J86" s="47"/>
      <c r="K86" s="47"/>
      <c r="L86" s="47"/>
      <c r="M86" s="47"/>
      <c r="N86" s="47"/>
      <c r="O86" s="47"/>
      <c r="S86" s="3"/>
      <c r="T86" s="3"/>
      <c r="U86" s="3"/>
      <c r="V86" s="3"/>
      <c r="W86" s="3"/>
      <c r="X86" s="3"/>
      <c r="Y86" s="3"/>
      <c r="Z86" s="3"/>
      <c r="AA86" s="3"/>
      <c r="AB86" s="3"/>
      <c r="AC86" s="3"/>
      <c r="AD86" s="3"/>
    </row>
    <row r="87" spans="2:30" ht="35.4" customHeight="1" thickBot="1" x14ac:dyDescent="0.6">
      <c r="B87" s="28" t="s">
        <v>348</v>
      </c>
      <c r="C87" s="577" t="str">
        <f>+'(別紙1－1)年間活動計画'!C87</f>
        <v xml:space="preserve"> </v>
      </c>
      <c r="D87" s="578"/>
      <c r="E87" s="579"/>
      <c r="F87" s="24"/>
      <c r="G87" s="280" t="s">
        <v>29</v>
      </c>
      <c r="H87" s="281"/>
      <c r="I87" s="282"/>
      <c r="J87" s="283"/>
      <c r="K87" s="284" t="s">
        <v>28</v>
      </c>
      <c r="L87" s="285"/>
      <c r="M87" s="282" t="s">
        <v>128</v>
      </c>
      <c r="N87" s="283"/>
      <c r="O87" s="518" t="str">
        <f>IF(OR(SUBSTITUTE(TRIM(C87),"　","")="",SUBSTITUTE(TRIM(I87),"　","")="",SUBSTITUTE(TRIM(M87),"　","")=""),"黄色セルに未入力があります","")</f>
        <v>黄色セルに未入力があります</v>
      </c>
      <c r="S87" s="3"/>
      <c r="T87" s="3"/>
      <c r="U87" s="3"/>
      <c r="V87" s="3"/>
      <c r="W87" s="3"/>
      <c r="X87" s="3"/>
      <c r="Y87" s="3"/>
      <c r="Z87" s="3"/>
      <c r="AA87" s="3"/>
      <c r="AB87" s="3"/>
      <c r="AC87" s="3"/>
      <c r="AD87" s="3"/>
    </row>
    <row r="88" spans="2:30" ht="27" customHeight="1" x14ac:dyDescent="0.55000000000000004">
      <c r="B88" s="12" t="s">
        <v>153</v>
      </c>
      <c r="C88" s="13" t="s">
        <v>2</v>
      </c>
      <c r="D88" s="14" t="s">
        <v>4</v>
      </c>
      <c r="E88" s="14" t="s">
        <v>5</v>
      </c>
      <c r="F88" s="14" t="s">
        <v>6</v>
      </c>
      <c r="G88" s="14" t="s">
        <v>7</v>
      </c>
      <c r="H88" s="14" t="s">
        <v>8</v>
      </c>
      <c r="I88" s="14" t="s">
        <v>9</v>
      </c>
      <c r="J88" s="14" t="s">
        <v>10</v>
      </c>
      <c r="K88" s="14" t="s">
        <v>11</v>
      </c>
      <c r="L88" s="14" t="s">
        <v>12</v>
      </c>
      <c r="M88" s="14" t="s">
        <v>13</v>
      </c>
      <c r="N88" s="15"/>
      <c r="O88" s="16" t="s">
        <v>15</v>
      </c>
      <c r="P88" s="288" t="str">
        <f t="array" ref="P88">IF(SUMPRODUCT((COLUMN(C89:M89)&gt;=COLUMN(C89)+MATCH($O$2,C88:M88,0)-1)*(LEN(TRIM(SUBSTITUTE(C89:M89,"　","")))=0))&gt;0,"活動日数に未入力があります","")</f>
        <v>活動日数に未入力があります</v>
      </c>
      <c r="S88" s="3"/>
      <c r="T88" s="3"/>
      <c r="U88" s="3"/>
      <c r="V88" s="3"/>
      <c r="W88" s="3"/>
      <c r="X88" s="3"/>
      <c r="Y88" s="3"/>
      <c r="Z88" s="3"/>
      <c r="AA88" s="3"/>
      <c r="AB88" s="3"/>
      <c r="AC88" s="3"/>
      <c r="AD88" s="3"/>
    </row>
    <row r="89" spans="2:30" ht="27" customHeight="1" x14ac:dyDescent="0.55000000000000004">
      <c r="B89" s="30" t="s">
        <v>143</v>
      </c>
      <c r="C89" s="138"/>
      <c r="D89" s="138"/>
      <c r="E89" s="138"/>
      <c r="F89" s="138"/>
      <c r="G89" s="138"/>
      <c r="H89" s="138"/>
      <c r="I89" s="138"/>
      <c r="J89" s="138"/>
      <c r="K89" s="138"/>
      <c r="L89" s="138"/>
      <c r="M89" s="138"/>
      <c r="N89" s="31"/>
      <c r="O89" s="32">
        <f>SUM(C89:M89)</f>
        <v>0</v>
      </c>
      <c r="P89" s="288"/>
      <c r="S89" s="3"/>
      <c r="T89" s="3"/>
      <c r="U89" s="3"/>
      <c r="V89" s="3"/>
      <c r="W89" s="3"/>
      <c r="X89" s="3"/>
      <c r="Y89" s="3"/>
      <c r="Z89" s="3"/>
      <c r="AA89" s="3"/>
      <c r="AB89" s="3"/>
      <c r="AC89" s="3"/>
      <c r="AD89" s="3"/>
    </row>
    <row r="90" spans="2:30" ht="27" customHeight="1" thickBot="1" x14ac:dyDescent="0.6">
      <c r="B90" s="30" t="s">
        <v>142</v>
      </c>
      <c r="C90" s="139"/>
      <c r="D90" s="139"/>
      <c r="E90" s="139"/>
      <c r="F90" s="139"/>
      <c r="G90" s="139"/>
      <c r="H90" s="139"/>
      <c r="I90" s="139"/>
      <c r="J90" s="139"/>
      <c r="K90" s="139"/>
      <c r="L90" s="139"/>
      <c r="M90" s="139"/>
      <c r="N90" s="33"/>
      <c r="O90" s="34">
        <f>SUM(C90:M90)</f>
        <v>0</v>
      </c>
      <c r="P90" s="288" t="str">
        <f t="array" ref="P90">IF(SUMPRODUCT((COLUMN(C90:M90)&gt;=COLUMN(C90)+MATCH($O$2,C88:M88,0)-1)*(LEN(TRIM(SUBSTITUTE(C90:M90,"　","")))=0))&gt;0,"月別支払額に未入力があります","")</f>
        <v>月別支払額に未入力があります</v>
      </c>
      <c r="S90" s="3"/>
      <c r="T90" s="3"/>
      <c r="U90" s="3"/>
      <c r="V90" s="3"/>
      <c r="W90" s="3"/>
      <c r="X90" s="3"/>
      <c r="Y90" s="3"/>
      <c r="Z90" s="3"/>
      <c r="AA90" s="3"/>
      <c r="AB90" s="3"/>
      <c r="AC90" s="3"/>
      <c r="AD90" s="3"/>
    </row>
    <row r="91" spans="2:30" ht="35" customHeight="1" x14ac:dyDescent="0.55000000000000004">
      <c r="B91" s="35" t="s">
        <v>30</v>
      </c>
      <c r="C91" s="50">
        <f t="shared" ref="C91:M91" si="37">+C89*1000</f>
        <v>0</v>
      </c>
      <c r="D91" s="48">
        <f t="shared" si="37"/>
        <v>0</v>
      </c>
      <c r="E91" s="48">
        <f t="shared" si="37"/>
        <v>0</v>
      </c>
      <c r="F91" s="48">
        <f t="shared" si="37"/>
        <v>0</v>
      </c>
      <c r="G91" s="48">
        <f t="shared" si="37"/>
        <v>0</v>
      </c>
      <c r="H91" s="48">
        <f t="shared" si="37"/>
        <v>0</v>
      </c>
      <c r="I91" s="48">
        <f t="shared" si="37"/>
        <v>0</v>
      </c>
      <c r="J91" s="48">
        <f t="shared" si="37"/>
        <v>0</v>
      </c>
      <c r="K91" s="48">
        <f t="shared" si="37"/>
        <v>0</v>
      </c>
      <c r="L91" s="48">
        <f t="shared" si="37"/>
        <v>0</v>
      </c>
      <c r="M91" s="48">
        <f t="shared" si="37"/>
        <v>0</v>
      </c>
      <c r="N91" s="37"/>
      <c r="O91" s="32">
        <f>SUM(C91:M91)</f>
        <v>0</v>
      </c>
      <c r="P91" s="288"/>
      <c r="S91" s="38" t="s">
        <v>2</v>
      </c>
      <c r="T91" s="39" t="s">
        <v>4</v>
      </c>
      <c r="U91" s="39" t="s">
        <v>5</v>
      </c>
      <c r="V91" s="39" t="s">
        <v>6</v>
      </c>
      <c r="W91" s="39" t="s">
        <v>7</v>
      </c>
      <c r="X91" s="39" t="s">
        <v>8</v>
      </c>
      <c r="Y91" s="39" t="s">
        <v>9</v>
      </c>
      <c r="Z91" s="39" t="s">
        <v>10</v>
      </c>
      <c r="AA91" s="39" t="s">
        <v>11</v>
      </c>
      <c r="AB91" s="39" t="s">
        <v>12</v>
      </c>
      <c r="AC91" s="39" t="s">
        <v>13</v>
      </c>
      <c r="AD91" s="40" t="s">
        <v>14</v>
      </c>
    </row>
    <row r="92" spans="2:30" ht="27.65" customHeight="1" thickBot="1" x14ac:dyDescent="0.6">
      <c r="B92" s="41" t="s">
        <v>154</v>
      </c>
      <c r="C92" s="51">
        <f>+S92</f>
        <v>0</v>
      </c>
      <c r="D92" s="42">
        <f t="shared" ref="D92:M92" si="38">+T92</f>
        <v>0</v>
      </c>
      <c r="E92" s="42">
        <f t="shared" si="38"/>
        <v>0</v>
      </c>
      <c r="F92" s="42">
        <f t="shared" si="38"/>
        <v>0</v>
      </c>
      <c r="G92" s="42">
        <f t="shared" si="38"/>
        <v>0</v>
      </c>
      <c r="H92" s="42">
        <f t="shared" si="38"/>
        <v>0</v>
      </c>
      <c r="I92" s="42">
        <f t="shared" si="38"/>
        <v>0</v>
      </c>
      <c r="J92" s="42">
        <f t="shared" si="38"/>
        <v>0</v>
      </c>
      <c r="K92" s="42">
        <f t="shared" si="38"/>
        <v>0</v>
      </c>
      <c r="L92" s="42">
        <f t="shared" si="38"/>
        <v>0</v>
      </c>
      <c r="M92" s="42">
        <f t="shared" si="38"/>
        <v>0</v>
      </c>
      <c r="N92" s="43"/>
      <c r="O92" s="44">
        <f>SUM(C92:M92)</f>
        <v>0</v>
      </c>
      <c r="S92" s="45">
        <f t="shared" ref="S92:AC92" si="39">IF(C90/2&gt;C91,C91,C90/2)</f>
        <v>0</v>
      </c>
      <c r="T92" s="45">
        <f t="shared" si="39"/>
        <v>0</v>
      </c>
      <c r="U92" s="45">
        <f t="shared" si="39"/>
        <v>0</v>
      </c>
      <c r="V92" s="45">
        <f t="shared" si="39"/>
        <v>0</v>
      </c>
      <c r="W92" s="45">
        <f t="shared" si="39"/>
        <v>0</v>
      </c>
      <c r="X92" s="45">
        <f t="shared" si="39"/>
        <v>0</v>
      </c>
      <c r="Y92" s="45">
        <f t="shared" si="39"/>
        <v>0</v>
      </c>
      <c r="Z92" s="45">
        <f t="shared" si="39"/>
        <v>0</v>
      </c>
      <c r="AA92" s="45">
        <f t="shared" si="39"/>
        <v>0</v>
      </c>
      <c r="AB92" s="45">
        <f t="shared" si="39"/>
        <v>0</v>
      </c>
      <c r="AC92" s="45">
        <f t="shared" si="39"/>
        <v>0</v>
      </c>
      <c r="AD92" s="222"/>
    </row>
    <row r="93" spans="2:30" ht="27.65" customHeight="1" thickBot="1" x14ac:dyDescent="0.6">
      <c r="B93" s="215"/>
      <c r="C93" s="47"/>
      <c r="D93" s="47"/>
      <c r="E93" s="47"/>
      <c r="F93" s="47"/>
      <c r="G93" s="47"/>
      <c r="H93" s="47"/>
      <c r="I93" s="47"/>
      <c r="J93" s="47"/>
      <c r="K93" s="47"/>
      <c r="L93" s="47"/>
      <c r="M93" s="47"/>
      <c r="N93" s="47"/>
      <c r="O93" s="47"/>
    </row>
    <row r="94" spans="2:30" ht="37.25" customHeight="1" thickBot="1" x14ac:dyDescent="0.6">
      <c r="B94" s="28" t="s">
        <v>347</v>
      </c>
      <c r="C94" s="577" t="str">
        <f>+'(別紙1－1)年間活動計画'!C94</f>
        <v xml:space="preserve"> </v>
      </c>
      <c r="D94" s="578"/>
      <c r="E94" s="579"/>
      <c r="F94" s="24"/>
      <c r="G94" s="280" t="s">
        <v>29</v>
      </c>
      <c r="H94" s="281"/>
      <c r="I94" s="282"/>
      <c r="J94" s="283"/>
      <c r="K94" s="284" t="s">
        <v>28</v>
      </c>
      <c r="L94" s="285"/>
      <c r="M94" s="282" t="s">
        <v>128</v>
      </c>
      <c r="N94" s="283"/>
      <c r="O94" s="518" t="str">
        <f>IF(OR(SUBSTITUTE(TRIM(C94),"　","")="",SUBSTITUTE(TRIM(I94),"　","")="",SUBSTITUTE(TRIM(M94),"　","")=""),"黄色セルに未入力があります","")</f>
        <v>黄色セルに未入力があります</v>
      </c>
    </row>
    <row r="95" spans="2:30" ht="27.65" customHeight="1" x14ac:dyDescent="0.55000000000000004">
      <c r="B95" s="12" t="s">
        <v>153</v>
      </c>
      <c r="C95" s="13" t="s">
        <v>2</v>
      </c>
      <c r="D95" s="14" t="s">
        <v>4</v>
      </c>
      <c r="E95" s="14" t="s">
        <v>5</v>
      </c>
      <c r="F95" s="14" t="s">
        <v>6</v>
      </c>
      <c r="G95" s="14" t="s">
        <v>7</v>
      </c>
      <c r="H95" s="14" t="s">
        <v>8</v>
      </c>
      <c r="I95" s="14" t="s">
        <v>9</v>
      </c>
      <c r="J95" s="14" t="s">
        <v>10</v>
      </c>
      <c r="K95" s="14" t="s">
        <v>11</v>
      </c>
      <c r="L95" s="14" t="s">
        <v>12</v>
      </c>
      <c r="M95" s="14" t="s">
        <v>13</v>
      </c>
      <c r="N95" s="15"/>
      <c r="O95" s="16" t="s">
        <v>15</v>
      </c>
      <c r="P95" s="288" t="str">
        <f t="array" ref="P95">IF(SUMPRODUCT((COLUMN(C96:M96)&gt;=COLUMN(C96)+MATCH($O$2,C95:M95,0)-1)*(LEN(TRIM(SUBSTITUTE(C96:M96,"　","")))=0))&gt;0,"活動日数に未入力があります","")</f>
        <v>活動日数に未入力があります</v>
      </c>
    </row>
    <row r="96" spans="2:30" ht="27.65" customHeight="1" x14ac:dyDescent="0.55000000000000004">
      <c r="B96" s="30" t="s">
        <v>143</v>
      </c>
      <c r="C96" s="138"/>
      <c r="D96" s="138"/>
      <c r="E96" s="138"/>
      <c r="F96" s="138"/>
      <c r="G96" s="138"/>
      <c r="H96" s="138"/>
      <c r="I96" s="138"/>
      <c r="J96" s="138"/>
      <c r="K96" s="138"/>
      <c r="L96" s="138"/>
      <c r="M96" s="138"/>
      <c r="N96" s="31"/>
      <c r="O96" s="32">
        <f>SUM(C96:M96)</f>
        <v>0</v>
      </c>
      <c r="P96" s="288"/>
    </row>
    <row r="97" spans="2:32" ht="27.65" customHeight="1" thickBot="1" x14ac:dyDescent="0.6">
      <c r="B97" s="30" t="s">
        <v>142</v>
      </c>
      <c r="C97" s="139"/>
      <c r="D97" s="139"/>
      <c r="E97" s="139"/>
      <c r="F97" s="139"/>
      <c r="G97" s="139"/>
      <c r="H97" s="139"/>
      <c r="I97" s="139"/>
      <c r="J97" s="139"/>
      <c r="K97" s="139"/>
      <c r="L97" s="139"/>
      <c r="M97" s="139"/>
      <c r="N97" s="33"/>
      <c r="O97" s="34">
        <f>SUM(C97:M97)</f>
        <v>0</v>
      </c>
      <c r="P97" s="288" t="str">
        <f t="array" ref="P97">IF(SUMPRODUCT((COLUMN(C97:M97)&gt;=COLUMN(C97)+MATCH($O$2,C95:M95,0)-1)*(LEN(TRIM(SUBSTITUTE(C97:M97,"　","")))=0))&gt;0,"月別支払額に未入力があります","")</f>
        <v>月別支払額に未入力があります</v>
      </c>
    </row>
    <row r="98" spans="2:32" ht="27.65" customHeight="1" x14ac:dyDescent="0.55000000000000004">
      <c r="B98" s="35" t="s">
        <v>30</v>
      </c>
      <c r="C98" s="50">
        <f t="shared" ref="C98:M98" si="40">+C96*1000</f>
        <v>0</v>
      </c>
      <c r="D98" s="48">
        <f t="shared" si="40"/>
        <v>0</v>
      </c>
      <c r="E98" s="48">
        <f t="shared" si="40"/>
        <v>0</v>
      </c>
      <c r="F98" s="48">
        <f t="shared" si="40"/>
        <v>0</v>
      </c>
      <c r="G98" s="48">
        <f t="shared" si="40"/>
        <v>0</v>
      </c>
      <c r="H98" s="48">
        <f t="shared" si="40"/>
        <v>0</v>
      </c>
      <c r="I98" s="48">
        <f t="shared" si="40"/>
        <v>0</v>
      </c>
      <c r="J98" s="48">
        <f t="shared" si="40"/>
        <v>0</v>
      </c>
      <c r="K98" s="48">
        <f t="shared" si="40"/>
        <v>0</v>
      </c>
      <c r="L98" s="48">
        <f t="shared" si="40"/>
        <v>0</v>
      </c>
      <c r="M98" s="48">
        <f t="shared" si="40"/>
        <v>0</v>
      </c>
      <c r="N98" s="37"/>
      <c r="O98" s="32">
        <f>SUM(C98:M98)</f>
        <v>0</v>
      </c>
      <c r="P98" s="288"/>
      <c r="S98" s="38" t="s">
        <v>2</v>
      </c>
      <c r="T98" s="39" t="s">
        <v>4</v>
      </c>
      <c r="U98" s="39" t="s">
        <v>5</v>
      </c>
      <c r="V98" s="39" t="s">
        <v>6</v>
      </c>
      <c r="W98" s="39" t="s">
        <v>7</v>
      </c>
      <c r="X98" s="39" t="s">
        <v>8</v>
      </c>
      <c r="Y98" s="39" t="s">
        <v>9</v>
      </c>
      <c r="Z98" s="39" t="s">
        <v>10</v>
      </c>
      <c r="AA98" s="39" t="s">
        <v>11</v>
      </c>
      <c r="AB98" s="39" t="s">
        <v>12</v>
      </c>
      <c r="AC98" s="39" t="s">
        <v>13</v>
      </c>
      <c r="AD98" s="40" t="s">
        <v>14</v>
      </c>
    </row>
    <row r="99" spans="2:32" ht="27.65" customHeight="1" thickBot="1" x14ac:dyDescent="0.6">
      <c r="B99" s="41" t="s">
        <v>154</v>
      </c>
      <c r="C99" s="51">
        <f>+S99</f>
        <v>0</v>
      </c>
      <c r="D99" s="42">
        <f t="shared" ref="D99:M99" si="41">+T99</f>
        <v>0</v>
      </c>
      <c r="E99" s="42">
        <f t="shared" si="41"/>
        <v>0</v>
      </c>
      <c r="F99" s="42">
        <f t="shared" si="41"/>
        <v>0</v>
      </c>
      <c r="G99" s="42">
        <f t="shared" si="41"/>
        <v>0</v>
      </c>
      <c r="H99" s="42">
        <f t="shared" si="41"/>
        <v>0</v>
      </c>
      <c r="I99" s="42">
        <f t="shared" si="41"/>
        <v>0</v>
      </c>
      <c r="J99" s="42">
        <f t="shared" si="41"/>
        <v>0</v>
      </c>
      <c r="K99" s="42">
        <f t="shared" si="41"/>
        <v>0</v>
      </c>
      <c r="L99" s="42">
        <f t="shared" si="41"/>
        <v>0</v>
      </c>
      <c r="M99" s="42">
        <f t="shared" si="41"/>
        <v>0</v>
      </c>
      <c r="N99" s="43"/>
      <c r="O99" s="44">
        <f>SUM(C99:M99)</f>
        <v>0</v>
      </c>
      <c r="S99" s="45">
        <f t="shared" ref="S99:AC99" si="42">IF(C97/2&gt;C98,C98,C97/2)</f>
        <v>0</v>
      </c>
      <c r="T99" s="45">
        <f t="shared" si="42"/>
        <v>0</v>
      </c>
      <c r="U99" s="45">
        <f t="shared" si="42"/>
        <v>0</v>
      </c>
      <c r="V99" s="45">
        <f t="shared" si="42"/>
        <v>0</v>
      </c>
      <c r="W99" s="45">
        <f t="shared" si="42"/>
        <v>0</v>
      </c>
      <c r="X99" s="45">
        <f t="shared" si="42"/>
        <v>0</v>
      </c>
      <c r="Y99" s="45">
        <f t="shared" si="42"/>
        <v>0</v>
      </c>
      <c r="Z99" s="45">
        <f t="shared" si="42"/>
        <v>0</v>
      </c>
      <c r="AA99" s="45">
        <f t="shared" si="42"/>
        <v>0</v>
      </c>
      <c r="AB99" s="45">
        <f t="shared" si="42"/>
        <v>0</v>
      </c>
      <c r="AC99" s="45">
        <f t="shared" si="42"/>
        <v>0</v>
      </c>
      <c r="AD99" s="222"/>
    </row>
    <row r="100" spans="2:32" ht="27.65" customHeight="1" thickBot="1" x14ac:dyDescent="0.6">
      <c r="B100" s="217"/>
      <c r="C100" s="218"/>
      <c r="D100" s="219"/>
      <c r="E100" s="219"/>
      <c r="F100" s="219"/>
      <c r="G100" s="219"/>
      <c r="H100" s="219"/>
      <c r="I100" s="219"/>
      <c r="J100" s="219"/>
      <c r="K100" s="219"/>
      <c r="L100" s="219"/>
      <c r="M100" s="219"/>
      <c r="N100" s="219"/>
      <c r="O100" s="181"/>
    </row>
    <row r="101" spans="2:32" ht="31.25" customHeight="1" x14ac:dyDescent="0.55000000000000004">
      <c r="B101" s="140" t="s">
        <v>93</v>
      </c>
      <c r="C101" s="13" t="s">
        <v>2</v>
      </c>
      <c r="D101" s="14" t="s">
        <v>4</v>
      </c>
      <c r="E101" s="14" t="s">
        <v>5</v>
      </c>
      <c r="F101" s="14" t="s">
        <v>6</v>
      </c>
      <c r="G101" s="14" t="s">
        <v>7</v>
      </c>
      <c r="H101" s="14" t="s">
        <v>8</v>
      </c>
      <c r="I101" s="14" t="s">
        <v>9</v>
      </c>
      <c r="J101" s="14" t="s">
        <v>10</v>
      </c>
      <c r="K101" s="14" t="s">
        <v>11</v>
      </c>
      <c r="L101" s="14" t="s">
        <v>12</v>
      </c>
      <c r="M101" s="14" t="s">
        <v>13</v>
      </c>
      <c r="N101" s="15"/>
      <c r="O101" s="16" t="s">
        <v>15</v>
      </c>
    </row>
    <row r="102" spans="2:32" ht="31.25" customHeight="1" x14ac:dyDescent="0.55000000000000004">
      <c r="B102" s="141" t="s">
        <v>151</v>
      </c>
      <c r="C102" s="52">
        <f>+C97+C90+C83+C76+C69+C62+C55+C48+C41+C34+C27+C20</f>
        <v>0</v>
      </c>
      <c r="D102" s="52">
        <f t="shared" ref="D102:M102" si="43">+D97+D90+D83+D76+D69+D62+D55+D48+D41+D34+D27+D20</f>
        <v>0</v>
      </c>
      <c r="E102" s="52">
        <f t="shared" si="43"/>
        <v>0</v>
      </c>
      <c r="F102" s="52">
        <f t="shared" si="43"/>
        <v>0</v>
      </c>
      <c r="G102" s="52">
        <f t="shared" si="43"/>
        <v>0</v>
      </c>
      <c r="H102" s="52">
        <f t="shared" si="43"/>
        <v>0</v>
      </c>
      <c r="I102" s="52">
        <f t="shared" si="43"/>
        <v>0</v>
      </c>
      <c r="J102" s="52">
        <f t="shared" si="43"/>
        <v>0</v>
      </c>
      <c r="K102" s="52">
        <f t="shared" si="43"/>
        <v>0</v>
      </c>
      <c r="L102" s="52">
        <f t="shared" si="43"/>
        <v>0</v>
      </c>
      <c r="M102" s="52">
        <f t="shared" si="43"/>
        <v>0</v>
      </c>
      <c r="N102" s="31"/>
      <c r="O102" s="142">
        <f>SUM(C102:M102)</f>
        <v>0</v>
      </c>
    </row>
    <row r="103" spans="2:32" ht="30.65" customHeight="1" thickBot="1" x14ac:dyDescent="0.6">
      <c r="B103" s="143" t="s">
        <v>156</v>
      </c>
      <c r="C103" s="51">
        <f>+C99+C92+C85+C78+C71+C64+C57+C50+C43+C36+C29+C22</f>
        <v>0</v>
      </c>
      <c r="D103" s="51">
        <f t="shared" ref="D103:M103" si="44">+D99+D92+D85+D78+D71+D64+D57+D50+D43+D36+D29+D22</f>
        <v>0</v>
      </c>
      <c r="E103" s="51">
        <f t="shared" si="44"/>
        <v>0</v>
      </c>
      <c r="F103" s="51">
        <f t="shared" si="44"/>
        <v>0</v>
      </c>
      <c r="G103" s="51">
        <f t="shared" si="44"/>
        <v>0</v>
      </c>
      <c r="H103" s="51">
        <f t="shared" si="44"/>
        <v>0</v>
      </c>
      <c r="I103" s="51">
        <f t="shared" si="44"/>
        <v>0</v>
      </c>
      <c r="J103" s="51">
        <f t="shared" si="44"/>
        <v>0</v>
      </c>
      <c r="K103" s="51">
        <f t="shared" si="44"/>
        <v>0</v>
      </c>
      <c r="L103" s="51">
        <f t="shared" si="44"/>
        <v>0</v>
      </c>
      <c r="M103" s="51">
        <f t="shared" si="44"/>
        <v>0</v>
      </c>
      <c r="N103" s="18"/>
      <c r="O103" s="19">
        <f>SUM(C103:M103)</f>
        <v>0</v>
      </c>
      <c r="P103" s="520" t="s">
        <v>82</v>
      </c>
    </row>
    <row r="104" spans="2:32" ht="18" customHeight="1" thickBot="1" x14ac:dyDescent="0.6">
      <c r="B104" s="49"/>
      <c r="C104" s="3"/>
      <c r="D104" s="3"/>
      <c r="E104" s="3"/>
      <c r="F104" s="3"/>
      <c r="G104" s="3"/>
      <c r="H104" s="3"/>
      <c r="I104" s="3"/>
      <c r="J104" s="3"/>
      <c r="K104" s="3"/>
      <c r="L104" s="3"/>
      <c r="M104" s="3"/>
      <c r="N104" s="3"/>
      <c r="O104" s="3"/>
    </row>
    <row r="105" spans="2:32" ht="30.65" customHeight="1" x14ac:dyDescent="0.55000000000000004">
      <c r="B105" s="53" t="s">
        <v>355</v>
      </c>
      <c r="C105" s="54"/>
      <c r="D105" s="54"/>
      <c r="E105" s="54"/>
      <c r="F105" s="54"/>
      <c r="G105" s="54"/>
      <c r="H105" s="2" t="s">
        <v>26</v>
      </c>
      <c r="I105" s="3"/>
      <c r="J105" s="3" t="s">
        <v>128</v>
      </c>
      <c r="K105" s="3" t="s">
        <v>128</v>
      </c>
      <c r="L105" s="521" t="s">
        <v>34</v>
      </c>
      <c r="M105" s="522"/>
      <c r="N105" s="522"/>
      <c r="O105" s="144"/>
      <c r="P105" s="523" t="str">
        <f>IF(SUMPRODUCT(--(LEN(TRIM(SUBSTITUTE(O105,"　","")))=0))&gt;0,"研修受講料に未入力があります","")</f>
        <v>研修受講料に未入力があります</v>
      </c>
      <c r="S105" s="248"/>
    </row>
    <row r="106" spans="2:32" ht="30.65" customHeight="1" thickBot="1" x14ac:dyDescent="0.6">
      <c r="B106" s="524" t="s">
        <v>85</v>
      </c>
      <c r="C106" s="580" t="s">
        <v>92</v>
      </c>
      <c r="D106" s="580"/>
      <c r="E106" s="580"/>
      <c r="F106" s="581">
        <f>ROUNDDOWN(+O103+O106,-3)</f>
        <v>0</v>
      </c>
      <c r="G106" s="582"/>
      <c r="H106" s="582"/>
      <c r="I106" s="520" t="s">
        <v>84</v>
      </c>
      <c r="J106" s="3"/>
      <c r="K106" s="3"/>
      <c r="L106" s="530" t="s">
        <v>152</v>
      </c>
      <c r="M106" s="531"/>
      <c r="N106" s="531"/>
      <c r="O106" s="19">
        <f>+S106</f>
        <v>0</v>
      </c>
      <c r="P106" s="520" t="s">
        <v>83</v>
      </c>
      <c r="S106" s="241">
        <f>IF(O105/2&lt;5000,O105/2,5000)</f>
        <v>0</v>
      </c>
    </row>
    <row r="107" spans="2:32" ht="30.65" customHeight="1" x14ac:dyDescent="0.55000000000000004">
      <c r="B107" s="524" t="s">
        <v>91</v>
      </c>
      <c r="C107" s="580" t="s">
        <v>86</v>
      </c>
      <c r="D107" s="580"/>
      <c r="E107" s="580"/>
      <c r="F107" s="581">
        <f>ROUNDDOWN(+R109,-3)</f>
        <v>0</v>
      </c>
      <c r="G107" s="582"/>
      <c r="H107" s="582"/>
      <c r="I107" s="537"/>
      <c r="J107" s="537"/>
      <c r="K107" s="537"/>
      <c r="L107" s="538" t="s">
        <v>214</v>
      </c>
      <c r="M107" s="538"/>
      <c r="N107" s="538"/>
      <c r="O107" s="538"/>
    </row>
    <row r="108" spans="2:32" ht="32" customHeight="1" x14ac:dyDescent="0.55000000000000004">
      <c r="B108" s="524" t="s">
        <v>158</v>
      </c>
      <c r="C108" s="580" t="s">
        <v>169</v>
      </c>
      <c r="D108" s="580"/>
      <c r="E108" s="580"/>
      <c r="F108" s="453">
        <f>F106+F107</f>
        <v>0</v>
      </c>
      <c r="G108" s="453"/>
      <c r="H108" s="453"/>
      <c r="J108" s="56" t="s">
        <v>119</v>
      </c>
      <c r="L108" s="541"/>
      <c r="M108" s="541"/>
      <c r="N108" s="541"/>
      <c r="O108" s="541"/>
      <c r="P108" s="57"/>
      <c r="R108" s="542">
        <f>O103+O106</f>
        <v>0</v>
      </c>
      <c r="S108" s="516">
        <f>IF(R108&gt;O13,O13,R108)</f>
        <v>0</v>
      </c>
      <c r="AF108" s="542">
        <f>+F108</f>
        <v>0</v>
      </c>
    </row>
    <row r="109" spans="2:32" ht="32" customHeight="1" x14ac:dyDescent="0.55000000000000004">
      <c r="B109" s="524" t="s">
        <v>159</v>
      </c>
      <c r="C109" s="580" t="s">
        <v>157</v>
      </c>
      <c r="D109" s="580"/>
      <c r="E109" s="580"/>
      <c r="F109" s="583">
        <f>申請書!I32</f>
        <v>0</v>
      </c>
      <c r="G109" s="583"/>
      <c r="H109" s="583"/>
      <c r="K109" s="584"/>
      <c r="R109" s="542">
        <f>+'(別紙1－2)消耗品費'!K44</f>
        <v>0</v>
      </c>
      <c r="S109" s="516"/>
      <c r="AF109" s="542"/>
    </row>
    <row r="110" spans="2:32" ht="32" customHeight="1" x14ac:dyDescent="0.55000000000000004">
      <c r="B110" s="524"/>
      <c r="C110" s="585" t="s">
        <v>181</v>
      </c>
      <c r="D110" s="585"/>
      <c r="E110" s="585"/>
      <c r="F110" s="586" t="str">
        <f>IF(T110&gt;F106,T110-F106,"")</f>
        <v/>
      </c>
      <c r="G110" s="586"/>
      <c r="H110" s="586"/>
      <c r="K110" s="584"/>
      <c r="R110" s="542">
        <f>+申請書!I32</f>
        <v>0</v>
      </c>
      <c r="S110" s="542">
        <f>+申請書!I33</f>
        <v>0</v>
      </c>
      <c r="T110" s="542">
        <f>+R110-S110</f>
        <v>0</v>
      </c>
      <c r="AF110" s="542"/>
    </row>
    <row r="111" spans="2:32" ht="32" customHeight="1" x14ac:dyDescent="0.55000000000000004">
      <c r="B111" s="524"/>
      <c r="C111" s="587" t="s">
        <v>184</v>
      </c>
      <c r="D111" s="587"/>
      <c r="E111" s="587"/>
      <c r="F111" s="586" t="str">
        <f>IF(S110&gt;F107,S110-F107,"")</f>
        <v/>
      </c>
      <c r="G111" s="586"/>
      <c r="H111" s="586"/>
      <c r="K111" s="584"/>
      <c r="R111" s="542"/>
      <c r="S111" s="588"/>
      <c r="AF111" s="542"/>
    </row>
    <row r="112" spans="2:32" ht="32" customHeight="1" x14ac:dyDescent="0.55000000000000004">
      <c r="B112" s="589" t="s">
        <v>182</v>
      </c>
      <c r="C112" s="587" t="s">
        <v>183</v>
      </c>
      <c r="D112" s="587"/>
      <c r="E112" s="587"/>
      <c r="F112" s="590">
        <f>SUM(F110:F111)</f>
        <v>0</v>
      </c>
      <c r="G112" s="591"/>
      <c r="H112" s="592"/>
      <c r="I112" s="593" t="s">
        <v>185</v>
      </c>
      <c r="J112" s="594"/>
      <c r="K112" s="594"/>
      <c r="L112" s="594"/>
      <c r="M112" s="594"/>
      <c r="N112" s="594"/>
      <c r="O112" s="594"/>
      <c r="P112" s="594"/>
      <c r="AF112" s="542"/>
    </row>
    <row r="113" spans="8:8" ht="60.65" customHeight="1" x14ac:dyDescent="0.55000000000000004">
      <c r="H113" s="542">
        <f>+F112</f>
        <v>0</v>
      </c>
    </row>
    <row r="114" spans="8:8" ht="28.75" customHeight="1" x14ac:dyDescent="0.55000000000000004"/>
    <row r="115" spans="8:8" ht="27.65" customHeight="1" x14ac:dyDescent="0.55000000000000004"/>
    <row r="116" spans="8:8" ht="27.65" customHeight="1" x14ac:dyDescent="0.55000000000000004"/>
    <row r="117" spans="8:8" ht="27.65" customHeight="1" x14ac:dyDescent="0.55000000000000004"/>
    <row r="118" spans="8:8" ht="27.65" customHeight="1" x14ac:dyDescent="0.55000000000000004"/>
    <row r="119" spans="8:8" ht="27.65" customHeight="1" x14ac:dyDescent="0.55000000000000004"/>
    <row r="120" spans="8:8" ht="27.65" customHeight="1" x14ac:dyDescent="0.55000000000000004"/>
    <row r="121" spans="8:8" ht="27.65" customHeight="1" x14ac:dyDescent="0.55000000000000004"/>
    <row r="122" spans="8:8" ht="27.65" customHeight="1" x14ac:dyDescent="0.55000000000000004"/>
    <row r="123" spans="8:8" ht="27.65" customHeight="1" x14ac:dyDescent="0.55000000000000004"/>
    <row r="124" spans="8:8" ht="27.65" customHeight="1" x14ac:dyDescent="0.55000000000000004"/>
    <row r="125" spans="8:8" ht="27.65" customHeight="1" x14ac:dyDescent="0.55000000000000004"/>
    <row r="126" spans="8:8" ht="27.65" customHeight="1" x14ac:dyDescent="0.55000000000000004"/>
    <row r="127" spans="8:8" ht="27.65" customHeight="1" x14ac:dyDescent="0.55000000000000004"/>
    <row r="128" spans="8:8" ht="27.65" customHeight="1" x14ac:dyDescent="0.55000000000000004"/>
    <row r="129" s="241" customFormat="1" ht="27.65" customHeight="1" x14ac:dyDescent="0.55000000000000004"/>
    <row r="130" s="241" customFormat="1" ht="27.65" customHeight="1" x14ac:dyDescent="0.55000000000000004"/>
    <row r="131" s="241" customFormat="1" ht="27.65" customHeight="1" x14ac:dyDescent="0.55000000000000004"/>
    <row r="132" s="241" customFormat="1" ht="27.65" customHeight="1" x14ac:dyDescent="0.55000000000000004"/>
    <row r="133" s="241" customFormat="1" ht="27.65" customHeight="1" x14ac:dyDescent="0.55000000000000004"/>
    <row r="134" s="241" customFormat="1" ht="27.65" customHeight="1" x14ac:dyDescent="0.55000000000000004"/>
    <row r="135" s="241" customFormat="1" ht="27.65" customHeight="1" x14ac:dyDescent="0.55000000000000004"/>
    <row r="136" s="241" customFormat="1" ht="27.65" customHeight="1" x14ac:dyDescent="0.55000000000000004"/>
    <row r="137" s="241" customFormat="1" ht="27.65" customHeight="1" x14ac:dyDescent="0.55000000000000004"/>
    <row r="138" s="241" customFormat="1" ht="27.65" customHeight="1" x14ac:dyDescent="0.55000000000000004"/>
    <row r="139" s="241" customFormat="1" ht="27.65" customHeight="1" x14ac:dyDescent="0.55000000000000004"/>
    <row r="140" s="241" customFormat="1" ht="27.65" customHeight="1" x14ac:dyDescent="0.55000000000000004"/>
    <row r="141" s="241" customFormat="1" ht="27.65" customHeight="1" x14ac:dyDescent="0.55000000000000004"/>
    <row r="142" s="241" customFormat="1" ht="27.65" customHeight="1" x14ac:dyDescent="0.55000000000000004"/>
    <row r="143" s="241" customFormat="1" ht="27.65" customHeight="1" x14ac:dyDescent="0.55000000000000004"/>
    <row r="144" s="241" customFormat="1" ht="27.65" customHeight="1" x14ac:dyDescent="0.55000000000000004"/>
    <row r="145" s="241" customFormat="1" ht="27.65" customHeight="1" x14ac:dyDescent="0.55000000000000004"/>
    <row r="146" s="241" customFormat="1" ht="27.65" customHeight="1" x14ac:dyDescent="0.55000000000000004"/>
    <row r="147" s="241" customFormat="1" ht="27.65" customHeight="1" x14ac:dyDescent="0.55000000000000004"/>
    <row r="148" s="241" customFormat="1" ht="27.65" customHeight="1" x14ac:dyDescent="0.55000000000000004"/>
    <row r="149" s="241" customFormat="1" ht="27.65" customHeight="1" x14ac:dyDescent="0.55000000000000004"/>
    <row r="150" s="241" customFormat="1" ht="27.65" customHeight="1" x14ac:dyDescent="0.55000000000000004"/>
    <row r="151" s="241" customFormat="1" ht="27.65" customHeight="1" x14ac:dyDescent="0.55000000000000004"/>
    <row r="152" s="241" customFormat="1" ht="27.65" customHeight="1" x14ac:dyDescent="0.55000000000000004"/>
    <row r="153" s="241" customFormat="1" ht="27.65" customHeight="1" x14ac:dyDescent="0.55000000000000004"/>
    <row r="154" s="241" customFormat="1" ht="27.65" customHeight="1" x14ac:dyDescent="0.55000000000000004"/>
    <row r="155" s="241" customFormat="1" ht="27.65" customHeight="1" x14ac:dyDescent="0.55000000000000004"/>
    <row r="156" s="241" customFormat="1" ht="27.65" customHeight="1" x14ac:dyDescent="0.55000000000000004"/>
    <row r="157" s="241" customFormat="1" ht="27.65" customHeight="1" x14ac:dyDescent="0.55000000000000004"/>
    <row r="158" s="241" customFormat="1" ht="27.65" customHeight="1" x14ac:dyDescent="0.55000000000000004"/>
  </sheetData>
  <sheetProtection algorithmName="SHA-512" hashValue="ie2SG+hSwqqmlQEfdixY2DuEUiBUsTvd1dkIbEuLOY+wAGTDrqqF78zHub8uz8NI0CB8YE9YEVUxG/EIi1LXgA==" saltValue="WogIsua2VkG7lNkhoHwWxw==" spinCount="100000" sheet="1" objects="1" scenarios="1"/>
  <mergeCells count="114">
    <mergeCell ref="F112:H112"/>
    <mergeCell ref="I112:P112"/>
    <mergeCell ref="C109:E109"/>
    <mergeCell ref="F109:H109"/>
    <mergeCell ref="C110:E110"/>
    <mergeCell ref="F110:H110"/>
    <mergeCell ref="C111:E111"/>
    <mergeCell ref="F111:H111"/>
    <mergeCell ref="C112:E112"/>
    <mergeCell ref="C107:E107"/>
    <mergeCell ref="F107:H107"/>
    <mergeCell ref="I107:K107"/>
    <mergeCell ref="L107:O108"/>
    <mergeCell ref="C108:E108"/>
    <mergeCell ref="F108:H108"/>
    <mergeCell ref="P95:P96"/>
    <mergeCell ref="P97:P98"/>
    <mergeCell ref="L105:N105"/>
    <mergeCell ref="C106:E106"/>
    <mergeCell ref="F106:H106"/>
    <mergeCell ref="L106:N106"/>
    <mergeCell ref="P88:P89"/>
    <mergeCell ref="P90:P91"/>
    <mergeCell ref="C94:E94"/>
    <mergeCell ref="G94:H94"/>
    <mergeCell ref="I94:J94"/>
    <mergeCell ref="K94:L94"/>
    <mergeCell ref="M94:N94"/>
    <mergeCell ref="P81:P82"/>
    <mergeCell ref="P83:P84"/>
    <mergeCell ref="C87:E87"/>
    <mergeCell ref="G87:H87"/>
    <mergeCell ref="I87:J87"/>
    <mergeCell ref="K87:L87"/>
    <mergeCell ref="M87:N87"/>
    <mergeCell ref="P74:P75"/>
    <mergeCell ref="P76:P77"/>
    <mergeCell ref="C80:E80"/>
    <mergeCell ref="G80:H80"/>
    <mergeCell ref="I80:J80"/>
    <mergeCell ref="K80:L80"/>
    <mergeCell ref="M80:N80"/>
    <mergeCell ref="P67:P68"/>
    <mergeCell ref="P69:P70"/>
    <mergeCell ref="C73:E73"/>
    <mergeCell ref="G73:H73"/>
    <mergeCell ref="I73:J73"/>
    <mergeCell ref="K73:L73"/>
    <mergeCell ref="M73:N73"/>
    <mergeCell ref="P60:P61"/>
    <mergeCell ref="P62:P63"/>
    <mergeCell ref="C66:E66"/>
    <mergeCell ref="G66:H66"/>
    <mergeCell ref="I66:J66"/>
    <mergeCell ref="K66:L66"/>
    <mergeCell ref="M66:N66"/>
    <mergeCell ref="P53:P54"/>
    <mergeCell ref="P55:P56"/>
    <mergeCell ref="C59:E59"/>
    <mergeCell ref="G59:H59"/>
    <mergeCell ref="I59:J59"/>
    <mergeCell ref="K59:L59"/>
    <mergeCell ref="M59:N59"/>
    <mergeCell ref="P46:P47"/>
    <mergeCell ref="P48:P49"/>
    <mergeCell ref="C52:E52"/>
    <mergeCell ref="G52:H52"/>
    <mergeCell ref="I52:J52"/>
    <mergeCell ref="K52:L52"/>
    <mergeCell ref="M52:N52"/>
    <mergeCell ref="P39:P40"/>
    <mergeCell ref="P41:P42"/>
    <mergeCell ref="C45:E45"/>
    <mergeCell ref="G45:H45"/>
    <mergeCell ref="I45:J45"/>
    <mergeCell ref="K45:L45"/>
    <mergeCell ref="M45:N45"/>
    <mergeCell ref="P32:P33"/>
    <mergeCell ref="P34:P36"/>
    <mergeCell ref="C38:E38"/>
    <mergeCell ref="G38:H38"/>
    <mergeCell ref="I38:J38"/>
    <mergeCell ref="K38:L38"/>
    <mergeCell ref="M38:N38"/>
    <mergeCell ref="P25:P26"/>
    <mergeCell ref="P27:P28"/>
    <mergeCell ref="C31:E31"/>
    <mergeCell ref="G31:H31"/>
    <mergeCell ref="I31:J31"/>
    <mergeCell ref="K31:L31"/>
    <mergeCell ref="M31:N31"/>
    <mergeCell ref="B2:L2"/>
    <mergeCell ref="M2:N2"/>
    <mergeCell ref="B4:C4"/>
    <mergeCell ref="D4:N4"/>
    <mergeCell ref="B5:C5"/>
    <mergeCell ref="D5:N5"/>
    <mergeCell ref="P18:P19"/>
    <mergeCell ref="P20:P21"/>
    <mergeCell ref="C24:E24"/>
    <mergeCell ref="G24:H24"/>
    <mergeCell ref="I24:J24"/>
    <mergeCell ref="K24:L24"/>
    <mergeCell ref="M24:N24"/>
    <mergeCell ref="B6:C6"/>
    <mergeCell ref="D6:N6"/>
    <mergeCell ref="P10:P11"/>
    <mergeCell ref="M13:N13"/>
    <mergeCell ref="M15:N15"/>
    <mergeCell ref="C17:E17"/>
    <mergeCell ref="G17:H17"/>
    <mergeCell ref="I17:J17"/>
    <mergeCell ref="K17:L17"/>
    <mergeCell ref="M17:N17"/>
  </mergeCells>
  <phoneticPr fontId="1"/>
  <conditionalFormatting sqref="C11:N11">
    <cfRule type="expression" dxfId="20" priority="21">
      <formula>(C$9="")</formula>
    </cfRule>
  </conditionalFormatting>
  <conditionalFormatting sqref="C12:N12">
    <cfRule type="expression" dxfId="19" priority="25">
      <formula>(C$9="")</formula>
    </cfRule>
  </conditionalFormatting>
  <conditionalFormatting sqref="C19:N20">
    <cfRule type="expression" dxfId="18" priority="22">
      <formula>(C$9="")</formula>
    </cfRule>
  </conditionalFormatting>
  <conditionalFormatting sqref="C23:N23">
    <cfRule type="expression" dxfId="17" priority="28">
      <formula>(C$9="")</formula>
    </cfRule>
  </conditionalFormatting>
  <conditionalFormatting sqref="C26:N27">
    <cfRule type="expression" dxfId="16" priority="11">
      <formula>(C$9="")</formula>
    </cfRule>
  </conditionalFormatting>
  <conditionalFormatting sqref="C30:N30">
    <cfRule type="expression" dxfId="15" priority="27">
      <formula>(C$9="")</formula>
    </cfRule>
  </conditionalFormatting>
  <conditionalFormatting sqref="C33:N34">
    <cfRule type="expression" dxfId="14" priority="10">
      <formula>(C$9="")</formula>
    </cfRule>
  </conditionalFormatting>
  <conditionalFormatting sqref="C37:N37">
    <cfRule type="expression" dxfId="13" priority="26">
      <formula>(C$9="")</formula>
    </cfRule>
  </conditionalFormatting>
  <conditionalFormatting sqref="C40:N41">
    <cfRule type="expression" dxfId="12" priority="9">
      <formula>(C$9="")</formula>
    </cfRule>
  </conditionalFormatting>
  <conditionalFormatting sqref="C47:N48">
    <cfRule type="expression" dxfId="11" priority="8">
      <formula>(C$9="")</formula>
    </cfRule>
  </conditionalFormatting>
  <conditionalFormatting sqref="C54:N55">
    <cfRule type="expression" dxfId="10" priority="7">
      <formula>(C$9="")</formula>
    </cfRule>
  </conditionalFormatting>
  <conditionalFormatting sqref="C61:N62">
    <cfRule type="expression" dxfId="9" priority="6">
      <formula>(C$9="")</formula>
    </cfRule>
  </conditionalFormatting>
  <conditionalFormatting sqref="C68:N69">
    <cfRule type="expression" dxfId="8" priority="5">
      <formula>(C$9="")</formula>
    </cfRule>
  </conditionalFormatting>
  <conditionalFormatting sqref="C75:N76">
    <cfRule type="expression" dxfId="7" priority="4">
      <formula>(C$9="")</formula>
    </cfRule>
  </conditionalFormatting>
  <conditionalFormatting sqref="C82:N83">
    <cfRule type="expression" dxfId="6" priority="3">
      <formula>(C$9="")</formula>
    </cfRule>
  </conditionalFormatting>
  <conditionalFormatting sqref="C89:N90">
    <cfRule type="expression" dxfId="5" priority="2">
      <formula>(C$9="")</formula>
    </cfRule>
  </conditionalFormatting>
  <conditionalFormatting sqref="C96:N97">
    <cfRule type="expression" dxfId="4" priority="1">
      <formula>(C$9="")</formula>
    </cfRule>
  </conditionalFormatting>
  <dataValidations count="1">
    <dataValidation type="list" allowBlank="1" showInputMessage="1" showErrorMessage="1" sqref="I24:J24 I38:J38 I31:J31 I17 I45:J45 I52:J52 I59:J59 I66:J66 I73:J73 I80:J80 I87:J87 I94:J94" xr:uid="{00000000-0002-0000-0A00-000001000000}">
      <formula1>$V$12:$V$17</formula1>
    </dataValidation>
  </dataValidations>
  <printOptions horizontalCentered="1" verticalCentered="1"/>
  <pageMargins left="3.937007874015748E-2" right="0.23622047244094491" top="0.31496062992125984" bottom="0.27559055118110237" header="0.19685039370078741" footer="0.15748031496062992"/>
  <pageSetup paperSize="9" scale="46" orientation="portrait" r:id="rId1"/>
  <rowBreaks count="1" manualBreakCount="1">
    <brk id="58"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U46"/>
  <sheetViews>
    <sheetView view="pageBreakPreview" topLeftCell="A29" zoomScale="60" zoomScaleNormal="70" workbookViewId="0">
      <selection activeCell="X9" sqref="X9"/>
    </sheetView>
  </sheetViews>
  <sheetFormatPr defaultRowHeight="18" x14ac:dyDescent="0.55000000000000004"/>
  <cols>
    <col min="1" max="6" width="8.6640625" style="241"/>
    <col min="7" max="7" width="33" style="241" customWidth="1"/>
    <col min="8" max="8" width="18.5" style="241" customWidth="1"/>
    <col min="9" max="10" width="8.6640625" style="241" customWidth="1"/>
    <col min="11" max="11" width="21.33203125" style="241" customWidth="1"/>
    <col min="12" max="12" width="8.6640625" style="241"/>
    <col min="13" max="16" width="0" style="241" hidden="1" customWidth="1"/>
    <col min="17" max="16384" width="8.6640625" style="241"/>
  </cols>
  <sheetData>
    <row r="1" spans="1:21" ht="18.5" thickBot="1" x14ac:dyDescent="0.6"/>
    <row r="2" spans="1:21" ht="29.5" thickBot="1" x14ac:dyDescent="0.6">
      <c r="A2" s="501" t="s">
        <v>144</v>
      </c>
      <c r="B2" s="501"/>
      <c r="C2" s="501"/>
      <c r="D2" s="501"/>
      <c r="E2" s="501"/>
      <c r="F2" s="501"/>
      <c r="G2" s="501"/>
      <c r="H2" s="502"/>
      <c r="I2" s="503" t="s">
        <v>31</v>
      </c>
      <c r="J2" s="504"/>
      <c r="K2" s="550" t="str">
        <f>+'(別紙1－1)年間活動実績報告_謝金・研修受講料'!O2</f>
        <v>9月</v>
      </c>
    </row>
    <row r="3" spans="1:21" ht="27" thickBot="1" x14ac:dyDescent="0.6">
      <c r="A3" s="224" t="s">
        <v>33</v>
      </c>
    </row>
    <row r="4" spans="1:21" ht="46.5" customHeight="1" thickBot="1" x14ac:dyDescent="0.6">
      <c r="A4" s="505" t="s">
        <v>0</v>
      </c>
      <c r="B4" s="506"/>
      <c r="C4" s="595">
        <f>IF(TRIM(SUBSTITUTE(中間報告書!R8,"　",""))="","中間報告書のシートに団体名を入力してください",中間報告書!R8)</f>
        <v>0</v>
      </c>
      <c r="D4" s="596"/>
      <c r="E4" s="596"/>
      <c r="F4" s="596"/>
      <c r="G4" s="596"/>
      <c r="H4" s="596"/>
      <c r="I4" s="596"/>
      <c r="J4" s="597"/>
    </row>
    <row r="5" spans="1:21" ht="7" customHeight="1" x14ac:dyDescent="0.55000000000000004"/>
    <row r="6" spans="1:21" ht="26.5" x14ac:dyDescent="0.55000000000000004">
      <c r="A6" s="512" t="s">
        <v>176</v>
      </c>
    </row>
    <row r="7" spans="1:21" ht="26.5" x14ac:dyDescent="0.55000000000000004">
      <c r="A7" s="512" t="s">
        <v>88</v>
      </c>
      <c r="R7" s="520"/>
    </row>
    <row r="8" spans="1:21" ht="23.5" customHeight="1" x14ac:dyDescent="0.55000000000000004">
      <c r="A8" s="598" t="s">
        <v>186</v>
      </c>
      <c r="B8" s="599"/>
      <c r="C8" s="599"/>
      <c r="D8" s="599"/>
      <c r="E8" s="599"/>
      <c r="F8" s="599"/>
      <c r="G8" s="599"/>
      <c r="H8" s="599"/>
      <c r="I8" s="554"/>
      <c r="J8" s="517"/>
      <c r="K8" s="600" t="s">
        <v>99</v>
      </c>
      <c r="U8" s="132"/>
    </row>
    <row r="9" spans="1:21" ht="23.5" customHeight="1" x14ac:dyDescent="0.55000000000000004">
      <c r="H9" s="601" t="s">
        <v>174</v>
      </c>
      <c r="I9" s="601"/>
      <c r="J9" s="601"/>
      <c r="K9" s="601"/>
    </row>
    <row r="10" spans="1:21" s="519" customFormat="1" ht="48" customHeight="1" x14ac:dyDescent="0.55000000000000004">
      <c r="A10" s="556" t="s">
        <v>89</v>
      </c>
      <c r="B10" s="556" t="s">
        <v>90</v>
      </c>
      <c r="C10" s="557" t="s">
        <v>87</v>
      </c>
      <c r="D10" s="557"/>
      <c r="E10" s="557"/>
      <c r="F10" s="557"/>
      <c r="G10" s="557"/>
      <c r="H10" s="560" t="s">
        <v>162</v>
      </c>
      <c r="I10" s="561"/>
      <c r="J10" s="562" t="s">
        <v>169</v>
      </c>
      <c r="K10" s="562"/>
    </row>
    <row r="11" spans="1:21" ht="30" customHeight="1" x14ac:dyDescent="0.55000000000000004">
      <c r="A11" s="556">
        <v>1</v>
      </c>
      <c r="B11" s="145"/>
      <c r="C11" s="302"/>
      <c r="D11" s="302"/>
      <c r="E11" s="302"/>
      <c r="F11" s="302"/>
      <c r="G11" s="302"/>
      <c r="H11" s="303"/>
      <c r="I11" s="304"/>
      <c r="J11" s="455" t="str">
        <f>IFERROR(IF(TRIM(SUBSTITUTE(H11,"　",""))="","",ROUNDDOWN(H11/2,0)),"")</f>
        <v/>
      </c>
      <c r="K11" s="456"/>
    </row>
    <row r="12" spans="1:21" ht="30" customHeight="1" x14ac:dyDescent="0.55000000000000004">
      <c r="A12" s="556">
        <v>2</v>
      </c>
      <c r="B12" s="145"/>
      <c r="C12" s="302"/>
      <c r="D12" s="302"/>
      <c r="E12" s="302"/>
      <c r="F12" s="302"/>
      <c r="G12" s="302"/>
      <c r="H12" s="303"/>
      <c r="I12" s="304"/>
      <c r="J12" s="455" t="str">
        <f t="shared" ref="J12:J40" si="0">IFERROR(IF(TRIM(SUBSTITUTE(H12,"　",""))="","",ROUNDDOWN(H12/2,0)),"")</f>
        <v/>
      </c>
      <c r="K12" s="456"/>
    </row>
    <row r="13" spans="1:21" ht="30" customHeight="1" x14ac:dyDescent="0.55000000000000004">
      <c r="A13" s="556">
        <v>3</v>
      </c>
      <c r="B13" s="145"/>
      <c r="C13" s="302"/>
      <c r="D13" s="302"/>
      <c r="E13" s="302"/>
      <c r="F13" s="302"/>
      <c r="G13" s="302"/>
      <c r="H13" s="303"/>
      <c r="I13" s="304"/>
      <c r="J13" s="455" t="str">
        <f t="shared" si="0"/>
        <v/>
      </c>
      <c r="K13" s="456"/>
    </row>
    <row r="14" spans="1:21" ht="30" customHeight="1" x14ac:dyDescent="0.55000000000000004">
      <c r="A14" s="556">
        <v>4</v>
      </c>
      <c r="B14" s="145"/>
      <c r="C14" s="302"/>
      <c r="D14" s="302"/>
      <c r="E14" s="302"/>
      <c r="F14" s="302"/>
      <c r="G14" s="302"/>
      <c r="H14" s="454"/>
      <c r="I14" s="454"/>
      <c r="J14" s="455" t="str">
        <f t="shared" si="0"/>
        <v/>
      </c>
      <c r="K14" s="456"/>
    </row>
    <row r="15" spans="1:21" ht="30" customHeight="1" x14ac:dyDescent="0.55000000000000004">
      <c r="A15" s="556">
        <v>5</v>
      </c>
      <c r="B15" s="145"/>
      <c r="C15" s="302"/>
      <c r="D15" s="302"/>
      <c r="E15" s="302"/>
      <c r="F15" s="302"/>
      <c r="G15" s="302"/>
      <c r="H15" s="454"/>
      <c r="I15" s="454"/>
      <c r="J15" s="455" t="str">
        <f t="shared" si="0"/>
        <v/>
      </c>
      <c r="K15" s="456"/>
    </row>
    <row r="16" spans="1:21" ht="30" customHeight="1" x14ac:dyDescent="0.55000000000000004">
      <c r="A16" s="556">
        <v>6</v>
      </c>
      <c r="B16" s="145"/>
      <c r="C16" s="302"/>
      <c r="D16" s="302"/>
      <c r="E16" s="302"/>
      <c r="F16" s="302"/>
      <c r="G16" s="302"/>
      <c r="H16" s="454"/>
      <c r="I16" s="454"/>
      <c r="J16" s="455" t="str">
        <f t="shared" si="0"/>
        <v/>
      </c>
      <c r="K16" s="456"/>
    </row>
    <row r="17" spans="1:11" ht="30" customHeight="1" x14ac:dyDescent="0.55000000000000004">
      <c r="A17" s="556">
        <v>7</v>
      </c>
      <c r="B17" s="145"/>
      <c r="C17" s="302"/>
      <c r="D17" s="302"/>
      <c r="E17" s="302"/>
      <c r="F17" s="302"/>
      <c r="G17" s="302"/>
      <c r="H17" s="454"/>
      <c r="I17" s="454"/>
      <c r="J17" s="455" t="str">
        <f t="shared" si="0"/>
        <v/>
      </c>
      <c r="K17" s="456"/>
    </row>
    <row r="18" spans="1:11" ht="30" customHeight="1" x14ac:dyDescent="0.55000000000000004">
      <c r="A18" s="556">
        <v>8</v>
      </c>
      <c r="B18" s="145"/>
      <c r="C18" s="302"/>
      <c r="D18" s="302"/>
      <c r="E18" s="302"/>
      <c r="F18" s="302"/>
      <c r="G18" s="302"/>
      <c r="H18" s="454"/>
      <c r="I18" s="454"/>
      <c r="J18" s="455" t="str">
        <f t="shared" si="0"/>
        <v/>
      </c>
      <c r="K18" s="456"/>
    </row>
    <row r="19" spans="1:11" ht="30" customHeight="1" x14ac:dyDescent="0.55000000000000004">
      <c r="A19" s="556">
        <v>9</v>
      </c>
      <c r="B19" s="145"/>
      <c r="C19" s="302"/>
      <c r="D19" s="302"/>
      <c r="E19" s="302"/>
      <c r="F19" s="302"/>
      <c r="G19" s="302"/>
      <c r="H19" s="454"/>
      <c r="I19" s="454"/>
      <c r="J19" s="455" t="str">
        <f t="shared" si="0"/>
        <v/>
      </c>
      <c r="K19" s="456"/>
    </row>
    <row r="20" spans="1:11" ht="30" customHeight="1" x14ac:dyDescent="0.55000000000000004">
      <c r="A20" s="556">
        <v>10</v>
      </c>
      <c r="B20" s="145"/>
      <c r="C20" s="302"/>
      <c r="D20" s="302"/>
      <c r="E20" s="302"/>
      <c r="F20" s="302"/>
      <c r="G20" s="302"/>
      <c r="H20" s="454"/>
      <c r="I20" s="454"/>
      <c r="J20" s="455" t="str">
        <f t="shared" si="0"/>
        <v/>
      </c>
      <c r="K20" s="456"/>
    </row>
    <row r="21" spans="1:11" ht="30" customHeight="1" x14ac:dyDescent="0.55000000000000004">
      <c r="A21" s="556">
        <v>11</v>
      </c>
      <c r="B21" s="145"/>
      <c r="C21" s="302"/>
      <c r="D21" s="302"/>
      <c r="E21" s="302"/>
      <c r="F21" s="302"/>
      <c r="G21" s="302"/>
      <c r="H21" s="454"/>
      <c r="I21" s="454"/>
      <c r="J21" s="455" t="str">
        <f t="shared" si="0"/>
        <v/>
      </c>
      <c r="K21" s="456"/>
    </row>
    <row r="22" spans="1:11" ht="30" customHeight="1" x14ac:dyDescent="0.55000000000000004">
      <c r="A22" s="556">
        <v>12</v>
      </c>
      <c r="B22" s="145"/>
      <c r="C22" s="302"/>
      <c r="D22" s="302"/>
      <c r="E22" s="302"/>
      <c r="F22" s="302"/>
      <c r="G22" s="302"/>
      <c r="H22" s="454"/>
      <c r="I22" s="454"/>
      <c r="J22" s="455" t="str">
        <f t="shared" si="0"/>
        <v/>
      </c>
      <c r="K22" s="456"/>
    </row>
    <row r="23" spans="1:11" ht="30" customHeight="1" x14ac:dyDescent="0.55000000000000004">
      <c r="A23" s="556">
        <v>13</v>
      </c>
      <c r="B23" s="145"/>
      <c r="C23" s="302"/>
      <c r="D23" s="302"/>
      <c r="E23" s="302"/>
      <c r="F23" s="302"/>
      <c r="G23" s="302"/>
      <c r="H23" s="454"/>
      <c r="I23" s="454"/>
      <c r="J23" s="455" t="str">
        <f t="shared" si="0"/>
        <v/>
      </c>
      <c r="K23" s="456"/>
    </row>
    <row r="24" spans="1:11" ht="30" customHeight="1" x14ac:dyDescent="0.55000000000000004">
      <c r="A24" s="556">
        <v>14</v>
      </c>
      <c r="B24" s="145"/>
      <c r="C24" s="302"/>
      <c r="D24" s="302"/>
      <c r="E24" s="302"/>
      <c r="F24" s="302"/>
      <c r="G24" s="302"/>
      <c r="H24" s="454"/>
      <c r="I24" s="454"/>
      <c r="J24" s="455" t="str">
        <f t="shared" si="0"/>
        <v/>
      </c>
      <c r="K24" s="456"/>
    </row>
    <row r="25" spans="1:11" ht="30" customHeight="1" x14ac:dyDescent="0.55000000000000004">
      <c r="A25" s="556">
        <v>15</v>
      </c>
      <c r="B25" s="145"/>
      <c r="C25" s="302"/>
      <c r="D25" s="302"/>
      <c r="E25" s="302"/>
      <c r="F25" s="302"/>
      <c r="G25" s="302"/>
      <c r="H25" s="454"/>
      <c r="I25" s="454"/>
      <c r="J25" s="455" t="str">
        <f t="shared" si="0"/>
        <v/>
      </c>
      <c r="K25" s="456"/>
    </row>
    <row r="26" spans="1:11" ht="30" customHeight="1" x14ac:dyDescent="0.55000000000000004">
      <c r="A26" s="556">
        <v>16</v>
      </c>
      <c r="B26" s="145"/>
      <c r="C26" s="302"/>
      <c r="D26" s="302"/>
      <c r="E26" s="302"/>
      <c r="F26" s="302"/>
      <c r="G26" s="302"/>
      <c r="H26" s="454"/>
      <c r="I26" s="454"/>
      <c r="J26" s="455" t="str">
        <f t="shared" si="0"/>
        <v/>
      </c>
      <c r="K26" s="456"/>
    </row>
    <row r="27" spans="1:11" ht="30" customHeight="1" x14ac:dyDescent="0.55000000000000004">
      <c r="A27" s="556">
        <v>17</v>
      </c>
      <c r="B27" s="145"/>
      <c r="C27" s="302"/>
      <c r="D27" s="302"/>
      <c r="E27" s="302"/>
      <c r="F27" s="302"/>
      <c r="G27" s="302"/>
      <c r="H27" s="454"/>
      <c r="I27" s="454"/>
      <c r="J27" s="455" t="str">
        <f t="shared" si="0"/>
        <v/>
      </c>
      <c r="K27" s="456"/>
    </row>
    <row r="28" spans="1:11" ht="30" customHeight="1" x14ac:dyDescent="0.55000000000000004">
      <c r="A28" s="556">
        <v>18</v>
      </c>
      <c r="B28" s="145"/>
      <c r="C28" s="302"/>
      <c r="D28" s="302"/>
      <c r="E28" s="302"/>
      <c r="F28" s="302"/>
      <c r="G28" s="302"/>
      <c r="H28" s="454"/>
      <c r="I28" s="454"/>
      <c r="J28" s="455" t="str">
        <f t="shared" si="0"/>
        <v/>
      </c>
      <c r="K28" s="456"/>
    </row>
    <row r="29" spans="1:11" ht="30" customHeight="1" x14ac:dyDescent="0.55000000000000004">
      <c r="A29" s="556">
        <v>19</v>
      </c>
      <c r="B29" s="145"/>
      <c r="C29" s="302"/>
      <c r="D29" s="302"/>
      <c r="E29" s="302"/>
      <c r="F29" s="302"/>
      <c r="G29" s="302"/>
      <c r="H29" s="454"/>
      <c r="I29" s="454"/>
      <c r="J29" s="455" t="str">
        <f t="shared" si="0"/>
        <v/>
      </c>
      <c r="K29" s="456"/>
    </row>
    <row r="30" spans="1:11" ht="30" customHeight="1" x14ac:dyDescent="0.55000000000000004">
      <c r="A30" s="556">
        <v>20</v>
      </c>
      <c r="B30" s="145"/>
      <c r="C30" s="302"/>
      <c r="D30" s="302"/>
      <c r="E30" s="302"/>
      <c r="F30" s="302"/>
      <c r="G30" s="302"/>
      <c r="H30" s="454"/>
      <c r="I30" s="454"/>
      <c r="J30" s="455" t="str">
        <f t="shared" si="0"/>
        <v/>
      </c>
      <c r="K30" s="456"/>
    </row>
    <row r="31" spans="1:11" ht="30" customHeight="1" x14ac:dyDescent="0.55000000000000004">
      <c r="A31" s="556">
        <v>21</v>
      </c>
      <c r="B31" s="145"/>
      <c r="C31" s="302"/>
      <c r="D31" s="302"/>
      <c r="E31" s="302"/>
      <c r="F31" s="302"/>
      <c r="G31" s="302"/>
      <c r="H31" s="454"/>
      <c r="I31" s="454"/>
      <c r="J31" s="455" t="str">
        <f t="shared" si="0"/>
        <v/>
      </c>
      <c r="K31" s="456"/>
    </row>
    <row r="32" spans="1:11" ht="30" customHeight="1" x14ac:dyDescent="0.55000000000000004">
      <c r="A32" s="556">
        <v>22</v>
      </c>
      <c r="B32" s="145"/>
      <c r="C32" s="302"/>
      <c r="D32" s="302"/>
      <c r="E32" s="302"/>
      <c r="F32" s="302"/>
      <c r="G32" s="302"/>
      <c r="H32" s="454"/>
      <c r="I32" s="454"/>
      <c r="J32" s="455" t="str">
        <f t="shared" si="0"/>
        <v/>
      </c>
      <c r="K32" s="456"/>
    </row>
    <row r="33" spans="1:14" ht="30" customHeight="1" x14ac:dyDescent="0.55000000000000004">
      <c r="A33" s="556">
        <v>23</v>
      </c>
      <c r="B33" s="145"/>
      <c r="C33" s="302"/>
      <c r="D33" s="302"/>
      <c r="E33" s="302"/>
      <c r="F33" s="302"/>
      <c r="G33" s="302"/>
      <c r="H33" s="454"/>
      <c r="I33" s="454"/>
      <c r="J33" s="455" t="str">
        <f t="shared" si="0"/>
        <v/>
      </c>
      <c r="K33" s="456"/>
    </row>
    <row r="34" spans="1:14" ht="30" customHeight="1" x14ac:dyDescent="0.55000000000000004">
      <c r="A34" s="556">
        <v>24</v>
      </c>
      <c r="B34" s="145"/>
      <c r="C34" s="302"/>
      <c r="D34" s="302"/>
      <c r="E34" s="302"/>
      <c r="F34" s="302"/>
      <c r="G34" s="302"/>
      <c r="H34" s="454"/>
      <c r="I34" s="454"/>
      <c r="J34" s="455" t="s">
        <v>128</v>
      </c>
      <c r="K34" s="456"/>
    </row>
    <row r="35" spans="1:14" ht="30" customHeight="1" x14ac:dyDescent="0.55000000000000004">
      <c r="A35" s="556">
        <v>25</v>
      </c>
      <c r="B35" s="145"/>
      <c r="C35" s="302"/>
      <c r="D35" s="302"/>
      <c r="E35" s="302"/>
      <c r="F35" s="302"/>
      <c r="G35" s="302"/>
      <c r="H35" s="454"/>
      <c r="I35" s="454"/>
      <c r="J35" s="455" t="str">
        <f t="shared" si="0"/>
        <v/>
      </c>
      <c r="K35" s="456"/>
    </row>
    <row r="36" spans="1:14" ht="30" customHeight="1" x14ac:dyDescent="0.55000000000000004">
      <c r="A36" s="556">
        <v>26</v>
      </c>
      <c r="B36" s="145"/>
      <c r="C36" s="302"/>
      <c r="D36" s="302"/>
      <c r="E36" s="302"/>
      <c r="F36" s="302"/>
      <c r="G36" s="302"/>
      <c r="H36" s="454"/>
      <c r="I36" s="454"/>
      <c r="J36" s="455" t="str">
        <f t="shared" si="0"/>
        <v/>
      </c>
      <c r="K36" s="456"/>
    </row>
    <row r="37" spans="1:14" ht="30" customHeight="1" x14ac:dyDescent="0.55000000000000004">
      <c r="A37" s="556">
        <v>27</v>
      </c>
      <c r="B37" s="145"/>
      <c r="C37" s="302"/>
      <c r="D37" s="302"/>
      <c r="E37" s="302"/>
      <c r="F37" s="302"/>
      <c r="G37" s="302"/>
      <c r="H37" s="454"/>
      <c r="I37" s="454"/>
      <c r="J37" s="455" t="str">
        <f t="shared" si="0"/>
        <v/>
      </c>
      <c r="K37" s="456"/>
    </row>
    <row r="38" spans="1:14" ht="30" customHeight="1" x14ac:dyDescent="0.55000000000000004">
      <c r="A38" s="556">
        <v>28</v>
      </c>
      <c r="B38" s="145"/>
      <c r="C38" s="302"/>
      <c r="D38" s="302"/>
      <c r="E38" s="302"/>
      <c r="F38" s="302"/>
      <c r="G38" s="302"/>
      <c r="H38" s="454"/>
      <c r="I38" s="454"/>
      <c r="J38" s="455" t="str">
        <f t="shared" si="0"/>
        <v/>
      </c>
      <c r="K38" s="456"/>
    </row>
    <row r="39" spans="1:14" ht="30" customHeight="1" x14ac:dyDescent="0.55000000000000004">
      <c r="A39" s="556">
        <v>29</v>
      </c>
      <c r="B39" s="145"/>
      <c r="C39" s="302"/>
      <c r="D39" s="302"/>
      <c r="E39" s="302"/>
      <c r="F39" s="302"/>
      <c r="G39" s="302"/>
      <c r="H39" s="454"/>
      <c r="I39" s="454"/>
      <c r="J39" s="455" t="str">
        <f t="shared" si="0"/>
        <v/>
      </c>
      <c r="K39" s="456"/>
    </row>
    <row r="40" spans="1:14" ht="30" customHeight="1" thickBot="1" x14ac:dyDescent="0.6">
      <c r="A40" s="563">
        <v>30</v>
      </c>
      <c r="B40" s="146"/>
      <c r="C40" s="307"/>
      <c r="D40" s="307"/>
      <c r="E40" s="307"/>
      <c r="F40" s="307"/>
      <c r="G40" s="307"/>
      <c r="H40" s="454"/>
      <c r="I40" s="454"/>
      <c r="J40" s="455" t="str">
        <f t="shared" si="0"/>
        <v/>
      </c>
      <c r="K40" s="456"/>
    </row>
    <row r="41" spans="1:14" ht="30" customHeight="1" thickTop="1" x14ac:dyDescent="0.55000000000000004">
      <c r="A41" s="564" t="s">
        <v>15</v>
      </c>
      <c r="B41" s="565"/>
      <c r="C41" s="566"/>
      <c r="D41" s="566"/>
      <c r="E41" s="566"/>
      <c r="F41" s="566"/>
      <c r="G41" s="566"/>
      <c r="H41" s="301">
        <f>SUM(H11:I40)</f>
        <v>0</v>
      </c>
      <c r="I41" s="301"/>
      <c r="J41" s="301">
        <f>SUM(J11:K40)</f>
        <v>0</v>
      </c>
      <c r="K41" s="301"/>
    </row>
    <row r="42" spans="1:14" ht="6.5" customHeight="1" x14ac:dyDescent="0.55000000000000004"/>
    <row r="43" spans="1:14" ht="22.5" thickBot="1" x14ac:dyDescent="0.6">
      <c r="A43" s="567" t="s">
        <v>48</v>
      </c>
      <c r="I43" s="3"/>
      <c r="J43" s="3"/>
      <c r="K43" s="2" t="s">
        <v>26</v>
      </c>
    </row>
    <row r="44" spans="1:14" ht="29.5" thickBot="1" x14ac:dyDescent="0.6">
      <c r="A44" s="568" t="s">
        <v>175</v>
      </c>
      <c r="H44" s="570" t="s">
        <v>169</v>
      </c>
      <c r="I44" s="571"/>
      <c r="J44" s="572"/>
      <c r="K44" s="4">
        <f>+J41</f>
        <v>0</v>
      </c>
      <c r="N44" s="516">
        <f>IF(J41&gt;100000,100000,J41)</f>
        <v>0</v>
      </c>
    </row>
    <row r="45" spans="1:14" ht="40.75" customHeight="1" x14ac:dyDescent="0.55000000000000004">
      <c r="A45" s="602" t="s">
        <v>215</v>
      </c>
      <c r="B45" s="602"/>
      <c r="C45" s="602"/>
      <c r="D45" s="602"/>
      <c r="E45" s="602"/>
      <c r="F45" s="602"/>
      <c r="G45" s="602"/>
      <c r="H45" s="602"/>
      <c r="I45" s="602"/>
      <c r="J45" s="602"/>
      <c r="K45" s="602"/>
    </row>
    <row r="46" spans="1:14" ht="42" customHeight="1" x14ac:dyDescent="0.55000000000000004">
      <c r="A46" s="602" t="s">
        <v>216</v>
      </c>
      <c r="B46" s="602"/>
      <c r="C46" s="602"/>
      <c r="D46" s="602"/>
      <c r="E46" s="602"/>
      <c r="F46" s="602"/>
      <c r="G46" s="602"/>
      <c r="H46" s="517"/>
      <c r="I46" s="517"/>
      <c r="J46" s="517"/>
      <c r="K46" s="517"/>
    </row>
  </sheetData>
  <sheetProtection algorithmName="SHA-512" hashValue="ah15CG/ImYqTwEIyPFwXnBTQXE/a3WqATnZLLp18tvQGihssL2wROUq71eifogk7N1Tl0F0zxoCdGCzdq7TcXw==" saltValue="JV+ebTCEPlLSVLCm9Gy7fw==" spinCount="100000" sheet="1" objects="1" scenarios="1"/>
  <mergeCells count="104">
    <mergeCell ref="C37:G37"/>
    <mergeCell ref="H37:I37"/>
    <mergeCell ref="J37:K37"/>
    <mergeCell ref="C38:G38"/>
    <mergeCell ref="H38:I38"/>
    <mergeCell ref="J38:K38"/>
    <mergeCell ref="C35:G35"/>
    <mergeCell ref="H35:I35"/>
    <mergeCell ref="J35:K35"/>
    <mergeCell ref="C36:G36"/>
    <mergeCell ref="H36:I36"/>
    <mergeCell ref="J36:K36"/>
    <mergeCell ref="C41:G41"/>
    <mergeCell ref="H41:I41"/>
    <mergeCell ref="J41:K41"/>
    <mergeCell ref="H44:J44"/>
    <mergeCell ref="C39:G39"/>
    <mergeCell ref="H39:I39"/>
    <mergeCell ref="J39:K39"/>
    <mergeCell ref="C40:G40"/>
    <mergeCell ref="H40:I40"/>
    <mergeCell ref="J40:K40"/>
    <mergeCell ref="H33:I33"/>
    <mergeCell ref="J33:K33"/>
    <mergeCell ref="C34:G34"/>
    <mergeCell ref="H34:I34"/>
    <mergeCell ref="J34:K34"/>
    <mergeCell ref="C31:G31"/>
    <mergeCell ref="H31:I31"/>
    <mergeCell ref="J31:K31"/>
    <mergeCell ref="C32:G32"/>
    <mergeCell ref="H32:I32"/>
    <mergeCell ref="J32:K32"/>
    <mergeCell ref="C33:G33"/>
    <mergeCell ref="C29:G29"/>
    <mergeCell ref="H29:I29"/>
    <mergeCell ref="J29:K29"/>
    <mergeCell ref="C30:G30"/>
    <mergeCell ref="H30:I30"/>
    <mergeCell ref="J30:K30"/>
    <mergeCell ref="C27:G27"/>
    <mergeCell ref="H27:I27"/>
    <mergeCell ref="J27:K27"/>
    <mergeCell ref="C28:G28"/>
    <mergeCell ref="H28:I28"/>
    <mergeCell ref="J28:K28"/>
    <mergeCell ref="C25:G25"/>
    <mergeCell ref="H25:I25"/>
    <mergeCell ref="J25:K25"/>
    <mergeCell ref="C26:G26"/>
    <mergeCell ref="H26:I26"/>
    <mergeCell ref="J26:K26"/>
    <mergeCell ref="C23:G23"/>
    <mergeCell ref="H23:I23"/>
    <mergeCell ref="J23:K23"/>
    <mergeCell ref="C24:G24"/>
    <mergeCell ref="H24:I24"/>
    <mergeCell ref="J24:K24"/>
    <mergeCell ref="H21:I21"/>
    <mergeCell ref="J21:K21"/>
    <mergeCell ref="C22:G22"/>
    <mergeCell ref="H22:I22"/>
    <mergeCell ref="J22:K22"/>
    <mergeCell ref="C19:G19"/>
    <mergeCell ref="H19:I19"/>
    <mergeCell ref="J19:K19"/>
    <mergeCell ref="C20:G20"/>
    <mergeCell ref="H20:I20"/>
    <mergeCell ref="J20:K20"/>
    <mergeCell ref="C10:G10"/>
    <mergeCell ref="H10:I10"/>
    <mergeCell ref="J10:K10"/>
    <mergeCell ref="A2:H2"/>
    <mergeCell ref="I2:J2"/>
    <mergeCell ref="A4:B4"/>
    <mergeCell ref="C4:J4"/>
    <mergeCell ref="C13:G13"/>
    <mergeCell ref="H13:I13"/>
    <mergeCell ref="J13:K13"/>
    <mergeCell ref="H9:K9"/>
    <mergeCell ref="A45:K45"/>
    <mergeCell ref="A46:G46"/>
    <mergeCell ref="C14:G14"/>
    <mergeCell ref="H14:I14"/>
    <mergeCell ref="J14:K14"/>
    <mergeCell ref="C11:G11"/>
    <mergeCell ref="H11:I11"/>
    <mergeCell ref="J11:K11"/>
    <mergeCell ref="C12:G12"/>
    <mergeCell ref="H12:I12"/>
    <mergeCell ref="J12:K12"/>
    <mergeCell ref="C17:G17"/>
    <mergeCell ref="H17:I17"/>
    <mergeCell ref="J17:K17"/>
    <mergeCell ref="C18:G18"/>
    <mergeCell ref="H18:I18"/>
    <mergeCell ref="J18:K18"/>
    <mergeCell ref="C15:G15"/>
    <mergeCell ref="H15:I15"/>
    <mergeCell ref="J15:K15"/>
    <mergeCell ref="C16:G16"/>
    <mergeCell ref="H16:I16"/>
    <mergeCell ref="J16:K16"/>
    <mergeCell ref="C21:G21"/>
  </mergeCells>
  <phoneticPr fontId="1"/>
  <pageMargins left="0.93" right="0.70866141732283472" top="0.44" bottom="0.48" header="0.31496062992125984" footer="0.25"/>
  <pageSetup paperSize="9" scale="53" orientation="portrait" r:id="rId1"/>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E26"/>
  <sheetViews>
    <sheetView topLeftCell="A18" zoomScaleNormal="100" workbookViewId="0">
      <selection sqref="A1:XFD1048576"/>
    </sheetView>
  </sheetViews>
  <sheetFormatPr defaultRowHeight="31" customHeight="1" x14ac:dyDescent="0.55000000000000004"/>
  <cols>
    <col min="1" max="2" width="20.58203125" style="80" customWidth="1"/>
    <col min="3" max="3" width="27.33203125" style="80" customWidth="1"/>
    <col min="4" max="253" width="8.58203125" style="80"/>
    <col min="254" max="254" width="3.33203125" style="80" customWidth="1"/>
    <col min="255" max="257" width="14.33203125" style="80" customWidth="1"/>
    <col min="258" max="258" width="11.58203125" style="80" customWidth="1"/>
    <col min="259" max="259" width="18.83203125" style="80" customWidth="1"/>
    <col min="260" max="509" width="8.58203125" style="80"/>
    <col min="510" max="510" width="3.33203125" style="80" customWidth="1"/>
    <col min="511" max="513" width="14.33203125" style="80" customWidth="1"/>
    <col min="514" max="514" width="11.58203125" style="80" customWidth="1"/>
    <col min="515" max="515" width="18.83203125" style="80" customWidth="1"/>
    <col min="516" max="765" width="8.58203125" style="80"/>
    <col min="766" max="766" width="3.33203125" style="80" customWidth="1"/>
    <col min="767" max="769" width="14.33203125" style="80" customWidth="1"/>
    <col min="770" max="770" width="11.58203125" style="80" customWidth="1"/>
    <col min="771" max="771" width="18.83203125" style="80" customWidth="1"/>
    <col min="772" max="1021" width="8.58203125" style="80"/>
    <col min="1022" max="1022" width="3.33203125" style="80" customWidth="1"/>
    <col min="1023" max="1025" width="14.33203125" style="80" customWidth="1"/>
    <col min="1026" max="1026" width="11.58203125" style="80" customWidth="1"/>
    <col min="1027" max="1027" width="18.83203125" style="80" customWidth="1"/>
    <col min="1028" max="1277" width="8.58203125" style="80"/>
    <col min="1278" max="1278" width="3.33203125" style="80" customWidth="1"/>
    <col min="1279" max="1281" width="14.33203125" style="80" customWidth="1"/>
    <col min="1282" max="1282" width="11.58203125" style="80" customWidth="1"/>
    <col min="1283" max="1283" width="18.83203125" style="80" customWidth="1"/>
    <col min="1284" max="1533" width="8.58203125" style="80"/>
    <col min="1534" max="1534" width="3.33203125" style="80" customWidth="1"/>
    <col min="1535" max="1537" width="14.33203125" style="80" customWidth="1"/>
    <col min="1538" max="1538" width="11.58203125" style="80" customWidth="1"/>
    <col min="1539" max="1539" width="18.83203125" style="80" customWidth="1"/>
    <col min="1540" max="1789" width="8.58203125" style="80"/>
    <col min="1790" max="1790" width="3.33203125" style="80" customWidth="1"/>
    <col min="1791" max="1793" width="14.33203125" style="80" customWidth="1"/>
    <col min="1794" max="1794" width="11.58203125" style="80" customWidth="1"/>
    <col min="1795" max="1795" width="18.83203125" style="80" customWidth="1"/>
    <col min="1796" max="2045" width="8.58203125" style="80"/>
    <col min="2046" max="2046" width="3.33203125" style="80" customWidth="1"/>
    <col min="2047" max="2049" width="14.33203125" style="80" customWidth="1"/>
    <col min="2050" max="2050" width="11.58203125" style="80" customWidth="1"/>
    <col min="2051" max="2051" width="18.83203125" style="80" customWidth="1"/>
    <col min="2052" max="2301" width="8.58203125" style="80"/>
    <col min="2302" max="2302" width="3.33203125" style="80" customWidth="1"/>
    <col min="2303" max="2305" width="14.33203125" style="80" customWidth="1"/>
    <col min="2306" max="2306" width="11.58203125" style="80" customWidth="1"/>
    <col min="2307" max="2307" width="18.83203125" style="80" customWidth="1"/>
    <col min="2308" max="2557" width="8.58203125" style="80"/>
    <col min="2558" max="2558" width="3.33203125" style="80" customWidth="1"/>
    <col min="2559" max="2561" width="14.33203125" style="80" customWidth="1"/>
    <col min="2562" max="2562" width="11.58203125" style="80" customWidth="1"/>
    <col min="2563" max="2563" width="18.83203125" style="80" customWidth="1"/>
    <col min="2564" max="2813" width="8.58203125" style="80"/>
    <col min="2814" max="2814" width="3.33203125" style="80" customWidth="1"/>
    <col min="2815" max="2817" width="14.33203125" style="80" customWidth="1"/>
    <col min="2818" max="2818" width="11.58203125" style="80" customWidth="1"/>
    <col min="2819" max="2819" width="18.83203125" style="80" customWidth="1"/>
    <col min="2820" max="3069" width="8.58203125" style="80"/>
    <col min="3070" max="3070" width="3.33203125" style="80" customWidth="1"/>
    <col min="3071" max="3073" width="14.33203125" style="80" customWidth="1"/>
    <col min="3074" max="3074" width="11.58203125" style="80" customWidth="1"/>
    <col min="3075" max="3075" width="18.83203125" style="80" customWidth="1"/>
    <col min="3076" max="3325" width="8.58203125" style="80"/>
    <col min="3326" max="3326" width="3.33203125" style="80" customWidth="1"/>
    <col min="3327" max="3329" width="14.33203125" style="80" customWidth="1"/>
    <col min="3330" max="3330" width="11.58203125" style="80" customWidth="1"/>
    <col min="3331" max="3331" width="18.83203125" style="80" customWidth="1"/>
    <col min="3332" max="3581" width="8.58203125" style="80"/>
    <col min="3582" max="3582" width="3.33203125" style="80" customWidth="1"/>
    <col min="3583" max="3585" width="14.33203125" style="80" customWidth="1"/>
    <col min="3586" max="3586" width="11.58203125" style="80" customWidth="1"/>
    <col min="3587" max="3587" width="18.83203125" style="80" customWidth="1"/>
    <col min="3588" max="3837" width="8.58203125" style="80"/>
    <col min="3838" max="3838" width="3.33203125" style="80" customWidth="1"/>
    <col min="3839" max="3841" width="14.33203125" style="80" customWidth="1"/>
    <col min="3842" max="3842" width="11.58203125" style="80" customWidth="1"/>
    <col min="3843" max="3843" width="18.83203125" style="80" customWidth="1"/>
    <col min="3844" max="4093" width="8.58203125" style="80"/>
    <col min="4094" max="4094" width="3.33203125" style="80" customWidth="1"/>
    <col min="4095" max="4097" width="14.33203125" style="80" customWidth="1"/>
    <col min="4098" max="4098" width="11.58203125" style="80" customWidth="1"/>
    <col min="4099" max="4099" width="18.83203125" style="80" customWidth="1"/>
    <col min="4100" max="4349" width="8.58203125" style="80"/>
    <col min="4350" max="4350" width="3.33203125" style="80" customWidth="1"/>
    <col min="4351" max="4353" width="14.33203125" style="80" customWidth="1"/>
    <col min="4354" max="4354" width="11.58203125" style="80" customWidth="1"/>
    <col min="4355" max="4355" width="18.83203125" style="80" customWidth="1"/>
    <col min="4356" max="4605" width="8.58203125" style="80"/>
    <col min="4606" max="4606" width="3.33203125" style="80" customWidth="1"/>
    <col min="4607" max="4609" width="14.33203125" style="80" customWidth="1"/>
    <col min="4610" max="4610" width="11.58203125" style="80" customWidth="1"/>
    <col min="4611" max="4611" width="18.83203125" style="80" customWidth="1"/>
    <col min="4612" max="4861" width="8.58203125" style="80"/>
    <col min="4862" max="4862" width="3.33203125" style="80" customWidth="1"/>
    <col min="4863" max="4865" width="14.33203125" style="80" customWidth="1"/>
    <col min="4866" max="4866" width="11.58203125" style="80" customWidth="1"/>
    <col min="4867" max="4867" width="18.83203125" style="80" customWidth="1"/>
    <col min="4868" max="5117" width="8.58203125" style="80"/>
    <col min="5118" max="5118" width="3.33203125" style="80" customWidth="1"/>
    <col min="5119" max="5121" width="14.33203125" style="80" customWidth="1"/>
    <col min="5122" max="5122" width="11.58203125" style="80" customWidth="1"/>
    <col min="5123" max="5123" width="18.83203125" style="80" customWidth="1"/>
    <col min="5124" max="5373" width="8.58203125" style="80"/>
    <col min="5374" max="5374" width="3.33203125" style="80" customWidth="1"/>
    <col min="5375" max="5377" width="14.33203125" style="80" customWidth="1"/>
    <col min="5378" max="5378" width="11.58203125" style="80" customWidth="1"/>
    <col min="5379" max="5379" width="18.83203125" style="80" customWidth="1"/>
    <col min="5380" max="5629" width="8.58203125" style="80"/>
    <col min="5630" max="5630" width="3.33203125" style="80" customWidth="1"/>
    <col min="5631" max="5633" width="14.33203125" style="80" customWidth="1"/>
    <col min="5634" max="5634" width="11.58203125" style="80" customWidth="1"/>
    <col min="5635" max="5635" width="18.83203125" style="80" customWidth="1"/>
    <col min="5636" max="5885" width="8.58203125" style="80"/>
    <col min="5886" max="5886" width="3.33203125" style="80" customWidth="1"/>
    <col min="5887" max="5889" width="14.33203125" style="80" customWidth="1"/>
    <col min="5890" max="5890" width="11.58203125" style="80" customWidth="1"/>
    <col min="5891" max="5891" width="18.83203125" style="80" customWidth="1"/>
    <col min="5892" max="6141" width="8.58203125" style="80"/>
    <col min="6142" max="6142" width="3.33203125" style="80" customWidth="1"/>
    <col min="6143" max="6145" width="14.33203125" style="80" customWidth="1"/>
    <col min="6146" max="6146" width="11.58203125" style="80" customWidth="1"/>
    <col min="6147" max="6147" width="18.83203125" style="80" customWidth="1"/>
    <col min="6148" max="6397" width="8.58203125" style="80"/>
    <col min="6398" max="6398" width="3.33203125" style="80" customWidth="1"/>
    <col min="6399" max="6401" width="14.33203125" style="80" customWidth="1"/>
    <col min="6402" max="6402" width="11.58203125" style="80" customWidth="1"/>
    <col min="6403" max="6403" width="18.83203125" style="80" customWidth="1"/>
    <col min="6404" max="6653" width="8.58203125" style="80"/>
    <col min="6654" max="6654" width="3.33203125" style="80" customWidth="1"/>
    <col min="6655" max="6657" width="14.33203125" style="80" customWidth="1"/>
    <col min="6658" max="6658" width="11.58203125" style="80" customWidth="1"/>
    <col min="6659" max="6659" width="18.83203125" style="80" customWidth="1"/>
    <col min="6660" max="6909" width="8.58203125" style="80"/>
    <col min="6910" max="6910" width="3.33203125" style="80" customWidth="1"/>
    <col min="6911" max="6913" width="14.33203125" style="80" customWidth="1"/>
    <col min="6914" max="6914" width="11.58203125" style="80" customWidth="1"/>
    <col min="6915" max="6915" width="18.83203125" style="80" customWidth="1"/>
    <col min="6916" max="7165" width="8.58203125" style="80"/>
    <col min="7166" max="7166" width="3.33203125" style="80" customWidth="1"/>
    <col min="7167" max="7169" width="14.33203125" style="80" customWidth="1"/>
    <col min="7170" max="7170" width="11.58203125" style="80" customWidth="1"/>
    <col min="7171" max="7171" width="18.83203125" style="80" customWidth="1"/>
    <col min="7172" max="7421" width="8.58203125" style="80"/>
    <col min="7422" max="7422" width="3.33203125" style="80" customWidth="1"/>
    <col min="7423" max="7425" width="14.33203125" style="80" customWidth="1"/>
    <col min="7426" max="7426" width="11.58203125" style="80" customWidth="1"/>
    <col min="7427" max="7427" width="18.83203125" style="80" customWidth="1"/>
    <col min="7428" max="7677" width="8.58203125" style="80"/>
    <col min="7678" max="7678" width="3.33203125" style="80" customWidth="1"/>
    <col min="7679" max="7681" width="14.33203125" style="80" customWidth="1"/>
    <col min="7682" max="7682" width="11.58203125" style="80" customWidth="1"/>
    <col min="7683" max="7683" width="18.83203125" style="80" customWidth="1"/>
    <col min="7684" max="7933" width="8.58203125" style="80"/>
    <col min="7934" max="7934" width="3.33203125" style="80" customWidth="1"/>
    <col min="7935" max="7937" width="14.33203125" style="80" customWidth="1"/>
    <col min="7938" max="7938" width="11.58203125" style="80" customWidth="1"/>
    <col min="7939" max="7939" width="18.83203125" style="80" customWidth="1"/>
    <col min="7940" max="8189" width="8.58203125" style="80"/>
    <col min="8190" max="8190" width="3.33203125" style="80" customWidth="1"/>
    <col min="8191" max="8193" width="14.33203125" style="80" customWidth="1"/>
    <col min="8194" max="8194" width="11.58203125" style="80" customWidth="1"/>
    <col min="8195" max="8195" width="18.83203125" style="80" customWidth="1"/>
    <col min="8196" max="8445" width="8.58203125" style="80"/>
    <col min="8446" max="8446" width="3.33203125" style="80" customWidth="1"/>
    <col min="8447" max="8449" width="14.33203125" style="80" customWidth="1"/>
    <col min="8450" max="8450" width="11.58203125" style="80" customWidth="1"/>
    <col min="8451" max="8451" width="18.83203125" style="80" customWidth="1"/>
    <col min="8452" max="8701" width="8.58203125" style="80"/>
    <col min="8702" max="8702" width="3.33203125" style="80" customWidth="1"/>
    <col min="8703" max="8705" width="14.33203125" style="80" customWidth="1"/>
    <col min="8706" max="8706" width="11.58203125" style="80" customWidth="1"/>
    <col min="8707" max="8707" width="18.83203125" style="80" customWidth="1"/>
    <col min="8708" max="8957" width="8.58203125" style="80"/>
    <col min="8958" max="8958" width="3.33203125" style="80" customWidth="1"/>
    <col min="8959" max="8961" width="14.33203125" style="80" customWidth="1"/>
    <col min="8962" max="8962" width="11.58203125" style="80" customWidth="1"/>
    <col min="8963" max="8963" width="18.83203125" style="80" customWidth="1"/>
    <col min="8964" max="9213" width="8.58203125" style="80"/>
    <col min="9214" max="9214" width="3.33203125" style="80" customWidth="1"/>
    <col min="9215" max="9217" width="14.33203125" style="80" customWidth="1"/>
    <col min="9218" max="9218" width="11.58203125" style="80" customWidth="1"/>
    <col min="9219" max="9219" width="18.83203125" style="80" customWidth="1"/>
    <col min="9220" max="9469" width="8.58203125" style="80"/>
    <col min="9470" max="9470" width="3.33203125" style="80" customWidth="1"/>
    <col min="9471" max="9473" width="14.33203125" style="80" customWidth="1"/>
    <col min="9474" max="9474" width="11.58203125" style="80" customWidth="1"/>
    <col min="9475" max="9475" width="18.83203125" style="80" customWidth="1"/>
    <col min="9476" max="9725" width="8.58203125" style="80"/>
    <col min="9726" max="9726" width="3.33203125" style="80" customWidth="1"/>
    <col min="9727" max="9729" width="14.33203125" style="80" customWidth="1"/>
    <col min="9730" max="9730" width="11.58203125" style="80" customWidth="1"/>
    <col min="9731" max="9731" width="18.83203125" style="80" customWidth="1"/>
    <col min="9732" max="9981" width="8.58203125" style="80"/>
    <col min="9982" max="9982" width="3.33203125" style="80" customWidth="1"/>
    <col min="9983" max="9985" width="14.33203125" style="80" customWidth="1"/>
    <col min="9986" max="9986" width="11.58203125" style="80" customWidth="1"/>
    <col min="9987" max="9987" width="18.83203125" style="80" customWidth="1"/>
    <col min="9988" max="10237" width="8.58203125" style="80"/>
    <col min="10238" max="10238" width="3.33203125" style="80" customWidth="1"/>
    <col min="10239" max="10241" width="14.33203125" style="80" customWidth="1"/>
    <col min="10242" max="10242" width="11.58203125" style="80" customWidth="1"/>
    <col min="10243" max="10243" width="18.83203125" style="80" customWidth="1"/>
    <col min="10244" max="10493" width="8.58203125" style="80"/>
    <col min="10494" max="10494" width="3.33203125" style="80" customWidth="1"/>
    <col min="10495" max="10497" width="14.33203125" style="80" customWidth="1"/>
    <col min="10498" max="10498" width="11.58203125" style="80" customWidth="1"/>
    <col min="10499" max="10499" width="18.83203125" style="80" customWidth="1"/>
    <col min="10500" max="10749" width="8.58203125" style="80"/>
    <col min="10750" max="10750" width="3.33203125" style="80" customWidth="1"/>
    <col min="10751" max="10753" width="14.33203125" style="80" customWidth="1"/>
    <col min="10754" max="10754" width="11.58203125" style="80" customWidth="1"/>
    <col min="10755" max="10755" width="18.83203125" style="80" customWidth="1"/>
    <col min="10756" max="11005" width="8.58203125" style="80"/>
    <col min="11006" max="11006" width="3.33203125" style="80" customWidth="1"/>
    <col min="11007" max="11009" width="14.33203125" style="80" customWidth="1"/>
    <col min="11010" max="11010" width="11.58203125" style="80" customWidth="1"/>
    <col min="11011" max="11011" width="18.83203125" style="80" customWidth="1"/>
    <col min="11012" max="11261" width="8.58203125" style="80"/>
    <col min="11262" max="11262" width="3.33203125" style="80" customWidth="1"/>
    <col min="11263" max="11265" width="14.33203125" style="80" customWidth="1"/>
    <col min="11266" max="11266" width="11.58203125" style="80" customWidth="1"/>
    <col min="11267" max="11267" width="18.83203125" style="80" customWidth="1"/>
    <col min="11268" max="11517" width="8.58203125" style="80"/>
    <col min="11518" max="11518" width="3.33203125" style="80" customWidth="1"/>
    <col min="11519" max="11521" width="14.33203125" style="80" customWidth="1"/>
    <col min="11522" max="11522" width="11.58203125" style="80" customWidth="1"/>
    <col min="11523" max="11523" width="18.83203125" style="80" customWidth="1"/>
    <col min="11524" max="11773" width="8.58203125" style="80"/>
    <col min="11774" max="11774" width="3.33203125" style="80" customWidth="1"/>
    <col min="11775" max="11777" width="14.33203125" style="80" customWidth="1"/>
    <col min="11778" max="11778" width="11.58203125" style="80" customWidth="1"/>
    <col min="11779" max="11779" width="18.83203125" style="80" customWidth="1"/>
    <col min="11780" max="12029" width="8.58203125" style="80"/>
    <col min="12030" max="12030" width="3.33203125" style="80" customWidth="1"/>
    <col min="12031" max="12033" width="14.33203125" style="80" customWidth="1"/>
    <col min="12034" max="12034" width="11.58203125" style="80" customWidth="1"/>
    <col min="12035" max="12035" width="18.83203125" style="80" customWidth="1"/>
    <col min="12036" max="12285" width="8.58203125" style="80"/>
    <col min="12286" max="12286" width="3.33203125" style="80" customWidth="1"/>
    <col min="12287" max="12289" width="14.33203125" style="80" customWidth="1"/>
    <col min="12290" max="12290" width="11.58203125" style="80" customWidth="1"/>
    <col min="12291" max="12291" width="18.83203125" style="80" customWidth="1"/>
    <col min="12292" max="12541" width="8.58203125" style="80"/>
    <col min="12542" max="12542" width="3.33203125" style="80" customWidth="1"/>
    <col min="12543" max="12545" width="14.33203125" style="80" customWidth="1"/>
    <col min="12546" max="12546" width="11.58203125" style="80" customWidth="1"/>
    <col min="12547" max="12547" width="18.83203125" style="80" customWidth="1"/>
    <col min="12548" max="12797" width="8.58203125" style="80"/>
    <col min="12798" max="12798" width="3.33203125" style="80" customWidth="1"/>
    <col min="12799" max="12801" width="14.33203125" style="80" customWidth="1"/>
    <col min="12802" max="12802" width="11.58203125" style="80" customWidth="1"/>
    <col min="12803" max="12803" width="18.83203125" style="80" customWidth="1"/>
    <col min="12804" max="13053" width="8.58203125" style="80"/>
    <col min="13054" max="13054" width="3.33203125" style="80" customWidth="1"/>
    <col min="13055" max="13057" width="14.33203125" style="80" customWidth="1"/>
    <col min="13058" max="13058" width="11.58203125" style="80" customWidth="1"/>
    <col min="13059" max="13059" width="18.83203125" style="80" customWidth="1"/>
    <col min="13060" max="13309" width="8.58203125" style="80"/>
    <col min="13310" max="13310" width="3.33203125" style="80" customWidth="1"/>
    <col min="13311" max="13313" width="14.33203125" style="80" customWidth="1"/>
    <col min="13314" max="13314" width="11.58203125" style="80" customWidth="1"/>
    <col min="13315" max="13315" width="18.83203125" style="80" customWidth="1"/>
    <col min="13316" max="13565" width="8.58203125" style="80"/>
    <col min="13566" max="13566" width="3.33203125" style="80" customWidth="1"/>
    <col min="13567" max="13569" width="14.33203125" style="80" customWidth="1"/>
    <col min="13570" max="13570" width="11.58203125" style="80" customWidth="1"/>
    <col min="13571" max="13571" width="18.83203125" style="80" customWidth="1"/>
    <col min="13572" max="13821" width="8.58203125" style="80"/>
    <col min="13822" max="13822" width="3.33203125" style="80" customWidth="1"/>
    <col min="13823" max="13825" width="14.33203125" style="80" customWidth="1"/>
    <col min="13826" max="13826" width="11.58203125" style="80" customWidth="1"/>
    <col min="13827" max="13827" width="18.83203125" style="80" customWidth="1"/>
    <col min="13828" max="14077" width="8.58203125" style="80"/>
    <col min="14078" max="14078" width="3.33203125" style="80" customWidth="1"/>
    <col min="14079" max="14081" width="14.33203125" style="80" customWidth="1"/>
    <col min="14082" max="14082" width="11.58203125" style="80" customWidth="1"/>
    <col min="14083" max="14083" width="18.83203125" style="80" customWidth="1"/>
    <col min="14084" max="14333" width="8.58203125" style="80"/>
    <col min="14334" max="14334" width="3.33203125" style="80" customWidth="1"/>
    <col min="14335" max="14337" width="14.33203125" style="80" customWidth="1"/>
    <col min="14338" max="14338" width="11.58203125" style="80" customWidth="1"/>
    <col min="14339" max="14339" width="18.83203125" style="80" customWidth="1"/>
    <col min="14340" max="14589" width="8.58203125" style="80"/>
    <col min="14590" max="14590" width="3.33203125" style="80" customWidth="1"/>
    <col min="14591" max="14593" width="14.33203125" style="80" customWidth="1"/>
    <col min="14594" max="14594" width="11.58203125" style="80" customWidth="1"/>
    <col min="14595" max="14595" width="18.83203125" style="80" customWidth="1"/>
    <col min="14596" max="14845" width="8.58203125" style="80"/>
    <col min="14846" max="14846" width="3.33203125" style="80" customWidth="1"/>
    <col min="14847" max="14849" width="14.33203125" style="80" customWidth="1"/>
    <col min="14850" max="14850" width="11.58203125" style="80" customWidth="1"/>
    <col min="14851" max="14851" width="18.83203125" style="80" customWidth="1"/>
    <col min="14852" max="15101" width="8.58203125" style="80"/>
    <col min="15102" max="15102" width="3.33203125" style="80" customWidth="1"/>
    <col min="15103" max="15105" width="14.33203125" style="80" customWidth="1"/>
    <col min="15106" max="15106" width="11.58203125" style="80" customWidth="1"/>
    <col min="15107" max="15107" width="18.83203125" style="80" customWidth="1"/>
    <col min="15108" max="15357" width="8.58203125" style="80"/>
    <col min="15358" max="15358" width="3.33203125" style="80" customWidth="1"/>
    <col min="15359" max="15361" width="14.33203125" style="80" customWidth="1"/>
    <col min="15362" max="15362" width="11.58203125" style="80" customWidth="1"/>
    <col min="15363" max="15363" width="18.83203125" style="80" customWidth="1"/>
    <col min="15364" max="15613" width="8.58203125" style="80"/>
    <col min="15614" max="15614" width="3.33203125" style="80" customWidth="1"/>
    <col min="15615" max="15617" width="14.33203125" style="80" customWidth="1"/>
    <col min="15618" max="15618" width="11.58203125" style="80" customWidth="1"/>
    <col min="15619" max="15619" width="18.83203125" style="80" customWidth="1"/>
    <col min="15620" max="15869" width="8.58203125" style="80"/>
    <col min="15870" max="15870" width="3.33203125" style="80" customWidth="1"/>
    <col min="15871" max="15873" width="14.33203125" style="80" customWidth="1"/>
    <col min="15874" max="15874" width="11.58203125" style="80" customWidth="1"/>
    <col min="15875" max="15875" width="18.83203125" style="80" customWidth="1"/>
    <col min="15876" max="16125" width="8.58203125" style="80"/>
    <col min="16126" max="16126" width="3.33203125" style="80" customWidth="1"/>
    <col min="16127" max="16129" width="14.33203125" style="80" customWidth="1"/>
    <col min="16130" max="16130" width="11.58203125" style="80" customWidth="1"/>
    <col min="16131" max="16131" width="18.83203125" style="80" customWidth="1"/>
    <col min="16132" max="16384" width="8.58203125" style="80"/>
  </cols>
  <sheetData>
    <row r="1" spans="1:5" ht="31" customHeight="1" x14ac:dyDescent="0.55000000000000004">
      <c r="A1" s="381" t="s">
        <v>123</v>
      </c>
      <c r="B1" s="381"/>
      <c r="C1" s="381"/>
    </row>
    <row r="2" spans="1:5" ht="17.5" customHeight="1" x14ac:dyDescent="0.55000000000000004">
      <c r="A2" s="381"/>
      <c r="B2" s="381"/>
      <c r="C2" s="381"/>
    </row>
    <row r="3" spans="1:5" ht="31" customHeight="1" thickBot="1" x14ac:dyDescent="0.6">
      <c r="A3" s="81" t="s">
        <v>73</v>
      </c>
      <c r="B3" s="382">
        <f>IF(TRIM(SUBSTITUTE(中間報告書!R8,"　",""))="","中間報告書のシートに団体名を入力してください",中間報告書!R8)</f>
        <v>0</v>
      </c>
      <c r="C3" s="382"/>
      <c r="D3" s="82"/>
      <c r="E3" s="82"/>
    </row>
    <row r="4" spans="1:5" ht="7.5" customHeight="1" x14ac:dyDescent="0.55000000000000004">
      <c r="A4" s="79"/>
      <c r="B4" s="79"/>
      <c r="C4" s="79"/>
    </row>
    <row r="5" spans="1:5" ht="30" customHeight="1" thickBot="1" x14ac:dyDescent="0.6">
      <c r="A5" s="83" t="s">
        <v>35</v>
      </c>
      <c r="B5" s="83"/>
      <c r="C5" s="84"/>
    </row>
    <row r="6" spans="1:5" ht="30" customHeight="1" thickBot="1" x14ac:dyDescent="0.6">
      <c r="A6" s="85" t="s">
        <v>36</v>
      </c>
      <c r="B6" s="86" t="s">
        <v>37</v>
      </c>
      <c r="C6" s="87" t="s">
        <v>38</v>
      </c>
      <c r="E6" s="88"/>
    </row>
    <row r="7" spans="1:5" ht="30" customHeight="1" x14ac:dyDescent="0.55000000000000004">
      <c r="A7" s="89" t="s">
        <v>39</v>
      </c>
      <c r="B7" s="90">
        <f>+'(別紙4)収支明細書'!B23</f>
        <v>0</v>
      </c>
      <c r="C7" s="91" t="s">
        <v>74</v>
      </c>
      <c r="E7" s="88"/>
    </row>
    <row r="8" spans="1:5" ht="30" customHeight="1" x14ac:dyDescent="0.55000000000000004">
      <c r="A8" s="92" t="s">
        <v>40</v>
      </c>
      <c r="B8" s="93">
        <f>+'(別紙4)収支明細書'!C23</f>
        <v>0</v>
      </c>
      <c r="C8" s="94" t="s">
        <v>78</v>
      </c>
      <c r="E8" s="88"/>
    </row>
    <row r="9" spans="1:5" ht="30" customHeight="1" thickBot="1" x14ac:dyDescent="0.6">
      <c r="A9" s="95" t="s">
        <v>75</v>
      </c>
      <c r="B9" s="96">
        <f>+'(別紙4)収支明細書'!D23</f>
        <v>0</v>
      </c>
      <c r="C9" s="97"/>
      <c r="E9" s="88"/>
    </row>
    <row r="10" spans="1:5" ht="30" customHeight="1" thickTop="1" thickBot="1" x14ac:dyDescent="0.6">
      <c r="A10" s="98" t="s">
        <v>47</v>
      </c>
      <c r="B10" s="99">
        <f>SUM(B7:B9)</f>
        <v>0</v>
      </c>
      <c r="C10" s="100"/>
    </row>
    <row r="11" spans="1:5" ht="12" customHeight="1" x14ac:dyDescent="0.55000000000000004">
      <c r="A11" s="83"/>
      <c r="B11" s="101"/>
      <c r="C11" s="83"/>
    </row>
    <row r="12" spans="1:5" ht="30" customHeight="1" thickBot="1" x14ac:dyDescent="0.6">
      <c r="A12" s="83" t="s">
        <v>41</v>
      </c>
      <c r="B12" s="83"/>
      <c r="C12" s="83"/>
    </row>
    <row r="13" spans="1:5" ht="30" customHeight="1" thickBot="1" x14ac:dyDescent="0.6">
      <c r="A13" s="85" t="s">
        <v>36</v>
      </c>
      <c r="B13" s="86" t="s">
        <v>37</v>
      </c>
      <c r="C13" s="87" t="s">
        <v>38</v>
      </c>
    </row>
    <row r="14" spans="1:5" ht="30" customHeight="1" x14ac:dyDescent="0.55000000000000004">
      <c r="A14" s="383" t="s">
        <v>42</v>
      </c>
      <c r="B14" s="384"/>
      <c r="C14" s="385"/>
    </row>
    <row r="15" spans="1:5" ht="30" customHeight="1" x14ac:dyDescent="0.55000000000000004">
      <c r="A15" s="92" t="s">
        <v>43</v>
      </c>
      <c r="B15" s="93">
        <f>+'(別紙4)収支明細書'!E23</f>
        <v>0</v>
      </c>
      <c r="C15" s="102" t="s">
        <v>95</v>
      </c>
    </row>
    <row r="16" spans="1:5" ht="30" customHeight="1" x14ac:dyDescent="0.55000000000000004">
      <c r="A16" s="92" t="s">
        <v>34</v>
      </c>
      <c r="B16" s="93">
        <f>'(別紙4)収支明細書'!F23</f>
        <v>0</v>
      </c>
      <c r="C16" s="103" t="s">
        <v>96</v>
      </c>
    </row>
    <row r="17" spans="1:3" ht="30" customHeight="1" x14ac:dyDescent="0.55000000000000004">
      <c r="A17" s="92" t="s">
        <v>94</v>
      </c>
      <c r="B17" s="93">
        <f>'(別紙4)収支明細書'!G23</f>
        <v>0</v>
      </c>
      <c r="C17" s="103" t="s">
        <v>96</v>
      </c>
    </row>
    <row r="18" spans="1:3" ht="30" customHeight="1" x14ac:dyDescent="0.55000000000000004">
      <c r="A18" s="92" t="s">
        <v>44</v>
      </c>
      <c r="B18" s="93">
        <f>SUM(B15:B17)</f>
        <v>0</v>
      </c>
      <c r="C18" s="104"/>
    </row>
    <row r="19" spans="1:3" ht="30" customHeight="1" x14ac:dyDescent="0.55000000000000004">
      <c r="A19" s="386" t="s">
        <v>45</v>
      </c>
      <c r="B19" s="387"/>
      <c r="C19" s="388"/>
    </row>
    <row r="20" spans="1:3" ht="30" customHeight="1" x14ac:dyDescent="0.55000000000000004">
      <c r="A20" s="92" t="s">
        <v>43</v>
      </c>
      <c r="B20" s="93">
        <f>+'(別紙4)収支明細書'!H23</f>
        <v>0</v>
      </c>
      <c r="C20" s="105" t="s">
        <v>77</v>
      </c>
    </row>
    <row r="21" spans="1:3" ht="30" customHeight="1" x14ac:dyDescent="0.55000000000000004">
      <c r="A21" s="92" t="s">
        <v>79</v>
      </c>
      <c r="B21" s="93">
        <f>+'(別紙4)収支明細書'!I23</f>
        <v>0</v>
      </c>
      <c r="C21" s="106"/>
    </row>
    <row r="22" spans="1:3" ht="30" customHeight="1" thickBot="1" x14ac:dyDescent="0.6">
      <c r="A22" s="95" t="s">
        <v>44</v>
      </c>
      <c r="B22" s="96">
        <f>SUM(B20:B21)</f>
        <v>0</v>
      </c>
      <c r="C22" s="107"/>
    </row>
    <row r="23" spans="1:3" ht="30" customHeight="1" thickTop="1" thickBot="1" x14ac:dyDescent="0.6">
      <c r="A23" s="98" t="s">
        <v>46</v>
      </c>
      <c r="B23" s="99">
        <f>+B22+B18</f>
        <v>0</v>
      </c>
      <c r="C23" s="100"/>
    </row>
    <row r="24" spans="1:3" ht="16" customHeight="1" x14ac:dyDescent="0.55000000000000004">
      <c r="A24" s="83"/>
      <c r="B24" s="83"/>
      <c r="C24" s="83"/>
    </row>
    <row r="25" spans="1:3" ht="31" customHeight="1" x14ac:dyDescent="0.55000000000000004">
      <c r="A25" s="389" t="s">
        <v>197</v>
      </c>
      <c r="B25" s="389"/>
      <c r="C25" s="389"/>
    </row>
    <row r="26" spans="1:3" ht="31" customHeight="1" x14ac:dyDescent="0.55000000000000004">
      <c r="A26" s="108"/>
      <c r="B26" s="108"/>
      <c r="C26" s="108"/>
    </row>
  </sheetData>
  <sheetProtection algorithmName="SHA-512" hashValue="lNRzjanfO4TEQI4p96PAa8dmLBxbZbSdYbVZEWs3+ahCQnoMcX152nFP0qbckFNEGH4TR9OVPra3KpLlvjSf+g==" saltValue="HAQy34t8A8xENDul0ag2ww==" spinCount="100000" sheet="1" selectLockedCells="1" selectUnlockedCells="1"/>
  <mergeCells count="5">
    <mergeCell ref="A14:C14"/>
    <mergeCell ref="A19:C19"/>
    <mergeCell ref="A25:C25"/>
    <mergeCell ref="A1:C2"/>
    <mergeCell ref="B3:C3"/>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3:O36"/>
  <sheetViews>
    <sheetView view="pageBreakPreview" topLeftCell="A19" zoomScaleNormal="100" zoomScaleSheetLayoutView="100" workbookViewId="0">
      <selection activeCell="C22" sqref="C22"/>
    </sheetView>
  </sheetViews>
  <sheetFormatPr defaultColWidth="8.58203125" defaultRowHeight="13" x14ac:dyDescent="0.55000000000000004"/>
  <cols>
    <col min="1" max="1" width="8.5" style="652" customWidth="1"/>
    <col min="2" max="9" width="14.58203125" style="653" customWidth="1"/>
    <col min="10" max="10" width="15.1640625" style="653" customWidth="1"/>
    <col min="11" max="11" width="15.6640625" style="653" customWidth="1"/>
    <col min="12" max="13" width="9.33203125" style="653" hidden="1" customWidth="1"/>
    <col min="14" max="16384" width="8.58203125" style="653"/>
  </cols>
  <sheetData>
    <row r="3" spans="1:13" s="227" customFormat="1" ht="15" x14ac:dyDescent="0.55000000000000004">
      <c r="A3" s="603"/>
    </row>
    <row r="4" spans="1:13" s="227" customFormat="1" ht="28" customHeight="1" x14ac:dyDescent="0.55000000000000004">
      <c r="A4" s="604" t="s">
        <v>122</v>
      </c>
      <c r="B4" s="604"/>
      <c r="C4" s="604"/>
      <c r="D4" s="604"/>
      <c r="E4" s="604"/>
      <c r="F4" s="604"/>
      <c r="G4" s="604"/>
      <c r="H4" s="605"/>
      <c r="I4" s="606" t="s">
        <v>31</v>
      </c>
      <c r="J4" s="606" t="str">
        <f>+'(別紙1－2)消耗品費'!K2</f>
        <v>9月</v>
      </c>
    </row>
    <row r="5" spans="1:13" s="227" customFormat="1" ht="29.15" customHeight="1" x14ac:dyDescent="0.55000000000000004">
      <c r="A5" s="224" t="s">
        <v>325</v>
      </c>
      <c r="B5" s="607"/>
      <c r="C5" s="607"/>
      <c r="D5" s="607"/>
      <c r="E5" s="607"/>
      <c r="F5" s="607"/>
      <c r="G5" s="607"/>
      <c r="H5" s="607"/>
      <c r="I5" s="607"/>
    </row>
    <row r="6" spans="1:13" s="227" customFormat="1" ht="8" customHeight="1" x14ac:dyDescent="0.55000000000000004">
      <c r="A6" s="224"/>
      <c r="B6" s="607"/>
      <c r="C6" s="607"/>
      <c r="D6" s="607"/>
      <c r="E6" s="607"/>
      <c r="F6" s="607"/>
      <c r="G6" s="607"/>
      <c r="H6" s="607"/>
      <c r="I6" s="607"/>
    </row>
    <row r="7" spans="1:13" s="227" customFormat="1" ht="25.5" customHeight="1" thickBot="1" x14ac:dyDescent="0.6">
      <c r="A7" s="608" t="s">
        <v>73</v>
      </c>
      <c r="B7" s="608"/>
      <c r="C7" s="609">
        <f>IF(TRIM(SUBSTITUTE(中間報告書!R8,"　",""))="","中間報告書のシートに団体名を入力してください",中間報告書!R8)</f>
        <v>0</v>
      </c>
      <c r="D7" s="609"/>
      <c r="E7" s="609"/>
      <c r="G7" s="610"/>
    </row>
    <row r="8" spans="1:13" s="227" customFormat="1" ht="15.5" thickBot="1" x14ac:dyDescent="0.6">
      <c r="A8" s="603"/>
      <c r="J8" s="227" t="s">
        <v>72</v>
      </c>
    </row>
    <row r="9" spans="1:13" s="227" customFormat="1" ht="23.15" customHeight="1" thickBot="1" x14ac:dyDescent="0.6">
      <c r="A9" s="611" t="s">
        <v>71</v>
      </c>
      <c r="B9" s="612" t="s">
        <v>63</v>
      </c>
      <c r="C9" s="613"/>
      <c r="D9" s="613"/>
      <c r="E9" s="612" t="s">
        <v>62</v>
      </c>
      <c r="F9" s="614"/>
      <c r="G9" s="614"/>
      <c r="H9" s="613"/>
      <c r="I9" s="613"/>
      <c r="J9" s="611" t="s">
        <v>70</v>
      </c>
    </row>
    <row r="10" spans="1:13" s="227" customFormat="1" ht="23.15" customHeight="1" x14ac:dyDescent="0.55000000000000004">
      <c r="A10" s="615"/>
      <c r="B10" s="616" t="s">
        <v>69</v>
      </c>
      <c r="C10" s="617" t="s">
        <v>68</v>
      </c>
      <c r="D10" s="618" t="s">
        <v>76</v>
      </c>
      <c r="E10" s="619" t="s">
        <v>67</v>
      </c>
      <c r="F10" s="620"/>
      <c r="G10" s="621"/>
      <c r="H10" s="619" t="s">
        <v>66</v>
      </c>
      <c r="I10" s="621"/>
      <c r="J10" s="615"/>
    </row>
    <row r="11" spans="1:13" s="603" customFormat="1" ht="21.65" customHeight="1" thickBot="1" x14ac:dyDescent="0.6">
      <c r="A11" s="622"/>
      <c r="B11" s="623"/>
      <c r="C11" s="624"/>
      <c r="D11" s="625"/>
      <c r="E11" s="626" t="s">
        <v>65</v>
      </c>
      <c r="F11" s="627" t="s">
        <v>64</v>
      </c>
      <c r="G11" s="628" t="s">
        <v>86</v>
      </c>
      <c r="H11" s="626" t="s">
        <v>65</v>
      </c>
      <c r="I11" s="629" t="s">
        <v>187</v>
      </c>
      <c r="J11" s="622"/>
      <c r="L11" s="603" t="s">
        <v>63</v>
      </c>
      <c r="M11" s="603" t="s">
        <v>62</v>
      </c>
    </row>
    <row r="12" spans="1:13" s="227" customFormat="1" ht="44.15" customHeight="1" x14ac:dyDescent="0.55000000000000004">
      <c r="A12" s="630" t="s">
        <v>61</v>
      </c>
      <c r="B12" s="147"/>
      <c r="C12" s="154"/>
      <c r="D12" s="210"/>
      <c r="E12" s="149">
        <f>+'(別紙1－1)年間活動実績報告_謝金・研修受講料'!C102</f>
        <v>0</v>
      </c>
      <c r="F12" s="150"/>
      <c r="G12" s="151"/>
      <c r="H12" s="152"/>
      <c r="I12" s="153"/>
      <c r="J12" s="631">
        <f>+L12-M12</f>
        <v>0</v>
      </c>
      <c r="K12" s="632" t="str">
        <f>IF(J12="","",IF(J12&lt;0,"収支累計がマイナスです。入力し直してください",""))</f>
        <v/>
      </c>
      <c r="L12" s="633">
        <f t="shared" ref="L12:L22" si="0">SUM(B12:D12)</f>
        <v>0</v>
      </c>
      <c r="M12" s="633">
        <f t="shared" ref="M12:M23" si="1">SUM(E12:I12)</f>
        <v>0</v>
      </c>
    </row>
    <row r="13" spans="1:13" s="227" customFormat="1" ht="44.15" customHeight="1" x14ac:dyDescent="0.55000000000000004">
      <c r="A13" s="634" t="s">
        <v>60</v>
      </c>
      <c r="B13" s="147"/>
      <c r="C13" s="154"/>
      <c r="D13" s="155"/>
      <c r="E13" s="156">
        <f>+'(別紙1－1)年間活動実績報告_謝金・研修受講料'!D102</f>
        <v>0</v>
      </c>
      <c r="F13" s="157" t="s">
        <v>119</v>
      </c>
      <c r="G13" s="158"/>
      <c r="H13" s="159"/>
      <c r="I13" s="160"/>
      <c r="J13" s="635">
        <f t="shared" ref="J13:J24" si="2">+J12+L13-M13</f>
        <v>0</v>
      </c>
      <c r="K13" s="632" t="str">
        <f t="shared" ref="K13:K23" si="3">IF(J13="","",IF(J13&lt;0,"収支累計がマイナスです。入力し直してください",""))</f>
        <v/>
      </c>
      <c r="L13" s="633">
        <f t="shared" si="0"/>
        <v>0</v>
      </c>
      <c r="M13" s="633">
        <f t="shared" si="1"/>
        <v>0</v>
      </c>
    </row>
    <row r="14" spans="1:13" s="227" customFormat="1" ht="44.15" customHeight="1" x14ac:dyDescent="0.55000000000000004">
      <c r="A14" s="634" t="s">
        <v>59</v>
      </c>
      <c r="B14" s="147"/>
      <c r="C14" s="154"/>
      <c r="D14" s="155"/>
      <c r="E14" s="156">
        <f>+'(別紙1－1)年間活動実績報告_謝金・研修受講料'!E102</f>
        <v>0</v>
      </c>
      <c r="F14" s="157"/>
      <c r="G14" s="158"/>
      <c r="H14" s="159"/>
      <c r="I14" s="160"/>
      <c r="J14" s="635">
        <f t="shared" si="2"/>
        <v>0</v>
      </c>
      <c r="K14" s="632" t="str">
        <f t="shared" si="3"/>
        <v/>
      </c>
      <c r="L14" s="633">
        <f t="shared" si="0"/>
        <v>0</v>
      </c>
      <c r="M14" s="633">
        <f t="shared" si="1"/>
        <v>0</v>
      </c>
    </row>
    <row r="15" spans="1:13" s="227" customFormat="1" ht="44.15" customHeight="1" x14ac:dyDescent="0.55000000000000004">
      <c r="A15" s="634" t="s">
        <v>58</v>
      </c>
      <c r="B15" s="147"/>
      <c r="C15" s="154"/>
      <c r="D15" s="155"/>
      <c r="E15" s="156">
        <f>+'(別紙1－1)年間活動実績報告_謝金・研修受講料'!F102</f>
        <v>0</v>
      </c>
      <c r="F15" s="157"/>
      <c r="G15" s="158"/>
      <c r="H15" s="161"/>
      <c r="I15" s="160"/>
      <c r="J15" s="635">
        <f t="shared" si="2"/>
        <v>0</v>
      </c>
      <c r="K15" s="632" t="str">
        <f t="shared" si="3"/>
        <v/>
      </c>
      <c r="L15" s="633">
        <f t="shared" si="0"/>
        <v>0</v>
      </c>
      <c r="M15" s="633">
        <f t="shared" si="1"/>
        <v>0</v>
      </c>
    </row>
    <row r="16" spans="1:13" s="227" customFormat="1" ht="44.15" customHeight="1" x14ac:dyDescent="0.55000000000000004">
      <c r="A16" s="634" t="s">
        <v>57</v>
      </c>
      <c r="B16" s="147"/>
      <c r="C16" s="154"/>
      <c r="D16" s="155"/>
      <c r="E16" s="156">
        <f>+'(別紙1－1)年間活動実績報告_謝金・研修受講料'!G102</f>
        <v>0</v>
      </c>
      <c r="F16" s="157" t="s">
        <v>119</v>
      </c>
      <c r="G16" s="158"/>
      <c r="H16" s="200"/>
      <c r="I16" s="160"/>
      <c r="J16" s="635">
        <f t="shared" si="2"/>
        <v>0</v>
      </c>
      <c r="K16" s="632" t="str">
        <f t="shared" si="3"/>
        <v/>
      </c>
      <c r="L16" s="633">
        <f t="shared" si="0"/>
        <v>0</v>
      </c>
      <c r="M16" s="633">
        <f t="shared" si="1"/>
        <v>0</v>
      </c>
    </row>
    <row r="17" spans="1:15" s="227" customFormat="1" ht="44.15" customHeight="1" x14ac:dyDescent="0.55000000000000004">
      <c r="A17" s="634" t="s">
        <v>56</v>
      </c>
      <c r="B17" s="147"/>
      <c r="C17" s="154"/>
      <c r="D17" s="155"/>
      <c r="E17" s="156">
        <f>+'(別紙1－1)年間活動実績報告_謝金・研修受講料'!H102</f>
        <v>0</v>
      </c>
      <c r="F17" s="157"/>
      <c r="G17" s="158" t="s">
        <v>128</v>
      </c>
      <c r="H17" s="161"/>
      <c r="I17" s="160"/>
      <c r="J17" s="635">
        <f t="shared" si="2"/>
        <v>0</v>
      </c>
      <c r="K17" s="632" t="str">
        <f t="shared" si="3"/>
        <v/>
      </c>
      <c r="L17" s="633">
        <f t="shared" si="0"/>
        <v>0</v>
      </c>
      <c r="M17" s="633">
        <f>SUM(E17:I17)</f>
        <v>0</v>
      </c>
    </row>
    <row r="18" spans="1:15" s="227" customFormat="1" ht="44.15" customHeight="1" x14ac:dyDescent="0.55000000000000004">
      <c r="A18" s="634" t="s">
        <v>55</v>
      </c>
      <c r="B18" s="147"/>
      <c r="C18" s="154"/>
      <c r="D18" s="155"/>
      <c r="E18" s="156">
        <f>+'(別紙1－1)年間活動実績報告_謝金・研修受講料'!I102</f>
        <v>0</v>
      </c>
      <c r="F18" s="157"/>
      <c r="G18" s="158"/>
      <c r="H18" s="161"/>
      <c r="I18" s="160"/>
      <c r="J18" s="635">
        <f t="shared" si="2"/>
        <v>0</v>
      </c>
      <c r="K18" s="632" t="str">
        <f t="shared" si="3"/>
        <v/>
      </c>
      <c r="L18" s="633">
        <f t="shared" si="0"/>
        <v>0</v>
      </c>
      <c r="M18" s="633">
        <f t="shared" si="1"/>
        <v>0</v>
      </c>
    </row>
    <row r="19" spans="1:15" s="227" customFormat="1" ht="44.15" customHeight="1" x14ac:dyDescent="0.55000000000000004">
      <c r="A19" s="634" t="s">
        <v>54</v>
      </c>
      <c r="B19" s="147"/>
      <c r="C19" s="154"/>
      <c r="D19" s="155"/>
      <c r="E19" s="156">
        <f>+'(別紙1－1)年間活動実績報告_謝金・研修受講料'!J102</f>
        <v>0</v>
      </c>
      <c r="F19" s="157"/>
      <c r="G19" s="158" t="s">
        <v>128</v>
      </c>
      <c r="H19" s="161"/>
      <c r="I19" s="160"/>
      <c r="J19" s="635">
        <f t="shared" si="2"/>
        <v>0</v>
      </c>
      <c r="K19" s="632" t="str">
        <f t="shared" si="3"/>
        <v/>
      </c>
      <c r="L19" s="633">
        <f t="shared" si="0"/>
        <v>0</v>
      </c>
      <c r="M19" s="633">
        <f t="shared" si="1"/>
        <v>0</v>
      </c>
    </row>
    <row r="20" spans="1:15" s="227" customFormat="1" ht="44.15" customHeight="1" x14ac:dyDescent="0.55000000000000004">
      <c r="A20" s="634" t="s">
        <v>53</v>
      </c>
      <c r="B20" s="147"/>
      <c r="C20" s="154"/>
      <c r="D20" s="155"/>
      <c r="E20" s="147">
        <f>+'(別紙1－1)年間活動実績報告_謝金・研修受講料'!K102</f>
        <v>0</v>
      </c>
      <c r="F20" s="157"/>
      <c r="G20" s="158"/>
      <c r="H20" s="161"/>
      <c r="I20" s="160"/>
      <c r="J20" s="635">
        <f t="shared" si="2"/>
        <v>0</v>
      </c>
      <c r="K20" s="632" t="str">
        <f t="shared" si="3"/>
        <v/>
      </c>
      <c r="L20" s="633">
        <f t="shared" si="0"/>
        <v>0</v>
      </c>
      <c r="M20" s="633">
        <f t="shared" si="1"/>
        <v>0</v>
      </c>
    </row>
    <row r="21" spans="1:15" s="227" customFormat="1" ht="44.15" customHeight="1" x14ac:dyDescent="0.55000000000000004">
      <c r="A21" s="634" t="s">
        <v>52</v>
      </c>
      <c r="B21" s="147"/>
      <c r="C21" s="154"/>
      <c r="D21" s="155"/>
      <c r="E21" s="156">
        <f>+'(別紙1－1)年間活動実績報告_謝金・研修受講料'!L102</f>
        <v>0</v>
      </c>
      <c r="F21" s="157" t="s">
        <v>128</v>
      </c>
      <c r="G21" s="158"/>
      <c r="H21" s="161"/>
      <c r="I21" s="160"/>
      <c r="J21" s="635">
        <f t="shared" si="2"/>
        <v>0</v>
      </c>
      <c r="K21" s="632" t="str">
        <f t="shared" si="3"/>
        <v/>
      </c>
      <c r="L21" s="633">
        <f t="shared" si="0"/>
        <v>0</v>
      </c>
      <c r="M21" s="633">
        <f t="shared" si="1"/>
        <v>0</v>
      </c>
      <c r="O21" s="227" t="s">
        <v>128</v>
      </c>
    </row>
    <row r="22" spans="1:15" s="227" customFormat="1" ht="44.15" customHeight="1" thickBot="1" x14ac:dyDescent="0.6">
      <c r="A22" s="636" t="s">
        <v>51</v>
      </c>
      <c r="B22" s="176"/>
      <c r="C22" s="201" t="str">
        <f>IF(OR('(別紙1－1)年間活動実績報告_謝金・研修受講料'!H113="",'(別紙1－1)年間活動実績報告_謝金・研修受講料'!H113=0),"",-'(別紙1－1)年間活動実績報告_謝金・研修受講料'!H113)</f>
        <v/>
      </c>
      <c r="D22" s="162"/>
      <c r="E22" s="176">
        <f>+'(別紙1－1)年間活動実績報告_謝金・研修受講料'!M102</f>
        <v>0</v>
      </c>
      <c r="F22" s="211"/>
      <c r="G22" s="212"/>
      <c r="H22" s="213"/>
      <c r="I22" s="214"/>
      <c r="J22" s="637">
        <f t="shared" si="2"/>
        <v>0</v>
      </c>
      <c r="K22" s="632" t="str">
        <f t="shared" si="3"/>
        <v/>
      </c>
      <c r="L22" s="633">
        <f t="shared" si="0"/>
        <v>0</v>
      </c>
      <c r="M22" s="633">
        <f t="shared" si="1"/>
        <v>0</v>
      </c>
    </row>
    <row r="23" spans="1:15" s="227" customFormat="1" ht="44.15" customHeight="1" thickTop="1" thickBot="1" x14ac:dyDescent="0.6">
      <c r="A23" s="638" t="s">
        <v>50</v>
      </c>
      <c r="B23" s="639">
        <f>SUM(B12:B22)</f>
        <v>0</v>
      </c>
      <c r="C23" s="640">
        <f t="shared" ref="C23:I23" si="4">SUM(C12:C22)</f>
        <v>0</v>
      </c>
      <c r="D23" s="641">
        <f t="shared" si="4"/>
        <v>0</v>
      </c>
      <c r="E23" s="639">
        <f>IF(SUM(E12:E22)='(別紙1－1)年間活動実績報告_謝金・研修受講料'!O102,SUM(E12:E22),"入力誤り")</f>
        <v>0</v>
      </c>
      <c r="F23" s="639">
        <f>IF(SUM(F12:F22)='(別紙1－1)年間活動実績報告_謝金・研修受講料'!O105,SUM(F12:F22),"入力誤り")</f>
        <v>0</v>
      </c>
      <c r="G23" s="642">
        <f>IF(SUM(G12:G22)='(別紙1－2)消耗品費'!H41,SUM(G12:G22),"入力誤り")</f>
        <v>0</v>
      </c>
      <c r="H23" s="642">
        <f>SUM(H12:H22)</f>
        <v>0</v>
      </c>
      <c r="I23" s="643">
        <f t="shared" si="4"/>
        <v>0</v>
      </c>
      <c r="J23" s="10">
        <f>+L23-M23</f>
        <v>0</v>
      </c>
      <c r="K23" s="632" t="str">
        <f t="shared" si="3"/>
        <v/>
      </c>
      <c r="L23" s="633">
        <f>SUM(B23:D23)</f>
        <v>0</v>
      </c>
      <c r="M23" s="633">
        <f t="shared" si="1"/>
        <v>0</v>
      </c>
    </row>
    <row r="24" spans="1:15" s="227" customFormat="1" ht="44.15" customHeight="1" thickTop="1" thickBot="1" x14ac:dyDescent="0.6">
      <c r="A24" s="644" t="s">
        <v>49</v>
      </c>
      <c r="B24" s="645">
        <f>SUM(B23:D23)</f>
        <v>0</v>
      </c>
      <c r="C24" s="646"/>
      <c r="D24" s="646"/>
      <c r="E24" s="645">
        <f>SUM(E23:I23)</f>
        <v>0</v>
      </c>
      <c r="F24" s="646"/>
      <c r="G24" s="646"/>
      <c r="H24" s="646"/>
      <c r="I24" s="647"/>
      <c r="J24" s="5">
        <f t="shared" si="2"/>
        <v>0</v>
      </c>
    </row>
    <row r="25" spans="1:15" s="227" customFormat="1" ht="32.4" customHeight="1" x14ac:dyDescent="0.55000000000000004">
      <c r="A25" s="603"/>
      <c r="B25" s="633"/>
      <c r="C25" s="648" t="str">
        <f>IF(B24=E24,"","⚠ 収支が一致していません。収入・支出それぞれの項目を確認してください。")</f>
        <v/>
      </c>
      <c r="D25" s="648"/>
      <c r="E25" s="648"/>
      <c r="F25" s="648"/>
      <c r="G25" s="648"/>
      <c r="H25" s="648"/>
      <c r="I25" s="648"/>
    </row>
    <row r="26" spans="1:15" s="227" customFormat="1" ht="32.4" customHeight="1" x14ac:dyDescent="0.55000000000000004">
      <c r="A26" s="603"/>
      <c r="B26" s="633" t="s">
        <v>128</v>
      </c>
      <c r="C26" s="649" t="str" cm="1">
        <f t="array" ref="C26">_xlfn.LET(_xlpm.m,J4,_xlfn.SWITCH(_xlpm.m,"4月",IF(TRIM(C13)="","補助金は申請月の翌月に計上してください（5月欄に入力してください）",""),"5月",IF(TRIM(C14)="","補助金は申請月の翌月に計上してください（6月欄に入力してください）",""),"6月",IF(TRIM(C15)="","補助金は申請月の翌月に計上してください（7月欄に入力してください）",""),"7月",IF(TRIM(C16)="","補助金は申請月の翌月に計上してください（8月欄に入力してください）",""),"8月",IF(TRIM(C17)="","補助金は申請月の翌月に計上してください（9月欄に入力してください）",""),"9月",IF(TRIM(C18)="","補助金は申請月の翌月に計上してください（10月欄に入力してください）",""),"10月",IF(TRIM(C19)="","補助金は申請月の翌月に計上してください（11月欄に入力してください）",""),"11月",IF(TRIM(C20)="","補助金は申請月の翌月に計上してください（12月欄に入力してください）",""),"12月",IF(TRIM(C21)="","補助金は申請月の翌月に計上してください（1月欄に入力してください）",""),"1月",IF(TRIM(C22)="","補助金は申請月の翌月に計上してください（2月欄に入力してください）",""),""))</f>
        <v>補助金は申請月の翌月に計上してください（10月欄に入力してください）</v>
      </c>
      <c r="D26" s="649"/>
      <c r="E26" s="649"/>
      <c r="F26" s="649"/>
      <c r="G26" s="649"/>
      <c r="H26" s="650"/>
      <c r="I26" s="650"/>
    </row>
    <row r="27" spans="1:15" s="227" customFormat="1" ht="27" customHeight="1" x14ac:dyDescent="0.55000000000000004">
      <c r="A27" s="603"/>
      <c r="B27" s="633" t="s">
        <v>48</v>
      </c>
      <c r="C27" s="651"/>
      <c r="D27" s="651"/>
      <c r="E27" s="651"/>
      <c r="F27" s="651"/>
      <c r="G27" s="651"/>
      <c r="H27" s="651"/>
      <c r="I27" s="651"/>
    </row>
    <row r="28" spans="1:15" s="227" customFormat="1" ht="15" x14ac:dyDescent="0.55000000000000004">
      <c r="A28" s="603"/>
      <c r="B28" s="227" t="s">
        <v>97</v>
      </c>
    </row>
    <row r="29" spans="1:15" ht="15" x14ac:dyDescent="0.55000000000000004">
      <c r="B29" s="227" t="s">
        <v>100</v>
      </c>
    </row>
    <row r="30" spans="1:15" ht="15" x14ac:dyDescent="0.55000000000000004">
      <c r="B30" s="227" t="s">
        <v>98</v>
      </c>
    </row>
    <row r="31" spans="1:15" ht="15" x14ac:dyDescent="0.55000000000000004">
      <c r="B31" s="227" t="s">
        <v>101</v>
      </c>
    </row>
    <row r="32" spans="1:15" ht="15" x14ac:dyDescent="0.55000000000000004">
      <c r="B32" s="227" t="s">
        <v>161</v>
      </c>
    </row>
    <row r="36" ht="125.4" customHeight="1" x14ac:dyDescent="0.55000000000000004"/>
  </sheetData>
  <sheetProtection algorithmName="SHA-512" hashValue="SgVMOQm/Km/31/Z4AAbaLJl2CujXgRZpbo8CrhgW+VbUDEQvpHEVFFgZ1GP3cZaTrheyZvRx+L5137040MpolQ==" saltValue="f+ZMlhEdL9rwmcyt4ZTI7Q==" spinCount="100000" sheet="1" objects="1" scenarios="1"/>
  <mergeCells count="15">
    <mergeCell ref="A9:A11"/>
    <mergeCell ref="H10:I10"/>
    <mergeCell ref="A7:B7"/>
    <mergeCell ref="C7:E7"/>
    <mergeCell ref="A4:H4"/>
    <mergeCell ref="C25:I25"/>
    <mergeCell ref="J9:J11"/>
    <mergeCell ref="B24:D24"/>
    <mergeCell ref="B9:D9"/>
    <mergeCell ref="E9:I9"/>
    <mergeCell ref="E24:I24"/>
    <mergeCell ref="E10:G10"/>
    <mergeCell ref="D10:D11"/>
    <mergeCell ref="C10:C11"/>
    <mergeCell ref="B10:B11"/>
  </mergeCells>
  <phoneticPr fontId="1"/>
  <conditionalFormatting sqref="E23">
    <cfRule type="expression" dxfId="3" priority="6">
      <formula>E23="入力誤り"</formula>
    </cfRule>
    <cfRule type="expression" priority="7">
      <formula>E23="入力誤り"</formula>
    </cfRule>
  </conditionalFormatting>
  <conditionalFormatting sqref="E23:G23">
    <cfRule type="expression" dxfId="2" priority="1">
      <formula>E23="入力誤り"</formula>
    </cfRule>
  </conditionalFormatting>
  <conditionalFormatting sqref="F23">
    <cfRule type="expression" dxfId="1" priority="5">
      <formula>F23="入力誤り"</formula>
    </cfRule>
  </conditionalFormatting>
  <conditionalFormatting sqref="N22">
    <cfRule type="expression" dxfId="0" priority="3">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B1:H23"/>
  <sheetViews>
    <sheetView topLeftCell="A10" workbookViewId="0">
      <selection activeCell="I5" sqref="I5"/>
    </sheetView>
  </sheetViews>
  <sheetFormatPr defaultRowHeight="18" x14ac:dyDescent="0.55000000000000004"/>
  <cols>
    <col min="1" max="1" width="5.9140625" customWidth="1"/>
    <col min="2" max="2" width="18.08203125" customWidth="1"/>
    <col min="3" max="3" width="22.4140625" customWidth="1"/>
    <col min="4" max="4" width="38.6640625" customWidth="1"/>
  </cols>
  <sheetData>
    <row r="1" spans="2:8" ht="51" customHeight="1" thickBot="1" x14ac:dyDescent="0.6">
      <c r="B1" s="58" t="s">
        <v>199</v>
      </c>
      <c r="C1" s="1"/>
      <c r="D1" s="457" t="s">
        <v>213</v>
      </c>
      <c r="E1" s="457"/>
      <c r="F1" s="457"/>
      <c r="G1" s="457"/>
    </row>
    <row r="2" spans="2:8" ht="32.4" customHeight="1" thickBot="1" x14ac:dyDescent="0.6">
      <c r="B2" s="6" t="s">
        <v>165</v>
      </c>
      <c r="C2" s="382">
        <f>IF(TRIM(SUBSTITUTE(中間報告書!R8,"　",""))="","中間報告書のシートに団体名を入力してください",中間報告書!R8)</f>
        <v>0</v>
      </c>
      <c r="D2" s="382"/>
      <c r="E2" s="382"/>
      <c r="F2" s="59" t="s">
        <v>200</v>
      </c>
      <c r="G2" s="59"/>
      <c r="H2" s="74"/>
    </row>
    <row r="3" spans="2:8" ht="20" thickBot="1" x14ac:dyDescent="0.6">
      <c r="B3" s="439" t="s">
        <v>128</v>
      </c>
      <c r="C3" s="439"/>
      <c r="D3" s="439"/>
      <c r="F3" s="416" t="s">
        <v>201</v>
      </c>
      <c r="G3" s="416"/>
    </row>
    <row r="4" spans="2:8" ht="38.4" customHeight="1" thickBot="1" x14ac:dyDescent="0.6">
      <c r="B4" s="60" t="s">
        <v>202</v>
      </c>
      <c r="C4" s="61"/>
      <c r="D4" s="61"/>
      <c r="E4" s="62" t="s">
        <v>203</v>
      </c>
      <c r="F4" s="63" t="s">
        <v>204</v>
      </c>
      <c r="G4" s="64" t="s">
        <v>205</v>
      </c>
    </row>
    <row r="5" spans="2:8" ht="25.75" customHeight="1" x14ac:dyDescent="0.55000000000000004">
      <c r="B5" s="440" t="s">
        <v>188</v>
      </c>
      <c r="C5" s="441"/>
      <c r="D5" s="441"/>
      <c r="E5" s="442"/>
      <c r="F5" s="63"/>
      <c r="G5" s="65"/>
    </row>
    <row r="6" spans="2:8" ht="37.75" customHeight="1" x14ac:dyDescent="0.55000000000000004">
      <c r="B6" s="8" t="s">
        <v>177</v>
      </c>
      <c r="C6" s="9"/>
      <c r="D6" s="9"/>
      <c r="E6" s="66"/>
      <c r="F6" s="67"/>
      <c r="G6" s="68"/>
    </row>
    <row r="7" spans="2:8" ht="35.4" customHeight="1" x14ac:dyDescent="0.55000000000000004">
      <c r="B7" s="443" t="s">
        <v>206</v>
      </c>
      <c r="C7" s="444"/>
      <c r="D7" s="444"/>
      <c r="E7" s="66"/>
      <c r="F7" s="67"/>
      <c r="G7" s="68"/>
    </row>
    <row r="8" spans="2:8" ht="42" customHeight="1" x14ac:dyDescent="0.55000000000000004">
      <c r="B8" s="430" t="s">
        <v>190</v>
      </c>
      <c r="C8" s="431"/>
      <c r="D8" s="431"/>
      <c r="E8" s="66"/>
      <c r="F8" s="67"/>
      <c r="G8" s="68"/>
    </row>
    <row r="9" spans="2:8" ht="24.65" customHeight="1" x14ac:dyDescent="0.55000000000000004">
      <c r="B9" s="413" t="s">
        <v>207</v>
      </c>
      <c r="C9" s="414"/>
      <c r="D9" s="414"/>
      <c r="E9" s="415"/>
      <c r="F9" s="463"/>
      <c r="G9" s="417"/>
    </row>
    <row r="10" spans="2:8" ht="34.25" customHeight="1" x14ac:dyDescent="0.55000000000000004">
      <c r="B10" s="427" t="s">
        <v>171</v>
      </c>
      <c r="C10" s="428"/>
      <c r="D10" s="428"/>
      <c r="E10" s="66"/>
      <c r="F10" s="67"/>
      <c r="G10" s="68"/>
    </row>
    <row r="11" spans="2:8" ht="38.4" customHeight="1" x14ac:dyDescent="0.55000000000000004">
      <c r="B11" s="427" t="s">
        <v>206</v>
      </c>
      <c r="C11" s="428"/>
      <c r="D11" s="428"/>
      <c r="E11" s="66"/>
      <c r="F11" s="67"/>
      <c r="G11" s="68"/>
    </row>
    <row r="12" spans="2:8" ht="38.4" customHeight="1" x14ac:dyDescent="0.55000000000000004">
      <c r="B12" s="460" t="s">
        <v>178</v>
      </c>
      <c r="C12" s="461"/>
      <c r="D12" s="461"/>
      <c r="E12" s="66"/>
      <c r="F12" s="67"/>
      <c r="G12" s="68"/>
    </row>
    <row r="13" spans="2:8" ht="38.4" customHeight="1" x14ac:dyDescent="0.55000000000000004">
      <c r="B13" s="460" t="s">
        <v>192</v>
      </c>
      <c r="C13" s="461"/>
      <c r="D13" s="461"/>
      <c r="E13" s="66"/>
      <c r="F13" s="67"/>
      <c r="G13" s="68"/>
    </row>
    <row r="14" spans="2:8" ht="23.4" customHeight="1" x14ac:dyDescent="0.55000000000000004">
      <c r="B14" s="413" t="s">
        <v>166</v>
      </c>
      <c r="C14" s="414"/>
      <c r="D14" s="414"/>
      <c r="E14" s="415"/>
      <c r="F14" s="463"/>
      <c r="G14" s="417"/>
    </row>
    <row r="15" spans="2:8" ht="34.25" customHeight="1" x14ac:dyDescent="0.55000000000000004">
      <c r="B15" s="427" t="s">
        <v>208</v>
      </c>
      <c r="C15" s="428"/>
      <c r="D15" s="429"/>
      <c r="E15" s="69"/>
      <c r="F15" s="70"/>
      <c r="G15" s="71"/>
    </row>
    <row r="16" spans="2:8" ht="34.25" customHeight="1" x14ac:dyDescent="0.55000000000000004">
      <c r="B16" s="460" t="s">
        <v>173</v>
      </c>
      <c r="C16" s="461"/>
      <c r="D16" s="462"/>
      <c r="E16" s="72"/>
      <c r="F16" s="70"/>
      <c r="G16" s="71"/>
    </row>
    <row r="17" spans="2:7" ht="166.25" customHeight="1" x14ac:dyDescent="0.55000000000000004">
      <c r="B17" s="430" t="s">
        <v>198</v>
      </c>
      <c r="C17" s="461"/>
      <c r="D17" s="462"/>
      <c r="E17" s="72"/>
      <c r="F17" s="70"/>
      <c r="G17" s="71"/>
    </row>
    <row r="18" spans="2:7" ht="21" customHeight="1" x14ac:dyDescent="0.55000000000000004">
      <c r="B18" s="421" t="s">
        <v>167</v>
      </c>
      <c r="C18" s="422"/>
      <c r="D18" s="422"/>
      <c r="E18" s="423"/>
      <c r="F18" s="463"/>
      <c r="G18" s="417"/>
    </row>
    <row r="19" spans="2:7" ht="39.65" customHeight="1" thickBot="1" x14ac:dyDescent="0.6">
      <c r="B19" s="458" t="s">
        <v>206</v>
      </c>
      <c r="C19" s="459"/>
      <c r="D19" s="459"/>
      <c r="E19" s="73"/>
      <c r="F19" s="70"/>
      <c r="G19" s="71"/>
    </row>
    <row r="21" spans="2:7" hidden="1" x14ac:dyDescent="0.55000000000000004"/>
    <row r="22" spans="2:7" hidden="1" x14ac:dyDescent="0.55000000000000004"/>
    <row r="23" spans="2:7" ht="29" hidden="1" x14ac:dyDescent="0.55000000000000004">
      <c r="E23" s="7" t="s">
        <v>172</v>
      </c>
    </row>
  </sheetData>
  <mergeCells count="21">
    <mergeCell ref="F3:G3"/>
    <mergeCell ref="F9:G9"/>
    <mergeCell ref="F14:G14"/>
    <mergeCell ref="F18:G18"/>
    <mergeCell ref="B3:D3"/>
    <mergeCell ref="D1:G1"/>
    <mergeCell ref="B19:D19"/>
    <mergeCell ref="B11:D11"/>
    <mergeCell ref="B13:D13"/>
    <mergeCell ref="B18:E18"/>
    <mergeCell ref="B16:D16"/>
    <mergeCell ref="B17:D17"/>
    <mergeCell ref="B12:D12"/>
    <mergeCell ref="B15:D15"/>
    <mergeCell ref="B5:E5"/>
    <mergeCell ref="B9:E9"/>
    <mergeCell ref="B14:E14"/>
    <mergeCell ref="B8:D8"/>
    <mergeCell ref="B7:D7"/>
    <mergeCell ref="B10:D10"/>
    <mergeCell ref="C2:E2"/>
  </mergeCells>
  <phoneticPr fontId="1"/>
  <dataValidations count="1">
    <dataValidation type="list" allowBlank="1" showInputMessage="1" showErrorMessage="1" sqref="E6:G8 E10:G13 E19:G19 E15:G17" xr:uid="{00000000-0002-0000-0E00-000000000000}">
      <formula1>$E$23:$E$24</formula1>
    </dataValidation>
  </dataValidations>
  <pageMargins left="0.7" right="0.7" top="0.75" bottom="0.75" header="0.3" footer="0.3"/>
  <pageSetup paperSize="9" scale="7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pageSetUpPr fitToPage="1"/>
  </sheetPr>
  <dimension ref="A1:AG49"/>
  <sheetViews>
    <sheetView topLeftCell="A38" zoomScale="115" zoomScaleNormal="115" workbookViewId="0">
      <selection activeCell="T32" sqref="T32"/>
    </sheetView>
  </sheetViews>
  <sheetFormatPr defaultRowHeight="18" x14ac:dyDescent="0.55000000000000004"/>
  <cols>
    <col min="1" max="25" width="4" style="241" customWidth="1"/>
    <col min="26" max="26" width="4.6640625" style="241" customWidth="1"/>
    <col min="27" max="51" width="4" style="241" customWidth="1"/>
    <col min="52" max="16384" width="8.6640625" style="241"/>
  </cols>
  <sheetData>
    <row r="1" spans="1:33" x14ac:dyDescent="0.55000000000000004">
      <c r="A1" s="485" t="s">
        <v>102</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row>
    <row r="2" spans="1:33" x14ac:dyDescent="0.55000000000000004">
      <c r="A2" s="486"/>
      <c r="B2" s="487"/>
      <c r="C2" s="487"/>
      <c r="D2" s="487"/>
      <c r="E2" s="487"/>
      <c r="F2" s="487"/>
      <c r="G2" s="487"/>
      <c r="H2" s="487"/>
      <c r="I2" s="485"/>
      <c r="J2" s="485"/>
      <c r="K2" s="485"/>
      <c r="L2" s="485"/>
      <c r="M2" s="485"/>
      <c r="N2" s="485"/>
      <c r="O2" s="485"/>
      <c r="P2" s="485"/>
      <c r="Q2" s="485"/>
      <c r="R2" s="485"/>
      <c r="S2" s="485" t="s">
        <v>103</v>
      </c>
      <c r="T2" s="169">
        <v>9</v>
      </c>
      <c r="U2" s="485" t="s">
        <v>125</v>
      </c>
      <c r="V2" s="169">
        <v>2</v>
      </c>
      <c r="W2" s="485" t="s">
        <v>126</v>
      </c>
      <c r="X2" s="169">
        <v>28</v>
      </c>
      <c r="Y2" s="485" t="s">
        <v>127</v>
      </c>
      <c r="Z2" s="485"/>
      <c r="AA2" s="485"/>
      <c r="AB2" s="485"/>
      <c r="AC2" s="485"/>
      <c r="AD2" s="485"/>
      <c r="AE2" s="485"/>
      <c r="AF2" s="485"/>
      <c r="AG2" s="485"/>
    </row>
    <row r="3" spans="1:33" ht="9" customHeight="1" x14ac:dyDescent="0.55000000000000004">
      <c r="A3" s="485"/>
      <c r="B3" s="485"/>
      <c r="C3" s="485"/>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row>
    <row r="4" spans="1:33" x14ac:dyDescent="0.55000000000000004">
      <c r="A4" s="485" t="s">
        <v>104</v>
      </c>
      <c r="B4" s="485"/>
      <c r="C4" s="485"/>
      <c r="D4" s="485"/>
      <c r="E4" s="485"/>
      <c r="F4" s="485"/>
      <c r="G4" s="485"/>
      <c r="H4" s="485"/>
      <c r="I4" s="485"/>
      <c r="J4" s="485"/>
      <c r="K4" s="485"/>
      <c r="L4" s="485"/>
      <c r="M4" s="485"/>
      <c r="N4" s="485"/>
      <c r="O4" s="485"/>
      <c r="P4" s="485"/>
      <c r="Q4" s="485"/>
      <c r="R4" s="485"/>
      <c r="S4" s="485"/>
      <c r="T4" s="485"/>
      <c r="U4" s="485"/>
      <c r="V4" s="485"/>
      <c r="W4" s="485"/>
      <c r="X4" s="485"/>
      <c r="Y4" s="485"/>
      <c r="Z4" s="485"/>
      <c r="AA4" s="485"/>
      <c r="AB4" s="485"/>
      <c r="AC4" s="485"/>
      <c r="AD4" s="485"/>
      <c r="AE4" s="485"/>
      <c r="AF4" s="485"/>
      <c r="AG4" s="485"/>
    </row>
    <row r="5" spans="1:33" ht="8.4" customHeight="1" x14ac:dyDescent="0.55000000000000004">
      <c r="A5" s="485"/>
      <c r="B5" s="485"/>
      <c r="C5" s="485"/>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row>
    <row r="6" spans="1:33" x14ac:dyDescent="0.55000000000000004">
      <c r="A6" s="485"/>
      <c r="B6" s="485"/>
      <c r="C6" s="485"/>
      <c r="D6" s="485"/>
      <c r="E6" s="485"/>
      <c r="F6" s="485"/>
      <c r="G6" s="485"/>
      <c r="H6" s="485"/>
      <c r="I6" s="485"/>
      <c r="J6" s="485"/>
      <c r="K6" s="485"/>
      <c r="L6" s="485"/>
      <c r="M6" s="485"/>
      <c r="N6" s="485" t="s">
        <v>105</v>
      </c>
      <c r="O6" s="485"/>
      <c r="P6" s="485"/>
      <c r="Q6" s="485"/>
      <c r="R6" s="261">
        <f>中間報告書!R6</f>
        <v>0</v>
      </c>
      <c r="S6" s="261"/>
      <c r="T6" s="261"/>
      <c r="U6" s="261"/>
      <c r="V6" s="261"/>
      <c r="W6" s="261"/>
      <c r="X6" s="261"/>
      <c r="Y6" s="261"/>
      <c r="Z6" s="261"/>
      <c r="AA6" s="485"/>
      <c r="AB6" s="485"/>
      <c r="AC6" s="485"/>
      <c r="AD6" s="485"/>
      <c r="AE6" s="485"/>
      <c r="AF6" s="485"/>
      <c r="AG6" s="485"/>
    </row>
    <row r="7" spans="1:33" ht="31.25" customHeight="1" x14ac:dyDescent="0.55000000000000004">
      <c r="A7" s="485"/>
      <c r="B7" s="485"/>
      <c r="C7" s="485"/>
      <c r="D7" s="485"/>
      <c r="E7" s="485"/>
      <c r="F7" s="485"/>
      <c r="G7" s="485"/>
      <c r="H7" s="485"/>
      <c r="I7" s="485"/>
      <c r="J7" s="485"/>
      <c r="K7" s="485"/>
      <c r="L7" s="485"/>
      <c r="M7" s="485"/>
      <c r="N7" s="485"/>
      <c r="O7" s="485"/>
      <c r="P7" s="654" t="s">
        <v>124</v>
      </c>
      <c r="Q7" s="654"/>
      <c r="R7" s="260">
        <f>+中間報告書!R7</f>
        <v>0</v>
      </c>
      <c r="S7" s="260"/>
      <c r="T7" s="260"/>
      <c r="U7" s="260"/>
      <c r="V7" s="260"/>
      <c r="W7" s="260"/>
      <c r="X7" s="260"/>
      <c r="Y7" s="260"/>
      <c r="Z7" s="260"/>
      <c r="AA7" s="485"/>
      <c r="AB7" s="485"/>
      <c r="AC7" s="485"/>
      <c r="AD7" s="485"/>
      <c r="AE7" s="485"/>
      <c r="AF7" s="485"/>
      <c r="AG7" s="485"/>
    </row>
    <row r="8" spans="1:33" ht="26.4" customHeight="1" x14ac:dyDescent="0.55000000000000004">
      <c r="A8" s="485"/>
      <c r="B8" s="485"/>
      <c r="C8" s="485"/>
      <c r="D8" s="485"/>
      <c r="E8" s="485"/>
      <c r="F8" s="485"/>
      <c r="G8" s="485"/>
      <c r="H8" s="485"/>
      <c r="I8" s="485"/>
      <c r="J8" s="485"/>
      <c r="K8" s="485"/>
      <c r="L8" s="485"/>
      <c r="M8" s="485"/>
      <c r="N8" s="485" t="s">
        <v>106</v>
      </c>
      <c r="O8" s="485"/>
      <c r="P8" s="485"/>
      <c r="Q8" s="485"/>
      <c r="R8" s="260">
        <f>+中間報告書!R8</f>
        <v>0</v>
      </c>
      <c r="S8" s="260"/>
      <c r="T8" s="260"/>
      <c r="U8" s="260"/>
      <c r="V8" s="260"/>
      <c r="W8" s="260"/>
      <c r="X8" s="260"/>
      <c r="Y8" s="260"/>
      <c r="Z8" s="260"/>
      <c r="AA8" s="485"/>
      <c r="AB8" s="485"/>
      <c r="AC8" s="485"/>
      <c r="AD8" s="485"/>
      <c r="AE8" s="485"/>
      <c r="AF8" s="485"/>
      <c r="AG8" s="485"/>
    </row>
    <row r="9" spans="1:33" x14ac:dyDescent="0.55000000000000004">
      <c r="A9" s="485"/>
      <c r="B9" s="485"/>
      <c r="C9" s="485"/>
      <c r="D9" s="485"/>
      <c r="E9" s="485"/>
      <c r="F9" s="485"/>
      <c r="G9" s="485"/>
      <c r="H9" s="485"/>
      <c r="I9" s="485"/>
      <c r="J9" s="485"/>
      <c r="K9" s="485"/>
      <c r="L9" s="485"/>
      <c r="M9" s="485"/>
      <c r="N9" s="485" t="s">
        <v>107</v>
      </c>
      <c r="O9" s="485"/>
      <c r="P9" s="485"/>
      <c r="Q9" s="485"/>
      <c r="R9" s="260">
        <f>+中間報告書!R9</f>
        <v>0</v>
      </c>
      <c r="S9" s="260"/>
      <c r="T9" s="260"/>
      <c r="U9" s="260"/>
      <c r="V9" s="260"/>
      <c r="W9" s="260"/>
      <c r="X9" s="260"/>
      <c r="Y9" s="260"/>
      <c r="Z9" s="260"/>
      <c r="AA9" s="485"/>
      <c r="AB9" s="485"/>
      <c r="AC9" s="485"/>
      <c r="AD9" s="485"/>
      <c r="AE9" s="485"/>
      <c r="AF9" s="485"/>
      <c r="AG9" s="485"/>
    </row>
    <row r="10" spans="1:33" x14ac:dyDescent="0.55000000000000004">
      <c r="A10" s="485"/>
      <c r="B10" s="485"/>
      <c r="C10" s="485"/>
      <c r="D10" s="485"/>
      <c r="E10" s="485"/>
      <c r="F10" s="485"/>
      <c r="G10" s="485"/>
      <c r="H10" s="485"/>
      <c r="I10" s="485"/>
      <c r="J10" s="485"/>
      <c r="K10" s="485"/>
      <c r="L10" s="485"/>
      <c r="M10" s="485"/>
      <c r="N10" s="485" t="s">
        <v>108</v>
      </c>
      <c r="O10" s="485"/>
      <c r="P10" s="485"/>
      <c r="Q10" s="485"/>
      <c r="R10" s="260">
        <f>+中間報告書!R10</f>
        <v>0</v>
      </c>
      <c r="S10" s="260"/>
      <c r="T10" s="260"/>
      <c r="U10" s="260"/>
      <c r="V10" s="260"/>
      <c r="W10" s="260"/>
      <c r="X10" s="260"/>
      <c r="Y10" s="260"/>
      <c r="Z10" s="260"/>
      <c r="AA10" s="485"/>
      <c r="AB10" s="485"/>
      <c r="AC10" s="485"/>
      <c r="AD10" s="485"/>
      <c r="AE10" s="485"/>
      <c r="AF10" s="485"/>
      <c r="AG10" s="485"/>
    </row>
    <row r="11" spans="1:33" ht="24.65" customHeight="1" x14ac:dyDescent="0.55000000000000004">
      <c r="A11" s="485"/>
      <c r="B11" s="485"/>
      <c r="C11" s="485"/>
      <c r="D11" s="485"/>
      <c r="E11" s="485"/>
      <c r="F11" s="485"/>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row>
    <row r="12" spans="1:33" x14ac:dyDescent="0.55000000000000004">
      <c r="A12" s="485"/>
      <c r="B12" s="485"/>
      <c r="C12" s="485"/>
      <c r="D12" s="485"/>
      <c r="E12" s="485"/>
      <c r="F12" s="485"/>
      <c r="G12" s="485"/>
      <c r="H12" s="491" t="s">
        <v>140</v>
      </c>
      <c r="I12" s="491"/>
      <c r="J12" s="491"/>
      <c r="K12" s="491"/>
      <c r="L12" s="491"/>
      <c r="M12" s="491"/>
      <c r="N12" s="491"/>
      <c r="O12" s="491"/>
      <c r="P12" s="491"/>
      <c r="Q12" s="491"/>
      <c r="R12" s="485"/>
      <c r="S12" s="485"/>
      <c r="T12" s="485"/>
      <c r="U12" s="485"/>
      <c r="V12" s="485"/>
      <c r="W12" s="485"/>
      <c r="X12" s="485"/>
      <c r="Y12" s="485"/>
      <c r="Z12" s="485"/>
      <c r="AA12" s="485"/>
      <c r="AB12" s="485"/>
      <c r="AC12" s="485"/>
      <c r="AD12" s="485"/>
      <c r="AE12" s="485"/>
      <c r="AF12" s="485"/>
      <c r="AG12" s="485"/>
    </row>
    <row r="13" spans="1:33" x14ac:dyDescent="0.55000000000000004">
      <c r="A13" s="485"/>
      <c r="B13" s="485"/>
      <c r="C13" s="485"/>
      <c r="D13" s="485"/>
      <c r="E13" s="485"/>
      <c r="F13" s="485"/>
      <c r="G13" s="485"/>
      <c r="H13" s="492" t="s">
        <v>145</v>
      </c>
      <c r="I13" s="492"/>
      <c r="J13" s="492"/>
      <c r="K13" s="492"/>
      <c r="L13" s="492"/>
      <c r="M13" s="492"/>
      <c r="N13" s="492"/>
      <c r="O13" s="492"/>
      <c r="P13" s="492"/>
      <c r="Q13" s="492"/>
      <c r="R13" s="492"/>
      <c r="S13" s="485"/>
      <c r="T13" s="485"/>
      <c r="U13" s="485"/>
      <c r="V13" s="485"/>
      <c r="W13" s="485"/>
      <c r="X13" s="485"/>
      <c r="Y13" s="485"/>
      <c r="Z13" s="485"/>
      <c r="AA13" s="485"/>
      <c r="AB13" s="485"/>
      <c r="AC13" s="485"/>
      <c r="AD13" s="485"/>
      <c r="AE13" s="485"/>
      <c r="AF13" s="485"/>
      <c r="AG13" s="485"/>
    </row>
    <row r="14" spans="1:33" ht="9.65" customHeight="1" x14ac:dyDescent="0.55000000000000004">
      <c r="A14" s="485"/>
      <c r="B14" s="485"/>
      <c r="C14" s="485"/>
      <c r="D14" s="485"/>
      <c r="E14" s="485"/>
      <c r="F14" s="485"/>
      <c r="G14" s="485"/>
      <c r="H14" s="485"/>
      <c r="I14" s="485"/>
      <c r="J14" s="485"/>
      <c r="K14" s="485"/>
      <c r="L14" s="485"/>
      <c r="M14" s="485"/>
      <c r="N14" s="485"/>
      <c r="O14" s="485"/>
      <c r="P14" s="485"/>
      <c r="Q14" s="485"/>
      <c r="R14" s="485"/>
      <c r="S14" s="485"/>
      <c r="T14" s="485"/>
      <c r="U14" s="485"/>
      <c r="V14" s="485"/>
      <c r="W14" s="485"/>
      <c r="X14" s="485"/>
      <c r="Y14" s="485"/>
      <c r="Z14" s="485"/>
      <c r="AA14" s="485"/>
      <c r="AB14" s="485"/>
      <c r="AC14" s="485"/>
      <c r="AD14" s="485"/>
      <c r="AE14" s="485"/>
      <c r="AF14" s="485"/>
      <c r="AG14" s="485"/>
    </row>
    <row r="15" spans="1:33" ht="9.65" customHeight="1" x14ac:dyDescent="0.55000000000000004">
      <c r="A15" s="485"/>
      <c r="B15" s="485"/>
      <c r="C15" s="485"/>
      <c r="D15" s="485"/>
      <c r="E15" s="485"/>
      <c r="F15" s="485"/>
      <c r="G15" s="485"/>
      <c r="H15" s="485"/>
      <c r="I15" s="485"/>
      <c r="J15" s="485"/>
      <c r="K15" s="485"/>
      <c r="L15" s="485"/>
      <c r="M15" s="485"/>
      <c r="N15" s="485"/>
      <c r="O15" s="485"/>
      <c r="P15" s="485"/>
      <c r="Q15" s="485"/>
      <c r="R15" s="485"/>
      <c r="S15" s="485"/>
      <c r="T15" s="485"/>
      <c r="U15" s="485"/>
      <c r="V15" s="485"/>
      <c r="W15" s="485"/>
      <c r="X15" s="485"/>
      <c r="Y15" s="485"/>
      <c r="Z15" s="485"/>
      <c r="AA15" s="485"/>
      <c r="AB15" s="485"/>
      <c r="AC15" s="169"/>
      <c r="AD15" s="485"/>
      <c r="AE15" s="485"/>
      <c r="AF15" s="485"/>
      <c r="AG15" s="485"/>
    </row>
    <row r="16" spans="1:33" ht="9.65" customHeight="1" x14ac:dyDescent="0.55000000000000004">
      <c r="A16" s="485"/>
      <c r="B16" s="485"/>
      <c r="C16" s="485"/>
      <c r="D16" s="485"/>
      <c r="E16" s="485"/>
      <c r="F16" s="485"/>
      <c r="G16" s="485"/>
      <c r="H16" s="485"/>
      <c r="I16" s="485"/>
      <c r="J16" s="485"/>
      <c r="K16" s="485"/>
      <c r="L16" s="485"/>
      <c r="M16" s="485"/>
      <c r="N16" s="485"/>
      <c r="O16" s="485"/>
      <c r="P16" s="485"/>
      <c r="Q16" s="485"/>
      <c r="R16" s="485"/>
      <c r="S16" s="485"/>
      <c r="T16" s="485"/>
      <c r="U16" s="485"/>
      <c r="V16" s="485"/>
      <c r="W16" s="485"/>
      <c r="X16" s="485"/>
      <c r="Y16" s="485"/>
      <c r="Z16" s="485"/>
      <c r="AA16" s="485"/>
      <c r="AB16" s="485"/>
      <c r="AC16" s="485"/>
      <c r="AD16" s="485"/>
      <c r="AE16" s="485"/>
      <c r="AF16" s="485"/>
      <c r="AG16" s="485"/>
    </row>
    <row r="17" spans="1:33" x14ac:dyDescent="0.55000000000000004">
      <c r="A17" s="465" t="s">
        <v>135</v>
      </c>
      <c r="B17" s="465"/>
      <c r="C17" s="170" t="str">
        <f>+中間報告書!C17</f>
        <v xml:space="preserve"> </v>
      </c>
      <c r="D17" s="487" t="s">
        <v>126</v>
      </c>
      <c r="E17" s="170" t="str">
        <f>+中間報告書!E17</f>
        <v xml:space="preserve"> </v>
      </c>
      <c r="F17" s="487" t="s">
        <v>127</v>
      </c>
      <c r="G17" s="487" t="s">
        <v>130</v>
      </c>
      <c r="H17" s="487" t="s">
        <v>131</v>
      </c>
      <c r="I17" s="487"/>
      <c r="J17" s="657" t="str">
        <f>+中間報告書!J17</f>
        <v xml:space="preserve"> </v>
      </c>
      <c r="K17" s="657"/>
      <c r="L17" s="485" t="s">
        <v>146</v>
      </c>
      <c r="M17" s="485"/>
      <c r="N17" s="485"/>
      <c r="O17" s="485"/>
      <c r="P17" s="485"/>
      <c r="Q17" s="485"/>
      <c r="R17" s="485"/>
      <c r="S17" s="485"/>
      <c r="T17" s="485"/>
      <c r="U17" s="485"/>
      <c r="V17" s="485"/>
      <c r="W17" s="485"/>
      <c r="X17" s="485"/>
      <c r="Y17" s="485"/>
      <c r="Z17" s="485"/>
      <c r="AA17" s="485"/>
      <c r="AC17" s="485"/>
      <c r="AD17" s="485"/>
      <c r="AE17" s="485"/>
      <c r="AF17" s="485"/>
      <c r="AG17" s="485"/>
    </row>
    <row r="18" spans="1:33" x14ac:dyDescent="0.55000000000000004">
      <c r="A18" s="485" t="s">
        <v>137</v>
      </c>
      <c r="B18" s="485"/>
      <c r="C18" s="485"/>
      <c r="D18" s="485"/>
      <c r="E18" s="485"/>
      <c r="F18" s="485"/>
      <c r="G18" s="485"/>
      <c r="H18" s="485"/>
      <c r="I18" s="485"/>
      <c r="J18" s="485"/>
      <c r="K18" s="485"/>
      <c r="L18" s="485"/>
      <c r="M18" s="485"/>
      <c r="N18" s="485"/>
      <c r="O18" s="485"/>
      <c r="P18" s="485"/>
      <c r="Q18" s="485"/>
      <c r="R18" s="485"/>
      <c r="S18" s="485"/>
      <c r="T18" s="485"/>
      <c r="U18" s="485"/>
      <c r="V18" s="485"/>
      <c r="W18" s="485"/>
      <c r="X18" s="485"/>
      <c r="Y18" s="485"/>
      <c r="Z18" s="485"/>
      <c r="AA18" s="485"/>
      <c r="AB18" s="485"/>
      <c r="AC18" s="485"/>
      <c r="AD18" s="485"/>
      <c r="AE18" s="485"/>
      <c r="AF18" s="485"/>
      <c r="AG18" s="485"/>
    </row>
    <row r="19" spans="1:33" ht="15" customHeight="1" x14ac:dyDescent="0.55000000000000004">
      <c r="A19" s="485"/>
      <c r="B19" s="485"/>
      <c r="C19" s="485"/>
      <c r="D19" s="485"/>
      <c r="E19" s="485"/>
      <c r="F19" s="485"/>
      <c r="G19" s="485"/>
      <c r="H19" s="485"/>
      <c r="I19" s="485"/>
      <c r="J19" s="485"/>
      <c r="K19" s="485"/>
      <c r="L19" s="485"/>
      <c r="M19" s="485"/>
      <c r="N19" s="485"/>
      <c r="O19" s="485"/>
      <c r="P19" s="485"/>
      <c r="Q19" s="485"/>
      <c r="R19" s="485"/>
      <c r="S19" s="485"/>
      <c r="T19" s="485"/>
      <c r="U19" s="485"/>
      <c r="V19" s="485"/>
      <c r="W19" s="485"/>
      <c r="X19" s="485"/>
      <c r="Y19" s="485"/>
      <c r="Z19" s="485"/>
      <c r="AA19" s="485"/>
      <c r="AB19" s="485"/>
      <c r="AC19" s="485"/>
      <c r="AD19" s="485"/>
      <c r="AE19" s="485"/>
      <c r="AF19" s="485"/>
      <c r="AG19" s="485"/>
    </row>
    <row r="20" spans="1:33" x14ac:dyDescent="0.55000000000000004">
      <c r="A20" s="485"/>
      <c r="B20" s="485"/>
      <c r="C20" s="485"/>
      <c r="D20" s="485"/>
      <c r="E20" s="485"/>
      <c r="F20" s="485"/>
      <c r="G20" s="485"/>
      <c r="H20" s="485"/>
      <c r="I20" s="485"/>
      <c r="J20" s="485"/>
      <c r="K20" s="485"/>
      <c r="L20" s="485" t="s">
        <v>109</v>
      </c>
      <c r="M20" s="485"/>
      <c r="N20" s="485"/>
      <c r="O20" s="485"/>
      <c r="P20" s="485"/>
      <c r="Q20" s="485"/>
      <c r="R20" s="485"/>
      <c r="S20" s="485"/>
      <c r="T20" s="485"/>
      <c r="U20" s="485"/>
      <c r="V20" s="485"/>
      <c r="W20" s="485"/>
      <c r="X20" s="485"/>
      <c r="Y20" s="485"/>
      <c r="Z20" s="485"/>
      <c r="AA20" s="485"/>
      <c r="AB20" s="485"/>
      <c r="AC20" s="485"/>
      <c r="AD20" s="485"/>
      <c r="AE20" s="485"/>
      <c r="AF20" s="485"/>
      <c r="AG20" s="485"/>
    </row>
    <row r="21" spans="1:33" ht="12.65" customHeight="1" x14ac:dyDescent="0.55000000000000004">
      <c r="A21" s="485"/>
      <c r="B21" s="485"/>
      <c r="C21" s="485"/>
      <c r="D21" s="485"/>
      <c r="E21" s="485"/>
      <c r="F21" s="485"/>
      <c r="G21" s="485"/>
      <c r="H21" s="485"/>
      <c r="I21" s="485"/>
      <c r="J21" s="485"/>
      <c r="K21" s="485"/>
      <c r="L21" s="485"/>
      <c r="M21" s="485"/>
      <c r="N21" s="485"/>
      <c r="O21" s="485"/>
      <c r="P21" s="485"/>
      <c r="Q21" s="485"/>
      <c r="R21" s="485"/>
      <c r="S21" s="485"/>
      <c r="T21" s="485"/>
      <c r="U21" s="485"/>
      <c r="V21" s="485"/>
      <c r="W21" s="485"/>
      <c r="X21" s="485"/>
      <c r="Y21" s="485"/>
      <c r="Z21" s="485"/>
      <c r="AA21" s="485"/>
      <c r="AB21" s="485"/>
      <c r="AC21" s="485"/>
      <c r="AD21" s="485"/>
      <c r="AE21" s="485"/>
      <c r="AF21" s="485"/>
      <c r="AG21" s="485"/>
    </row>
    <row r="22" spans="1:33" ht="12.65" customHeight="1" x14ac:dyDescent="0.55000000000000004">
      <c r="A22" s="485"/>
      <c r="B22" s="485"/>
      <c r="C22" s="485"/>
      <c r="D22" s="485"/>
      <c r="E22" s="485"/>
      <c r="F22" s="485"/>
      <c r="G22" s="485"/>
      <c r="H22" s="485"/>
      <c r="I22" s="485"/>
      <c r="J22" s="485"/>
      <c r="K22" s="485"/>
      <c r="L22" s="485"/>
      <c r="M22" s="485"/>
      <c r="N22" s="485"/>
      <c r="O22" s="485"/>
      <c r="P22" s="485"/>
      <c r="Q22" s="485"/>
      <c r="R22" s="485"/>
      <c r="S22" s="485"/>
      <c r="T22" s="485"/>
      <c r="U22" s="485"/>
      <c r="V22" s="485"/>
      <c r="W22" s="485"/>
      <c r="X22" s="485"/>
      <c r="Y22" s="485"/>
      <c r="Z22" s="485"/>
      <c r="AA22" s="485"/>
      <c r="AB22" s="485"/>
      <c r="AC22" s="485"/>
      <c r="AD22" s="485"/>
      <c r="AE22" s="485"/>
      <c r="AF22" s="485"/>
      <c r="AG22" s="485"/>
    </row>
    <row r="23" spans="1:33" x14ac:dyDescent="0.55000000000000004">
      <c r="A23" s="485" t="s">
        <v>110</v>
      </c>
      <c r="B23" s="485"/>
      <c r="C23" s="485"/>
      <c r="D23" s="485"/>
      <c r="E23" s="485"/>
      <c r="F23" s="485"/>
      <c r="G23" s="485"/>
      <c r="H23" s="485"/>
      <c r="I23" s="485"/>
      <c r="J23" s="485"/>
      <c r="K23" s="485"/>
      <c r="L23" s="485"/>
      <c r="M23" s="485"/>
      <c r="N23" s="485"/>
      <c r="O23" s="485"/>
      <c r="P23" s="485"/>
      <c r="Q23" s="485"/>
      <c r="R23" s="485"/>
      <c r="S23" s="485"/>
      <c r="T23" s="485"/>
      <c r="U23" s="485"/>
      <c r="V23" s="485"/>
      <c r="W23" s="485"/>
      <c r="X23" s="485"/>
      <c r="Y23" s="485"/>
      <c r="Z23" s="485"/>
      <c r="AA23" s="485"/>
      <c r="AB23" s="485"/>
      <c r="AC23" s="485"/>
      <c r="AD23" s="485"/>
      <c r="AE23" s="485"/>
      <c r="AF23" s="485"/>
      <c r="AG23" s="485"/>
    </row>
    <row r="24" spans="1:33" ht="13.75" customHeight="1" x14ac:dyDescent="0.55000000000000004">
      <c r="A24" s="485"/>
      <c r="B24" s="485"/>
      <c r="C24" s="485"/>
      <c r="D24" s="485"/>
      <c r="E24" s="485"/>
      <c r="F24" s="485"/>
      <c r="G24" s="485"/>
      <c r="H24" s="485"/>
      <c r="I24" s="485"/>
      <c r="J24" s="485"/>
      <c r="K24" s="485"/>
      <c r="L24" s="485"/>
      <c r="M24" s="485"/>
      <c r="N24" s="485"/>
      <c r="O24" s="485"/>
      <c r="P24" s="485"/>
      <c r="Q24" s="485"/>
      <c r="R24" s="485"/>
      <c r="S24" s="485"/>
      <c r="T24" s="485"/>
      <c r="U24" s="485"/>
      <c r="V24" s="485"/>
      <c r="W24" s="485"/>
      <c r="X24" s="485"/>
      <c r="Y24" s="485"/>
      <c r="Z24" s="485"/>
      <c r="AA24" s="485"/>
      <c r="AB24" s="485"/>
      <c r="AC24" s="485"/>
      <c r="AD24" s="485"/>
      <c r="AE24" s="485"/>
      <c r="AF24" s="485"/>
      <c r="AG24" s="485"/>
    </row>
    <row r="25" spans="1:33" ht="13.75" customHeight="1" x14ac:dyDescent="0.55000000000000004">
      <c r="A25" s="485"/>
      <c r="B25" s="485"/>
      <c r="C25" s="485"/>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c r="AG25" s="485"/>
    </row>
    <row r="26" spans="1:33" x14ac:dyDescent="0.55000000000000004">
      <c r="A26" s="485" t="s">
        <v>196</v>
      </c>
      <c r="B26" s="485"/>
      <c r="C26" s="48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row>
    <row r="27" spans="1:33" ht="13.75" customHeight="1" x14ac:dyDescent="0.55000000000000004">
      <c r="A27" s="485"/>
      <c r="B27" s="485"/>
      <c r="C27" s="485"/>
      <c r="D27" s="485"/>
      <c r="E27" s="485"/>
      <c r="F27" s="485"/>
      <c r="G27" s="485"/>
      <c r="H27" s="485"/>
      <c r="I27" s="485"/>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c r="AG27" s="485"/>
    </row>
    <row r="28" spans="1:33" x14ac:dyDescent="0.55000000000000004">
      <c r="A28" s="485" t="s">
        <v>150</v>
      </c>
      <c r="B28" s="485"/>
      <c r="C28" s="485"/>
      <c r="D28" s="485"/>
      <c r="E28" s="485"/>
      <c r="F28" s="485"/>
      <c r="G28" s="485"/>
      <c r="H28" s="485"/>
      <c r="I28" s="655">
        <f>+中間報告書!I28</f>
        <v>0</v>
      </c>
      <c r="J28" s="655"/>
      <c r="K28" s="655"/>
      <c r="L28" s="655"/>
      <c r="M28" s="485" t="s">
        <v>138</v>
      </c>
      <c r="N28" s="485"/>
      <c r="O28" s="485"/>
      <c r="P28" s="485"/>
      <c r="Q28" s="485"/>
      <c r="R28" s="485"/>
      <c r="S28" s="485"/>
      <c r="T28" s="485"/>
      <c r="U28" s="485"/>
      <c r="V28" s="485"/>
      <c r="W28" s="485"/>
      <c r="X28" s="485"/>
      <c r="Y28" s="485"/>
      <c r="Z28" s="485"/>
      <c r="AA28" s="485"/>
      <c r="AC28" s="485"/>
      <c r="AD28" s="485"/>
      <c r="AE28" s="485"/>
      <c r="AF28" s="485"/>
      <c r="AG28" s="485"/>
    </row>
    <row r="29" spans="1:33" ht="11.4" customHeight="1" x14ac:dyDescent="0.55000000000000004">
      <c r="A29" s="485"/>
      <c r="B29" s="485"/>
      <c r="C29" s="48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c r="AG29" s="485"/>
    </row>
    <row r="30" spans="1:33" x14ac:dyDescent="0.55000000000000004">
      <c r="A30" s="485" t="s">
        <v>147</v>
      </c>
      <c r="B30" s="485"/>
      <c r="C30" s="485"/>
      <c r="D30" s="485"/>
      <c r="E30" s="485" t="s">
        <v>128</v>
      </c>
      <c r="F30" s="485"/>
      <c r="G30" s="485"/>
      <c r="H30" s="485"/>
      <c r="I30" s="655">
        <f>+'(別紙1－1)年間活動実績報告_謝金・研修受講料'!H113</f>
        <v>0</v>
      </c>
      <c r="J30" s="655"/>
      <c r="K30" s="655"/>
      <c r="L30" s="655"/>
      <c r="M30" s="485" t="s">
        <v>138</v>
      </c>
      <c r="N30" s="485" t="s">
        <v>119</v>
      </c>
      <c r="O30" s="485"/>
      <c r="P30" s="485"/>
      <c r="Q30" s="485"/>
      <c r="R30" s="485"/>
      <c r="S30" s="485"/>
      <c r="T30" s="485"/>
      <c r="U30" s="485"/>
      <c r="V30" s="485"/>
      <c r="W30" s="485"/>
      <c r="X30" s="485"/>
      <c r="Y30" s="485"/>
      <c r="Z30" s="485"/>
      <c r="AA30" s="485"/>
      <c r="AB30" s="485"/>
      <c r="AC30" s="485"/>
      <c r="AD30" s="485"/>
      <c r="AE30" s="485"/>
      <c r="AF30" s="485"/>
      <c r="AG30" s="485"/>
    </row>
    <row r="31" spans="1:33" ht="15.65" customHeight="1" x14ac:dyDescent="0.55000000000000004">
      <c r="A31" s="485"/>
      <c r="B31" s="485"/>
      <c r="C31" s="485"/>
      <c r="D31" s="485"/>
      <c r="E31" s="485"/>
      <c r="F31" s="485"/>
      <c r="G31" s="485"/>
      <c r="H31" s="485"/>
      <c r="I31" s="485"/>
      <c r="J31" s="485"/>
      <c r="K31" s="485" t="s">
        <v>128</v>
      </c>
      <c r="L31" s="485"/>
      <c r="M31" s="485"/>
      <c r="N31" s="485"/>
      <c r="O31" s="485"/>
      <c r="P31" s="485"/>
      <c r="Q31" s="485"/>
      <c r="R31" s="485"/>
      <c r="S31" s="485"/>
      <c r="T31" s="485"/>
      <c r="U31" s="485"/>
      <c r="V31" s="485"/>
      <c r="W31" s="485"/>
      <c r="X31" s="485"/>
      <c r="Y31" s="485"/>
      <c r="Z31" s="485"/>
      <c r="AA31" s="485"/>
      <c r="AB31" s="485"/>
      <c r="AC31" s="485"/>
      <c r="AD31" s="485"/>
      <c r="AE31" s="485"/>
      <c r="AF31" s="485"/>
      <c r="AG31" s="485"/>
    </row>
    <row r="32" spans="1:33" x14ac:dyDescent="0.55000000000000004">
      <c r="A32" s="485" t="s">
        <v>139</v>
      </c>
      <c r="B32" s="485"/>
      <c r="C32" s="485"/>
      <c r="D32" s="485"/>
      <c r="E32" s="485"/>
      <c r="F32" s="485"/>
      <c r="G32" s="485"/>
      <c r="H32" s="485"/>
      <c r="I32" s="485" t="s">
        <v>129</v>
      </c>
      <c r="J32" s="170">
        <v>9</v>
      </c>
      <c r="K32" s="485" t="s">
        <v>125</v>
      </c>
      <c r="L32" s="170">
        <v>2</v>
      </c>
      <c r="M32" s="485" t="s">
        <v>126</v>
      </c>
      <c r="N32" s="171">
        <v>28</v>
      </c>
      <c r="O32" s="485" t="s">
        <v>127</v>
      </c>
      <c r="P32" s="485"/>
      <c r="Q32" s="485"/>
      <c r="R32" s="485"/>
      <c r="S32" s="485"/>
      <c r="T32" s="485"/>
      <c r="U32" s="485"/>
      <c r="V32" s="485"/>
      <c r="W32" s="485"/>
      <c r="X32" s="485"/>
      <c r="Y32" s="485"/>
      <c r="Z32" s="485"/>
      <c r="AA32" s="485"/>
      <c r="AB32" s="485"/>
      <c r="AC32" s="485"/>
      <c r="AD32" s="485"/>
      <c r="AE32" s="485"/>
      <c r="AF32" s="485"/>
      <c r="AG32" s="485"/>
    </row>
    <row r="33" spans="1:33" x14ac:dyDescent="0.55000000000000004">
      <c r="A33" s="485"/>
      <c r="B33" s="485"/>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c r="AG33" s="485"/>
    </row>
    <row r="34" spans="1:33" ht="42" customHeight="1" x14ac:dyDescent="0.55000000000000004">
      <c r="A34" s="485" t="s">
        <v>148</v>
      </c>
      <c r="B34" s="485"/>
      <c r="C34" s="485"/>
      <c r="D34" s="485"/>
      <c r="E34" s="485"/>
      <c r="F34" s="485"/>
      <c r="G34" s="485"/>
      <c r="H34" s="485"/>
      <c r="I34" s="464" t="str">
        <f>+中間報告書!I35</f>
        <v>補助事業により、会費を低廉な価格で抑えられ、必要な物品も購入でき、安定的な団体運営に繋がった。</v>
      </c>
      <c r="J34" s="464"/>
      <c r="K34" s="464"/>
      <c r="L34" s="464"/>
      <c r="M34" s="464"/>
      <c r="N34" s="464"/>
      <c r="O34" s="464"/>
      <c r="P34" s="464"/>
      <c r="Q34" s="464"/>
      <c r="R34" s="464"/>
      <c r="S34" s="464"/>
      <c r="T34" s="464"/>
      <c r="U34" s="464"/>
      <c r="V34" s="464"/>
      <c r="W34" s="464"/>
      <c r="X34" s="464"/>
      <c r="Y34" s="485"/>
      <c r="Z34" s="485"/>
      <c r="AA34" s="485"/>
      <c r="AB34" s="485"/>
      <c r="AC34" s="485"/>
      <c r="AD34" s="485"/>
      <c r="AE34" s="485"/>
      <c r="AF34" s="485"/>
      <c r="AG34" s="485"/>
    </row>
    <row r="35" spans="1:33" x14ac:dyDescent="0.55000000000000004">
      <c r="A35" s="485"/>
      <c r="B35" s="485"/>
      <c r="C35" s="485"/>
      <c r="D35" s="485"/>
      <c r="E35" s="485"/>
      <c r="F35" s="485"/>
      <c r="G35" s="485"/>
      <c r="H35" s="485"/>
      <c r="I35" s="487" t="str">
        <f>+中間報告書!I36</f>
        <v>　</v>
      </c>
      <c r="J35" s="487"/>
      <c r="K35" s="487"/>
      <c r="L35" s="487"/>
      <c r="M35" s="487"/>
      <c r="N35" s="487"/>
      <c r="O35" s="487"/>
      <c r="P35" s="487"/>
      <c r="Q35" s="487"/>
      <c r="R35" s="487"/>
      <c r="S35" s="487"/>
      <c r="T35" s="487"/>
      <c r="U35" s="487"/>
      <c r="V35" s="487"/>
      <c r="W35" s="487"/>
      <c r="X35" s="487"/>
      <c r="Y35" s="485"/>
      <c r="Z35" s="485"/>
      <c r="AA35" s="485"/>
      <c r="AB35" s="485"/>
      <c r="AC35" s="485"/>
      <c r="AD35" s="485"/>
      <c r="AE35" s="485"/>
      <c r="AF35" s="485"/>
      <c r="AG35" s="485"/>
    </row>
    <row r="36" spans="1:33" x14ac:dyDescent="0.55000000000000004">
      <c r="A36" s="485" t="s">
        <v>111</v>
      </c>
      <c r="B36" s="485"/>
      <c r="C36" s="485"/>
      <c r="D36" s="485"/>
      <c r="E36" s="485"/>
      <c r="F36" s="485"/>
      <c r="G36" s="485"/>
      <c r="H36" s="485"/>
      <c r="I36" s="493" t="s">
        <v>163</v>
      </c>
      <c r="J36" s="493"/>
      <c r="K36" s="493"/>
      <c r="L36" s="493"/>
      <c r="M36" s="493"/>
      <c r="N36" s="493"/>
      <c r="O36" s="493"/>
      <c r="P36" s="493"/>
      <c r="Q36" s="485"/>
      <c r="R36" s="485"/>
      <c r="S36" s="485"/>
      <c r="T36" s="485"/>
      <c r="U36" s="485"/>
      <c r="V36" s="485"/>
      <c r="W36" s="485"/>
      <c r="X36" s="485"/>
      <c r="Y36" s="485"/>
      <c r="Z36" s="485"/>
      <c r="AA36" s="485"/>
      <c r="AB36" s="485"/>
      <c r="AC36" s="485"/>
      <c r="AD36" s="485"/>
      <c r="AE36" s="485"/>
      <c r="AF36" s="485"/>
      <c r="AG36" s="485"/>
    </row>
    <row r="37" spans="1:33" x14ac:dyDescent="0.55000000000000004">
      <c r="A37" s="485"/>
      <c r="B37" s="485"/>
      <c r="C37" s="485"/>
      <c r="D37" s="485"/>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85"/>
      <c r="AF37" s="485"/>
      <c r="AG37" s="485"/>
    </row>
    <row r="38" spans="1:33" ht="37.25" customHeight="1" x14ac:dyDescent="0.55000000000000004">
      <c r="A38" s="485" t="s">
        <v>112</v>
      </c>
      <c r="B38" s="485"/>
      <c r="C38" s="485"/>
      <c r="D38" s="485"/>
      <c r="E38" s="485"/>
      <c r="F38" s="485"/>
      <c r="G38" s="485"/>
      <c r="H38" s="485"/>
      <c r="I38" s="656" t="str">
        <f>+中間報告書!I39</f>
        <v>「新潟市中学生のための地域クラブ活動支援事業補助金」を受けていることを会員募集時、会報、大会パンフレット、各種チラシ、SNS等で随時周知。</v>
      </c>
      <c r="J38" s="656"/>
      <c r="K38" s="656"/>
      <c r="L38" s="656"/>
      <c r="M38" s="656"/>
      <c r="N38" s="656"/>
      <c r="O38" s="656"/>
      <c r="P38" s="656"/>
      <c r="Q38" s="656"/>
      <c r="R38" s="656"/>
      <c r="S38" s="656"/>
      <c r="T38" s="656"/>
      <c r="U38" s="656"/>
      <c r="V38" s="656"/>
      <c r="W38" s="656"/>
      <c r="X38" s="656"/>
      <c r="Y38" s="485"/>
      <c r="Z38" s="485"/>
      <c r="AA38" s="485"/>
      <c r="AB38" s="485"/>
      <c r="AC38" s="485"/>
      <c r="AD38" s="485"/>
      <c r="AE38" s="485"/>
      <c r="AF38" s="485"/>
      <c r="AG38" s="485"/>
    </row>
    <row r="39" spans="1:33" ht="13.25" customHeight="1" x14ac:dyDescent="0.55000000000000004">
      <c r="A39" s="485"/>
      <c r="B39" s="485"/>
      <c r="C39" s="485"/>
      <c r="D39" s="485"/>
      <c r="E39" s="485"/>
      <c r="F39" s="485"/>
      <c r="G39" s="485"/>
      <c r="H39" s="485"/>
      <c r="I39" s="487"/>
      <c r="J39" s="487"/>
      <c r="K39" s="487"/>
      <c r="L39" s="487"/>
      <c r="M39" s="487"/>
      <c r="N39" s="487"/>
      <c r="O39" s="487"/>
      <c r="P39" s="487"/>
      <c r="Q39" s="487"/>
      <c r="R39" s="487"/>
      <c r="S39" s="487"/>
      <c r="T39" s="487"/>
      <c r="U39" s="487"/>
      <c r="V39" s="487"/>
      <c r="W39" s="487"/>
      <c r="X39" s="487"/>
      <c r="Y39" s="485"/>
      <c r="Z39" s="485"/>
      <c r="AA39" s="485"/>
      <c r="AB39" s="485"/>
      <c r="AC39" s="485"/>
      <c r="AD39" s="485"/>
      <c r="AE39" s="485"/>
      <c r="AF39" s="485"/>
      <c r="AG39" s="485"/>
    </row>
    <row r="40" spans="1:33" x14ac:dyDescent="0.55000000000000004">
      <c r="A40" s="485" t="s">
        <v>113</v>
      </c>
      <c r="B40" s="485"/>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c r="AG40" s="485"/>
    </row>
    <row r="41" spans="1:33" x14ac:dyDescent="0.55000000000000004">
      <c r="A41" s="485" t="s">
        <v>114</v>
      </c>
      <c r="B41" s="485"/>
      <c r="C41" s="485"/>
      <c r="D41" s="485"/>
      <c r="E41" s="485"/>
      <c r="F41" s="485"/>
      <c r="G41" s="485"/>
      <c r="H41" s="485"/>
      <c r="I41" s="485"/>
      <c r="J41" s="485"/>
      <c r="K41" s="485"/>
      <c r="L41" s="485"/>
      <c r="M41" s="485"/>
      <c r="N41" s="485"/>
      <c r="O41" s="485"/>
      <c r="P41" s="485"/>
      <c r="Q41" s="485"/>
      <c r="R41" s="485"/>
      <c r="S41" s="485"/>
      <c r="T41" s="485"/>
      <c r="U41" s="485"/>
      <c r="V41" s="485"/>
      <c r="W41" s="485"/>
      <c r="X41" s="485"/>
      <c r="Y41" s="485"/>
      <c r="Z41" s="485"/>
      <c r="AA41" s="485"/>
      <c r="AB41" s="485"/>
      <c r="AC41" s="485"/>
      <c r="AD41" s="485"/>
      <c r="AE41" s="485"/>
      <c r="AF41" s="485"/>
      <c r="AG41" s="485"/>
    </row>
    <row r="42" spans="1:33" x14ac:dyDescent="0.55000000000000004">
      <c r="A42" s="485" t="s">
        <v>115</v>
      </c>
      <c r="B42" s="485"/>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5"/>
    </row>
    <row r="43" spans="1:33" x14ac:dyDescent="0.55000000000000004">
      <c r="A43" s="485" t="s">
        <v>133</v>
      </c>
      <c r="B43" s="498"/>
      <c r="C43" s="498"/>
      <c r="D43" s="498"/>
      <c r="E43" s="498"/>
      <c r="F43" s="498"/>
      <c r="G43" s="498"/>
      <c r="H43" s="498"/>
      <c r="I43" s="498"/>
      <c r="J43" s="498"/>
      <c r="K43" s="498"/>
      <c r="L43" s="498"/>
      <c r="M43" s="498"/>
      <c r="N43" s="498"/>
      <c r="O43" s="498"/>
      <c r="P43" s="498"/>
      <c r="Q43" s="498"/>
      <c r="R43" s="498"/>
      <c r="S43" s="498"/>
      <c r="T43" s="498"/>
      <c r="U43" s="498"/>
      <c r="V43" s="498"/>
      <c r="W43" s="498"/>
      <c r="X43" s="498"/>
      <c r="Y43" s="485"/>
      <c r="Z43" s="485"/>
      <c r="AA43" s="485"/>
      <c r="AB43" s="485"/>
      <c r="AC43" s="485"/>
      <c r="AD43" s="485"/>
      <c r="AE43" s="485"/>
      <c r="AF43" s="485"/>
      <c r="AG43" s="485"/>
    </row>
    <row r="44" spans="1:33" ht="16.75" customHeight="1" x14ac:dyDescent="0.55000000000000004">
      <c r="A44" s="485"/>
      <c r="B44" s="485" t="s">
        <v>134</v>
      </c>
      <c r="C44" s="485"/>
      <c r="D44" s="485"/>
      <c r="E44" s="485"/>
      <c r="F44" s="485"/>
      <c r="G44" s="485"/>
      <c r="H44" s="485"/>
      <c r="I44" s="485"/>
      <c r="J44" s="485"/>
      <c r="K44" s="498"/>
      <c r="L44" s="498"/>
      <c r="M44" s="498"/>
      <c r="N44" s="498"/>
      <c r="O44" s="498"/>
      <c r="P44" s="498"/>
      <c r="Q44" s="498"/>
      <c r="R44" s="498"/>
      <c r="S44" s="498"/>
      <c r="T44" s="498"/>
      <c r="U44" s="498"/>
      <c r="V44" s="498"/>
      <c r="W44" s="498"/>
      <c r="X44" s="498"/>
      <c r="Y44" s="485"/>
      <c r="Z44" s="485"/>
      <c r="AA44" s="485"/>
      <c r="AB44" s="485"/>
      <c r="AC44" s="485"/>
      <c r="AD44" s="485"/>
      <c r="AE44" s="485"/>
      <c r="AF44" s="485"/>
      <c r="AG44" s="485"/>
    </row>
    <row r="45" spans="1:33" x14ac:dyDescent="0.55000000000000004">
      <c r="A45" s="485" t="s">
        <v>116</v>
      </c>
      <c r="B45" s="485"/>
      <c r="C45" s="485"/>
      <c r="D45" s="485"/>
      <c r="E45" s="485"/>
      <c r="F45" s="485"/>
      <c r="G45" s="485"/>
      <c r="H45" s="485"/>
      <c r="I45" s="485"/>
      <c r="J45" s="485"/>
      <c r="K45" s="485"/>
      <c r="L45" s="485"/>
      <c r="M45" s="485"/>
      <c r="N45" s="485"/>
      <c r="O45" s="485"/>
      <c r="P45" s="485"/>
      <c r="Q45" s="485"/>
      <c r="R45" s="485"/>
      <c r="S45" s="485"/>
      <c r="T45" s="485"/>
      <c r="U45" s="485"/>
      <c r="V45" s="485"/>
      <c r="W45" s="485"/>
      <c r="X45" s="485"/>
      <c r="Y45" s="485"/>
      <c r="Z45" s="485"/>
      <c r="AA45" s="485"/>
      <c r="AB45" s="485"/>
      <c r="AC45" s="485"/>
      <c r="AD45" s="485"/>
      <c r="AE45" s="485"/>
      <c r="AF45" s="485"/>
      <c r="AG45" s="485"/>
    </row>
    <row r="46" spans="1:33" x14ac:dyDescent="0.55000000000000004">
      <c r="A46" s="485" t="s">
        <v>117</v>
      </c>
      <c r="B46" s="485"/>
      <c r="C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row>
    <row r="47" spans="1:33" x14ac:dyDescent="0.55000000000000004">
      <c r="A47" s="485" t="s">
        <v>118</v>
      </c>
      <c r="B47" s="485"/>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row>
    <row r="48" spans="1:33" x14ac:dyDescent="0.55000000000000004">
      <c r="A48" s="48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row>
    <row r="49" spans="1:27" x14ac:dyDescent="0.55000000000000004">
      <c r="A49" s="48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row>
  </sheetData>
  <sheetProtection algorithmName="SHA-512" hashValue="/t8FGB+zzYnbdETMi61zsVbKDmqumVXQoBXKINyJkvlxWo7G50YiGPLZlbIyccAO9phQVEfwne66pe12aRC5Jg==" saltValue="zuAhqp+i5oTyY44zXTX1gw==" spinCount="100000" sheet="1" objects="1" scenarios="1"/>
  <mergeCells count="14">
    <mergeCell ref="A17:B17"/>
    <mergeCell ref="I30:L30"/>
    <mergeCell ref="H13:R13"/>
    <mergeCell ref="I28:L28"/>
    <mergeCell ref="P7:Q7"/>
    <mergeCell ref="J17:K17"/>
    <mergeCell ref="I34:X34"/>
    <mergeCell ref="I38:X38"/>
    <mergeCell ref="I36:P36"/>
    <mergeCell ref="R6:Z6"/>
    <mergeCell ref="R7:Z7"/>
    <mergeCell ref="R8:Z8"/>
    <mergeCell ref="R9:Z9"/>
    <mergeCell ref="R10:Z10"/>
  </mergeCells>
  <phoneticPr fontId="1"/>
  <pageMargins left="0.70866141732283472" right="0.70866141732283472" top="0.55118110236220474" bottom="0.55118110236220474" header="0.31496062992125984" footer="0.31496062992125984"/>
  <pageSetup paperSize="9" scale="7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pageSetUpPr fitToPage="1"/>
  </sheetPr>
  <dimension ref="B1:J23"/>
  <sheetViews>
    <sheetView topLeftCell="A17" workbookViewId="0">
      <selection activeCell="E6" sqref="E6"/>
    </sheetView>
  </sheetViews>
  <sheetFormatPr defaultRowHeight="18" x14ac:dyDescent="0.55000000000000004"/>
  <cols>
    <col min="1" max="1" width="5.9140625" customWidth="1"/>
    <col min="2" max="2" width="18.08203125" customWidth="1"/>
    <col min="3" max="3" width="22.4140625" customWidth="1"/>
    <col min="4" max="4" width="36.4140625" customWidth="1"/>
  </cols>
  <sheetData>
    <row r="1" spans="2:10" ht="51.65" customHeight="1" thickBot="1" x14ac:dyDescent="0.6">
      <c r="B1" s="58" t="s">
        <v>209</v>
      </c>
      <c r="C1" s="55"/>
      <c r="D1" s="438"/>
      <c r="E1" s="438"/>
      <c r="F1" s="438"/>
      <c r="G1" s="438"/>
      <c r="H1" s="55"/>
    </row>
    <row r="2" spans="2:10" ht="32.4" customHeight="1" thickBot="1" x14ac:dyDescent="0.6">
      <c r="B2" s="6" t="s">
        <v>165</v>
      </c>
      <c r="C2" s="382">
        <f>IF(TRIM(SUBSTITUTE(中間報告書!R8,"　",""))="","中間報告書のシートに団体名を入力してください",中間報告書!R8)</f>
        <v>0</v>
      </c>
      <c r="D2" s="382"/>
      <c r="E2" s="382"/>
      <c r="F2" s="59" t="s">
        <v>200</v>
      </c>
      <c r="G2" s="59"/>
    </row>
    <row r="3" spans="2:10" ht="20" thickBot="1" x14ac:dyDescent="0.6">
      <c r="B3" s="439" t="s">
        <v>128</v>
      </c>
      <c r="C3" s="439"/>
      <c r="D3" s="439"/>
      <c r="F3" s="416" t="s">
        <v>201</v>
      </c>
      <c r="G3" s="416"/>
    </row>
    <row r="4" spans="2:10" ht="37.25" customHeight="1" thickBot="1" x14ac:dyDescent="0.6">
      <c r="B4" s="60" t="s">
        <v>194</v>
      </c>
      <c r="C4" s="61"/>
      <c r="D4" s="61"/>
      <c r="E4" s="62" t="s">
        <v>203</v>
      </c>
      <c r="F4" s="63" t="s">
        <v>204</v>
      </c>
      <c r="G4" s="64" t="s">
        <v>205</v>
      </c>
    </row>
    <row r="5" spans="2:10" ht="25.75" customHeight="1" x14ac:dyDescent="0.55000000000000004">
      <c r="B5" s="440" t="s">
        <v>189</v>
      </c>
      <c r="C5" s="441"/>
      <c r="D5" s="441"/>
      <c r="E5" s="442"/>
      <c r="F5" s="63"/>
      <c r="G5" s="65"/>
      <c r="J5" t="s">
        <v>128</v>
      </c>
    </row>
    <row r="6" spans="2:10" ht="35.4" customHeight="1" x14ac:dyDescent="0.55000000000000004">
      <c r="B6" s="474" t="s">
        <v>206</v>
      </c>
      <c r="C6" s="475"/>
      <c r="D6" s="475"/>
      <c r="E6" s="66"/>
      <c r="F6" s="67"/>
      <c r="G6" s="68"/>
    </row>
    <row r="7" spans="2:10" ht="42" customHeight="1" x14ac:dyDescent="0.55000000000000004">
      <c r="B7" s="476" t="s">
        <v>191</v>
      </c>
      <c r="C7" s="477"/>
      <c r="D7" s="477"/>
      <c r="E7" s="66"/>
      <c r="F7" s="67"/>
      <c r="G7" s="68"/>
    </row>
    <row r="8" spans="2:10" ht="42" customHeight="1" x14ac:dyDescent="0.55000000000000004">
      <c r="B8" s="476" t="s">
        <v>193</v>
      </c>
      <c r="C8" s="477"/>
      <c r="D8" s="478"/>
      <c r="E8" s="66"/>
      <c r="F8" s="67"/>
      <c r="G8" s="68"/>
    </row>
    <row r="9" spans="2:10" ht="24.65" customHeight="1" x14ac:dyDescent="0.55000000000000004">
      <c r="B9" s="413" t="s">
        <v>207</v>
      </c>
      <c r="C9" s="414"/>
      <c r="D9" s="414"/>
      <c r="E9" s="415"/>
      <c r="F9" s="463"/>
      <c r="G9" s="417"/>
    </row>
    <row r="10" spans="2:10" ht="34.25" customHeight="1" x14ac:dyDescent="0.55000000000000004">
      <c r="B10" s="479" t="s">
        <v>171</v>
      </c>
      <c r="C10" s="480"/>
      <c r="D10" s="480"/>
      <c r="E10" s="66"/>
      <c r="F10" s="67"/>
      <c r="G10" s="68"/>
    </row>
    <row r="11" spans="2:10" ht="38.4" customHeight="1" x14ac:dyDescent="0.55000000000000004">
      <c r="B11" s="479" t="s">
        <v>206</v>
      </c>
      <c r="C11" s="480"/>
      <c r="D11" s="480"/>
      <c r="E11" s="66"/>
      <c r="F11" s="67"/>
      <c r="G11" s="68"/>
    </row>
    <row r="12" spans="2:10" ht="38.4" customHeight="1" x14ac:dyDescent="0.55000000000000004">
      <c r="B12" s="469" t="s">
        <v>178</v>
      </c>
      <c r="C12" s="470"/>
      <c r="D12" s="470"/>
      <c r="E12" s="66"/>
      <c r="F12" s="67"/>
      <c r="G12" s="68"/>
    </row>
    <row r="13" spans="2:10" ht="38.4" customHeight="1" x14ac:dyDescent="0.55000000000000004">
      <c r="B13" s="469" t="s">
        <v>192</v>
      </c>
      <c r="C13" s="470"/>
      <c r="D13" s="470"/>
      <c r="E13" s="66"/>
      <c r="F13" s="67"/>
      <c r="G13" s="68"/>
    </row>
    <row r="14" spans="2:10" ht="23.4" customHeight="1" x14ac:dyDescent="0.55000000000000004">
      <c r="B14" s="471" t="s">
        <v>166</v>
      </c>
      <c r="C14" s="472"/>
      <c r="D14" s="472"/>
      <c r="E14" s="473"/>
      <c r="F14" s="463"/>
      <c r="G14" s="417"/>
    </row>
    <row r="15" spans="2:10" ht="34.25" customHeight="1" x14ac:dyDescent="0.55000000000000004">
      <c r="B15" s="479" t="s">
        <v>210</v>
      </c>
      <c r="C15" s="480"/>
      <c r="D15" s="481"/>
      <c r="E15" s="69"/>
      <c r="F15" s="70"/>
      <c r="G15" s="71"/>
    </row>
    <row r="16" spans="2:10" ht="34.25" customHeight="1" x14ac:dyDescent="0.55000000000000004">
      <c r="B16" s="469" t="s">
        <v>173</v>
      </c>
      <c r="C16" s="470"/>
      <c r="D16" s="482"/>
      <c r="E16" s="72"/>
      <c r="F16" s="70"/>
      <c r="G16" s="71"/>
    </row>
    <row r="17" spans="2:7" ht="143.4" customHeight="1" x14ac:dyDescent="0.55000000000000004">
      <c r="B17" s="476" t="s">
        <v>198</v>
      </c>
      <c r="C17" s="470"/>
      <c r="D17" s="482"/>
      <c r="E17" s="72"/>
      <c r="F17" s="70"/>
      <c r="G17" s="71"/>
    </row>
    <row r="18" spans="2:7" ht="21" customHeight="1" x14ac:dyDescent="0.55000000000000004">
      <c r="B18" s="421" t="s">
        <v>167</v>
      </c>
      <c r="C18" s="422"/>
      <c r="D18" s="422"/>
      <c r="E18" s="423"/>
      <c r="F18" s="463"/>
      <c r="G18" s="417"/>
    </row>
    <row r="19" spans="2:7" ht="39.65" customHeight="1" thickBot="1" x14ac:dyDescent="0.6">
      <c r="B19" s="467" t="s">
        <v>206</v>
      </c>
      <c r="C19" s="468"/>
      <c r="D19" s="468"/>
      <c r="E19" s="73"/>
      <c r="F19" s="70"/>
      <c r="G19" s="71"/>
    </row>
    <row r="22" spans="2:7" hidden="1" x14ac:dyDescent="0.55000000000000004"/>
    <row r="23" spans="2:7" ht="29" hidden="1" x14ac:dyDescent="0.55000000000000004">
      <c r="E23" s="7" t="s">
        <v>172</v>
      </c>
    </row>
  </sheetData>
  <mergeCells count="22">
    <mergeCell ref="F14:G14"/>
    <mergeCell ref="F18:G18"/>
    <mergeCell ref="B15:D15"/>
    <mergeCell ref="B16:D16"/>
    <mergeCell ref="B17:D17"/>
    <mergeCell ref="B18:E18"/>
    <mergeCell ref="D1:G1"/>
    <mergeCell ref="B19:D19"/>
    <mergeCell ref="B13:D13"/>
    <mergeCell ref="B14:E14"/>
    <mergeCell ref="B3:D3"/>
    <mergeCell ref="B5:E5"/>
    <mergeCell ref="B6:D6"/>
    <mergeCell ref="B7:D7"/>
    <mergeCell ref="B8:D8"/>
    <mergeCell ref="B9:E9"/>
    <mergeCell ref="B10:D10"/>
    <mergeCell ref="B11:D11"/>
    <mergeCell ref="B12:D12"/>
    <mergeCell ref="C2:E2"/>
    <mergeCell ref="F3:G3"/>
    <mergeCell ref="F9:G9"/>
  </mergeCells>
  <phoneticPr fontId="1"/>
  <dataValidations count="1">
    <dataValidation type="list" allowBlank="1" showInputMessage="1" showErrorMessage="1" sqref="E15:G17 E10:G13 E19:G19 E6:G8" xr:uid="{00000000-0002-0000-1000-000000000000}">
      <formula1>$E$23:$E$24</formula1>
    </dataValidation>
  </dataValidations>
  <pageMargins left="0.7" right="0.7" top="0.75" bottom="0.75" header="0.3" footer="0.3"/>
  <pageSetup paperSize="9" scale="6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49"/>
  <sheetViews>
    <sheetView tabSelected="1" zoomScaleNormal="100" workbookViewId="0">
      <selection activeCell="AD34" sqref="AD34"/>
    </sheetView>
  </sheetViews>
  <sheetFormatPr defaultRowHeight="18" x14ac:dyDescent="0.55000000000000004"/>
  <cols>
    <col min="1" max="25" width="4" customWidth="1"/>
    <col min="26" max="26" width="4.6640625" customWidth="1"/>
    <col min="27" max="51" width="4" customWidth="1"/>
  </cols>
  <sheetData>
    <row r="1" spans="1:33" x14ac:dyDescent="0.55000000000000004">
      <c r="A1" s="11" t="s">
        <v>252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x14ac:dyDescent="0.55000000000000004">
      <c r="A2" s="11"/>
      <c r="B2" s="11"/>
      <c r="C2" s="11"/>
      <c r="D2" s="11"/>
      <c r="E2" s="11"/>
      <c r="F2" s="11"/>
      <c r="G2" s="11"/>
      <c r="H2" s="11"/>
      <c r="I2" s="11"/>
      <c r="J2" s="11"/>
      <c r="K2" s="11"/>
      <c r="L2" s="11"/>
      <c r="M2" s="11"/>
      <c r="N2" s="11"/>
      <c r="O2" s="11"/>
      <c r="P2" s="11"/>
      <c r="Q2" s="11"/>
      <c r="R2" s="11"/>
      <c r="S2" s="11" t="s">
        <v>131</v>
      </c>
      <c r="T2" s="11"/>
      <c r="U2" s="273"/>
      <c r="V2" s="273"/>
      <c r="W2" s="11" t="s">
        <v>253</v>
      </c>
      <c r="X2" s="11" t="s">
        <v>254</v>
      </c>
      <c r="Y2" s="110">
        <v>2</v>
      </c>
      <c r="Z2" s="11"/>
      <c r="AA2" s="11"/>
      <c r="AB2" s="11"/>
      <c r="AC2" s="11"/>
      <c r="AD2" s="11"/>
      <c r="AE2" s="11"/>
      <c r="AF2" s="11"/>
      <c r="AG2" s="11"/>
    </row>
    <row r="3" spans="1:33" x14ac:dyDescent="0.55000000000000004">
      <c r="A3" s="75"/>
      <c r="B3" s="76"/>
      <c r="C3" s="76"/>
      <c r="D3" s="76"/>
      <c r="E3" s="76"/>
      <c r="F3" s="76"/>
      <c r="G3" s="76"/>
      <c r="H3" s="76"/>
      <c r="I3" s="11"/>
      <c r="J3" s="11"/>
      <c r="K3" s="11"/>
      <c r="L3" s="11"/>
      <c r="M3" s="11"/>
      <c r="N3" s="11"/>
      <c r="O3" s="11"/>
      <c r="P3" s="11"/>
      <c r="Q3" s="11"/>
      <c r="R3" s="11"/>
      <c r="S3" s="11" t="s">
        <v>103</v>
      </c>
      <c r="T3" s="169">
        <v>9</v>
      </c>
      <c r="U3" s="11" t="s">
        <v>125</v>
      </c>
      <c r="V3" s="169" t="s">
        <v>119</v>
      </c>
      <c r="W3" s="11" t="s">
        <v>126</v>
      </c>
      <c r="X3" s="169" t="s">
        <v>119</v>
      </c>
      <c r="Y3" s="11" t="s">
        <v>127</v>
      </c>
      <c r="Z3" s="11"/>
      <c r="AA3" s="11"/>
      <c r="AB3" s="11"/>
      <c r="AC3" s="11"/>
      <c r="AD3" s="11"/>
      <c r="AE3" s="11"/>
      <c r="AF3" s="11"/>
      <c r="AG3" s="11"/>
    </row>
    <row r="4" spans="1:33" ht="9" customHeight="1" x14ac:dyDescent="0.55000000000000004">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25.75" customHeight="1" x14ac:dyDescent="0.55000000000000004">
      <c r="A5" s="11"/>
      <c r="B5" s="261">
        <f>+【2月】実績報告!R8</f>
        <v>0</v>
      </c>
      <c r="C5" s="261"/>
      <c r="D5" s="261"/>
      <c r="E5" s="261"/>
      <c r="F5" s="261"/>
      <c r="G5" s="261"/>
      <c r="H5" s="261"/>
      <c r="I5" s="261"/>
      <c r="J5" s="261"/>
      <c r="K5" s="11"/>
      <c r="L5" s="11"/>
      <c r="M5" s="11"/>
      <c r="N5" s="11"/>
      <c r="O5" s="11"/>
      <c r="P5" s="11"/>
      <c r="Q5" s="11"/>
      <c r="R5" s="11"/>
      <c r="S5" s="11"/>
      <c r="T5" s="11"/>
      <c r="U5" s="11"/>
      <c r="V5" s="11"/>
      <c r="W5" s="11"/>
      <c r="X5" s="11"/>
      <c r="Y5" s="11"/>
      <c r="Z5" s="11"/>
      <c r="AA5" s="11"/>
      <c r="AB5" s="11"/>
      <c r="AC5" s="11"/>
      <c r="AD5" s="11"/>
      <c r="AE5" s="11"/>
      <c r="AF5" s="11"/>
      <c r="AG5" s="11"/>
    </row>
    <row r="6" spans="1:33" ht="18" customHeight="1" x14ac:dyDescent="0.55000000000000004">
      <c r="A6" s="11"/>
      <c r="B6" s="209" t="s">
        <v>344</v>
      </c>
      <c r="C6" s="11"/>
      <c r="D6" s="484">
        <f>+【2月】実績報告!R9</f>
        <v>0</v>
      </c>
      <c r="E6" s="484"/>
      <c r="F6" s="484"/>
      <c r="G6" s="484"/>
      <c r="H6" s="171" t="s">
        <v>345</v>
      </c>
      <c r="I6" s="171"/>
      <c r="J6" s="171"/>
      <c r="K6" s="171"/>
      <c r="L6" s="171"/>
      <c r="M6" s="11"/>
      <c r="N6" s="11"/>
      <c r="O6" s="11"/>
      <c r="P6" s="11"/>
      <c r="Q6" s="11"/>
      <c r="R6" s="11"/>
      <c r="S6" s="11"/>
      <c r="T6" s="11"/>
      <c r="U6" s="11"/>
      <c r="V6" s="11"/>
      <c r="W6" s="11"/>
      <c r="X6" s="11"/>
      <c r="Y6" s="11"/>
      <c r="Z6" s="11"/>
      <c r="AA6" s="11"/>
      <c r="AB6" s="11"/>
      <c r="AC6" s="11"/>
      <c r="AD6" s="11"/>
      <c r="AE6" s="11"/>
      <c r="AF6" s="11"/>
      <c r="AG6" s="11"/>
    </row>
    <row r="7" spans="1:33" ht="24" customHeight="1" x14ac:dyDescent="0.55000000000000004">
      <c r="A7" s="11"/>
      <c r="B7" s="11"/>
      <c r="C7" s="11"/>
      <c r="D7" s="11"/>
      <c r="E7" s="11"/>
      <c r="F7" s="11"/>
      <c r="G7" s="11"/>
      <c r="H7" s="11"/>
      <c r="I7" s="11"/>
      <c r="J7" s="11"/>
      <c r="K7" s="11"/>
      <c r="L7" s="11"/>
      <c r="M7" s="11"/>
      <c r="N7" s="11"/>
      <c r="O7" s="11"/>
      <c r="P7" s="11"/>
      <c r="Q7" s="11"/>
      <c r="R7" s="171"/>
      <c r="S7" s="171" t="s">
        <v>346</v>
      </c>
      <c r="T7" s="171"/>
      <c r="U7" s="171"/>
      <c r="V7" s="171"/>
      <c r="W7" s="171"/>
      <c r="X7" s="171"/>
      <c r="Y7" s="171"/>
      <c r="Z7" s="171"/>
      <c r="AA7" s="11"/>
      <c r="AB7" s="11"/>
      <c r="AC7" s="11"/>
      <c r="AD7" s="11"/>
      <c r="AE7" s="11"/>
      <c r="AF7" s="11"/>
      <c r="AG7" s="11"/>
    </row>
    <row r="8" spans="1:33" ht="7.25" customHeight="1" x14ac:dyDescent="0.55000000000000004">
      <c r="A8" s="11"/>
      <c r="B8" s="11"/>
      <c r="C8" s="11"/>
      <c r="D8" s="11"/>
      <c r="E8" s="11"/>
      <c r="F8" s="11"/>
      <c r="G8" s="11"/>
      <c r="H8" s="11"/>
      <c r="I8" s="11"/>
      <c r="J8" s="11"/>
      <c r="K8" s="11"/>
      <c r="L8" s="11"/>
      <c r="M8" s="11"/>
      <c r="N8" s="11"/>
      <c r="O8" s="11"/>
      <c r="P8" s="276"/>
      <c r="Q8" s="276"/>
      <c r="R8" s="261"/>
      <c r="S8" s="261"/>
      <c r="T8" s="261"/>
      <c r="U8" s="261"/>
      <c r="V8" s="261"/>
      <c r="W8" s="261"/>
      <c r="X8" s="261"/>
      <c r="Y8" s="261"/>
      <c r="Z8" s="261"/>
      <c r="AA8" s="11"/>
      <c r="AB8" s="11"/>
      <c r="AC8" s="11"/>
      <c r="AD8" s="11"/>
      <c r="AE8" s="11"/>
      <c r="AF8" s="11"/>
      <c r="AG8" s="11"/>
    </row>
    <row r="9" spans="1:33" ht="7.25" customHeight="1" x14ac:dyDescent="0.55000000000000004">
      <c r="A9" s="11"/>
      <c r="B9" s="11"/>
      <c r="C9" s="11"/>
      <c r="D9" s="11"/>
      <c r="E9" s="11"/>
      <c r="F9" s="11"/>
      <c r="G9" s="11"/>
      <c r="H9" s="11"/>
      <c r="I9" s="11"/>
      <c r="J9" s="11"/>
      <c r="K9" s="11"/>
      <c r="L9" s="11"/>
      <c r="M9" s="11"/>
      <c r="N9" s="11"/>
      <c r="O9" s="11"/>
      <c r="P9" s="11"/>
      <c r="Q9" s="11"/>
      <c r="R9" s="261"/>
      <c r="S9" s="261"/>
      <c r="T9" s="261"/>
      <c r="U9" s="261"/>
      <c r="V9" s="261"/>
      <c r="W9" s="261"/>
      <c r="X9" s="261"/>
      <c r="Y9" s="261"/>
      <c r="Z9" s="261"/>
      <c r="AA9" s="11"/>
      <c r="AB9" s="11"/>
      <c r="AC9" s="11"/>
      <c r="AD9" s="11"/>
      <c r="AE9" s="11"/>
      <c r="AF9" s="11"/>
      <c r="AG9" s="11"/>
    </row>
    <row r="10" spans="1:33" ht="7.25" customHeight="1" x14ac:dyDescent="0.55000000000000004">
      <c r="A10" s="11"/>
      <c r="B10" s="11"/>
      <c r="C10" s="11"/>
      <c r="D10" s="11"/>
      <c r="E10" s="11"/>
      <c r="F10" s="11"/>
      <c r="G10" s="11"/>
      <c r="H10" s="11"/>
      <c r="I10" s="11"/>
      <c r="J10" s="11"/>
      <c r="K10" s="11"/>
      <c r="L10" s="11"/>
      <c r="M10" s="11"/>
      <c r="N10" s="11"/>
      <c r="O10" s="11"/>
      <c r="P10" s="11"/>
      <c r="Q10" s="11"/>
      <c r="R10" s="261"/>
      <c r="S10" s="261"/>
      <c r="T10" s="261"/>
      <c r="U10" s="261"/>
      <c r="V10" s="261"/>
      <c r="W10" s="261"/>
      <c r="X10" s="261"/>
      <c r="Y10" s="261"/>
      <c r="Z10" s="261"/>
      <c r="AA10" s="11"/>
      <c r="AB10" s="11"/>
      <c r="AC10" s="11"/>
      <c r="AD10" s="11"/>
      <c r="AE10" s="11"/>
      <c r="AF10" s="11"/>
      <c r="AG10" s="11"/>
    </row>
    <row r="11" spans="1:33" ht="7.25" customHeight="1" x14ac:dyDescent="0.55000000000000004">
      <c r="A11" s="11"/>
      <c r="B11" s="11"/>
      <c r="C11" s="11"/>
      <c r="D11" s="11"/>
      <c r="E11" s="11"/>
      <c r="F11" s="11"/>
      <c r="G11" s="11"/>
      <c r="H11" s="11"/>
      <c r="I11" s="11"/>
      <c r="J11" s="11"/>
      <c r="K11" s="11"/>
      <c r="L11" s="11"/>
      <c r="M11" s="11"/>
      <c r="N11" s="11"/>
      <c r="O11" s="11"/>
      <c r="P11" s="11"/>
      <c r="Q11" s="11"/>
      <c r="R11" s="261"/>
      <c r="S11" s="261"/>
      <c r="T11" s="261"/>
      <c r="U11" s="261"/>
      <c r="V11" s="261"/>
      <c r="W11" s="261"/>
      <c r="X11" s="261"/>
      <c r="Y11" s="261"/>
      <c r="Z11" s="261"/>
      <c r="AA11" s="11"/>
      <c r="AB11" s="11"/>
      <c r="AC11" s="11"/>
      <c r="AD11" s="11"/>
      <c r="AE11" s="11"/>
      <c r="AF11" s="11"/>
      <c r="AG11" s="11"/>
    </row>
    <row r="12" spans="1:33" ht="7.25" customHeight="1" x14ac:dyDescent="0.55000000000000004">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row>
    <row r="13" spans="1:33" ht="7.25" customHeight="1" x14ac:dyDescent="0.55000000000000004">
      <c r="A13" s="11"/>
      <c r="B13" s="11"/>
      <c r="C13" s="11"/>
      <c r="D13" s="11"/>
      <c r="E13" s="11"/>
      <c r="F13" s="11"/>
      <c r="G13" s="11"/>
      <c r="H13" s="77"/>
      <c r="I13" s="77"/>
      <c r="J13" s="77"/>
      <c r="K13" s="77"/>
      <c r="L13" s="77"/>
      <c r="M13" s="77"/>
      <c r="N13" s="77"/>
      <c r="O13" s="77"/>
      <c r="P13" s="77"/>
      <c r="Q13" s="77"/>
      <c r="R13" s="11"/>
      <c r="S13" s="11"/>
      <c r="T13" s="11"/>
      <c r="U13" s="11"/>
      <c r="V13" s="11"/>
      <c r="W13" s="11"/>
      <c r="X13" s="11"/>
      <c r="Y13" s="11"/>
      <c r="Z13" s="11"/>
      <c r="AA13" s="11"/>
      <c r="AB13" s="11"/>
      <c r="AC13" s="11"/>
      <c r="AD13" s="11"/>
      <c r="AE13" s="11"/>
      <c r="AF13" s="11"/>
      <c r="AG13" s="11"/>
    </row>
    <row r="14" spans="1:33" ht="21.65" customHeight="1" x14ac:dyDescent="0.55000000000000004">
      <c r="A14" s="11"/>
      <c r="B14" s="11"/>
      <c r="C14" s="11"/>
      <c r="D14" s="11"/>
      <c r="E14" s="11"/>
      <c r="F14" s="11"/>
      <c r="G14" s="11"/>
      <c r="H14" s="265" t="s">
        <v>255</v>
      </c>
      <c r="I14" s="265"/>
      <c r="J14" s="265"/>
      <c r="K14" s="265"/>
      <c r="L14" s="265"/>
      <c r="M14" s="265"/>
      <c r="N14" s="265"/>
      <c r="O14" s="265"/>
      <c r="P14" s="265"/>
      <c r="Q14" s="265"/>
      <c r="R14" s="265"/>
      <c r="S14" s="11"/>
      <c r="T14" s="11"/>
      <c r="U14" s="11"/>
      <c r="V14" s="11"/>
      <c r="W14" s="11"/>
      <c r="X14" s="11"/>
      <c r="Y14" s="11"/>
      <c r="Z14" s="11"/>
      <c r="AA14" s="11"/>
      <c r="AB14" s="11"/>
      <c r="AC14" s="11"/>
      <c r="AD14" s="11"/>
      <c r="AE14" s="11"/>
      <c r="AF14" s="11"/>
      <c r="AG14" s="169"/>
    </row>
    <row r="15" spans="1:33" ht="9.65" customHeight="1"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ht="9.65" customHeight="1"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ht="9.65" customHeight="1" x14ac:dyDescent="0.55000000000000004">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row>
    <row r="18" spans="1:33" x14ac:dyDescent="0.55000000000000004">
      <c r="A18" s="273" t="s">
        <v>129</v>
      </c>
      <c r="B18" s="273"/>
      <c r="C18" s="76">
        <f>+【2月】実績報告!T2</f>
        <v>9</v>
      </c>
      <c r="D18" s="76" t="s">
        <v>125</v>
      </c>
      <c r="E18" s="76">
        <f>+【2月】実績報告!V2</f>
        <v>2</v>
      </c>
      <c r="F18" s="76" t="s">
        <v>126</v>
      </c>
      <c r="G18" s="76">
        <f>+【2月】実績報告!X2</f>
        <v>28</v>
      </c>
      <c r="H18" s="76" t="s">
        <v>127</v>
      </c>
      <c r="I18" s="76" t="s">
        <v>256</v>
      </c>
      <c r="J18" s="76"/>
      <c r="K18" s="76"/>
      <c r="L18" s="76"/>
      <c r="M18" s="76"/>
      <c r="N18" s="76"/>
      <c r="O18" s="76"/>
      <c r="P18" s="76"/>
      <c r="Q18" s="76"/>
      <c r="R18" s="76"/>
      <c r="S18" s="76"/>
      <c r="T18" s="76"/>
      <c r="U18" s="76"/>
      <c r="V18" s="76"/>
      <c r="W18" s="76"/>
      <c r="X18" s="11"/>
      <c r="Y18" s="11"/>
      <c r="Z18" s="11"/>
      <c r="AA18" s="11"/>
      <c r="AC18" s="11"/>
      <c r="AD18" s="11"/>
      <c r="AE18" s="11"/>
      <c r="AF18" s="11"/>
      <c r="AG18" s="11"/>
    </row>
    <row r="19" spans="1:33" x14ac:dyDescent="0.55000000000000004">
      <c r="A19" s="11" t="s">
        <v>257</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spans="1:33" x14ac:dyDescent="0.55000000000000004">
      <c r="A21" s="11"/>
      <c r="B21" s="11"/>
      <c r="C21" s="11"/>
      <c r="D21" s="11"/>
      <c r="E21" s="11"/>
      <c r="F21" s="11"/>
      <c r="G21" s="11"/>
      <c r="H21" s="11"/>
      <c r="I21" s="11"/>
      <c r="J21" s="11"/>
      <c r="K21" s="11"/>
      <c r="L21" s="11" t="s">
        <v>109</v>
      </c>
      <c r="M21" s="11"/>
      <c r="N21" s="11"/>
      <c r="O21" s="11"/>
      <c r="P21" s="11"/>
      <c r="Q21" s="11"/>
      <c r="R21" s="11"/>
      <c r="S21" s="11"/>
      <c r="T21" s="11"/>
      <c r="U21" s="11"/>
      <c r="V21" s="11"/>
      <c r="W21" s="11"/>
      <c r="X21" s="11"/>
      <c r="Y21" s="11"/>
      <c r="Z21" s="11"/>
      <c r="AA21" s="11"/>
      <c r="AB21" s="11"/>
      <c r="AC21" s="11"/>
      <c r="AD21" s="11"/>
      <c r="AE21" s="11"/>
      <c r="AF21" s="11"/>
      <c r="AG21" s="11"/>
    </row>
    <row r="22" spans="1:33" ht="12.65" customHeight="1"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2.65" customHeight="1" x14ac:dyDescent="0.55000000000000004">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55000000000000004">
      <c r="A24" s="11" t="s">
        <v>258</v>
      </c>
      <c r="B24" s="11"/>
      <c r="C24" s="11"/>
      <c r="D24" s="11"/>
      <c r="E24" s="11"/>
      <c r="F24" s="11"/>
      <c r="G24" s="11"/>
      <c r="H24" s="11"/>
      <c r="I24" s="11"/>
      <c r="J24" s="11"/>
      <c r="K24" s="172"/>
      <c r="L24" s="172"/>
      <c r="M24" s="483">
        <f>+【2月】実績報告!I28</f>
        <v>0</v>
      </c>
      <c r="N24" s="483"/>
      <c r="O24" s="483"/>
      <c r="P24" s="172" t="s">
        <v>138</v>
      </c>
      <c r="Q24" s="172"/>
      <c r="R24" s="11"/>
      <c r="S24" s="11"/>
      <c r="T24" s="11"/>
      <c r="U24" s="11"/>
      <c r="V24" s="11"/>
      <c r="W24" s="11"/>
      <c r="X24" s="11"/>
      <c r="Y24" s="11"/>
      <c r="Z24" s="11"/>
      <c r="AA24" s="11"/>
      <c r="AB24" s="11"/>
      <c r="AC24" s="11"/>
      <c r="AD24" s="11"/>
      <c r="AE24" s="11"/>
      <c r="AF24" s="11"/>
      <c r="AG24" s="11"/>
    </row>
    <row r="25" spans="1:33" ht="14" customHeight="1"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259</v>
      </c>
      <c r="B26" s="11"/>
      <c r="C26" s="11"/>
      <c r="D26" s="11"/>
      <c r="E26" s="11"/>
      <c r="F26" s="11"/>
      <c r="G26" s="11"/>
      <c r="H26" s="11"/>
      <c r="I26" s="11"/>
      <c r="J26" s="11"/>
      <c r="K26" s="11"/>
      <c r="L26" s="11"/>
      <c r="M26" s="466">
        <f>+M24</f>
        <v>0</v>
      </c>
      <c r="N26" s="466"/>
      <c r="O26" s="466"/>
      <c r="P26" s="11" t="s">
        <v>138</v>
      </c>
      <c r="Q26" s="11"/>
      <c r="R26" s="11"/>
      <c r="S26" s="11"/>
      <c r="T26" s="11"/>
      <c r="U26" s="11"/>
      <c r="V26" s="11"/>
      <c r="W26" s="11"/>
      <c r="X26" s="11"/>
      <c r="Y26" s="11"/>
      <c r="Z26" s="11"/>
      <c r="AA26" s="11"/>
      <c r="AB26" s="11"/>
      <c r="AC26" s="11"/>
      <c r="AD26" s="11"/>
      <c r="AE26" s="11"/>
      <c r="AF26" s="11"/>
      <c r="AG26" s="11"/>
    </row>
    <row r="27" spans="1:33" ht="14" customHeight="1"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55000000000000004">
      <c r="A28" s="11" t="s">
        <v>260</v>
      </c>
      <c r="B28" s="11"/>
      <c r="C28" s="11"/>
      <c r="D28" s="11"/>
      <c r="E28" s="11"/>
      <c r="F28" s="11"/>
      <c r="G28" s="11"/>
      <c r="H28" s="11"/>
      <c r="I28" s="466"/>
      <c r="J28" s="466"/>
      <c r="K28" s="466"/>
      <c r="L28" s="466"/>
      <c r="M28" s="466">
        <f>+M26-M30</f>
        <v>0</v>
      </c>
      <c r="N28" s="466"/>
      <c r="O28" s="466"/>
      <c r="P28" s="11" t="s">
        <v>138</v>
      </c>
      <c r="Q28" s="11"/>
      <c r="R28" s="11"/>
      <c r="S28" s="11"/>
      <c r="T28" s="11"/>
      <c r="U28" s="11"/>
      <c r="V28" s="11"/>
      <c r="W28" s="11"/>
      <c r="X28" s="11"/>
      <c r="Y28" s="11"/>
      <c r="Z28" s="11"/>
      <c r="AA28" s="11"/>
      <c r="AB28" s="11"/>
      <c r="AC28" s="11"/>
      <c r="AD28" s="11"/>
      <c r="AE28" s="11"/>
      <c r="AF28" s="11"/>
      <c r="AG28" s="11"/>
    </row>
    <row r="29" spans="1:33" ht="11.4" customHeight="1"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55000000000000004">
      <c r="A30" s="11" t="s">
        <v>261</v>
      </c>
      <c r="B30" s="11"/>
      <c r="C30" s="11"/>
      <c r="D30" s="11"/>
      <c r="E30" s="11" t="s">
        <v>128</v>
      </c>
      <c r="F30" s="11"/>
      <c r="G30" s="11"/>
      <c r="H30" s="11"/>
      <c r="I30" s="466"/>
      <c r="J30" s="466"/>
      <c r="K30" s="466"/>
      <c r="L30" s="466"/>
      <c r="M30" s="483">
        <f>+【2月】実績報告!I30</f>
        <v>0</v>
      </c>
      <c r="N30" s="483"/>
      <c r="O30" s="483"/>
      <c r="P30" s="11" t="s">
        <v>138</v>
      </c>
      <c r="Q30" s="11"/>
      <c r="R30" s="11"/>
      <c r="S30" s="11"/>
      <c r="T30" s="11"/>
      <c r="U30" s="11"/>
      <c r="V30" s="11"/>
      <c r="W30" s="11"/>
      <c r="X30" s="11"/>
      <c r="Y30" s="11"/>
      <c r="Z30" s="11"/>
      <c r="AA30" s="11"/>
      <c r="AB30" s="11"/>
      <c r="AC30" s="11"/>
      <c r="AD30" s="11"/>
      <c r="AE30" s="11"/>
      <c r="AF30" s="11"/>
      <c r="AG30" s="11"/>
    </row>
    <row r="31" spans="1:33" ht="15.65" customHeight="1" x14ac:dyDescent="0.55000000000000004">
      <c r="A31" s="11"/>
      <c r="B31" s="11"/>
      <c r="C31" s="11"/>
      <c r="D31" s="11"/>
      <c r="E31" s="11"/>
      <c r="F31" s="11"/>
      <c r="G31" s="11"/>
      <c r="H31" s="11"/>
      <c r="I31" s="11"/>
      <c r="J31" s="11"/>
      <c r="K31" s="11" t="s">
        <v>128</v>
      </c>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55000000000000004">
      <c r="A32" s="11"/>
      <c r="B32" s="11"/>
      <c r="C32" s="11"/>
      <c r="D32" s="11"/>
      <c r="E32" s="11"/>
      <c r="F32" s="11"/>
      <c r="G32" s="11"/>
      <c r="H32" s="11"/>
      <c r="I32" s="11"/>
      <c r="J32" s="170"/>
      <c r="K32" s="11"/>
      <c r="L32" s="170"/>
      <c r="M32" s="11"/>
      <c r="N32" s="171"/>
      <c r="O32" s="11"/>
      <c r="P32" s="11"/>
      <c r="Q32" s="11"/>
      <c r="R32" s="11"/>
      <c r="S32" s="11"/>
      <c r="T32" s="11"/>
      <c r="U32" s="11"/>
      <c r="V32" s="11"/>
      <c r="W32" s="11"/>
      <c r="X32" s="11"/>
      <c r="Y32" s="11"/>
      <c r="Z32" s="11"/>
      <c r="AA32" s="11"/>
      <c r="AB32" s="11"/>
      <c r="AC32" s="11"/>
      <c r="AD32" s="11"/>
      <c r="AE32" s="11"/>
      <c r="AF32" s="11"/>
      <c r="AG32" s="11"/>
    </row>
    <row r="33" spans="1:33" x14ac:dyDescent="0.55000000000000004">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42" customHeight="1" x14ac:dyDescent="0.55000000000000004">
      <c r="A34" s="11"/>
      <c r="B34" s="11"/>
      <c r="C34" s="11"/>
      <c r="D34" s="11"/>
      <c r="E34" s="11"/>
      <c r="F34" s="11"/>
      <c r="G34" s="11"/>
      <c r="H34" s="11"/>
      <c r="I34" s="464"/>
      <c r="J34" s="464"/>
      <c r="K34" s="464"/>
      <c r="L34" s="464"/>
      <c r="M34" s="464"/>
      <c r="N34" s="464"/>
      <c r="O34" s="464"/>
      <c r="P34" s="464"/>
      <c r="Q34" s="464"/>
      <c r="R34" s="464"/>
      <c r="S34" s="464"/>
      <c r="T34" s="464"/>
      <c r="U34" s="464"/>
      <c r="V34" s="464"/>
      <c r="W34" s="464"/>
      <c r="X34" s="464"/>
      <c r="Y34" s="11"/>
      <c r="Z34" s="11"/>
      <c r="AA34" s="11"/>
      <c r="AB34" s="11"/>
      <c r="AC34" s="11"/>
      <c r="AD34" s="11"/>
      <c r="AE34" s="11"/>
      <c r="AF34" s="11"/>
      <c r="AG34" s="11"/>
    </row>
    <row r="35" spans="1:33" x14ac:dyDescent="0.55000000000000004">
      <c r="A35" s="11"/>
      <c r="B35" s="11"/>
      <c r="C35" s="11"/>
      <c r="D35" s="11"/>
      <c r="E35" s="11"/>
      <c r="F35" s="11"/>
      <c r="G35" s="11"/>
      <c r="H35" s="11"/>
      <c r="I35" s="76"/>
      <c r="J35" s="76"/>
      <c r="K35" s="76"/>
      <c r="L35" s="76"/>
      <c r="M35" s="76"/>
      <c r="N35" s="76"/>
      <c r="O35" s="76"/>
      <c r="P35" s="76"/>
      <c r="Q35" s="76"/>
      <c r="R35" s="76"/>
      <c r="S35" s="76"/>
      <c r="T35" s="76"/>
      <c r="U35" s="76"/>
      <c r="V35" s="76"/>
      <c r="W35" s="76"/>
      <c r="X35" s="76"/>
      <c r="Y35" s="11"/>
      <c r="Z35" s="11"/>
      <c r="AA35" s="11"/>
      <c r="AB35" s="11"/>
      <c r="AC35" s="11"/>
      <c r="AD35" s="11"/>
      <c r="AE35" s="11"/>
      <c r="AF35" s="11"/>
      <c r="AG35" s="11"/>
    </row>
    <row r="36" spans="1:33" x14ac:dyDescent="0.55000000000000004">
      <c r="A36" s="11"/>
      <c r="B36" s="11"/>
      <c r="C36" s="11"/>
      <c r="D36" s="11"/>
      <c r="E36" s="11"/>
      <c r="F36" s="11"/>
      <c r="G36" s="11"/>
      <c r="H36" s="11"/>
      <c r="I36" s="266"/>
      <c r="J36" s="266"/>
      <c r="K36" s="266"/>
      <c r="L36" s="266"/>
      <c r="M36" s="266"/>
      <c r="N36" s="266"/>
      <c r="O36" s="266"/>
      <c r="P36" s="266"/>
      <c r="Q36" s="11"/>
      <c r="R36" s="11"/>
      <c r="S36" s="11"/>
      <c r="T36" s="11"/>
      <c r="U36" s="11"/>
      <c r="V36" s="11"/>
      <c r="W36" s="11"/>
      <c r="X36" s="11"/>
      <c r="Y36" s="11"/>
      <c r="Z36" s="11"/>
      <c r="AA36" s="11"/>
      <c r="AB36" s="11"/>
      <c r="AC36" s="11"/>
      <c r="AD36" s="11"/>
      <c r="AE36" s="11"/>
      <c r="AF36" s="11"/>
      <c r="AG36" s="11"/>
    </row>
    <row r="37" spans="1:33"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ht="37.25" customHeight="1" x14ac:dyDescent="0.55000000000000004">
      <c r="A38" s="11"/>
      <c r="B38" s="11"/>
      <c r="C38" s="11"/>
      <c r="D38" s="11"/>
      <c r="E38" s="11"/>
      <c r="F38" s="11"/>
      <c r="G38" s="11"/>
      <c r="H38" s="11"/>
      <c r="I38" s="464"/>
      <c r="J38" s="464"/>
      <c r="K38" s="464"/>
      <c r="L38" s="464"/>
      <c r="M38" s="464"/>
      <c r="N38" s="464"/>
      <c r="O38" s="464"/>
      <c r="P38" s="464"/>
      <c r="Q38" s="464"/>
      <c r="R38" s="464"/>
      <c r="S38" s="464"/>
      <c r="T38" s="464"/>
      <c r="U38" s="464"/>
      <c r="V38" s="464"/>
      <c r="W38" s="464"/>
      <c r="X38" s="464"/>
      <c r="Y38" s="11"/>
      <c r="Z38" s="11"/>
      <c r="AA38" s="11"/>
      <c r="AB38" s="11"/>
      <c r="AC38" s="11"/>
      <c r="AD38" s="11"/>
      <c r="AE38" s="11"/>
      <c r="AF38" s="11"/>
      <c r="AG38" s="11"/>
    </row>
    <row r="39" spans="1:33" ht="13.25" customHeight="1" x14ac:dyDescent="0.55000000000000004">
      <c r="A39" s="11"/>
      <c r="B39" s="11"/>
      <c r="C39" s="11"/>
      <c r="D39" s="11"/>
      <c r="E39" s="11"/>
      <c r="F39" s="11"/>
      <c r="G39" s="11"/>
      <c r="H39" s="11"/>
      <c r="I39" s="76"/>
      <c r="J39" s="76"/>
      <c r="K39" s="76"/>
      <c r="L39" s="76"/>
      <c r="M39" s="76"/>
      <c r="N39" s="76"/>
      <c r="O39" s="76"/>
      <c r="P39" s="76"/>
      <c r="Q39" s="76"/>
      <c r="R39" s="76"/>
      <c r="S39" s="76"/>
      <c r="T39" s="76"/>
      <c r="U39" s="76"/>
      <c r="V39" s="76"/>
      <c r="W39" s="76"/>
      <c r="X39" s="76"/>
      <c r="Y39" s="11"/>
      <c r="Z39" s="11"/>
      <c r="AA39" s="11"/>
      <c r="AB39" s="11"/>
      <c r="AC39" s="11"/>
      <c r="AD39" s="11"/>
      <c r="AE39" s="11"/>
      <c r="AF39" s="11"/>
      <c r="AG39" s="11"/>
    </row>
    <row r="40" spans="1:33"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55000000000000004">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11"/>
      <c r="B43" s="78"/>
      <c r="C43" s="78"/>
      <c r="D43" s="78"/>
      <c r="E43" s="78"/>
      <c r="F43" s="78"/>
      <c r="G43" s="78"/>
      <c r="H43" s="78"/>
      <c r="I43" s="78"/>
      <c r="J43" s="78"/>
      <c r="K43" s="78"/>
      <c r="L43" s="78"/>
      <c r="M43" s="78"/>
      <c r="N43" s="78"/>
      <c r="O43" s="78"/>
      <c r="P43" s="78"/>
      <c r="Q43" s="78"/>
      <c r="R43" s="78"/>
      <c r="S43" s="78"/>
      <c r="T43" s="78"/>
      <c r="U43" s="78"/>
      <c r="V43" s="78"/>
      <c r="W43" s="78"/>
      <c r="X43" s="78"/>
      <c r="Y43" s="11"/>
      <c r="Z43" s="11"/>
      <c r="AA43" s="11"/>
      <c r="AB43" s="11"/>
      <c r="AC43" s="11"/>
      <c r="AD43" s="11"/>
      <c r="AE43" s="11"/>
      <c r="AF43" s="11"/>
      <c r="AG43" s="11"/>
    </row>
    <row r="44" spans="1:33" ht="17" customHeight="1" x14ac:dyDescent="0.55000000000000004">
      <c r="A44" s="11"/>
      <c r="B44" s="11"/>
      <c r="C44" s="11"/>
      <c r="D44" s="11"/>
      <c r="E44" s="11"/>
      <c r="F44" s="11"/>
      <c r="G44" s="11"/>
      <c r="H44" s="11"/>
      <c r="I44" s="11"/>
      <c r="J44" s="11"/>
      <c r="K44" s="78"/>
      <c r="L44" s="78"/>
      <c r="M44" s="78"/>
      <c r="N44" s="78"/>
      <c r="O44" s="78"/>
      <c r="P44" s="78"/>
      <c r="Q44" s="78"/>
      <c r="R44" s="78"/>
      <c r="S44" s="78"/>
      <c r="T44" s="78"/>
      <c r="U44" s="78"/>
      <c r="V44" s="78"/>
      <c r="W44" s="78"/>
      <c r="X44" s="78"/>
      <c r="Y44" s="11"/>
      <c r="Z44" s="11"/>
      <c r="AA44" s="11"/>
      <c r="AB44" s="11"/>
      <c r="AC44" s="11"/>
      <c r="AD44" s="11"/>
      <c r="AE44" s="11"/>
      <c r="AF44" s="11"/>
      <c r="AG44" s="11"/>
    </row>
    <row r="45" spans="1:33" x14ac:dyDescent="0.55000000000000004">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x14ac:dyDescent="0.55000000000000004">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55000000000000004">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55000000000000004">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27"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sheetData>
  <mergeCells count="19">
    <mergeCell ref="R10:Z10"/>
    <mergeCell ref="R11:Z11"/>
    <mergeCell ref="H14:R14"/>
    <mergeCell ref="U2:V2"/>
    <mergeCell ref="P8:Q8"/>
    <mergeCell ref="R8:Z8"/>
    <mergeCell ref="R9:Z9"/>
    <mergeCell ref="B5:J5"/>
    <mergeCell ref="D6:G6"/>
    <mergeCell ref="I34:X34"/>
    <mergeCell ref="I36:P36"/>
    <mergeCell ref="I38:X38"/>
    <mergeCell ref="A18:B18"/>
    <mergeCell ref="M24:O24"/>
    <mergeCell ref="M26:O26"/>
    <mergeCell ref="I30:L30"/>
    <mergeCell ref="M30:O30"/>
    <mergeCell ref="I28:L28"/>
    <mergeCell ref="M28:O28"/>
  </mergeCells>
  <phoneticPr fontId="1"/>
  <hyperlinks>
    <hyperlink ref="B6" r:id="rId1" display="q@ev" xr:uid="{00000000-0004-0000-1100-000000000000}"/>
  </hyperlinks>
  <pageMargins left="0.70866141732283472" right="0.70866141732283472" top="0.55118110236220474" bottom="0.55118110236220474" header="0.31496062992125984" footer="0.31496062992125984"/>
  <pageSetup paperSize="9" scale="7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申請書</vt:lpstr>
      <vt:lpstr>概算払い</vt:lpstr>
      <vt:lpstr>(別紙1－1)年間活動計画</vt:lpstr>
      <vt:lpstr>(別紙1－2)消耗品計画</vt:lpstr>
      <vt:lpstr>(別紙2)口座情報</vt:lpstr>
      <vt:lpstr>委任状</vt:lpstr>
      <vt:lpstr>(別紙3)収支予算</vt:lpstr>
      <vt:lpstr>(別紙4)収支計画</vt:lpstr>
      <vt:lpstr>チェックシート(申請)</vt:lpstr>
      <vt:lpstr>中間報告書</vt:lpstr>
      <vt:lpstr>(別紙1－1)年間活動実績報告_謝金・研修受講料</vt:lpstr>
      <vt:lpstr>(別紙1－2)消耗品費</vt:lpstr>
      <vt:lpstr>(別紙3)収支実績(自動入力)</vt:lpstr>
      <vt:lpstr>(別紙4)収支明細書</vt:lpstr>
      <vt:lpstr>チェックシート(中間)</vt:lpstr>
      <vt:lpstr>【2月】実績報告</vt:lpstr>
      <vt:lpstr>【2月】チェックシート(実績)</vt:lpstr>
      <vt:lpstr>補助金確定通知書</vt:lpstr>
      <vt:lpstr>申請書!_Hlk225329483</vt:lpstr>
      <vt:lpstr>'(別紙4)収支計画'!Excel_BuiltIn_Print_Area</vt:lpstr>
      <vt:lpstr>'(別紙4)収支明細書'!Excel_BuiltIn_Print_Area</vt:lpstr>
      <vt:lpstr>'(別紙1－1)年間活動計画'!Print_Area</vt:lpstr>
      <vt:lpstr>'(別紙1－1)年間活動実績報告_謝金・研修受講料'!Print_Area</vt:lpstr>
      <vt:lpstr>'(別紙1－2)消耗品計画'!Print_Area</vt:lpstr>
      <vt:lpstr>'(別紙1－2)消耗品費'!Print_Area</vt:lpstr>
      <vt:lpstr>'(別紙2)口座情報'!Print_Area</vt:lpstr>
      <vt:lpstr>'(別紙4)収支計画'!Print_Area</vt:lpstr>
      <vt:lpstr>'(別紙4)収支明細書'!Print_Area</vt:lpstr>
      <vt:lpstr>'【2月】チェックシート(実績)'!Print_Area</vt:lpstr>
      <vt:lpstr>【2月】実績報告!Print_Area</vt:lpstr>
      <vt:lpstr>'チェックシート(申請)'!Print_Area</vt:lpstr>
      <vt:lpstr>'チェックシート(中間)'!Print_Area</vt:lpstr>
      <vt:lpstr>委任状!Print_Area</vt:lpstr>
      <vt:lpstr>概算払い!Print_Area</vt:lpstr>
      <vt:lpstr>申請書!Print_Area</vt:lpstr>
      <vt:lpstr>中間報告書!Print_Area</vt:lpstr>
      <vt:lpstr>補助金確定通知書!Print_Area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2026-09-02T08:27:46Z</cp:lastPrinted>
  <dcterms:created xsi:type="dcterms:W3CDTF">2024-04-05T02:40:29Z</dcterms:created>
  <dcterms:modified xsi:type="dcterms:W3CDTF">2026-09-04T05:38:39Z</dcterms:modified>
</cp:coreProperties>
</file>