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ncfssvm\庁内FS\M000115000_学校支援課\K 地域クラブ活動推進室\し　市の支援事業\令和8年度補助金申請書\★99_実績報告書\"/>
    </mc:Choice>
  </mc:AlternateContent>
  <xr:revisionPtr revIDLastSave="0" documentId="13_ncr:1_{AE950A7A-FDEC-4140-9259-BB17E48A5E21}" xr6:coauthVersionLast="47" xr6:coauthVersionMax="47" xr10:uidLastSave="{00000000-0000-0000-0000-000000000000}"/>
  <bookViews>
    <workbookView xWindow="-108" yWindow="-108" windowWidth="23256" windowHeight="12456" tabRatio="739" xr2:uid="{00000000-000D-0000-FFFF-FFFF00000000}"/>
  </bookViews>
  <sheets>
    <sheet name="中間報告書" sheetId="14" r:id="rId1"/>
    <sheet name="(別紙1－1)年間活動実績報告_謝金・研修受講料" sheetId="5" r:id="rId2"/>
    <sheet name="(別紙1－2)消耗品費" sheetId="13" r:id="rId3"/>
    <sheet name="(別紙3)収支実績(自動入力)" sheetId="10" r:id="rId4"/>
    <sheet name="(別紙4)収支明細書" sheetId="12" r:id="rId5"/>
    <sheet name="中間報告チェック" sheetId="16" r:id="rId6"/>
    <sheet name="【2月】実績報告 " sheetId="15" r:id="rId7"/>
    <sheet name="実績報告チェック " sheetId="17" r:id="rId8"/>
    <sheet name="補助金確定通知書" sheetId="19" r:id="rId9"/>
  </sheets>
  <definedNames>
    <definedName name="Excel_BuiltIn_Print_Area" localSheetId="4">'(別紙4)収支明細書'!$A$3:$I$24</definedName>
    <definedName name="_xlnm.Print_Area" localSheetId="1">'(別紙1－1)年間活動実績報告_謝金・研修受講料'!$A$1:$P$112</definedName>
    <definedName name="_xlnm.Print_Area" localSheetId="2">'(別紙1－2)消耗品費'!$A$1:$K$46</definedName>
    <definedName name="_xlnm.Print_Area" localSheetId="4">'(別紙4)収支明細書'!$A$3:$J$32</definedName>
    <definedName name="_xlnm.Print_Area" localSheetId="6">'【2月】実績報告 '!$A$1:$Z$47</definedName>
    <definedName name="_xlnm.Print_Area" localSheetId="7">'実績報告チェック '!$B$1:$G$19</definedName>
    <definedName name="_xlnm.Print_Area" localSheetId="5">中間報告チェック!$B$1:$G$19</definedName>
    <definedName name="_xlnm.Print_Area" localSheetId="0">中間報告書!$A$1:$Y$48</definedName>
    <definedName name="_xlnm.Print_Area" localSheetId="8">補助金確定通知書!$A$1:$Z$47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2" l="1"/>
  <c r="E21" i="12"/>
  <c r="E20" i="12"/>
  <c r="E19" i="12"/>
  <c r="E18" i="12"/>
  <c r="E17" i="12"/>
  <c r="E16" i="12"/>
  <c r="E15" i="12"/>
  <c r="E13" i="12"/>
  <c r="E14" i="12"/>
  <c r="E12" i="12"/>
  <c r="R7" i="19"/>
  <c r="R8" i="19"/>
  <c r="R9" i="19"/>
  <c r="R10" i="19"/>
  <c r="R11" i="19"/>
  <c r="C18" i="19"/>
  <c r="E18" i="19"/>
  <c r="G18" i="19"/>
  <c r="J12" i="13"/>
  <c r="J13" i="13"/>
  <c r="J14" i="13"/>
  <c r="J15" i="13"/>
  <c r="J16" i="13"/>
  <c r="J17" i="13"/>
  <c r="J18" i="13"/>
  <c r="J19" i="13"/>
  <c r="J20" i="13"/>
  <c r="J21" i="13"/>
  <c r="J22" i="13"/>
  <c r="J23" i="13"/>
  <c r="J24" i="13"/>
  <c r="J25" i="13"/>
  <c r="J26" i="13"/>
  <c r="J27" i="13"/>
  <c r="J28" i="13"/>
  <c r="J29" i="13"/>
  <c r="J30" i="13"/>
  <c r="J31" i="13"/>
  <c r="J32" i="13"/>
  <c r="J33" i="13"/>
  <c r="J34" i="13"/>
  <c r="J35" i="13"/>
  <c r="J36" i="13"/>
  <c r="J37" i="13"/>
  <c r="J38" i="13"/>
  <c r="J39" i="13"/>
  <c r="J40" i="13"/>
  <c r="P105" i="5" l="1"/>
  <c r="L21" i="12"/>
  <c r="L49" i="5" l="1"/>
  <c r="C2" i="17"/>
  <c r="C2" i="16"/>
  <c r="H23" i="12"/>
  <c r="O19" i="5"/>
  <c r="O94" i="5" l="1"/>
  <c r="O87" i="5"/>
  <c r="O80" i="5"/>
  <c r="O73" i="5"/>
  <c r="O66" i="5"/>
  <c r="O59" i="5"/>
  <c r="O52" i="5"/>
  <c r="O45" i="5"/>
  <c r="O38" i="5"/>
  <c r="O31" i="5"/>
  <c r="O24" i="5"/>
  <c r="O17" i="5"/>
  <c r="AA29" i="14" l="1"/>
  <c r="P90" i="5" a="1"/>
  <c r="P88" i="5" a="1"/>
  <c r="P83" i="5" a="1"/>
  <c r="P81" i="5" a="1"/>
  <c r="P76" i="5" a="1"/>
  <c r="P74" i="5" a="1"/>
  <c r="P69" i="5" a="1"/>
  <c r="P67" i="5" a="1"/>
  <c r="P62" i="5" a="1"/>
  <c r="P60" i="5" a="1"/>
  <c r="P55" i="5" a="1"/>
  <c r="P53" i="5" a="1"/>
  <c r="P48" i="5" a="1"/>
  <c r="P46" i="5" a="1"/>
  <c r="P41" i="5" a="1"/>
  <c r="P39" i="5" a="1"/>
  <c r="P34" i="5" a="1"/>
  <c r="P32" i="5" a="1"/>
  <c r="P27" i="5" a="1"/>
  <c r="P25" i="5" a="1"/>
  <c r="P20" i="5" a="1"/>
  <c r="P18" i="5" a="1"/>
  <c r="J11" i="13"/>
  <c r="F23" i="12"/>
  <c r="C102" i="5" l="1"/>
  <c r="D102" i="5"/>
  <c r="F109" i="5"/>
  <c r="I109" i="5" s="1"/>
  <c r="S110" i="5"/>
  <c r="R110" i="5"/>
  <c r="D4" i="5"/>
  <c r="T110" i="5" l="1"/>
  <c r="E102" i="5"/>
  <c r="F102" i="5"/>
  <c r="G102" i="5"/>
  <c r="H102" i="5"/>
  <c r="I102" i="5"/>
  <c r="J102" i="5"/>
  <c r="K102" i="5"/>
  <c r="L102" i="5"/>
  <c r="M21" i="12" s="1"/>
  <c r="M102" i="5"/>
  <c r="C98" i="5"/>
  <c r="S106" i="5"/>
  <c r="O106" i="5" s="1"/>
  <c r="O102" i="5" l="1"/>
  <c r="E23" i="12" s="1"/>
  <c r="M98" i="5" l="1"/>
  <c r="AC99" i="5" s="1"/>
  <c r="M99" i="5" s="1"/>
  <c r="L98" i="5"/>
  <c r="AB99" i="5" s="1"/>
  <c r="L99" i="5" s="1"/>
  <c r="K98" i="5"/>
  <c r="AA99" i="5" s="1"/>
  <c r="K99" i="5" s="1"/>
  <c r="J98" i="5"/>
  <c r="Z99" i="5" s="1"/>
  <c r="J99" i="5" s="1"/>
  <c r="I98" i="5"/>
  <c r="Y99" i="5" s="1"/>
  <c r="I99" i="5" s="1"/>
  <c r="H98" i="5"/>
  <c r="X99" i="5" s="1"/>
  <c r="H99" i="5" s="1"/>
  <c r="G98" i="5"/>
  <c r="W99" i="5" s="1"/>
  <c r="G99" i="5" s="1"/>
  <c r="F98" i="5"/>
  <c r="E98" i="5"/>
  <c r="U99" i="5" s="1"/>
  <c r="E99" i="5" s="1"/>
  <c r="D98" i="5"/>
  <c r="T99" i="5" s="1"/>
  <c r="D99" i="5" s="1"/>
  <c r="S99" i="5"/>
  <c r="P97" i="5" a="1"/>
  <c r="O97" i="5"/>
  <c r="O96" i="5"/>
  <c r="P95" i="5" a="1"/>
  <c r="M91" i="5"/>
  <c r="AC92" i="5" s="1"/>
  <c r="M92" i="5" s="1"/>
  <c r="L91" i="5"/>
  <c r="AB92" i="5" s="1"/>
  <c r="L92" i="5" s="1"/>
  <c r="K91" i="5"/>
  <c r="AA92" i="5" s="1"/>
  <c r="K92" i="5" s="1"/>
  <c r="J91" i="5"/>
  <c r="Z92" i="5" s="1"/>
  <c r="J92" i="5" s="1"/>
  <c r="I91" i="5"/>
  <c r="Y92" i="5" s="1"/>
  <c r="I92" i="5" s="1"/>
  <c r="H91" i="5"/>
  <c r="X92" i="5" s="1"/>
  <c r="H92" i="5" s="1"/>
  <c r="G91" i="5"/>
  <c r="W92" i="5" s="1"/>
  <c r="G92" i="5" s="1"/>
  <c r="F91" i="5"/>
  <c r="V92" i="5" s="1"/>
  <c r="F92" i="5" s="1"/>
  <c r="E91" i="5"/>
  <c r="U92" i="5" s="1"/>
  <c r="E92" i="5" s="1"/>
  <c r="D91" i="5"/>
  <c r="T92" i="5" s="1"/>
  <c r="D92" i="5" s="1"/>
  <c r="C91" i="5"/>
  <c r="O90" i="5"/>
  <c r="O89" i="5"/>
  <c r="M84" i="5"/>
  <c r="AC85" i="5" s="1"/>
  <c r="M85" i="5" s="1"/>
  <c r="L84" i="5"/>
  <c r="AB85" i="5" s="1"/>
  <c r="L85" i="5" s="1"/>
  <c r="K84" i="5"/>
  <c r="AA85" i="5" s="1"/>
  <c r="K85" i="5" s="1"/>
  <c r="J84" i="5"/>
  <c r="Z85" i="5" s="1"/>
  <c r="J85" i="5" s="1"/>
  <c r="I84" i="5"/>
  <c r="Y85" i="5" s="1"/>
  <c r="I85" i="5" s="1"/>
  <c r="H84" i="5"/>
  <c r="X85" i="5" s="1"/>
  <c r="H85" i="5" s="1"/>
  <c r="G84" i="5"/>
  <c r="W85" i="5" s="1"/>
  <c r="G85" i="5" s="1"/>
  <c r="F84" i="5"/>
  <c r="V85" i="5" s="1"/>
  <c r="F85" i="5" s="1"/>
  <c r="E84" i="5"/>
  <c r="U85" i="5" s="1"/>
  <c r="E85" i="5" s="1"/>
  <c r="D84" i="5"/>
  <c r="T85" i="5" s="1"/>
  <c r="D85" i="5" s="1"/>
  <c r="C84" i="5"/>
  <c r="S85" i="5" s="1"/>
  <c r="C85" i="5" s="1"/>
  <c r="O83" i="5"/>
  <c r="O82" i="5"/>
  <c r="M77" i="5"/>
  <c r="AC78" i="5" s="1"/>
  <c r="M78" i="5" s="1"/>
  <c r="L77" i="5"/>
  <c r="AB78" i="5" s="1"/>
  <c r="L78" i="5" s="1"/>
  <c r="K77" i="5"/>
  <c r="AA78" i="5" s="1"/>
  <c r="K78" i="5" s="1"/>
  <c r="J77" i="5"/>
  <c r="Z78" i="5" s="1"/>
  <c r="J78" i="5" s="1"/>
  <c r="I77" i="5"/>
  <c r="Y78" i="5" s="1"/>
  <c r="I78" i="5" s="1"/>
  <c r="H77" i="5"/>
  <c r="X78" i="5" s="1"/>
  <c r="H78" i="5" s="1"/>
  <c r="G77" i="5"/>
  <c r="W78" i="5" s="1"/>
  <c r="G78" i="5" s="1"/>
  <c r="F77" i="5"/>
  <c r="V78" i="5" s="1"/>
  <c r="F78" i="5" s="1"/>
  <c r="E77" i="5"/>
  <c r="U78" i="5" s="1"/>
  <c r="E78" i="5" s="1"/>
  <c r="D77" i="5"/>
  <c r="T78" i="5" s="1"/>
  <c r="D78" i="5" s="1"/>
  <c r="C77" i="5"/>
  <c r="O76" i="5"/>
  <c r="O75" i="5"/>
  <c r="M70" i="5"/>
  <c r="AC71" i="5" s="1"/>
  <c r="M71" i="5" s="1"/>
  <c r="L70" i="5"/>
  <c r="AB71" i="5" s="1"/>
  <c r="L71" i="5" s="1"/>
  <c r="K70" i="5"/>
  <c r="AA71" i="5" s="1"/>
  <c r="K71" i="5" s="1"/>
  <c r="J70" i="5"/>
  <c r="Z71" i="5" s="1"/>
  <c r="J71" i="5" s="1"/>
  <c r="I70" i="5"/>
  <c r="Y71" i="5" s="1"/>
  <c r="I71" i="5" s="1"/>
  <c r="H70" i="5"/>
  <c r="X71" i="5" s="1"/>
  <c r="H71" i="5" s="1"/>
  <c r="G70" i="5"/>
  <c r="W71" i="5" s="1"/>
  <c r="G71" i="5" s="1"/>
  <c r="F70" i="5"/>
  <c r="V71" i="5" s="1"/>
  <c r="F71" i="5" s="1"/>
  <c r="E70" i="5"/>
  <c r="U71" i="5" s="1"/>
  <c r="E71" i="5" s="1"/>
  <c r="D70" i="5"/>
  <c r="T71" i="5" s="1"/>
  <c r="D71" i="5" s="1"/>
  <c r="C70" i="5"/>
  <c r="S71" i="5" s="1"/>
  <c r="C71" i="5" s="1"/>
  <c r="O69" i="5"/>
  <c r="O68" i="5"/>
  <c r="M63" i="5"/>
  <c r="AC64" i="5" s="1"/>
  <c r="M64" i="5" s="1"/>
  <c r="L63" i="5"/>
  <c r="AB64" i="5" s="1"/>
  <c r="L64" i="5" s="1"/>
  <c r="K63" i="5"/>
  <c r="AA64" i="5" s="1"/>
  <c r="K64" i="5" s="1"/>
  <c r="J63" i="5"/>
  <c r="Z64" i="5" s="1"/>
  <c r="J64" i="5" s="1"/>
  <c r="I63" i="5"/>
  <c r="Y64" i="5" s="1"/>
  <c r="I64" i="5" s="1"/>
  <c r="H63" i="5"/>
  <c r="X64" i="5" s="1"/>
  <c r="H64" i="5" s="1"/>
  <c r="G63" i="5"/>
  <c r="W64" i="5" s="1"/>
  <c r="G64" i="5" s="1"/>
  <c r="F63" i="5"/>
  <c r="V64" i="5" s="1"/>
  <c r="F64" i="5" s="1"/>
  <c r="E63" i="5"/>
  <c r="U64" i="5" s="1"/>
  <c r="E64" i="5" s="1"/>
  <c r="D63" i="5"/>
  <c r="T64" i="5" s="1"/>
  <c r="D64" i="5" s="1"/>
  <c r="C63" i="5"/>
  <c r="S64" i="5" s="1"/>
  <c r="C64" i="5" s="1"/>
  <c r="O62" i="5"/>
  <c r="O61" i="5"/>
  <c r="M56" i="5"/>
  <c r="AC57" i="5" s="1"/>
  <c r="M57" i="5" s="1"/>
  <c r="L56" i="5"/>
  <c r="AB57" i="5" s="1"/>
  <c r="L57" i="5" s="1"/>
  <c r="K56" i="5"/>
  <c r="AA57" i="5" s="1"/>
  <c r="K57" i="5" s="1"/>
  <c r="J56" i="5"/>
  <c r="Z57" i="5" s="1"/>
  <c r="J57" i="5" s="1"/>
  <c r="I56" i="5"/>
  <c r="Y57" i="5" s="1"/>
  <c r="I57" i="5" s="1"/>
  <c r="H56" i="5"/>
  <c r="X57" i="5" s="1"/>
  <c r="H57" i="5" s="1"/>
  <c r="G56" i="5"/>
  <c r="W57" i="5" s="1"/>
  <c r="G57" i="5" s="1"/>
  <c r="F56" i="5"/>
  <c r="V57" i="5" s="1"/>
  <c r="F57" i="5" s="1"/>
  <c r="E56" i="5"/>
  <c r="U57" i="5" s="1"/>
  <c r="E57" i="5" s="1"/>
  <c r="D56" i="5"/>
  <c r="T57" i="5" s="1"/>
  <c r="D57" i="5" s="1"/>
  <c r="C56" i="5"/>
  <c r="S57" i="5" s="1"/>
  <c r="C57" i="5" s="1"/>
  <c r="O55" i="5"/>
  <c r="O54" i="5"/>
  <c r="M49" i="5"/>
  <c r="AC50" i="5" s="1"/>
  <c r="M50" i="5" s="1"/>
  <c r="AB50" i="5"/>
  <c r="L50" i="5" s="1"/>
  <c r="K49" i="5"/>
  <c r="AA50" i="5" s="1"/>
  <c r="K50" i="5" s="1"/>
  <c r="J49" i="5"/>
  <c r="Z50" i="5" s="1"/>
  <c r="J50" i="5" s="1"/>
  <c r="I49" i="5"/>
  <c r="Y50" i="5" s="1"/>
  <c r="I50" i="5" s="1"/>
  <c r="H49" i="5"/>
  <c r="X50" i="5" s="1"/>
  <c r="H50" i="5" s="1"/>
  <c r="G49" i="5"/>
  <c r="W50" i="5" s="1"/>
  <c r="G50" i="5" s="1"/>
  <c r="F49" i="5"/>
  <c r="V50" i="5" s="1"/>
  <c r="F50" i="5" s="1"/>
  <c r="E49" i="5"/>
  <c r="U50" i="5" s="1"/>
  <c r="E50" i="5" s="1"/>
  <c r="D49" i="5"/>
  <c r="T50" i="5" s="1"/>
  <c r="D50" i="5" s="1"/>
  <c r="C49" i="5"/>
  <c r="O48" i="5"/>
  <c r="O47" i="5"/>
  <c r="C99" i="5" l="1"/>
  <c r="O91" i="5"/>
  <c r="O98" i="5"/>
  <c r="V99" i="5"/>
  <c r="F99" i="5" s="1"/>
  <c r="S92" i="5"/>
  <c r="C92" i="5" s="1"/>
  <c r="O92" i="5" s="1"/>
  <c r="O63" i="5"/>
  <c r="O49" i="5"/>
  <c r="O77" i="5"/>
  <c r="O84" i="5"/>
  <c r="O85" i="5"/>
  <c r="S78" i="5"/>
  <c r="C78" i="5" s="1"/>
  <c r="O78" i="5" s="1"/>
  <c r="O71" i="5"/>
  <c r="O70" i="5"/>
  <c r="O64" i="5"/>
  <c r="O56" i="5"/>
  <c r="O57" i="5"/>
  <c r="S50" i="5"/>
  <c r="C50" i="5" s="1"/>
  <c r="O50" i="5" s="1"/>
  <c r="O99" i="5" l="1"/>
  <c r="C4" i="13" l="1"/>
  <c r="B3" i="10"/>
  <c r="C7" i="12"/>
  <c r="P13" i="5"/>
  <c r="AA33" i="14"/>
  <c r="O4" i="5" l="1"/>
  <c r="P10" i="5" a="1"/>
  <c r="O16" i="5"/>
  <c r="AA39" i="14"/>
  <c r="AA35" i="14"/>
  <c r="AA28" i="14"/>
  <c r="AA17" i="14"/>
  <c r="AA10" i="14"/>
  <c r="AA9" i="14"/>
  <c r="AA8" i="14"/>
  <c r="AA7" i="14"/>
  <c r="AA6" i="14"/>
  <c r="AA2" i="14"/>
  <c r="O5" i="5"/>
  <c r="O6" i="5"/>
  <c r="J4" i="12"/>
  <c r="B35" i="12" s="1"/>
  <c r="I38" i="15"/>
  <c r="I35" i="15"/>
  <c r="I34" i="15"/>
  <c r="I28" i="15" l="1"/>
  <c r="M24" i="19" s="1"/>
  <c r="M26" i="19" s="1"/>
  <c r="J17" i="15" l="1"/>
  <c r="E17" i="15"/>
  <c r="R8" i="15"/>
  <c r="R9" i="15"/>
  <c r="R10" i="15"/>
  <c r="R6" i="15"/>
  <c r="R7" i="15"/>
  <c r="C17" i="15"/>
  <c r="D23" i="12"/>
  <c r="I23" i="12"/>
  <c r="B23" i="12"/>
  <c r="O41" i="5"/>
  <c r="O40" i="5"/>
  <c r="O34" i="5"/>
  <c r="O33" i="5"/>
  <c r="O27" i="5"/>
  <c r="O26" i="5"/>
  <c r="O20" i="5"/>
  <c r="K2" i="13"/>
  <c r="B16" i="10" l="1"/>
  <c r="J41" i="13" l="1"/>
  <c r="K44" i="13" s="1"/>
  <c r="H41" i="13"/>
  <c r="N44" i="13" l="1"/>
  <c r="G23" i="12"/>
  <c r="B17" i="10" s="1"/>
  <c r="C8" i="5"/>
  <c r="C9" i="5" s="1"/>
  <c r="C12" i="5" s="1"/>
  <c r="D8" i="5"/>
  <c r="E8" i="5"/>
  <c r="F8" i="5"/>
  <c r="G8" i="5"/>
  <c r="H8" i="5"/>
  <c r="I8" i="5"/>
  <c r="J8" i="5"/>
  <c r="K8" i="5"/>
  <c r="L8" i="5"/>
  <c r="M8" i="5"/>
  <c r="N8" i="5"/>
  <c r="C21" i="5"/>
  <c r="D21" i="5"/>
  <c r="E21" i="5"/>
  <c r="F21" i="5"/>
  <c r="G21" i="5"/>
  <c r="H21" i="5"/>
  <c r="I21" i="5"/>
  <c r="J21" i="5"/>
  <c r="K21" i="5"/>
  <c r="L21" i="5"/>
  <c r="M21" i="5"/>
  <c r="C28" i="5"/>
  <c r="D28" i="5"/>
  <c r="E28" i="5"/>
  <c r="F28" i="5"/>
  <c r="G28" i="5"/>
  <c r="H28" i="5"/>
  <c r="I28" i="5"/>
  <c r="J28" i="5"/>
  <c r="K28" i="5"/>
  <c r="L28" i="5"/>
  <c r="M28" i="5"/>
  <c r="C35" i="5"/>
  <c r="D35" i="5"/>
  <c r="E35" i="5"/>
  <c r="F35" i="5"/>
  <c r="G35" i="5"/>
  <c r="H35" i="5"/>
  <c r="I35" i="5"/>
  <c r="J35" i="5"/>
  <c r="K35" i="5"/>
  <c r="L35" i="5"/>
  <c r="M35" i="5"/>
  <c r="C42" i="5"/>
  <c r="D42" i="5"/>
  <c r="E42" i="5"/>
  <c r="F42" i="5"/>
  <c r="G42" i="5"/>
  <c r="H42" i="5"/>
  <c r="I42" i="5"/>
  <c r="J42" i="5"/>
  <c r="K42" i="5"/>
  <c r="L42" i="5"/>
  <c r="M42" i="5"/>
  <c r="B20" i="10"/>
  <c r="F107" i="5" l="1"/>
  <c r="F111" i="5" s="1"/>
  <c r="O42" i="5"/>
  <c r="O35" i="5"/>
  <c r="O28" i="5"/>
  <c r="O21" i="5"/>
  <c r="D9" i="5"/>
  <c r="D12" i="5" s="1"/>
  <c r="C23" i="5"/>
  <c r="C30" i="5"/>
  <c r="C37" i="5"/>
  <c r="C44" i="5"/>
  <c r="L12" i="12"/>
  <c r="L13" i="12"/>
  <c r="L14" i="12"/>
  <c r="M14" i="12"/>
  <c r="L15" i="12"/>
  <c r="M15" i="12"/>
  <c r="L16" i="12"/>
  <c r="M16" i="12"/>
  <c r="L17" i="12"/>
  <c r="M17" i="12"/>
  <c r="L18" i="12"/>
  <c r="M18" i="12"/>
  <c r="L19" i="12"/>
  <c r="M19" i="12"/>
  <c r="L20" i="12"/>
  <c r="M20" i="12"/>
  <c r="M22" i="12"/>
  <c r="B7" i="10"/>
  <c r="B9" i="10"/>
  <c r="B21" i="10"/>
  <c r="B22" i="10" s="1"/>
  <c r="D23" i="5" l="1"/>
  <c r="D30" i="5"/>
  <c r="D37" i="5"/>
  <c r="D44" i="5"/>
  <c r="E9" i="5"/>
  <c r="E12" i="5" s="1"/>
  <c r="E23" i="5" l="1"/>
  <c r="E30" i="5"/>
  <c r="E37" i="5"/>
  <c r="E44" i="5"/>
  <c r="F9" i="5"/>
  <c r="F12" i="5" s="1"/>
  <c r="AB36" i="5"/>
  <c r="L36" i="5" s="1"/>
  <c r="AA36" i="5"/>
  <c r="K36" i="5" s="1"/>
  <c r="Y36" i="5"/>
  <c r="I36" i="5" s="1"/>
  <c r="X36" i="5"/>
  <c r="H36" i="5" s="1"/>
  <c r="W36" i="5"/>
  <c r="G36" i="5" s="1"/>
  <c r="U36" i="5"/>
  <c r="E36" i="5" s="1"/>
  <c r="T36" i="5"/>
  <c r="D36" i="5" s="1"/>
  <c r="S36" i="5"/>
  <c r="C36" i="5" s="1"/>
  <c r="Z29" i="5"/>
  <c r="J29" i="5" s="1"/>
  <c r="Y29" i="5"/>
  <c r="I29" i="5" s="1"/>
  <c r="X29" i="5"/>
  <c r="H29" i="5" s="1"/>
  <c r="W29" i="5"/>
  <c r="G29" i="5" s="1"/>
  <c r="S29" i="5"/>
  <c r="C29" i="5" s="1"/>
  <c r="AC22" i="5"/>
  <c r="M22" i="5" s="1"/>
  <c r="AB22" i="5"/>
  <c r="L22" i="5" s="1"/>
  <c r="AA22" i="5"/>
  <c r="K22" i="5" s="1"/>
  <c r="Z22" i="5"/>
  <c r="J22" i="5" s="1"/>
  <c r="Y22" i="5"/>
  <c r="I22" i="5" s="1"/>
  <c r="W22" i="5"/>
  <c r="G22" i="5" s="1"/>
  <c r="U22" i="5"/>
  <c r="E22" i="5" s="1"/>
  <c r="T22" i="5"/>
  <c r="D22" i="5" s="1"/>
  <c r="S22" i="5"/>
  <c r="C22" i="5" s="1"/>
  <c r="G9" i="5" l="1"/>
  <c r="G12" i="5" s="1"/>
  <c r="F23" i="5"/>
  <c r="F30" i="5"/>
  <c r="F37" i="5"/>
  <c r="F44" i="5"/>
  <c r="Y43" i="5"/>
  <c r="I43" i="5" s="1"/>
  <c r="I103" i="5" s="1"/>
  <c r="W43" i="5"/>
  <c r="G43" i="5" s="1"/>
  <c r="G103" i="5" s="1"/>
  <c r="Z43" i="5"/>
  <c r="J43" i="5" s="1"/>
  <c r="X43" i="5"/>
  <c r="H43" i="5" s="1"/>
  <c r="S43" i="5"/>
  <c r="C43" i="5" s="1"/>
  <c r="C103" i="5" s="1"/>
  <c r="AA43" i="5"/>
  <c r="K43" i="5" s="1"/>
  <c r="T43" i="5"/>
  <c r="D43" i="5" s="1"/>
  <c r="AB43" i="5"/>
  <c r="L43" i="5" s="1"/>
  <c r="U43" i="5"/>
  <c r="E43" i="5" s="1"/>
  <c r="AC43" i="5"/>
  <c r="M43" i="5" s="1"/>
  <c r="V43" i="5"/>
  <c r="F43" i="5" s="1"/>
  <c r="AC36" i="5"/>
  <c r="M36" i="5" s="1"/>
  <c r="V36" i="5"/>
  <c r="F36" i="5" s="1"/>
  <c r="Z36" i="5"/>
  <c r="J36" i="5" s="1"/>
  <c r="V22" i="5"/>
  <c r="F22" i="5" s="1"/>
  <c r="AA29" i="5"/>
  <c r="K29" i="5" s="1"/>
  <c r="T29" i="5"/>
  <c r="D29" i="5" s="1"/>
  <c r="AB29" i="5"/>
  <c r="L29" i="5" s="1"/>
  <c r="U29" i="5"/>
  <c r="E29" i="5" s="1"/>
  <c r="AC29" i="5"/>
  <c r="M29" i="5" s="1"/>
  <c r="X22" i="5"/>
  <c r="H22" i="5" s="1"/>
  <c r="V29" i="5"/>
  <c r="F29" i="5" s="1"/>
  <c r="J103" i="5" l="1"/>
  <c r="M103" i="5"/>
  <c r="F103" i="5"/>
  <c r="D103" i="5"/>
  <c r="E103" i="5"/>
  <c r="K103" i="5"/>
  <c r="L103" i="5"/>
  <c r="H103" i="5"/>
  <c r="O22" i="5"/>
  <c r="O36" i="5"/>
  <c r="O29" i="5"/>
  <c r="O43" i="5"/>
  <c r="H9" i="5"/>
  <c r="H12" i="5" s="1"/>
  <c r="G23" i="5"/>
  <c r="G30" i="5"/>
  <c r="G37" i="5"/>
  <c r="G44" i="5"/>
  <c r="O103" i="5" l="1"/>
  <c r="H30" i="5"/>
  <c r="I9" i="5"/>
  <c r="I12" i="5" s="1"/>
  <c r="H23" i="5"/>
  <c r="H37" i="5"/>
  <c r="H44" i="5"/>
  <c r="R108" i="5" l="1"/>
  <c r="F106" i="5" s="1"/>
  <c r="I44" i="5"/>
  <c r="I37" i="5"/>
  <c r="I30" i="5"/>
  <c r="I23" i="5"/>
  <c r="J9" i="5"/>
  <c r="J12" i="5" s="1"/>
  <c r="J23" i="5" l="1"/>
  <c r="J30" i="5"/>
  <c r="J37" i="5"/>
  <c r="J44" i="5"/>
  <c r="K9" i="5"/>
  <c r="K12" i="5" s="1"/>
  <c r="K23" i="5" l="1"/>
  <c r="K30" i="5"/>
  <c r="K37" i="5"/>
  <c r="K44" i="5"/>
  <c r="L9" i="5"/>
  <c r="L12" i="5" s="1"/>
  <c r="L23" i="5" l="1"/>
  <c r="L30" i="5"/>
  <c r="L37" i="5"/>
  <c r="L44" i="5"/>
  <c r="M9" i="5"/>
  <c r="M12" i="5" s="1"/>
  <c r="N9" i="5" l="1"/>
  <c r="O11" i="5"/>
  <c r="M23" i="5"/>
  <c r="M30" i="5"/>
  <c r="M37" i="5"/>
  <c r="M44" i="5"/>
  <c r="N37" i="5" l="1"/>
  <c r="N12" i="5"/>
  <c r="N23" i="5"/>
  <c r="N30" i="5"/>
  <c r="N44" i="5"/>
  <c r="S13" i="5"/>
  <c r="S15" i="5" s="1"/>
  <c r="O13" i="5" l="1"/>
  <c r="S108" i="5" s="1"/>
  <c r="F110" i="5" s="1"/>
  <c r="F112" i="5" s="1"/>
  <c r="H113" i="5" l="1"/>
  <c r="I31" i="14"/>
  <c r="F108" i="5"/>
  <c r="AF108" i="5" s="1"/>
  <c r="M12" i="12"/>
  <c r="M23" i="12"/>
  <c r="M13" i="12"/>
  <c r="C22" i="12" l="1"/>
  <c r="M30" i="19"/>
  <c r="M28" i="19" s="1"/>
  <c r="B36" i="12"/>
  <c r="C26" i="12" s="1"/>
  <c r="B26" i="12"/>
  <c r="J12" i="12"/>
  <c r="K12" i="12" s="1"/>
  <c r="I30" i="15"/>
  <c r="B15" i="10"/>
  <c r="B18" i="10" s="1"/>
  <c r="B23" i="10" s="1"/>
  <c r="E24" i="12"/>
  <c r="J13" i="12" l="1"/>
  <c r="J14" i="12" s="1"/>
  <c r="J15" i="12" s="1"/>
  <c r="L22" i="12"/>
  <c r="C23" i="12"/>
  <c r="K13" i="12" l="1"/>
  <c r="L23" i="12"/>
  <c r="J23" i="12" s="1"/>
  <c r="B24" i="12"/>
  <c r="C25" i="12" s="1"/>
  <c r="B8" i="10"/>
  <c r="B10" i="10" s="1"/>
  <c r="K14" i="12"/>
  <c r="J24" i="12" l="1"/>
  <c r="K24" i="12" s="1"/>
  <c r="K23" i="12"/>
  <c r="J16" i="12"/>
  <c r="K15" i="12"/>
  <c r="J17" i="12" l="1"/>
  <c r="K16" i="12"/>
  <c r="J18" i="12" l="1"/>
  <c r="K17" i="12"/>
  <c r="J19" i="12" l="1"/>
  <c r="K18" i="12"/>
  <c r="J20" i="12" l="1"/>
  <c r="K19" i="12"/>
  <c r="J21" i="12" l="1"/>
  <c r="K20" i="12"/>
  <c r="K21" i="12" l="1"/>
  <c r="J22" i="12"/>
  <c r="K22" i="12" s="1"/>
  <c r="P97" i="5"/>
  <c r="P95" i="5"/>
  <c r="P90" i="5"/>
  <c r="P88" i="5"/>
  <c r="P83" i="5"/>
  <c r="P81" i="5"/>
  <c r="P76" i="5"/>
  <c r="P74" i="5"/>
  <c r="P69" i="5"/>
  <c r="P67" i="5"/>
  <c r="P62" i="5"/>
  <c r="P60" i="5"/>
  <c r="P55" i="5"/>
  <c r="P53" i="5"/>
  <c r="P48" i="5"/>
  <c r="P46" i="5"/>
  <c r="P41" i="5"/>
  <c r="P39" i="5"/>
  <c r="P34" i="5"/>
  <c r="P32" i="5"/>
  <c r="P27" i="5"/>
  <c r="P25" i="5"/>
  <c r="P20" i="5"/>
  <c r="P18" i="5"/>
  <c r="P10" i="5"/>
</calcChain>
</file>

<file path=xl/sharedStrings.xml><?xml version="1.0" encoding="utf-8"?>
<sst xmlns="http://schemas.openxmlformats.org/spreadsheetml/2006/main" count="755" uniqueCount="245">
  <si>
    <t>団体名</t>
    <rPh sb="0" eb="2">
      <t>ダンタイ</t>
    </rPh>
    <rPh sb="2" eb="3">
      <t>メイ</t>
    </rPh>
    <phoneticPr fontId="1"/>
  </si>
  <si>
    <t>活動曜日・時間</t>
    <rPh sb="0" eb="2">
      <t>カツドウ</t>
    </rPh>
    <rPh sb="2" eb="4">
      <t>ヨウビ</t>
    </rPh>
    <rPh sb="5" eb="7">
      <t>ジカン</t>
    </rPh>
    <phoneticPr fontId="1"/>
  </si>
  <si>
    <t>4月</t>
    <rPh sb="1" eb="2">
      <t>ガツ</t>
    </rPh>
    <phoneticPr fontId="1"/>
  </si>
  <si>
    <t>回数</t>
    <rPh sb="0" eb="2">
      <t>カイスウ</t>
    </rPh>
    <phoneticPr fontId="1"/>
  </si>
  <si>
    <t>5月</t>
  </si>
  <si>
    <t>6月</t>
  </si>
  <si>
    <t>7月</t>
  </si>
  <si>
    <t>8月</t>
  </si>
  <si>
    <t>9月</t>
  </si>
  <si>
    <t>10月</t>
  </si>
  <si>
    <t>11月</t>
  </si>
  <si>
    <t>12月</t>
  </si>
  <si>
    <t>1月</t>
  </si>
  <si>
    <t>2月</t>
  </si>
  <si>
    <t>3月</t>
  </si>
  <si>
    <t>合計</t>
    <rPh sb="0" eb="2">
      <t>ゴウケイ</t>
    </rPh>
    <phoneticPr fontId="1"/>
  </si>
  <si>
    <t>指導者氏名 1</t>
    <rPh sb="0" eb="3">
      <t>シドウシャ</t>
    </rPh>
    <rPh sb="3" eb="5">
      <t>シメイ</t>
    </rPh>
    <phoneticPr fontId="1"/>
  </si>
  <si>
    <t>指導者氏名 2</t>
    <rPh sb="0" eb="3">
      <t>シドウシャ</t>
    </rPh>
    <rPh sb="3" eb="5">
      <t>シメイ</t>
    </rPh>
    <phoneticPr fontId="1"/>
  </si>
  <si>
    <t>指導者氏名 3</t>
    <rPh sb="0" eb="3">
      <t>シドウシャ</t>
    </rPh>
    <rPh sb="3" eb="5">
      <t>シメイ</t>
    </rPh>
    <phoneticPr fontId="1"/>
  </si>
  <si>
    <t>【団体情報】</t>
    <rPh sb="1" eb="3">
      <t>ダンタイ</t>
    </rPh>
    <rPh sb="3" eb="5">
      <t>ジョウホウ</t>
    </rPh>
    <phoneticPr fontId="1"/>
  </si>
  <si>
    <t>【指導者情報】</t>
    <rPh sb="1" eb="4">
      <t>シドウシャ</t>
    </rPh>
    <rPh sb="4" eb="6">
      <t>ジョウホウ</t>
    </rPh>
    <phoneticPr fontId="1"/>
  </si>
  <si>
    <t>指導者氏名 4</t>
    <rPh sb="0" eb="3">
      <t>シドウシャ</t>
    </rPh>
    <rPh sb="3" eb="5">
      <t>シメイ</t>
    </rPh>
    <phoneticPr fontId="1"/>
  </si>
  <si>
    <t>時間</t>
    <rPh sb="0" eb="2">
      <t>ジカン</t>
    </rPh>
    <phoneticPr fontId="1"/>
  </si>
  <si>
    <t>月額</t>
    <rPh sb="0" eb="2">
      <t>ゲツガク</t>
    </rPh>
    <phoneticPr fontId="1"/>
  </si>
  <si>
    <t>年額</t>
    <rPh sb="0" eb="2">
      <t>ネンガク</t>
    </rPh>
    <phoneticPr fontId="1"/>
  </si>
  <si>
    <t>補助上限額</t>
    <rPh sb="0" eb="2">
      <t>ホジョ</t>
    </rPh>
    <rPh sb="2" eb="5">
      <t>ジョウゲンガク</t>
    </rPh>
    <phoneticPr fontId="1"/>
  </si>
  <si>
    <t>(単位:円)</t>
    <rPh sb="1" eb="3">
      <t>タンイ</t>
    </rPh>
    <rPh sb="4" eb="5">
      <t>エン</t>
    </rPh>
    <phoneticPr fontId="1"/>
  </si>
  <si>
    <t>(単位:人)</t>
    <rPh sb="1" eb="3">
      <t>タンイ</t>
    </rPh>
    <rPh sb="4" eb="5">
      <t>ニン</t>
    </rPh>
    <phoneticPr fontId="1"/>
  </si>
  <si>
    <t>金額
(形態ごとの単価)</t>
    <rPh sb="0" eb="2">
      <t>キンガク</t>
    </rPh>
    <rPh sb="4" eb="6">
      <t>ケイタイ</t>
    </rPh>
    <rPh sb="9" eb="11">
      <t>タンカ</t>
    </rPh>
    <phoneticPr fontId="1"/>
  </si>
  <si>
    <r>
      <rPr>
        <b/>
        <sz val="12"/>
        <color theme="1"/>
        <rFont val="游ゴシック"/>
        <family val="3"/>
        <charset val="128"/>
        <scheme val="minor"/>
      </rPr>
      <t>謝金の支払形態</t>
    </r>
    <r>
      <rPr>
        <b/>
        <sz val="11"/>
        <color theme="1"/>
        <rFont val="游ゴシック"/>
        <family val="3"/>
        <charset val="128"/>
        <scheme val="minor"/>
      </rPr>
      <t xml:space="preserve">
</t>
    </r>
    <r>
      <rPr>
        <b/>
        <sz val="8"/>
        <color theme="1"/>
        <rFont val="游ゴシック"/>
        <family val="3"/>
        <charset val="128"/>
        <scheme val="minor"/>
      </rPr>
      <t>(時間・回数・月額・年額)</t>
    </r>
    <rPh sb="0" eb="2">
      <t>シャキン</t>
    </rPh>
    <rPh sb="3" eb="5">
      <t>シハラ</t>
    </rPh>
    <rPh sb="5" eb="7">
      <t>ケイタイ</t>
    </rPh>
    <rPh sb="9" eb="11">
      <t>ジカン</t>
    </rPh>
    <rPh sb="12" eb="14">
      <t>カイスウ</t>
    </rPh>
    <rPh sb="15" eb="17">
      <t>ゲツガク</t>
    </rPh>
    <rPh sb="18" eb="20">
      <t>ネンガク</t>
    </rPh>
    <phoneticPr fontId="1"/>
  </si>
  <si>
    <t>月別補助上限額</t>
    <rPh sb="0" eb="2">
      <t>ツキベツ</t>
    </rPh>
    <rPh sb="2" eb="4">
      <t>ホジョ</t>
    </rPh>
    <rPh sb="4" eb="7">
      <t>ジョウゲンガク</t>
    </rPh>
    <phoneticPr fontId="1"/>
  </si>
  <si>
    <t>申請月</t>
    <rPh sb="0" eb="2">
      <t>シンセイ</t>
    </rPh>
    <rPh sb="2" eb="3">
      <t>ツキ</t>
    </rPh>
    <phoneticPr fontId="1"/>
  </si>
  <si>
    <r>
      <t xml:space="preserve">指導者人数
</t>
    </r>
    <r>
      <rPr>
        <b/>
        <sz val="11"/>
        <color rgb="FFFF0000"/>
        <rFont val="游ゴシック"/>
        <family val="3"/>
        <charset val="128"/>
        <scheme val="minor"/>
      </rPr>
      <t>(必ず入力)</t>
    </r>
    <rPh sb="0" eb="2">
      <t>シドウ</t>
    </rPh>
    <rPh sb="2" eb="3">
      <t>シャ</t>
    </rPh>
    <rPh sb="3" eb="5">
      <t>ニンズウ</t>
    </rPh>
    <rPh sb="7" eb="8">
      <t>カナラ</t>
    </rPh>
    <rPh sb="9" eb="11">
      <t>ニュウリョク</t>
    </rPh>
    <phoneticPr fontId="1"/>
  </si>
  <si>
    <t>★黄色のセルに入力してください</t>
    <rPh sb="1" eb="3">
      <t>キイロ</t>
    </rPh>
    <rPh sb="7" eb="9">
      <t>ニュウリョク</t>
    </rPh>
    <phoneticPr fontId="1"/>
  </si>
  <si>
    <t>研修受講料</t>
    <rPh sb="0" eb="2">
      <t>ケンシュウ</t>
    </rPh>
    <rPh sb="2" eb="5">
      <t>ジュコウリョウ</t>
    </rPh>
    <phoneticPr fontId="1"/>
  </si>
  <si>
    <t>１　収入の部</t>
    <rPh sb="2" eb="4">
      <t>シュウニュウ</t>
    </rPh>
    <rPh sb="5" eb="6">
      <t>ブ</t>
    </rPh>
    <phoneticPr fontId="18"/>
  </si>
  <si>
    <t>費目</t>
    <rPh sb="0" eb="2">
      <t>ヒモク</t>
    </rPh>
    <phoneticPr fontId="1"/>
  </si>
  <si>
    <t>予算額</t>
    <rPh sb="0" eb="1">
      <t>ヨ</t>
    </rPh>
    <rPh sb="1" eb="2">
      <t>ザン</t>
    </rPh>
    <rPh sb="2" eb="3">
      <t>ガク</t>
    </rPh>
    <phoneticPr fontId="18"/>
  </si>
  <si>
    <t>付記</t>
    <rPh sb="0" eb="1">
      <t>ツキ</t>
    </rPh>
    <rPh sb="1" eb="2">
      <t>キ</t>
    </rPh>
    <phoneticPr fontId="18"/>
  </si>
  <si>
    <t>会費</t>
    <rPh sb="0" eb="2">
      <t>カイヒ</t>
    </rPh>
    <phoneticPr fontId="18"/>
  </si>
  <si>
    <t>補助金</t>
    <rPh sb="0" eb="3">
      <t>ホジョキン</t>
    </rPh>
    <phoneticPr fontId="18"/>
  </si>
  <si>
    <t>２　支出の部</t>
    <rPh sb="2" eb="4">
      <t>シシュツ</t>
    </rPh>
    <rPh sb="5" eb="6">
      <t>ブ</t>
    </rPh>
    <phoneticPr fontId="18"/>
  </si>
  <si>
    <t>【補助対象経費】</t>
    <rPh sb="1" eb="3">
      <t>ホジョ</t>
    </rPh>
    <rPh sb="3" eb="5">
      <t>タイショウ</t>
    </rPh>
    <rPh sb="5" eb="7">
      <t>ケイヒ</t>
    </rPh>
    <phoneticPr fontId="1"/>
  </si>
  <si>
    <t>指導者謝金</t>
    <rPh sb="0" eb="3">
      <t>シドウシャ</t>
    </rPh>
    <rPh sb="3" eb="5">
      <t>シャキン</t>
    </rPh>
    <phoneticPr fontId="18"/>
  </si>
  <si>
    <t>小計</t>
    <rPh sb="0" eb="2">
      <t>ショウケイ</t>
    </rPh>
    <phoneticPr fontId="1"/>
  </si>
  <si>
    <t>【補助対象外経費】</t>
    <rPh sb="1" eb="3">
      <t>ホジョ</t>
    </rPh>
    <rPh sb="3" eb="5">
      <t>タイショウ</t>
    </rPh>
    <rPh sb="5" eb="6">
      <t>ガイ</t>
    </rPh>
    <rPh sb="6" eb="8">
      <t>ケイヒ</t>
    </rPh>
    <phoneticPr fontId="1"/>
  </si>
  <si>
    <t>支出　合計</t>
    <rPh sb="0" eb="2">
      <t>シシュツ</t>
    </rPh>
    <rPh sb="3" eb="5">
      <t>ゴウケイ</t>
    </rPh>
    <phoneticPr fontId="1"/>
  </si>
  <si>
    <t>収入　合計</t>
    <rPh sb="0" eb="2">
      <t>シュウニュウ</t>
    </rPh>
    <rPh sb="3" eb="5">
      <t>ゴウケイ</t>
    </rPh>
    <phoneticPr fontId="1"/>
  </si>
  <si>
    <t>【留意事項】</t>
    <rPh sb="1" eb="3">
      <t>リュウイ</t>
    </rPh>
    <rPh sb="3" eb="5">
      <t>ジコウ</t>
    </rPh>
    <phoneticPr fontId="22"/>
  </si>
  <si>
    <t>合計</t>
    <rPh sb="0" eb="2">
      <t>ゴウケイ</t>
    </rPh>
    <phoneticPr fontId="22"/>
  </si>
  <si>
    <t>小計</t>
    <rPh sb="0" eb="2">
      <t>ショウケイ</t>
    </rPh>
    <phoneticPr fontId="22"/>
  </si>
  <si>
    <t>２月</t>
  </si>
  <si>
    <t>１月</t>
  </si>
  <si>
    <t>１２月</t>
  </si>
  <si>
    <t>１１月</t>
  </si>
  <si>
    <t>１０月</t>
  </si>
  <si>
    <t>９月</t>
  </si>
  <si>
    <t>８月</t>
  </si>
  <si>
    <t>７月</t>
  </si>
  <si>
    <t>６月</t>
  </si>
  <si>
    <t>５月</t>
  </si>
  <si>
    <t>４月</t>
  </si>
  <si>
    <t>支出</t>
    <rPh sb="0" eb="2">
      <t>シシュツ</t>
    </rPh>
    <phoneticPr fontId="22"/>
  </si>
  <si>
    <t>収入</t>
    <rPh sb="0" eb="2">
      <t>シュウニュウ</t>
    </rPh>
    <phoneticPr fontId="22"/>
  </si>
  <si>
    <t>研修受講料</t>
    <rPh sb="0" eb="2">
      <t>ケンシュウ</t>
    </rPh>
    <rPh sb="2" eb="5">
      <t>ジュコウリョウ</t>
    </rPh>
    <phoneticPr fontId="22"/>
  </si>
  <si>
    <t>指導者謝金</t>
    <rPh sb="0" eb="3">
      <t>シドウシャ</t>
    </rPh>
    <rPh sb="3" eb="5">
      <t>シャキン</t>
    </rPh>
    <phoneticPr fontId="22"/>
  </si>
  <si>
    <t>補助対象外経費</t>
    <rPh sb="0" eb="2">
      <t>ホジョ</t>
    </rPh>
    <rPh sb="2" eb="4">
      <t>タイショウ</t>
    </rPh>
    <rPh sb="4" eb="5">
      <t>ガイ</t>
    </rPh>
    <rPh sb="5" eb="7">
      <t>ケイヒ</t>
    </rPh>
    <phoneticPr fontId="22"/>
  </si>
  <si>
    <t>補助対象経費</t>
    <rPh sb="0" eb="2">
      <t>ホジョ</t>
    </rPh>
    <rPh sb="2" eb="4">
      <t>タイショウ</t>
    </rPh>
    <rPh sb="4" eb="6">
      <t>ケイヒ</t>
    </rPh>
    <phoneticPr fontId="22"/>
  </si>
  <si>
    <t>補助金</t>
    <rPh sb="0" eb="3">
      <t>ホジョキン</t>
    </rPh>
    <phoneticPr fontId="22"/>
  </si>
  <si>
    <t>会費</t>
    <rPh sb="0" eb="2">
      <t>カイヒ</t>
    </rPh>
    <phoneticPr fontId="22"/>
  </si>
  <si>
    <t>収支累計</t>
    <rPh sb="0" eb="2">
      <t>シュウシ</t>
    </rPh>
    <rPh sb="2" eb="4">
      <t>ルイケイ</t>
    </rPh>
    <phoneticPr fontId="22"/>
  </si>
  <si>
    <t>月</t>
    <rPh sb="0" eb="1">
      <t>ツキ</t>
    </rPh>
    <phoneticPr fontId="22"/>
  </si>
  <si>
    <t>(単位:円)</t>
    <rPh sb="1" eb="3">
      <t>タンイ</t>
    </rPh>
    <rPh sb="4" eb="5">
      <t>エン</t>
    </rPh>
    <phoneticPr fontId="22"/>
  </si>
  <si>
    <t>　　【団体名】</t>
    <rPh sb="3" eb="5">
      <t>ダンタイ</t>
    </rPh>
    <rPh sb="5" eb="6">
      <t>メイ</t>
    </rPh>
    <phoneticPr fontId="22"/>
  </si>
  <si>
    <t xml:space="preserve">  </t>
    <phoneticPr fontId="1"/>
  </si>
  <si>
    <t>繰越金・その他</t>
    <rPh sb="0" eb="2">
      <t>クリコシ</t>
    </rPh>
    <rPh sb="2" eb="3">
      <t>キン</t>
    </rPh>
    <rPh sb="6" eb="7">
      <t>タ</t>
    </rPh>
    <phoneticPr fontId="1"/>
  </si>
  <si>
    <t>繰越金
その他</t>
    <rPh sb="0" eb="2">
      <t>クリコシ</t>
    </rPh>
    <rPh sb="2" eb="3">
      <t>キン</t>
    </rPh>
    <rPh sb="6" eb="7">
      <t>タ</t>
    </rPh>
    <phoneticPr fontId="22"/>
  </si>
  <si>
    <t>申請月より前に支払った指導者謝金</t>
    <rPh sb="0" eb="2">
      <t>シンセイ</t>
    </rPh>
    <rPh sb="2" eb="3">
      <t>ツキ</t>
    </rPh>
    <rPh sb="5" eb="6">
      <t>マエ</t>
    </rPh>
    <rPh sb="7" eb="9">
      <t>シハラ</t>
    </rPh>
    <rPh sb="11" eb="14">
      <t>シドウシャ</t>
    </rPh>
    <rPh sb="14" eb="16">
      <t>シャキン</t>
    </rPh>
    <phoneticPr fontId="1"/>
  </si>
  <si>
    <t>千円未満切捨て</t>
    <rPh sb="0" eb="2">
      <t>センエン</t>
    </rPh>
    <rPh sb="2" eb="4">
      <t>ミマン</t>
    </rPh>
    <rPh sb="4" eb="6">
      <t>キリス</t>
    </rPh>
    <phoneticPr fontId="1"/>
  </si>
  <si>
    <t>その他</t>
    <rPh sb="2" eb="3">
      <t>タ</t>
    </rPh>
    <phoneticPr fontId="18"/>
  </si>
  <si>
    <t>その他</t>
    <rPh sb="2" eb="3">
      <t>タ</t>
    </rPh>
    <phoneticPr fontId="1"/>
  </si>
  <si>
    <t>種目</t>
    <rPh sb="0" eb="2">
      <t>シュモク</t>
    </rPh>
    <phoneticPr fontId="1"/>
  </si>
  <si>
    <t>①</t>
    <phoneticPr fontId="1"/>
  </si>
  <si>
    <t>②</t>
    <phoneticPr fontId="1"/>
  </si>
  <si>
    <t>①＋②</t>
    <phoneticPr fontId="1"/>
  </si>
  <si>
    <t>A</t>
    <phoneticPr fontId="1"/>
  </si>
  <si>
    <t>消耗品費</t>
    <rPh sb="0" eb="4">
      <t>ショウモウヒンヒ</t>
    </rPh>
    <phoneticPr fontId="1"/>
  </si>
  <si>
    <t>品名</t>
    <rPh sb="0" eb="2">
      <t>ヒンメイ</t>
    </rPh>
    <phoneticPr fontId="1"/>
  </si>
  <si>
    <t>個人に帰属するものではありません。</t>
  </si>
  <si>
    <t>NO</t>
    <phoneticPr fontId="1"/>
  </si>
  <si>
    <t>購入月</t>
    <rPh sb="0" eb="2">
      <t>コウニュウ</t>
    </rPh>
    <rPh sb="2" eb="3">
      <t>ツキ</t>
    </rPh>
    <phoneticPr fontId="1"/>
  </si>
  <si>
    <t>B</t>
    <phoneticPr fontId="1"/>
  </si>
  <si>
    <t>謝金・研修受講料</t>
    <rPh sb="0" eb="2">
      <t>シャキン</t>
    </rPh>
    <rPh sb="3" eb="5">
      <t>ケンシュウ</t>
    </rPh>
    <rPh sb="5" eb="8">
      <t>ジュコウリョウ</t>
    </rPh>
    <phoneticPr fontId="1"/>
  </si>
  <si>
    <t>指導者謝金合計</t>
    <rPh sb="0" eb="3">
      <t>シドウシャ</t>
    </rPh>
    <rPh sb="3" eb="5">
      <t>シャキン</t>
    </rPh>
    <rPh sb="5" eb="7">
      <t>ゴウケイ</t>
    </rPh>
    <phoneticPr fontId="1"/>
  </si>
  <si>
    <t>消耗品費</t>
    <rPh sb="0" eb="3">
      <t>ショウモウヒン</t>
    </rPh>
    <rPh sb="3" eb="4">
      <t>ヒ</t>
    </rPh>
    <phoneticPr fontId="1"/>
  </si>
  <si>
    <t>申請月以降の指導者謝金</t>
    <rPh sb="0" eb="2">
      <t>シンセイ</t>
    </rPh>
    <rPh sb="2" eb="3">
      <t>ツキ</t>
    </rPh>
    <rPh sb="3" eb="5">
      <t>イコウ</t>
    </rPh>
    <rPh sb="6" eb="9">
      <t>シドウシャ</t>
    </rPh>
    <rPh sb="9" eb="11">
      <t>シャキン</t>
    </rPh>
    <phoneticPr fontId="1"/>
  </si>
  <si>
    <t>申請月以降の実際に支払う額</t>
    <rPh sb="6" eb="8">
      <t>ジッサイ</t>
    </rPh>
    <rPh sb="9" eb="11">
      <t>シハラ</t>
    </rPh>
    <rPh sb="12" eb="13">
      <t>ガク</t>
    </rPh>
    <phoneticPr fontId="1"/>
  </si>
  <si>
    <t>1. 収入と支出の合計は一致させてください</t>
    <rPh sb="3" eb="5">
      <t>シュウニュウ</t>
    </rPh>
    <rPh sb="6" eb="8">
      <t>シシュツ</t>
    </rPh>
    <rPh sb="9" eb="11">
      <t>ゴウケイ</t>
    </rPh>
    <rPh sb="12" eb="14">
      <t>イッチ</t>
    </rPh>
    <phoneticPr fontId="22"/>
  </si>
  <si>
    <t>3.申請より前の月に支払った指導者謝金は、「補助対象外経費」の指導者謝金に計上してください</t>
    <rPh sb="2" eb="4">
      <t>シンセイ</t>
    </rPh>
    <rPh sb="6" eb="7">
      <t>マエ</t>
    </rPh>
    <rPh sb="8" eb="9">
      <t>ツキ</t>
    </rPh>
    <rPh sb="10" eb="12">
      <t>シハラ</t>
    </rPh>
    <rPh sb="14" eb="17">
      <t>シドウシャ</t>
    </rPh>
    <rPh sb="17" eb="19">
      <t>シャキン</t>
    </rPh>
    <rPh sb="22" eb="24">
      <t>ホジョ</t>
    </rPh>
    <rPh sb="24" eb="26">
      <t>タイショウ</t>
    </rPh>
    <rPh sb="26" eb="27">
      <t>ガイ</t>
    </rPh>
    <rPh sb="27" eb="29">
      <t>ケイヒ</t>
    </rPh>
    <rPh sb="31" eb="34">
      <t>シドウシャ</t>
    </rPh>
    <rPh sb="34" eb="36">
      <t>シャキン</t>
    </rPh>
    <rPh sb="37" eb="39">
      <t>ケイジョウ</t>
    </rPh>
    <phoneticPr fontId="22"/>
  </si>
  <si>
    <t>（単位：円、税込）</t>
    <rPh sb="1" eb="3">
      <t>タンイ</t>
    </rPh>
    <rPh sb="4" eb="5">
      <t>エン</t>
    </rPh>
    <rPh sb="6" eb="8">
      <t>ゼイコ</t>
    </rPh>
    <phoneticPr fontId="1"/>
  </si>
  <si>
    <t>2. 補助金は概算払いの申請の翌月に計上してください　　(例:4月に概算払いの申請をした場合は5月に計上)</t>
    <rPh sb="3" eb="6">
      <t>ホジョキン</t>
    </rPh>
    <rPh sb="7" eb="9">
      <t>ガイサン</t>
    </rPh>
    <rPh sb="9" eb="10">
      <t>バラ</t>
    </rPh>
    <rPh sb="12" eb="14">
      <t>シンセイ</t>
    </rPh>
    <rPh sb="15" eb="17">
      <t>ヨクゲツ</t>
    </rPh>
    <rPh sb="18" eb="20">
      <t>ケイジョウ</t>
    </rPh>
    <rPh sb="29" eb="30">
      <t>レイ</t>
    </rPh>
    <rPh sb="32" eb="33">
      <t>ガツ</t>
    </rPh>
    <rPh sb="34" eb="36">
      <t>ガイサン</t>
    </rPh>
    <rPh sb="36" eb="37">
      <t>バラ</t>
    </rPh>
    <rPh sb="39" eb="41">
      <t>シンセイ</t>
    </rPh>
    <rPh sb="44" eb="46">
      <t>バアイ</t>
    </rPh>
    <rPh sb="48" eb="49">
      <t>ガツ</t>
    </rPh>
    <rPh sb="50" eb="52">
      <t>ケイジョウ</t>
    </rPh>
    <phoneticPr fontId="22"/>
  </si>
  <si>
    <t>4.補助対象経費（謝金、研修受講料、消耗品費等）の領収書は、5年間保管してください。</t>
    <rPh sb="2" eb="4">
      <t>ホジョ</t>
    </rPh>
    <rPh sb="4" eb="6">
      <t>タイショウ</t>
    </rPh>
    <rPh sb="6" eb="8">
      <t>ケイヒ</t>
    </rPh>
    <rPh sb="9" eb="11">
      <t>シャキン</t>
    </rPh>
    <rPh sb="12" eb="14">
      <t>ケンシュウ</t>
    </rPh>
    <rPh sb="14" eb="17">
      <t>ジュコウリョウ</t>
    </rPh>
    <rPh sb="18" eb="21">
      <t>ショウモウヒン</t>
    </rPh>
    <rPh sb="21" eb="22">
      <t>ヒ</t>
    </rPh>
    <rPh sb="22" eb="23">
      <t>トウ</t>
    </rPh>
    <rPh sb="25" eb="28">
      <t>リョウシュウショ</t>
    </rPh>
    <rPh sb="31" eb="33">
      <t>ネンカン</t>
    </rPh>
    <rPh sb="33" eb="35">
      <t>ホカン</t>
    </rPh>
    <phoneticPr fontId="22"/>
  </si>
  <si>
    <t>別記様式第６号（第８条関係）</t>
  </si>
  <si>
    <t>令和　　年　　月　　日</t>
  </si>
  <si>
    <t>　（宛先）新潟市長</t>
  </si>
  <si>
    <t>申請者住所　　〒</t>
  </si>
  <si>
    <t>団体名　　　　　</t>
  </si>
  <si>
    <t>代表者氏名　　　</t>
  </si>
  <si>
    <t>代表者電話番号　　　</t>
  </si>
  <si>
    <t>記</t>
  </si>
  <si>
    <t>１　補助事業の名称　　　　　　令和８年度　新潟市中学生のための地域クラブ活動支援事業</t>
  </si>
  <si>
    <t>５　補助事業の精算に係る収支明細</t>
  </si>
  <si>
    <t>６　情報の公表の状況</t>
  </si>
  <si>
    <t>７　添付書類</t>
  </si>
  <si>
    <t>（１）年間活動実績報告（収支決算を含む）</t>
  </si>
  <si>
    <t>（２）指導者謝金に係る領収書又はその写し（該当する場合に限る）</t>
  </si>
  <si>
    <t>（４）消耗品費に係る領収書又はその写し（該当する場合に限る）</t>
  </si>
  <si>
    <t>（５）使用料領収済証又はその写し（該当する場合に限る）</t>
  </si>
  <si>
    <t>（６）その他、市長が必要と認める書類</t>
  </si>
  <si>
    <t>　</t>
    <phoneticPr fontId="1"/>
  </si>
  <si>
    <t>２　交付決定額及びその中間精算額</t>
    <rPh sb="11" eb="13">
      <t>チュウカン</t>
    </rPh>
    <phoneticPr fontId="1"/>
  </si>
  <si>
    <t>４　補助事業の成果(中間までの成果)</t>
    <rPh sb="10" eb="12">
      <t>チュウカン</t>
    </rPh>
    <rPh sb="15" eb="17">
      <t>セイカ</t>
    </rPh>
    <phoneticPr fontId="1"/>
  </si>
  <si>
    <t>令和８年度　補助事業費収支明細書</t>
    <rPh sb="6" eb="8">
      <t>ホジョ</t>
    </rPh>
    <rPh sb="11" eb="13">
      <t>シュウシ</t>
    </rPh>
    <rPh sb="13" eb="16">
      <t>メイサイショ</t>
    </rPh>
    <phoneticPr fontId="22"/>
  </si>
  <si>
    <t>令和８年度　収支実績</t>
    <rPh sb="6" eb="8">
      <t>シュウシ</t>
    </rPh>
    <rPh sb="8" eb="10">
      <t>ジッセキ</t>
    </rPh>
    <phoneticPr fontId="1"/>
  </si>
  <si>
    <t>新潟市</t>
    <rPh sb="0" eb="2">
      <t>ニイガタ</t>
    </rPh>
    <rPh sb="2" eb="3">
      <t>シ</t>
    </rPh>
    <phoneticPr fontId="1"/>
  </si>
  <si>
    <t>年</t>
    <rPh sb="0" eb="1">
      <t>ネン</t>
    </rPh>
    <phoneticPr fontId="1"/>
  </si>
  <si>
    <t>月</t>
    <rPh sb="0" eb="1">
      <t>ガツ</t>
    </rPh>
    <phoneticPr fontId="1"/>
  </si>
  <si>
    <t>日</t>
    <rPh sb="0" eb="1">
      <t>ニチ</t>
    </rPh>
    <phoneticPr fontId="1"/>
  </si>
  <si>
    <t xml:space="preserve"> </t>
    <phoneticPr fontId="1"/>
  </si>
  <si>
    <t>令和</t>
    <rPh sb="0" eb="2">
      <t>レイワ</t>
    </rPh>
    <phoneticPr fontId="1"/>
  </si>
  <si>
    <t>付け</t>
    <rPh sb="0" eb="1">
      <t>ヅ</t>
    </rPh>
    <phoneticPr fontId="1"/>
  </si>
  <si>
    <t>新教支第</t>
    <rPh sb="0" eb="1">
      <t>シン</t>
    </rPh>
    <rPh sb="1" eb="2">
      <t>キョウ</t>
    </rPh>
    <rPh sb="2" eb="3">
      <t>シ</t>
    </rPh>
    <rPh sb="3" eb="4">
      <t>ダイ</t>
    </rPh>
    <phoneticPr fontId="1"/>
  </si>
  <si>
    <t>補助事業実績報告書　(中間報告)</t>
    <rPh sb="11" eb="13">
      <t>チュウカン</t>
    </rPh>
    <rPh sb="13" eb="15">
      <t>ホウコク</t>
    </rPh>
    <phoneticPr fontId="1"/>
  </si>
  <si>
    <t>（３）指導者研修受講料に係る領収書（団体が指導者に支払った研修費用及び研修主催者へ支払った受講料にかかるもの）</t>
    <phoneticPr fontId="1"/>
  </si>
  <si>
    <t>　又はその写し(該当する場合に限る)</t>
    <rPh sb="1" eb="2">
      <t>マタ</t>
    </rPh>
    <rPh sb="5" eb="6">
      <t>ウツ</t>
    </rPh>
    <rPh sb="8" eb="10">
      <t>ガイトウ</t>
    </rPh>
    <rPh sb="12" eb="14">
      <t>バアイ</t>
    </rPh>
    <rPh sb="15" eb="16">
      <t>カギ</t>
    </rPh>
    <phoneticPr fontId="1"/>
  </si>
  <si>
    <t>令和8年</t>
    <rPh sb="0" eb="2">
      <t>レイワ</t>
    </rPh>
    <rPh sb="3" eb="4">
      <t>ネン</t>
    </rPh>
    <phoneticPr fontId="1"/>
  </si>
  <si>
    <t>号の2で補助金の交付決定があった事業につき</t>
    <rPh sb="0" eb="1">
      <t>ゴウ</t>
    </rPh>
    <rPh sb="4" eb="7">
      <t>ホジョキン</t>
    </rPh>
    <rPh sb="8" eb="10">
      <t>コウフ</t>
    </rPh>
    <rPh sb="10" eb="12">
      <t>ケッテイ</t>
    </rPh>
    <rPh sb="16" eb="18">
      <t>ジギョウ</t>
    </rPh>
    <phoneticPr fontId="1"/>
  </si>
  <si>
    <t>次のとおり報告します。</t>
    <rPh sb="0" eb="1">
      <t>ツギ</t>
    </rPh>
    <rPh sb="5" eb="7">
      <t>ホウコク</t>
    </rPh>
    <phoneticPr fontId="1"/>
  </si>
  <si>
    <t>円</t>
    <rPh sb="0" eb="1">
      <t>エン</t>
    </rPh>
    <phoneticPr fontId="1"/>
  </si>
  <si>
    <r>
      <t>３　補助事業完了年月日　　　　　　　　</t>
    </r>
    <r>
      <rPr>
        <sz val="12"/>
        <color theme="1"/>
        <rFont val="ＭＳ 明朝"/>
        <family val="1"/>
        <charset val="128"/>
      </rPr>
      <t>令和9年2月28日</t>
    </r>
    <phoneticPr fontId="1"/>
  </si>
  <si>
    <t>新潟市中学生のための地域クラブ活動支援事業</t>
    <phoneticPr fontId="1"/>
  </si>
  <si>
    <t>【別紙1－1】                                令和８年度　年間活動実績報告</t>
    <rPh sb="1" eb="3">
      <t>ベッシ</t>
    </rPh>
    <rPh sb="39" eb="41">
      <t>レイワ</t>
    </rPh>
    <rPh sb="42" eb="44">
      <t>ネンド</t>
    </rPh>
    <rPh sb="45" eb="47">
      <t>ネンカン</t>
    </rPh>
    <rPh sb="47" eb="49">
      <t>カツドウ</t>
    </rPh>
    <rPh sb="49" eb="51">
      <t>ジッセキ</t>
    </rPh>
    <rPh sb="51" eb="53">
      <t>ホウコク</t>
    </rPh>
    <phoneticPr fontId="1"/>
  </si>
  <si>
    <t>月別支払額</t>
    <rPh sb="0" eb="2">
      <t>ツキベツ</t>
    </rPh>
    <rPh sb="2" eb="4">
      <t>シハラ</t>
    </rPh>
    <rPh sb="4" eb="5">
      <t>ガク</t>
    </rPh>
    <phoneticPr fontId="1"/>
  </si>
  <si>
    <t>活動日数</t>
    <rPh sb="0" eb="2">
      <t>カツドウ</t>
    </rPh>
    <rPh sb="2" eb="4">
      <t>ニッスウ</t>
    </rPh>
    <phoneticPr fontId="1"/>
  </si>
  <si>
    <t>【別紙1－2】                    　       令和８年度　消耗品購入実績</t>
    <rPh sb="1" eb="3">
      <t>ベッシ</t>
    </rPh>
    <rPh sb="41" eb="43">
      <t>ショウモウ</t>
    </rPh>
    <rPh sb="43" eb="44">
      <t>ヒン</t>
    </rPh>
    <rPh sb="44" eb="46">
      <t>コウニュウ</t>
    </rPh>
    <rPh sb="46" eb="48">
      <t>ジッセキ</t>
    </rPh>
    <phoneticPr fontId="1"/>
  </si>
  <si>
    <t>補助事業実績報告書</t>
    <phoneticPr fontId="1"/>
  </si>
  <si>
    <t>号の2で補助金の交付決定があった事業が完了したので、</t>
    <rPh sb="0" eb="1">
      <t>ゴウ</t>
    </rPh>
    <rPh sb="4" eb="7">
      <t>ホジョキン</t>
    </rPh>
    <rPh sb="8" eb="10">
      <t>コウフ</t>
    </rPh>
    <rPh sb="10" eb="12">
      <t>ケッテイ</t>
    </rPh>
    <rPh sb="16" eb="18">
      <t>ジギョウ</t>
    </rPh>
    <rPh sb="19" eb="21">
      <t>カンリョウ</t>
    </rPh>
    <phoneticPr fontId="1"/>
  </si>
  <si>
    <t>　　　精算額　　　　　　　　　　　　　　　　　　円</t>
    <phoneticPr fontId="1"/>
  </si>
  <si>
    <t>４　補助事業の成果</t>
    <phoneticPr fontId="1"/>
  </si>
  <si>
    <r>
      <t>３　補助事業完了予定年月日　　　　　　　　</t>
    </r>
    <r>
      <rPr>
        <sz val="12"/>
        <color theme="1"/>
        <rFont val="ＭＳ 明朝"/>
        <family val="1"/>
        <charset val="128"/>
      </rPr>
      <t>令和9年2月28日</t>
    </r>
    <rPh sb="8" eb="10">
      <t>ヨテイ</t>
    </rPh>
    <phoneticPr fontId="1"/>
  </si>
  <si>
    <t>　　　交付決定額　　　　　　　　　　　　　　　　</t>
    <phoneticPr fontId="1"/>
  </si>
  <si>
    <t>月別支払額</t>
    <rPh sb="0" eb="2">
      <t>ツキベツ</t>
    </rPh>
    <rPh sb="2" eb="4">
      <t>シハラ</t>
    </rPh>
    <rPh sb="4" eb="5">
      <t>テイガク</t>
    </rPh>
    <phoneticPr fontId="1"/>
  </si>
  <si>
    <t>研修受講料補助額</t>
    <rPh sb="0" eb="2">
      <t>ケンシュウ</t>
    </rPh>
    <rPh sb="2" eb="5">
      <t>ジュコウリョウ</t>
    </rPh>
    <rPh sb="5" eb="7">
      <t>ホジョ</t>
    </rPh>
    <rPh sb="7" eb="8">
      <t>ガク</t>
    </rPh>
    <phoneticPr fontId="1"/>
  </si>
  <si>
    <t>月別指導実績</t>
    <rPh sb="0" eb="2">
      <t>ツキベツ</t>
    </rPh>
    <rPh sb="2" eb="4">
      <t>シドウ</t>
    </rPh>
    <rPh sb="4" eb="6">
      <t>ジッセキ</t>
    </rPh>
    <phoneticPr fontId="1"/>
  </si>
  <si>
    <t>月別補助額</t>
    <rPh sb="0" eb="2">
      <t>ツキベツ</t>
    </rPh>
    <rPh sb="2" eb="4">
      <t>ホジョ</t>
    </rPh>
    <rPh sb="4" eb="5">
      <t>ガク</t>
    </rPh>
    <phoneticPr fontId="1"/>
  </si>
  <si>
    <t>月別活動実績</t>
    <rPh sb="0" eb="2">
      <t>ツキベツ</t>
    </rPh>
    <rPh sb="2" eb="4">
      <t>カツドウ</t>
    </rPh>
    <rPh sb="4" eb="6">
      <t>ジッセキ</t>
    </rPh>
    <phoneticPr fontId="1"/>
  </si>
  <si>
    <t>指導者謝金確定額</t>
    <rPh sb="0" eb="3">
      <t>シドウシャ</t>
    </rPh>
    <rPh sb="3" eb="5">
      <t>シャキン</t>
    </rPh>
    <rPh sb="5" eb="7">
      <t>カクテイ</t>
    </rPh>
    <rPh sb="7" eb="8">
      <t>ガク</t>
    </rPh>
    <phoneticPr fontId="1"/>
  </si>
  <si>
    <t>補助金交付決定額</t>
    <rPh sb="0" eb="3">
      <t>ホジョキン</t>
    </rPh>
    <rPh sb="3" eb="5">
      <t>コウフ</t>
    </rPh>
    <rPh sb="5" eb="7">
      <t>ケッテイ</t>
    </rPh>
    <rPh sb="7" eb="8">
      <t>ガク</t>
    </rPh>
    <phoneticPr fontId="1"/>
  </si>
  <si>
    <t>C(A＋B)</t>
    <phoneticPr fontId="1"/>
  </si>
  <si>
    <t>D</t>
    <phoneticPr fontId="1"/>
  </si>
  <si>
    <t>　　　中間精算額（返納額）　　　　　　　　　　　　　　　　　　</t>
    <rPh sb="3" eb="5">
      <t>チュウカン</t>
    </rPh>
    <rPh sb="7" eb="8">
      <t>ガク</t>
    </rPh>
    <rPh sb="9" eb="11">
      <t>ヘンノウ</t>
    </rPh>
    <rPh sb="11" eb="12">
      <t>ガク</t>
    </rPh>
    <phoneticPr fontId="1"/>
  </si>
  <si>
    <t>5.補助対象経費（謝金、研修受講料、消耗品費等）の領収書は、5年間保管してください。</t>
    <rPh sb="2" eb="4">
      <t>ホジョ</t>
    </rPh>
    <rPh sb="4" eb="6">
      <t>タイショウ</t>
    </rPh>
    <rPh sb="6" eb="8">
      <t>ケイヒ</t>
    </rPh>
    <rPh sb="9" eb="11">
      <t>シャキン</t>
    </rPh>
    <rPh sb="12" eb="14">
      <t>ケンシュウ</t>
    </rPh>
    <rPh sb="14" eb="17">
      <t>ジュコウリョウ</t>
    </rPh>
    <rPh sb="18" eb="21">
      <t>ショウモウヒン</t>
    </rPh>
    <rPh sb="21" eb="22">
      <t>ヒ</t>
    </rPh>
    <rPh sb="22" eb="23">
      <t>トウ</t>
    </rPh>
    <rPh sb="25" eb="28">
      <t>リョウシュウショ</t>
    </rPh>
    <rPh sb="31" eb="33">
      <t>ネンカン</t>
    </rPh>
    <rPh sb="33" eb="35">
      <t>ホカン</t>
    </rPh>
    <phoneticPr fontId="22"/>
  </si>
  <si>
    <t>金額
(支払額)</t>
    <rPh sb="0" eb="2">
      <t>キンガク</t>
    </rPh>
    <rPh sb="4" eb="6">
      <t>シハラ</t>
    </rPh>
    <rPh sb="6" eb="7">
      <t>ガク</t>
    </rPh>
    <phoneticPr fontId="1"/>
  </si>
  <si>
    <t>別紙1-1、1-2および別紙4のとおり</t>
    <rPh sb="0" eb="2">
      <t>ベッシ</t>
    </rPh>
    <rPh sb="12" eb="14">
      <t>ベッシ</t>
    </rPh>
    <phoneticPr fontId="1"/>
  </si>
  <si>
    <t>別紙1-1,1-2および別紙4のとおり</t>
    <rPh sb="0" eb="2">
      <t>ベッシ</t>
    </rPh>
    <rPh sb="12" eb="14">
      <t>ベッシ</t>
    </rPh>
    <phoneticPr fontId="1"/>
  </si>
  <si>
    <t>【団体名】</t>
    <rPh sb="1" eb="3">
      <t>ダンタイ</t>
    </rPh>
    <rPh sb="3" eb="4">
      <t>メイ</t>
    </rPh>
    <phoneticPr fontId="1"/>
  </si>
  <si>
    <t>別紙1-2消耗品費</t>
    <rPh sb="0" eb="2">
      <t>ベッシ</t>
    </rPh>
    <rPh sb="5" eb="8">
      <t>ショウモウヒン</t>
    </rPh>
    <rPh sb="8" eb="9">
      <t>ヒ</t>
    </rPh>
    <phoneticPr fontId="1"/>
  </si>
  <si>
    <t>別紙4　補助事業費収支明細書</t>
    <rPh sb="0" eb="2">
      <t>ベッシ</t>
    </rPh>
    <phoneticPr fontId="1"/>
  </si>
  <si>
    <t>(うち、消耗品交付決定額)</t>
    <rPh sb="4" eb="6">
      <t>ショウモウ</t>
    </rPh>
    <rPh sb="6" eb="7">
      <t>ヒン</t>
    </rPh>
    <rPh sb="7" eb="9">
      <t>コウフ</t>
    </rPh>
    <rPh sb="9" eb="11">
      <t>ケッテイ</t>
    </rPh>
    <rPh sb="11" eb="12">
      <t>ガク</t>
    </rPh>
    <phoneticPr fontId="1"/>
  </si>
  <si>
    <t>補助金実績額</t>
    <rPh sb="0" eb="3">
      <t>ホジョキン</t>
    </rPh>
    <rPh sb="3" eb="5">
      <t>ジッセキ</t>
    </rPh>
    <rPh sb="5" eb="6">
      <t>ガク</t>
    </rPh>
    <phoneticPr fontId="1"/>
  </si>
  <si>
    <t>※消耗品の申請をしていない場合0を入力</t>
    <rPh sb="1" eb="3">
      <t>ショウモウ</t>
    </rPh>
    <rPh sb="3" eb="4">
      <t>ヒン</t>
    </rPh>
    <rPh sb="5" eb="7">
      <t>シンセイ</t>
    </rPh>
    <rPh sb="13" eb="15">
      <t>バアイ</t>
    </rPh>
    <rPh sb="17" eb="19">
      <t>ニュウリョク</t>
    </rPh>
    <phoneticPr fontId="1"/>
  </si>
  <si>
    <t>研修受講料を入力したか　(補助金申請をしていて、かつ、実績があった場合のみ)</t>
    <rPh sb="0" eb="2">
      <t>ケンシュウ</t>
    </rPh>
    <rPh sb="2" eb="5">
      <t>ジュコウリョウ</t>
    </rPh>
    <rPh sb="6" eb="8">
      <t>ニュウリョク</t>
    </rPh>
    <rPh sb="13" eb="16">
      <t>ホジョキン</t>
    </rPh>
    <rPh sb="16" eb="18">
      <t>シンセイ</t>
    </rPh>
    <rPh sb="27" eb="29">
      <t>ジッセキ</t>
    </rPh>
    <rPh sb="33" eb="35">
      <t>バアイ</t>
    </rPh>
    <phoneticPr fontId="1"/>
  </si>
  <si>
    <t>✔</t>
    <phoneticPr fontId="1"/>
  </si>
  <si>
    <t>消耗品費の番号と一致する領収書を添付したか</t>
    <rPh sb="0" eb="2">
      <t>ショウモウ</t>
    </rPh>
    <rPh sb="2" eb="3">
      <t>ヒン</t>
    </rPh>
    <rPh sb="3" eb="4">
      <t>ヒ</t>
    </rPh>
    <rPh sb="5" eb="7">
      <t>バンゴウ</t>
    </rPh>
    <rPh sb="8" eb="10">
      <t>イッチ</t>
    </rPh>
    <rPh sb="12" eb="15">
      <t>リョウシュウショ</t>
    </rPh>
    <rPh sb="16" eb="18">
      <t>テンプ</t>
    </rPh>
    <phoneticPr fontId="1"/>
  </si>
  <si>
    <t>※消費税課税団体のみ税抜き金額を記載してください</t>
    <rPh sb="1" eb="4">
      <t>ショウヒゼイ</t>
    </rPh>
    <rPh sb="4" eb="6">
      <t>カゼイ</t>
    </rPh>
    <rPh sb="6" eb="8">
      <t>ダンタイ</t>
    </rPh>
    <rPh sb="10" eb="11">
      <t>ゼイ</t>
    </rPh>
    <rPh sb="11" eb="12">
      <t>ヌ</t>
    </rPh>
    <rPh sb="13" eb="15">
      <t>キンガク</t>
    </rPh>
    <rPh sb="16" eb="18">
      <t>キサイ</t>
    </rPh>
    <phoneticPr fontId="1"/>
  </si>
  <si>
    <t>　1　交付決定以前に購入したものは補助対象外です。</t>
    <rPh sb="3" eb="5">
      <t>コウフ</t>
    </rPh>
    <rPh sb="5" eb="7">
      <t>ケッテイ</t>
    </rPh>
    <rPh sb="7" eb="9">
      <t>イゼン</t>
    </rPh>
    <rPh sb="10" eb="12">
      <t>コウニュウ</t>
    </rPh>
    <rPh sb="17" eb="19">
      <t>ホジョ</t>
    </rPh>
    <rPh sb="19" eb="21">
      <t>タイショウ</t>
    </rPh>
    <rPh sb="21" eb="22">
      <t>ガイ</t>
    </rPh>
    <phoneticPr fontId="1"/>
  </si>
  <si>
    <t>　購入した消耗品は、１品30,000円未満（税込）、かつ、地域クラブの共用の物品であり、</t>
    <rPh sb="1" eb="3">
      <t>コウニュウ</t>
    </rPh>
    <rPh sb="5" eb="8">
      <t>ショウモウヒン</t>
    </rPh>
    <rPh sb="22" eb="24">
      <t>ゼイコ</t>
    </rPh>
    <rPh sb="29" eb="31">
      <t>チイキ</t>
    </rPh>
    <rPh sb="35" eb="37">
      <t>キョウヨウ</t>
    </rPh>
    <rPh sb="38" eb="40">
      <t>ブッピン</t>
    </rPh>
    <phoneticPr fontId="1"/>
  </si>
  <si>
    <t>補助金交付決定年月日と文書番号は正しいか</t>
    <rPh sb="0" eb="3">
      <t>ホジョキン</t>
    </rPh>
    <rPh sb="3" eb="5">
      <t>コウフ</t>
    </rPh>
    <rPh sb="5" eb="7">
      <t>ケッテイ</t>
    </rPh>
    <rPh sb="7" eb="10">
      <t>ネンガッピ</t>
    </rPh>
    <rPh sb="11" eb="13">
      <t>ブンショ</t>
    </rPh>
    <rPh sb="13" eb="15">
      <t>バンゴウ</t>
    </rPh>
    <rPh sb="16" eb="17">
      <t>タダ</t>
    </rPh>
    <phoneticPr fontId="1"/>
  </si>
  <si>
    <t>指導者謝金の領収書は添付したか</t>
    <rPh sb="0" eb="3">
      <t>シドウシャ</t>
    </rPh>
    <rPh sb="3" eb="5">
      <t>シャキン</t>
    </rPh>
    <rPh sb="6" eb="9">
      <t>リョウシュウショ</t>
    </rPh>
    <rPh sb="10" eb="12">
      <t>テンプ</t>
    </rPh>
    <phoneticPr fontId="1"/>
  </si>
  <si>
    <t>※交付決定通知書に記載の金額を入力</t>
    <rPh sb="1" eb="3">
      <t>コウフ</t>
    </rPh>
    <rPh sb="3" eb="5">
      <t>ケッテイ</t>
    </rPh>
    <rPh sb="5" eb="7">
      <t>ツウチ</t>
    </rPh>
    <rPh sb="7" eb="8">
      <t>ショ</t>
    </rPh>
    <rPh sb="9" eb="11">
      <t>キサイ</t>
    </rPh>
    <rPh sb="12" eb="14">
      <t>キンガク</t>
    </rPh>
    <rPh sb="15" eb="17">
      <t>ニュウリョク</t>
    </rPh>
    <phoneticPr fontId="1"/>
  </si>
  <si>
    <r>
      <t>「新潟市中学生のための地域クラブ活動支援事業補助金」を受けていることを会員募集時、会報、大会パンフレット、各種チラシ、</t>
    </r>
    <r>
      <rPr>
        <sz val="10.5"/>
        <rFont val="Century"/>
        <family val="1"/>
      </rPr>
      <t>SNS</t>
    </r>
    <r>
      <rPr>
        <sz val="10.5"/>
        <rFont val="ＭＳ 明朝"/>
        <family val="1"/>
        <charset val="128"/>
      </rPr>
      <t>等で随時周知。</t>
    </r>
    <phoneticPr fontId="1"/>
  </si>
  <si>
    <t>指導者氏名 5</t>
    <rPh sb="0" eb="3">
      <t>シドウシャ</t>
    </rPh>
    <rPh sb="3" eb="5">
      <t>シメイ</t>
    </rPh>
    <phoneticPr fontId="1"/>
  </si>
  <si>
    <t>指導者氏名 6</t>
    <rPh sb="0" eb="3">
      <t>シドウシャ</t>
    </rPh>
    <rPh sb="3" eb="5">
      <t>シメイ</t>
    </rPh>
    <phoneticPr fontId="1"/>
  </si>
  <si>
    <t>指導者氏名 7</t>
    <rPh sb="0" eb="3">
      <t>シドウシャ</t>
    </rPh>
    <rPh sb="3" eb="5">
      <t>シメイ</t>
    </rPh>
    <phoneticPr fontId="1"/>
  </si>
  <si>
    <t>指導者氏名 8</t>
    <rPh sb="0" eb="3">
      <t>シドウシャ</t>
    </rPh>
    <rPh sb="3" eb="5">
      <t>シメイ</t>
    </rPh>
    <phoneticPr fontId="1"/>
  </si>
  <si>
    <t>指導者氏名 9</t>
    <rPh sb="0" eb="3">
      <t>シドウシャ</t>
    </rPh>
    <rPh sb="3" eb="5">
      <t>シメイ</t>
    </rPh>
    <phoneticPr fontId="1"/>
  </si>
  <si>
    <t>指導者氏名 10</t>
    <rPh sb="0" eb="3">
      <t>シドウシャ</t>
    </rPh>
    <rPh sb="3" eb="5">
      <t>シメイ</t>
    </rPh>
    <phoneticPr fontId="1"/>
  </si>
  <si>
    <t>指導者氏名 11</t>
    <rPh sb="0" eb="3">
      <t>シドウシャ</t>
    </rPh>
    <rPh sb="3" eb="5">
      <t>シメイ</t>
    </rPh>
    <phoneticPr fontId="1"/>
  </si>
  <si>
    <t>指導者氏名 12</t>
    <rPh sb="0" eb="3">
      <t>シドウシャ</t>
    </rPh>
    <rPh sb="3" eb="5">
      <t>シメイ</t>
    </rPh>
    <phoneticPr fontId="1"/>
  </si>
  <si>
    <t>Aの補助金精算額</t>
    <rPh sb="2" eb="5">
      <t>ホジョキン</t>
    </rPh>
    <rPh sb="5" eb="8">
      <t>セイサンガク</t>
    </rPh>
    <phoneticPr fontId="1"/>
  </si>
  <si>
    <r>
      <t xml:space="preserve">Bの補助金精算額
</t>
    </r>
    <r>
      <rPr>
        <b/>
        <sz val="12"/>
        <color rgb="FFFF0000"/>
        <rFont val="游ゴシック"/>
        <family val="3"/>
        <charset val="128"/>
        <scheme val="minor"/>
      </rPr>
      <t>(返納額)</t>
    </r>
    <rPh sb="2" eb="5">
      <t>ホジョキン</t>
    </rPh>
    <rPh sb="5" eb="8">
      <t>セイサンガク</t>
    </rPh>
    <rPh sb="10" eb="13">
      <t>ヘンノウガク</t>
    </rPh>
    <phoneticPr fontId="1"/>
  </si>
  <si>
    <r>
      <t>合計</t>
    </r>
    <r>
      <rPr>
        <b/>
        <sz val="16"/>
        <color rgb="FFFF0000"/>
        <rFont val="游ゴシック"/>
        <family val="3"/>
        <charset val="128"/>
        <scheme val="minor"/>
      </rPr>
      <t>(補助金返納額)</t>
    </r>
    <rPh sb="0" eb="2">
      <t>ゴウケイ</t>
    </rPh>
    <rPh sb="3" eb="6">
      <t>ホジョキン</t>
    </rPh>
    <rPh sb="6" eb="8">
      <t>ヘンノウ</t>
    </rPh>
    <rPh sb="8" eb="9">
      <t>ガク</t>
    </rPh>
    <phoneticPr fontId="1"/>
  </si>
  <si>
    <t>E(D－C)</t>
    <phoneticPr fontId="1"/>
  </si>
  <si>
    <t>※申請された月からの実働日数(9月～2月は予定日数)を記載してください</t>
    <rPh sb="1" eb="3">
      <t>シンセイ</t>
    </rPh>
    <rPh sb="6" eb="7">
      <t>ツキ</t>
    </rPh>
    <rPh sb="10" eb="12">
      <t>ジツドウ</t>
    </rPh>
    <rPh sb="12" eb="14">
      <t>ニッスウ</t>
    </rPh>
    <rPh sb="16" eb="17">
      <t>ガツ</t>
    </rPh>
    <rPh sb="19" eb="20">
      <t>ガツ</t>
    </rPh>
    <rPh sb="21" eb="23">
      <t>ヨテイ</t>
    </rPh>
    <rPh sb="23" eb="25">
      <t>ニッスウ</t>
    </rPh>
    <rPh sb="27" eb="29">
      <t>キサイ</t>
    </rPh>
    <phoneticPr fontId="1"/>
  </si>
  <si>
    <t>※領収書があるものを記載、ただし、中間報告の時は、9月～2月は購入予定を記載してください</t>
    <rPh sb="1" eb="4">
      <t>リョウシュウショ</t>
    </rPh>
    <rPh sb="10" eb="12">
      <t>キサイ</t>
    </rPh>
    <rPh sb="17" eb="19">
      <t>チュウカン</t>
    </rPh>
    <rPh sb="19" eb="21">
      <t>ホウコク</t>
    </rPh>
    <rPh sb="22" eb="23">
      <t>トキ</t>
    </rPh>
    <rPh sb="26" eb="27">
      <t>ガツ</t>
    </rPh>
    <rPh sb="29" eb="30">
      <t>ガツ</t>
    </rPh>
    <rPh sb="31" eb="33">
      <t>コウニュウ</t>
    </rPh>
    <rPh sb="33" eb="35">
      <t>ヨテイ</t>
    </rPh>
    <rPh sb="36" eb="38">
      <t>キサイ</t>
    </rPh>
    <phoneticPr fontId="1"/>
  </si>
  <si>
    <t xml:space="preserve"> ※Eが0ならば返納なし(中間報告時には返納は発生しません)</t>
    <rPh sb="8" eb="10">
      <t>ヘンノウ</t>
    </rPh>
    <rPh sb="13" eb="15">
      <t>チュウカン</t>
    </rPh>
    <rPh sb="15" eb="17">
      <t>ホウコク</t>
    </rPh>
    <rPh sb="17" eb="18">
      <t>ジ</t>
    </rPh>
    <rPh sb="20" eb="22">
      <t>ヘンノウ</t>
    </rPh>
    <rPh sb="23" eb="25">
      <t>ハッセイ</t>
    </rPh>
    <phoneticPr fontId="1"/>
  </si>
  <si>
    <t>その他・繰越金</t>
    <rPh sb="2" eb="3">
      <t>タ</t>
    </rPh>
    <rPh sb="4" eb="6">
      <t>クリコシ</t>
    </rPh>
    <rPh sb="6" eb="7">
      <t>キン</t>
    </rPh>
    <phoneticPr fontId="22"/>
  </si>
  <si>
    <t>２　交付決定額及びその精算額</t>
    <rPh sb="11" eb="14">
      <t>セイサンガク</t>
    </rPh>
    <phoneticPr fontId="1"/>
  </si>
  <si>
    <t>※(別紙4)収支明細書を作成すると自動で完成するので、
　入力は不要です。</t>
    <rPh sb="2" eb="4">
      <t>ベッシ</t>
    </rPh>
    <rPh sb="6" eb="8">
      <t>シュウシ</t>
    </rPh>
    <rPh sb="8" eb="11">
      <t>メイサイショ</t>
    </rPh>
    <rPh sb="12" eb="14">
      <t>サクセイ</t>
    </rPh>
    <rPh sb="17" eb="19">
      <t>ジドウ</t>
    </rPh>
    <rPh sb="20" eb="22">
      <t>カンセイ</t>
    </rPh>
    <rPh sb="29" eb="31">
      <t>ニュウリョク</t>
    </rPh>
    <rPh sb="32" eb="34">
      <t>フヨウ</t>
    </rPh>
    <phoneticPr fontId="1"/>
  </si>
  <si>
    <t>↑最初に選択</t>
    <rPh sb="1" eb="3">
      <t>サイショ</t>
    </rPh>
    <rPh sb="4" eb="6">
      <t>センタク</t>
    </rPh>
    <phoneticPr fontId="1"/>
  </si>
  <si>
    <t>※申請月を選んだ後に入力不可の文字が出た場合、その欄に入力しないでください</t>
    <rPh sb="1" eb="3">
      <t>シンセイ</t>
    </rPh>
    <rPh sb="3" eb="4">
      <t>ツキ</t>
    </rPh>
    <rPh sb="5" eb="6">
      <t>エラ</t>
    </rPh>
    <rPh sb="8" eb="9">
      <t>アト</t>
    </rPh>
    <rPh sb="10" eb="12">
      <t>ニュウリョク</t>
    </rPh>
    <rPh sb="12" eb="14">
      <t>フカ</t>
    </rPh>
    <rPh sb="15" eb="17">
      <t>モジ</t>
    </rPh>
    <rPh sb="18" eb="19">
      <t>デ</t>
    </rPh>
    <rPh sb="20" eb="22">
      <t>バアイ</t>
    </rPh>
    <rPh sb="25" eb="26">
      <t>ラン</t>
    </rPh>
    <rPh sb="27" eb="29">
      <t>ニュウリョク</t>
    </rPh>
    <phoneticPr fontId="1"/>
  </si>
  <si>
    <r>
      <t>※領収書</t>
    </r>
    <r>
      <rPr>
        <b/>
        <sz val="24"/>
        <color rgb="FF000000"/>
        <rFont val="Aptos Narrow"/>
        <family val="2"/>
      </rPr>
      <t>1</t>
    </r>
    <r>
      <rPr>
        <b/>
        <sz val="24"/>
        <color rgb="FF000000"/>
        <rFont val="游ゴシック"/>
        <family val="3"/>
        <charset val="128"/>
        <scheme val="minor"/>
      </rPr>
      <t>枚につき、</t>
    </r>
    <r>
      <rPr>
        <b/>
        <sz val="24"/>
        <color rgb="FF000000"/>
        <rFont val="Aptos Narrow"/>
        <family val="2"/>
      </rPr>
      <t>1</t>
    </r>
    <r>
      <rPr>
        <b/>
        <sz val="24"/>
        <color rgb="FF000000"/>
        <rFont val="游ゴシック"/>
        <family val="3"/>
        <charset val="128"/>
        <scheme val="minor"/>
      </rPr>
      <t>行で記載してください</t>
    </r>
    <phoneticPr fontId="1"/>
  </si>
  <si>
    <t>補助事業により、会費を低廉な価格で抑えられ、必要な物品も購入でき、安定的な団体運営に繋がった。</t>
    <rPh sb="8" eb="9">
      <t>カイ</t>
    </rPh>
    <rPh sb="22" eb="24">
      <t>ヒツヨウ</t>
    </rPh>
    <rPh sb="25" eb="27">
      <t>ブッピン</t>
    </rPh>
    <rPh sb="28" eb="30">
      <t>コウニュウ</t>
    </rPh>
    <phoneticPr fontId="1"/>
  </si>
  <si>
    <r>
      <t>(精算額は自動計算です。中間報告では返納はありません。支出が申請より少なく</t>
    </r>
    <r>
      <rPr>
        <b/>
        <sz val="11"/>
        <color rgb="FF0070C0"/>
        <rFont val="Meiryo UI"/>
        <family val="3"/>
        <charset val="128"/>
      </rPr>
      <t>2月の実績報告の際にこの欄に表示された場合は返納</t>
    </r>
    <r>
      <rPr>
        <b/>
        <sz val="11"/>
        <rFont val="Meiryo UI"/>
        <family val="3"/>
        <charset val="128"/>
      </rPr>
      <t>していただきます。)</t>
    </r>
    <rPh sb="1" eb="4">
      <t>セイサンガク</t>
    </rPh>
    <rPh sb="5" eb="7">
      <t>ジドウ</t>
    </rPh>
    <rPh sb="7" eb="9">
      <t>ケイサン</t>
    </rPh>
    <rPh sb="12" eb="14">
      <t>チュウカン</t>
    </rPh>
    <rPh sb="14" eb="16">
      <t>ホウコク</t>
    </rPh>
    <rPh sb="18" eb="20">
      <t>ヘンノウ</t>
    </rPh>
    <rPh sb="27" eb="29">
      <t>シシュツ</t>
    </rPh>
    <rPh sb="30" eb="32">
      <t>シンセイ</t>
    </rPh>
    <rPh sb="34" eb="35">
      <t>スク</t>
    </rPh>
    <rPh sb="38" eb="39">
      <t>ガツ</t>
    </rPh>
    <rPh sb="40" eb="42">
      <t>ジッセキ</t>
    </rPh>
    <rPh sb="42" eb="44">
      <t>ホウコク</t>
    </rPh>
    <rPh sb="45" eb="46">
      <t>サイ</t>
    </rPh>
    <rPh sb="49" eb="50">
      <t>ラン</t>
    </rPh>
    <rPh sb="51" eb="53">
      <t>ヒョウジ</t>
    </rPh>
    <rPh sb="56" eb="58">
      <t>バアイ</t>
    </rPh>
    <rPh sb="59" eb="61">
      <t>ヘンノウ</t>
    </rPh>
    <phoneticPr fontId="1"/>
  </si>
  <si>
    <r>
      <t>★水色のセルに入力してください 　</t>
    </r>
    <r>
      <rPr>
        <b/>
        <sz val="14"/>
        <color rgb="FFFF0000"/>
        <rFont val="游ゴシック"/>
        <family val="3"/>
        <charset val="128"/>
        <scheme val="minor"/>
      </rPr>
      <t>(中間報告の際、4月～8月は実績、9月～2月は予定で記載してください)</t>
    </r>
    <rPh sb="1" eb="3">
      <t>ミズイロ</t>
    </rPh>
    <rPh sb="7" eb="9">
      <t>ニュウリョク</t>
    </rPh>
    <rPh sb="18" eb="20">
      <t>チュウカン</t>
    </rPh>
    <rPh sb="20" eb="22">
      <t>ホウコク</t>
    </rPh>
    <rPh sb="23" eb="24">
      <t>サイ</t>
    </rPh>
    <rPh sb="26" eb="27">
      <t>ガツ</t>
    </rPh>
    <rPh sb="29" eb="30">
      <t>ガツ</t>
    </rPh>
    <rPh sb="31" eb="33">
      <t>ジッセキ</t>
    </rPh>
    <rPh sb="35" eb="36">
      <t>ガツ</t>
    </rPh>
    <rPh sb="38" eb="39">
      <t>ガツ</t>
    </rPh>
    <rPh sb="40" eb="42">
      <t>ヨテイ</t>
    </rPh>
    <rPh sb="43" eb="45">
      <t>キサイ</t>
    </rPh>
    <phoneticPr fontId="1"/>
  </si>
  <si>
    <t>中間報告用</t>
    <rPh sb="0" eb="2">
      <t>チュウカン</t>
    </rPh>
    <rPh sb="2" eb="5">
      <t>ホウコクヨウ</t>
    </rPh>
    <phoneticPr fontId="1"/>
  </si>
  <si>
    <t>№</t>
    <phoneticPr fontId="1"/>
  </si>
  <si>
    <t>※推進室確認欄</t>
    <rPh sb="1" eb="3">
      <t>スイシン</t>
    </rPh>
    <rPh sb="3" eb="4">
      <t>シツ</t>
    </rPh>
    <rPh sb="4" eb="6">
      <t>カクニン</t>
    </rPh>
    <rPh sb="6" eb="7">
      <t>ラン</t>
    </rPh>
    <phoneticPr fontId="1"/>
  </si>
  <si>
    <t>チェック項目　(OKならば団体確認欄のチェックマーク✓を選択してください)</t>
    <rPh sb="4" eb="6">
      <t>コウモク</t>
    </rPh>
    <rPh sb="13" eb="15">
      <t>ダンタイ</t>
    </rPh>
    <rPh sb="15" eb="17">
      <t>カクニン</t>
    </rPh>
    <rPh sb="17" eb="18">
      <t>ラン</t>
    </rPh>
    <rPh sb="28" eb="30">
      <t>センタク</t>
    </rPh>
    <phoneticPr fontId="1"/>
  </si>
  <si>
    <t>団体　確認欄</t>
    <rPh sb="0" eb="2">
      <t>ダンタイ</t>
    </rPh>
    <rPh sb="3" eb="5">
      <t>カクニン</t>
    </rPh>
    <rPh sb="5" eb="6">
      <t>ラン</t>
    </rPh>
    <phoneticPr fontId="1"/>
  </si>
  <si>
    <t>推進室①</t>
    <rPh sb="0" eb="2">
      <t>スイシン</t>
    </rPh>
    <rPh sb="2" eb="3">
      <t>シツ</t>
    </rPh>
    <phoneticPr fontId="1"/>
  </si>
  <si>
    <t>推進室②</t>
    <rPh sb="0" eb="2">
      <t>スイシン</t>
    </rPh>
    <rPh sb="2" eb="3">
      <t>シツ</t>
    </rPh>
    <phoneticPr fontId="1"/>
  </si>
  <si>
    <t xml:space="preserve">中間報告書 </t>
    <rPh sb="0" eb="2">
      <t>チュウカン</t>
    </rPh>
    <rPh sb="2" eb="5">
      <t>ホウコクショ</t>
    </rPh>
    <phoneticPr fontId="1"/>
  </si>
  <si>
    <t>赤字のエラーメッセージは出ていないか</t>
    <rPh sb="0" eb="2">
      <t>アカジ</t>
    </rPh>
    <rPh sb="12" eb="13">
      <t>デ</t>
    </rPh>
    <phoneticPr fontId="1"/>
  </si>
  <si>
    <t>申請時と代表者が変わっている場合、新代表の情報になっているか
(代表が変更した場合、団体リスト変更申請書を提出してください)</t>
    <rPh sb="0" eb="2">
      <t>シンセイ</t>
    </rPh>
    <rPh sb="2" eb="3">
      <t>ジ</t>
    </rPh>
    <rPh sb="4" eb="7">
      <t>ダイヒョウシャ</t>
    </rPh>
    <rPh sb="8" eb="9">
      <t>カ</t>
    </rPh>
    <rPh sb="14" eb="16">
      <t>バアイ</t>
    </rPh>
    <rPh sb="17" eb="20">
      <t>シンダイヒョウ</t>
    </rPh>
    <rPh sb="21" eb="23">
      <t>ジョウホウ</t>
    </rPh>
    <rPh sb="32" eb="34">
      <t>ダイヒョウ</t>
    </rPh>
    <rPh sb="35" eb="37">
      <t>ヘンコウ</t>
    </rPh>
    <rPh sb="39" eb="41">
      <t>バアイ</t>
    </rPh>
    <rPh sb="42" eb="44">
      <t>ダンタイ</t>
    </rPh>
    <rPh sb="47" eb="49">
      <t>ヘンコウ</t>
    </rPh>
    <rPh sb="49" eb="51">
      <t>シンセイ</t>
    </rPh>
    <rPh sb="51" eb="52">
      <t>ショ</t>
    </rPh>
    <rPh sb="53" eb="55">
      <t>テイシュツ</t>
    </rPh>
    <phoneticPr fontId="1"/>
  </si>
  <si>
    <t>別紙1-1年間活動実績報告 謝金・研修受講料</t>
    <rPh sb="0" eb="2">
      <t>ベッシ</t>
    </rPh>
    <rPh sb="5" eb="7">
      <t>ネンカン</t>
    </rPh>
    <rPh sb="7" eb="9">
      <t>カツドウ</t>
    </rPh>
    <rPh sb="9" eb="11">
      <t>ジッセキ</t>
    </rPh>
    <rPh sb="11" eb="13">
      <t>ホウコク</t>
    </rPh>
    <rPh sb="14" eb="16">
      <t>シャキン</t>
    </rPh>
    <rPh sb="17" eb="19">
      <t>ケンシュウ</t>
    </rPh>
    <rPh sb="19" eb="22">
      <t>ジュコウリョウ</t>
    </rPh>
    <phoneticPr fontId="1"/>
  </si>
  <si>
    <t>研修費の領収書は主催団体への支払いと団体から指導者へのものを2種類添付したか</t>
    <rPh sb="0" eb="2">
      <t>ケンシュウ</t>
    </rPh>
    <rPh sb="2" eb="3">
      <t>ヒ</t>
    </rPh>
    <rPh sb="4" eb="7">
      <t>リョウシュウショ</t>
    </rPh>
    <rPh sb="8" eb="10">
      <t>シュサイ</t>
    </rPh>
    <rPh sb="10" eb="12">
      <t>ダンタイ</t>
    </rPh>
    <rPh sb="14" eb="16">
      <t>シハラ</t>
    </rPh>
    <rPh sb="18" eb="20">
      <t>ダンタイ</t>
    </rPh>
    <rPh sb="22" eb="25">
      <t>シドウシャ</t>
    </rPh>
    <rPh sb="31" eb="33">
      <t>シュルイ</t>
    </rPh>
    <rPh sb="33" eb="35">
      <t>テンプ</t>
    </rPh>
    <phoneticPr fontId="1"/>
  </si>
  <si>
    <t>購入月(購入予定月)・品名・金額を入力したか</t>
    <rPh sb="0" eb="2">
      <t>コウニュウ</t>
    </rPh>
    <rPh sb="2" eb="3">
      <t>ツキ</t>
    </rPh>
    <rPh sb="4" eb="6">
      <t>コウニュウ</t>
    </rPh>
    <rPh sb="6" eb="8">
      <t>ヨテイ</t>
    </rPh>
    <rPh sb="8" eb="9">
      <t>ツキ</t>
    </rPh>
    <rPh sb="11" eb="13">
      <t>ヒンメイ</t>
    </rPh>
    <rPh sb="14" eb="16">
      <t>キンガク</t>
    </rPh>
    <rPh sb="17" eb="19">
      <t>ニュウリョク</t>
    </rPh>
    <phoneticPr fontId="1"/>
  </si>
  <si>
    <t>領収書は①～⑦がすべて記載されているか
①領収書
②宛名に団体名・代表者名
③金額
④領収日
⑤品名・単価・個数　(記入しきれない場合は、レシート・納品書等添付)
⑥税金　(税抜きか税込みかわかるもの)
⑦領収書の発行者</t>
    <rPh sb="0" eb="3">
      <t>リョウシュウショ</t>
    </rPh>
    <rPh sb="11" eb="13">
      <t>キサイ</t>
    </rPh>
    <rPh sb="58" eb="60">
      <t>キニュウ</t>
    </rPh>
    <rPh sb="65" eb="67">
      <t>バアイ</t>
    </rPh>
    <rPh sb="74" eb="77">
      <t>ノウヒンショ</t>
    </rPh>
    <rPh sb="77" eb="78">
      <t>トウ</t>
    </rPh>
    <rPh sb="78" eb="80">
      <t>テンプ</t>
    </rPh>
    <rPh sb="87" eb="88">
      <t>ゼイ</t>
    </rPh>
    <rPh sb="88" eb="89">
      <t>ヌ</t>
    </rPh>
    <rPh sb="91" eb="93">
      <t>ゼイコ</t>
    </rPh>
    <phoneticPr fontId="1"/>
  </si>
  <si>
    <t>実績報告用</t>
    <rPh sb="0" eb="2">
      <t>ジッセキ</t>
    </rPh>
    <rPh sb="2" eb="5">
      <t>ホウコクヨウ</t>
    </rPh>
    <phoneticPr fontId="1"/>
  </si>
  <si>
    <t>チェック項目　(該当する設問がOKならばチェックマーク✓を選択してください)</t>
    <rPh sb="4" eb="6">
      <t>コウモク</t>
    </rPh>
    <rPh sb="8" eb="10">
      <t>ガイトウ</t>
    </rPh>
    <rPh sb="12" eb="14">
      <t>セツモン</t>
    </rPh>
    <rPh sb="29" eb="31">
      <t>センタク</t>
    </rPh>
    <phoneticPr fontId="1"/>
  </si>
  <si>
    <t xml:space="preserve">実績報告書 </t>
    <rPh sb="0" eb="2">
      <t>ジッセキ</t>
    </rPh>
    <rPh sb="2" eb="5">
      <t>ホウコクショ</t>
    </rPh>
    <phoneticPr fontId="1"/>
  </si>
  <si>
    <t>中間報告時と代表者が変わっている場合、新代表の情報になっているか
(代表が変更した場合、団体リスト変更申請書を提出してください)</t>
    <rPh sb="0" eb="2">
      <t>チュウカン</t>
    </rPh>
    <rPh sb="2" eb="4">
      <t>ホウコク</t>
    </rPh>
    <rPh sb="4" eb="5">
      <t>ジ</t>
    </rPh>
    <rPh sb="6" eb="9">
      <t>ダイヒョウシャ</t>
    </rPh>
    <rPh sb="10" eb="11">
      <t>カ</t>
    </rPh>
    <rPh sb="16" eb="18">
      <t>バアイ</t>
    </rPh>
    <rPh sb="19" eb="22">
      <t>シンダイヒョウ</t>
    </rPh>
    <rPh sb="23" eb="25">
      <t>ジョウホウ</t>
    </rPh>
    <rPh sb="34" eb="36">
      <t>ダイヒョウ</t>
    </rPh>
    <rPh sb="37" eb="39">
      <t>ヘンコウ</t>
    </rPh>
    <rPh sb="41" eb="43">
      <t>バアイ</t>
    </rPh>
    <rPh sb="44" eb="46">
      <t>ダンタイ</t>
    </rPh>
    <rPh sb="49" eb="51">
      <t>ヘンコウ</t>
    </rPh>
    <rPh sb="51" eb="53">
      <t>シンセイ</t>
    </rPh>
    <rPh sb="53" eb="54">
      <t>ショ</t>
    </rPh>
    <rPh sb="55" eb="57">
      <t>テイシュツ</t>
    </rPh>
    <phoneticPr fontId="1"/>
  </si>
  <si>
    <t>補助事業の成果や情報の公表など、中間報告の際から変更あった場合、修正したか</t>
    <rPh sb="0" eb="2">
      <t>ホジョ</t>
    </rPh>
    <rPh sb="2" eb="4">
      <t>ジギョウ</t>
    </rPh>
    <rPh sb="5" eb="7">
      <t>セイカ</t>
    </rPh>
    <rPh sb="8" eb="10">
      <t>ジョウホウ</t>
    </rPh>
    <rPh sb="11" eb="13">
      <t>コウヒョウ</t>
    </rPh>
    <rPh sb="16" eb="18">
      <t>チュウカン</t>
    </rPh>
    <rPh sb="18" eb="20">
      <t>ホウコク</t>
    </rPh>
    <rPh sb="21" eb="22">
      <t>サイ</t>
    </rPh>
    <rPh sb="24" eb="26">
      <t>ヘンコウ</t>
    </rPh>
    <rPh sb="29" eb="31">
      <t>バアイ</t>
    </rPh>
    <rPh sb="32" eb="34">
      <t>シュウセイ</t>
    </rPh>
    <phoneticPr fontId="1"/>
  </si>
  <si>
    <t>購入月・品名・金額を入力したか</t>
    <rPh sb="0" eb="2">
      <t>コウニュウ</t>
    </rPh>
    <rPh sb="2" eb="3">
      <t>ツキ</t>
    </rPh>
    <rPh sb="4" eb="6">
      <t>ヒンメイ</t>
    </rPh>
    <rPh sb="7" eb="9">
      <t>キンガク</t>
    </rPh>
    <rPh sb="10" eb="12">
      <t>ニュウリョク</t>
    </rPh>
    <phoneticPr fontId="1"/>
  </si>
  <si>
    <t>2月</t>
    <rPh sb="1" eb="2">
      <t>ガツ</t>
    </rPh>
    <phoneticPr fontId="1"/>
  </si>
  <si>
    <t>団体名</t>
    <phoneticPr fontId="1"/>
  </si>
  <si>
    <t>補助金実績額の集計（千円未満切り捨て）</t>
    <rPh sb="0" eb="3">
      <t>ホジョキン</t>
    </rPh>
    <rPh sb="3" eb="6">
      <t>ジッセキガク</t>
    </rPh>
    <rPh sb="6" eb="7">
      <t>ジツガク</t>
    </rPh>
    <rPh sb="7" eb="9">
      <t>シュウケイ</t>
    </rPh>
    <rPh sb="10" eb="12">
      <t>センエン</t>
    </rPh>
    <rPh sb="12" eb="14">
      <t>ミマン</t>
    </rPh>
    <rPh sb="14" eb="15">
      <t>キ</t>
    </rPh>
    <rPh sb="16" eb="17">
      <t>ス</t>
    </rPh>
    <phoneticPr fontId="1"/>
  </si>
  <si>
    <r>
      <t>補助金実績額</t>
    </r>
    <r>
      <rPr>
        <b/>
        <sz val="10"/>
        <color theme="1"/>
        <rFont val="游ゴシック"/>
        <family val="3"/>
        <charset val="128"/>
        <scheme val="minor"/>
      </rPr>
      <t>（千円未満切り捨て）</t>
    </r>
    <rPh sb="0" eb="3">
      <t>ホジョキン</t>
    </rPh>
    <rPh sb="3" eb="5">
      <t>ジッセキ</t>
    </rPh>
    <rPh sb="5" eb="6">
      <t>ガク</t>
    </rPh>
    <rPh sb="7" eb="9">
      <t>センエン</t>
    </rPh>
    <rPh sb="9" eb="11">
      <t>ミマン</t>
    </rPh>
    <rPh sb="11" eb="12">
      <t>キ</t>
    </rPh>
    <rPh sb="13" eb="14">
      <t>ス</t>
    </rPh>
    <phoneticPr fontId="1"/>
  </si>
  <si>
    <t>補助金は申請月の翌月に計上してください（&amp;</t>
  </si>
  <si>
    <t>翌月未入力チェック</t>
  </si>
  <si>
    <t>翌月以外への補助金入力チェック</t>
  </si>
  <si>
    <t>※研修受講料は団体が指導者に支払った領収書と一致する額を入力してください。
(申請していない場合や、支払いがない場合は0を入力してください)</t>
    <rPh sb="1" eb="3">
      <t>ケンシュウ</t>
    </rPh>
    <rPh sb="3" eb="6">
      <t>ジュコウリョウ</t>
    </rPh>
    <rPh sb="7" eb="9">
      <t>ダンタイ</t>
    </rPh>
    <rPh sb="10" eb="13">
      <t>シドウシャ</t>
    </rPh>
    <rPh sb="14" eb="16">
      <t>シハラ</t>
    </rPh>
    <rPh sb="18" eb="21">
      <t>リョウシュウショ</t>
    </rPh>
    <rPh sb="22" eb="24">
      <t>イッチ</t>
    </rPh>
    <rPh sb="26" eb="27">
      <t>ガク</t>
    </rPh>
    <rPh sb="28" eb="30">
      <t>ニュウリョク</t>
    </rPh>
    <phoneticPr fontId="1"/>
  </si>
  <si>
    <r>
      <t>　2　金額は領収書の消耗品の金額（税込）と一致させてください。</t>
    </r>
    <r>
      <rPr>
        <sz val="14"/>
        <color theme="1"/>
        <rFont val="Meiryo UI"/>
        <family val="3"/>
        <charset val="128"/>
      </rPr>
      <t>（※送料等が領収書に含まれている場合は、その分を除くこと）</t>
    </r>
    <rPh sb="3" eb="5">
      <t>キンガク</t>
    </rPh>
    <rPh sb="6" eb="9">
      <t>リョウシュウショ</t>
    </rPh>
    <rPh sb="10" eb="12">
      <t>ショウモウ</t>
    </rPh>
    <rPh sb="12" eb="13">
      <t>ヒン</t>
    </rPh>
    <rPh sb="14" eb="16">
      <t>キンガク</t>
    </rPh>
    <rPh sb="17" eb="19">
      <t>ゼイコ</t>
    </rPh>
    <rPh sb="21" eb="23">
      <t>イッチ</t>
    </rPh>
    <phoneticPr fontId="1"/>
  </si>
  <si>
    <t>　3 交付決定を受けていない場合は、入力しないでください。</t>
    <rPh sb="3" eb="5">
      <t>コウフ</t>
    </rPh>
    <rPh sb="5" eb="7">
      <t>ケッテイ</t>
    </rPh>
    <rPh sb="8" eb="9">
      <t>ウ</t>
    </rPh>
    <rPh sb="14" eb="16">
      <t>バアイ</t>
    </rPh>
    <rPh sb="18" eb="20">
      <t>ニュウリョク</t>
    </rPh>
    <phoneticPr fontId="1"/>
  </si>
  <si>
    <t>号</t>
    <rPh sb="0" eb="1">
      <t>ゴウ</t>
    </rPh>
    <phoneticPr fontId="1"/>
  </si>
  <si>
    <t>の</t>
    <phoneticPr fontId="1"/>
  </si>
  <si>
    <t>付けで実績報告のあった令和8年度新潟市中学生のための地域クラブ活動支援事業に</t>
    <rPh sb="0" eb="1">
      <t>ヅ</t>
    </rPh>
    <rPh sb="3" eb="5">
      <t>ジッセキ</t>
    </rPh>
    <rPh sb="5" eb="7">
      <t>ホウコク</t>
    </rPh>
    <rPh sb="11" eb="13">
      <t>レイワ</t>
    </rPh>
    <rPh sb="14" eb="16">
      <t>ネンド</t>
    </rPh>
    <rPh sb="16" eb="18">
      <t>ニイガタ</t>
    </rPh>
    <rPh sb="18" eb="19">
      <t>シ</t>
    </rPh>
    <rPh sb="19" eb="22">
      <t>チュウガクセイ</t>
    </rPh>
    <rPh sb="26" eb="28">
      <t>チイキ</t>
    </rPh>
    <rPh sb="31" eb="33">
      <t>カツドウ</t>
    </rPh>
    <rPh sb="33" eb="35">
      <t>シエン</t>
    </rPh>
    <rPh sb="35" eb="37">
      <t>ジギョウ</t>
    </rPh>
    <phoneticPr fontId="1"/>
  </si>
  <si>
    <t>ついて、次のとおり確定したので通知します。</t>
    <rPh sb="4" eb="5">
      <t>ツギ</t>
    </rPh>
    <rPh sb="9" eb="11">
      <t>カクテイ</t>
    </rPh>
    <rPh sb="15" eb="17">
      <t>ツウチ</t>
    </rPh>
    <phoneticPr fontId="1"/>
  </si>
  <si>
    <t>１　交付決定額　　　　　</t>
    <rPh sb="2" eb="4">
      <t>コウフ</t>
    </rPh>
    <rPh sb="4" eb="6">
      <t>ケッテイ</t>
    </rPh>
    <rPh sb="6" eb="7">
      <t>ガク</t>
    </rPh>
    <phoneticPr fontId="1"/>
  </si>
  <si>
    <t>２　交付済額</t>
    <rPh sb="4" eb="5">
      <t>ズミ</t>
    </rPh>
    <rPh sb="5" eb="6">
      <t>ガク</t>
    </rPh>
    <phoneticPr fontId="1"/>
  </si>
  <si>
    <t>３　確定額</t>
    <rPh sb="2" eb="4">
      <t>カクテイ</t>
    </rPh>
    <rPh sb="4" eb="5">
      <t>ガク</t>
    </rPh>
    <phoneticPr fontId="1"/>
  </si>
  <si>
    <t>４　精算額</t>
    <rPh sb="2" eb="4">
      <t>セイサン</t>
    </rPh>
    <rPh sb="4" eb="5">
      <t>ガク</t>
    </rPh>
    <phoneticPr fontId="1"/>
  </si>
  <si>
    <t>別記様式第7号（第9条関係）</t>
    <phoneticPr fontId="1"/>
  </si>
  <si>
    <t>補助金確定通知書</t>
    <rPh sb="2" eb="3">
      <t>キン</t>
    </rPh>
    <rPh sb="3" eb="5">
      <t>カクテイ</t>
    </rPh>
    <rPh sb="5" eb="8">
      <t>ツウチショ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</si>
</sst>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_);\(#,##0\)"/>
    <numFmt numFmtId="177" formatCode="#,##0;&quot;△ &quot;#,##0"/>
    <numFmt numFmtId="178" formatCode="0_);[Red]\(0\)"/>
  </numFmts>
  <fonts count="76"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6"/>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8"/>
      <color theme="1"/>
      <name val="游ゴシック"/>
      <family val="3"/>
      <charset val="128"/>
      <scheme val="minor"/>
    </font>
    <font>
      <b/>
      <sz val="18"/>
      <color theme="1"/>
      <name val="游ゴシック"/>
      <family val="3"/>
      <charset val="128"/>
      <scheme val="minor"/>
    </font>
    <font>
      <sz val="18"/>
      <color theme="1"/>
      <name val="游ゴシック"/>
      <family val="2"/>
      <charset val="128"/>
      <scheme val="minor"/>
    </font>
    <font>
      <b/>
      <sz val="12"/>
      <name val="游ゴシック"/>
      <family val="3"/>
      <charset val="128"/>
      <scheme val="minor"/>
    </font>
    <font>
      <b/>
      <sz val="11"/>
      <color rgb="FFFF0000"/>
      <name val="游ゴシック"/>
      <family val="3"/>
      <charset val="128"/>
      <scheme val="minor"/>
    </font>
    <font>
      <sz val="12"/>
      <color theme="1"/>
      <name val="HG丸ｺﾞｼｯｸM-PRO"/>
      <family val="3"/>
      <charset val="128"/>
    </font>
    <font>
      <sz val="6"/>
      <name val="ＭＳ Ｐゴシック"/>
      <family val="3"/>
      <charset val="128"/>
    </font>
    <font>
      <sz val="12"/>
      <name val="HG丸ｺﾞｼｯｸM-PRO"/>
      <family val="3"/>
      <charset val="128"/>
    </font>
    <font>
      <sz val="11"/>
      <name val="ＭＳ Ｐゴシック"/>
      <family val="3"/>
    </font>
    <font>
      <sz val="11"/>
      <name val="Meiryo UI"/>
      <family val="3"/>
      <charset val="128"/>
    </font>
    <font>
      <sz val="6"/>
      <name val="ＭＳ Ｐゴシック"/>
      <family val="3"/>
    </font>
    <font>
      <sz val="10"/>
      <name val="Arial"/>
      <family val="2"/>
    </font>
    <font>
      <sz val="10"/>
      <name val="Meiryo UI"/>
      <family val="3"/>
      <charset val="128"/>
    </font>
    <font>
      <sz val="13"/>
      <name val="Meiryo UI"/>
      <family val="3"/>
      <charset val="128"/>
    </font>
    <font>
      <sz val="9"/>
      <name val="Meiryo UI"/>
      <family val="3"/>
      <charset val="128"/>
    </font>
    <font>
      <sz val="14"/>
      <name val="Meiryo UI"/>
      <family val="3"/>
      <charset val="128"/>
    </font>
    <font>
      <sz val="16"/>
      <name val="Meiryo UI"/>
      <family val="3"/>
      <charset val="128"/>
    </font>
    <font>
      <sz val="16"/>
      <color theme="1"/>
      <name val="Meiryo UI"/>
      <family val="3"/>
      <charset val="128"/>
    </font>
    <font>
      <sz val="12"/>
      <color theme="1"/>
      <name val="Meiryo UI"/>
      <family val="3"/>
      <charset val="128"/>
    </font>
    <font>
      <sz val="12"/>
      <name val="Meiryo UI"/>
      <family val="3"/>
      <charset val="128"/>
    </font>
    <font>
      <sz val="10"/>
      <color theme="1"/>
      <name val="Meiryo UI"/>
      <family val="3"/>
      <charset val="128"/>
    </font>
    <font>
      <sz val="9"/>
      <color theme="1"/>
      <name val="Meiryo UI"/>
      <family val="3"/>
      <charset val="128"/>
    </font>
    <font>
      <b/>
      <sz val="12"/>
      <color theme="1"/>
      <name val="Meiryo UI"/>
      <family val="3"/>
      <charset val="128"/>
    </font>
    <font>
      <sz val="12"/>
      <name val="ＭＳ Ｐゴシック"/>
      <family val="3"/>
    </font>
    <font>
      <sz val="20"/>
      <color theme="1"/>
      <name val="游ゴシック"/>
      <family val="3"/>
      <charset val="128"/>
      <scheme val="minor"/>
    </font>
    <font>
      <b/>
      <sz val="15"/>
      <color theme="1"/>
      <name val="游ゴシック"/>
      <family val="3"/>
      <charset val="128"/>
      <scheme val="minor"/>
    </font>
    <font>
      <b/>
      <sz val="20"/>
      <color theme="1"/>
      <name val="游ゴシック"/>
      <family val="3"/>
      <charset val="128"/>
      <scheme val="minor"/>
    </font>
    <font>
      <sz val="16"/>
      <name val="游ゴシック"/>
      <family val="2"/>
      <charset val="128"/>
      <scheme val="minor"/>
    </font>
    <font>
      <sz val="11"/>
      <color theme="1"/>
      <name val="ＭＳ 明朝"/>
      <family val="1"/>
      <charset val="128"/>
    </font>
    <font>
      <b/>
      <sz val="10"/>
      <color theme="1"/>
      <name val="ＭＳ 明朝"/>
      <family val="1"/>
      <charset val="128"/>
    </font>
    <font>
      <sz val="12"/>
      <color theme="1"/>
      <name val="ＭＳ 明朝"/>
      <family val="1"/>
      <charset val="128"/>
    </font>
    <font>
      <sz val="12"/>
      <color rgb="FFFF0000"/>
      <name val="ＭＳ 明朝"/>
      <family val="1"/>
      <charset val="128"/>
    </font>
    <font>
      <sz val="11"/>
      <name val="ＭＳ 明朝"/>
      <family val="1"/>
      <charset val="128"/>
    </font>
    <font>
      <b/>
      <sz val="20"/>
      <color rgb="FFFF0000"/>
      <name val="游ゴシック"/>
      <family val="3"/>
      <charset val="128"/>
      <scheme val="minor"/>
    </font>
    <font>
      <b/>
      <sz val="12"/>
      <color rgb="FFFF0000"/>
      <name val="游ゴシック"/>
      <family val="3"/>
      <charset val="128"/>
      <scheme val="minor"/>
    </font>
    <font>
      <sz val="10.5"/>
      <color theme="1"/>
      <name val="ＭＳ 明朝"/>
      <family val="1"/>
      <charset val="128"/>
    </font>
    <font>
      <sz val="10.5"/>
      <name val="ＭＳ 明朝"/>
      <family val="1"/>
      <charset val="128"/>
    </font>
    <font>
      <sz val="11"/>
      <color rgb="FFFF0000"/>
      <name val="ＭＳ 明朝"/>
      <family val="1"/>
      <charset val="128"/>
    </font>
    <font>
      <b/>
      <sz val="14"/>
      <color rgb="FFFF0000"/>
      <name val="Meiryo UI"/>
      <family val="3"/>
      <charset val="128"/>
    </font>
    <font>
      <b/>
      <sz val="11"/>
      <name val="Meiryo UI"/>
      <family val="3"/>
      <charset val="128"/>
    </font>
    <font>
      <b/>
      <sz val="14"/>
      <color theme="1"/>
      <name val="Meiryo UI"/>
      <family val="3"/>
      <charset val="128"/>
    </font>
    <font>
      <sz val="14"/>
      <color theme="1"/>
      <name val="Meiryo UI"/>
      <family val="3"/>
      <charset val="128"/>
    </font>
    <font>
      <sz val="13"/>
      <color theme="1"/>
      <name val="Meiryo UI"/>
      <family val="3"/>
      <charset val="128"/>
    </font>
    <font>
      <b/>
      <sz val="13"/>
      <color rgb="FFFF0000"/>
      <name val="Meiryo UI"/>
      <family val="3"/>
      <charset val="128"/>
    </font>
    <font>
      <b/>
      <sz val="16"/>
      <color rgb="FFFF0000"/>
      <name val="Meiryo UI"/>
      <family val="3"/>
      <charset val="128"/>
    </font>
    <font>
      <b/>
      <sz val="16"/>
      <name val="游ゴシック"/>
      <family val="3"/>
      <charset val="128"/>
      <scheme val="minor"/>
    </font>
    <font>
      <b/>
      <sz val="11"/>
      <color theme="1"/>
      <name val="Meiryo UI"/>
      <family val="3"/>
      <charset val="128"/>
    </font>
    <font>
      <b/>
      <sz val="11"/>
      <color rgb="FF0070C0"/>
      <name val="Meiryo UI"/>
      <family val="3"/>
      <charset val="128"/>
    </font>
    <font>
      <sz val="20"/>
      <color theme="1"/>
      <name val="Segoe UI Symbol"/>
      <family val="2"/>
    </font>
    <font>
      <b/>
      <sz val="10"/>
      <color rgb="FFFF0000"/>
      <name val="游ゴシック"/>
      <family val="3"/>
      <charset val="128"/>
      <scheme val="minor"/>
    </font>
    <font>
      <sz val="10.5"/>
      <name val="Century"/>
      <family val="1"/>
    </font>
    <font>
      <b/>
      <sz val="16"/>
      <color rgb="FFFF0000"/>
      <name val="游ゴシック"/>
      <family val="3"/>
      <charset val="128"/>
      <scheme val="minor"/>
    </font>
    <font>
      <sz val="16"/>
      <color rgb="FFFF0000"/>
      <name val="Meiryo UI"/>
      <family val="3"/>
      <charset val="128"/>
    </font>
    <font>
      <b/>
      <sz val="14"/>
      <color rgb="FFFF0000"/>
      <name val="游ゴシック"/>
      <family val="3"/>
      <charset val="128"/>
      <scheme val="minor"/>
    </font>
    <font>
      <sz val="14"/>
      <color rgb="FFFF0000"/>
      <name val="Meiryo UI"/>
      <family val="3"/>
      <charset val="128"/>
    </font>
    <font>
      <b/>
      <sz val="14"/>
      <name val="Meiryo UI"/>
      <family val="3"/>
      <charset val="128"/>
    </font>
    <font>
      <b/>
      <sz val="11"/>
      <color theme="1"/>
      <name val="ＭＳ 明朝"/>
      <family val="1"/>
      <charset val="128"/>
    </font>
    <font>
      <b/>
      <sz val="24"/>
      <color rgb="FF000000"/>
      <name val="游ゴシック"/>
      <family val="3"/>
      <charset val="128"/>
      <scheme val="minor"/>
    </font>
    <font>
      <b/>
      <sz val="24"/>
      <color rgb="FF000000"/>
      <name val="Aptos Narrow"/>
      <family val="2"/>
    </font>
    <font>
      <sz val="11"/>
      <color theme="1"/>
      <name val="Meiryo UI"/>
      <family val="3"/>
      <charset val="128"/>
    </font>
    <font>
      <b/>
      <sz val="10"/>
      <color theme="1"/>
      <name val="游ゴシック"/>
      <family val="3"/>
      <charset val="128"/>
      <scheme val="minor"/>
    </font>
    <font>
      <b/>
      <sz val="14"/>
      <color rgb="FFFF0000"/>
      <name val="ＭＳ Ｐゴシック"/>
      <family val="3"/>
      <charset val="128"/>
    </font>
    <font>
      <b/>
      <sz val="9"/>
      <color rgb="FFFF0000"/>
      <name val="Meiryo UI"/>
      <family val="3"/>
      <charset val="128"/>
    </font>
    <font>
      <sz val="10"/>
      <name val="游ゴシック"/>
      <family val="3"/>
      <charset val="128"/>
      <scheme val="minor"/>
    </font>
  </fonts>
  <fills count="10">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3" tint="0.89999084444715716"/>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59999389629810485"/>
        <bgColor indexed="64"/>
      </patternFill>
    </fill>
  </fills>
  <borders count="7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top/>
      <bottom/>
      <diagonal/>
    </border>
    <border>
      <left/>
      <right/>
      <top/>
      <bottom style="double">
        <color indexed="64"/>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s>
  <cellStyleXfs count="4">
    <xf numFmtId="0" fontId="0" fillId="0" borderId="0">
      <alignment vertical="center"/>
    </xf>
    <xf numFmtId="38" fontId="2" fillId="0" borderId="0" applyFont="0" applyFill="0" applyBorder="0" applyAlignment="0" applyProtection="0">
      <alignment vertical="center"/>
    </xf>
    <xf numFmtId="0" fontId="20" fillId="0" borderId="0">
      <alignment vertical="center"/>
    </xf>
    <xf numFmtId="41" fontId="23" fillId="0" borderId="0" applyFill="0" applyBorder="0" applyAlignment="0" applyProtection="0"/>
  </cellStyleXfs>
  <cellXfs count="403">
    <xf numFmtId="0" fontId="0" fillId="0" borderId="0" xfId="0">
      <alignment vertical="center"/>
    </xf>
    <xf numFmtId="0" fontId="0" fillId="0" borderId="0" xfId="0" applyProtection="1">
      <alignment vertical="center"/>
      <protection locked="0"/>
    </xf>
    <xf numFmtId="38" fontId="0" fillId="3" borderId="11" xfId="1" applyFont="1" applyFill="1" applyBorder="1" applyProtection="1">
      <alignment vertical="center"/>
      <protection locked="0"/>
    </xf>
    <xf numFmtId="38" fontId="0" fillId="3" borderId="14" xfId="1" applyFont="1" applyFill="1" applyBorder="1" applyProtection="1">
      <alignment vertical="center"/>
      <protection locked="0"/>
    </xf>
    <xf numFmtId="0" fontId="13" fillId="3" borderId="11" xfId="0" applyFont="1" applyFill="1" applyBorder="1" applyAlignment="1" applyProtection="1">
      <alignment horizontal="center" vertical="center"/>
      <protection locked="0"/>
    </xf>
    <xf numFmtId="0" fontId="8" fillId="0" borderId="0" xfId="0" applyFont="1">
      <alignment vertical="center"/>
    </xf>
    <xf numFmtId="38" fontId="7" fillId="4" borderId="4" xfId="1" applyFont="1" applyFill="1" applyBorder="1" applyProtection="1">
      <alignment vertical="center"/>
    </xf>
    <xf numFmtId="38" fontId="6" fillId="4" borderId="5" xfId="1" applyFont="1" applyFill="1" applyBorder="1" applyAlignment="1" applyProtection="1">
      <alignment horizontal="center" vertical="center"/>
    </xf>
    <xf numFmtId="38" fontId="7" fillId="4" borderId="5" xfId="1" applyFont="1" applyFill="1" applyBorder="1" applyAlignment="1" applyProtection="1">
      <alignment horizontal="center" vertical="center"/>
    </xf>
    <xf numFmtId="38" fontId="7" fillId="4" borderId="6" xfId="1" applyFont="1" applyFill="1" applyBorder="1" applyAlignment="1" applyProtection="1">
      <alignment horizontal="center" vertical="center"/>
    </xf>
    <xf numFmtId="38" fontId="7" fillId="0" borderId="7" xfId="1" applyFont="1" applyBorder="1" applyProtection="1">
      <alignment vertical="center"/>
    </xf>
    <xf numFmtId="38" fontId="0" fillId="0" borderId="9" xfId="1" applyFont="1" applyBorder="1" applyProtection="1">
      <alignment vertical="center"/>
    </xf>
    <xf numFmtId="38" fontId="5" fillId="0" borderId="0" xfId="1" applyFont="1" applyBorder="1" applyProtection="1">
      <alignment vertical="center"/>
    </xf>
    <xf numFmtId="38" fontId="15" fillId="0" borderId="0" xfId="1" applyFont="1" applyBorder="1" applyAlignment="1" applyProtection="1">
      <alignment horizontal="center" vertical="top" wrapText="1"/>
    </xf>
    <xf numFmtId="38" fontId="9" fillId="0" borderId="0" xfId="1" applyFont="1" applyBorder="1" applyAlignment="1" applyProtection="1">
      <alignment horizontal="center" vertical="top" wrapText="1"/>
    </xf>
    <xf numFmtId="38" fontId="11" fillId="0" borderId="0" xfId="1" applyFont="1" applyBorder="1" applyAlignment="1" applyProtection="1">
      <alignment horizontal="right"/>
    </xf>
    <xf numFmtId="38" fontId="0" fillId="0" borderId="0" xfId="1" applyFont="1" applyBorder="1" applyProtection="1">
      <alignment vertical="center"/>
    </xf>
    <xf numFmtId="38" fontId="0" fillId="0" borderId="11" xfId="1" applyFont="1" applyBorder="1" applyProtection="1">
      <alignment vertical="center"/>
    </xf>
    <xf numFmtId="38" fontId="0" fillId="0" borderId="0" xfId="1" applyFont="1" applyProtection="1">
      <alignment vertical="center"/>
    </xf>
    <xf numFmtId="38" fontId="3" fillId="0" borderId="0" xfId="1" applyFont="1" applyProtection="1">
      <alignment vertical="center"/>
    </xf>
    <xf numFmtId="38" fontId="10" fillId="4" borderId="1" xfId="1" applyFont="1" applyFill="1" applyBorder="1" applyProtection="1">
      <alignment vertical="center"/>
    </xf>
    <xf numFmtId="38" fontId="6" fillId="4" borderId="12" xfId="1" applyFont="1" applyFill="1" applyBorder="1" applyAlignment="1" applyProtection="1">
      <alignment horizontal="center" vertical="center"/>
    </xf>
    <xf numFmtId="38" fontId="0" fillId="0" borderId="17" xfId="1" applyFont="1" applyBorder="1" applyProtection="1">
      <alignment vertical="center"/>
    </xf>
    <xf numFmtId="38" fontId="0" fillId="0" borderId="21" xfId="1" applyFont="1" applyBorder="1" applyProtection="1">
      <alignment vertical="center"/>
    </xf>
    <xf numFmtId="38" fontId="0" fillId="0" borderId="18" xfId="1" applyFont="1" applyBorder="1" applyProtection="1">
      <alignment vertical="center"/>
    </xf>
    <xf numFmtId="38" fontId="0" fillId="4" borderId="13" xfId="1" applyFont="1" applyFill="1" applyBorder="1" applyProtection="1">
      <alignment vertical="center"/>
    </xf>
    <xf numFmtId="38" fontId="0" fillId="4" borderId="9" xfId="1" applyFont="1" applyFill="1" applyBorder="1" applyProtection="1">
      <alignment vertical="center"/>
    </xf>
    <xf numFmtId="38" fontId="0" fillId="0" borderId="14" xfId="1" applyFont="1" applyBorder="1" applyProtection="1">
      <alignment vertical="center"/>
    </xf>
    <xf numFmtId="38" fontId="0" fillId="4" borderId="8" xfId="1" applyFont="1" applyFill="1" applyBorder="1" applyProtection="1">
      <alignment vertical="center"/>
    </xf>
    <xf numFmtId="38" fontId="0" fillId="4" borderId="14" xfId="1" applyFont="1" applyFill="1" applyBorder="1" applyProtection="1">
      <alignment vertical="center"/>
    </xf>
    <xf numFmtId="38" fontId="10" fillId="0" borderId="0" xfId="1" applyFont="1" applyBorder="1" applyProtection="1">
      <alignment vertical="center"/>
    </xf>
    <xf numFmtId="38" fontId="14" fillId="0" borderId="11" xfId="1" applyFont="1" applyBorder="1" applyProtection="1">
      <alignment vertical="center"/>
    </xf>
    <xf numFmtId="0" fontId="17" fillId="0" borderId="0" xfId="0" applyFont="1">
      <alignment vertical="center"/>
    </xf>
    <xf numFmtId="38" fontId="10" fillId="4" borderId="0" xfId="1" applyFont="1" applyFill="1" applyBorder="1" applyProtection="1">
      <alignment vertical="center"/>
    </xf>
    <xf numFmtId="38" fontId="0" fillId="4" borderId="0" xfId="1" applyFont="1" applyFill="1" applyBorder="1" applyProtection="1">
      <alignment vertical="center"/>
    </xf>
    <xf numFmtId="38" fontId="0" fillId="0" borderId="19" xfId="1" applyFont="1" applyBorder="1" applyProtection="1">
      <alignment vertical="center"/>
    </xf>
    <xf numFmtId="38" fontId="0" fillId="3" borderId="20" xfId="1" applyFont="1" applyFill="1" applyBorder="1" applyProtection="1">
      <alignment vertical="center"/>
      <protection locked="0"/>
    </xf>
    <xf numFmtId="177" fontId="25" fillId="6" borderId="32" xfId="2" applyNumberFormat="1" applyFont="1" applyFill="1" applyBorder="1" applyProtection="1">
      <alignment vertical="center"/>
      <protection locked="0"/>
    </xf>
    <xf numFmtId="177" fontId="25" fillId="6" borderId="20" xfId="2" applyNumberFormat="1" applyFont="1" applyFill="1" applyBorder="1" applyProtection="1">
      <alignment vertical="center"/>
      <protection locked="0"/>
    </xf>
    <xf numFmtId="177" fontId="25" fillId="6" borderId="32" xfId="2" applyNumberFormat="1" applyFont="1" applyFill="1" applyBorder="1" applyAlignment="1" applyProtection="1">
      <alignment vertical="center" wrapText="1"/>
      <protection locked="0"/>
    </xf>
    <xf numFmtId="177" fontId="25" fillId="6" borderId="33" xfId="2" applyNumberFormat="1" applyFont="1" applyFill="1" applyBorder="1" applyProtection="1">
      <alignment vertical="center"/>
      <protection locked="0"/>
    </xf>
    <xf numFmtId="177" fontId="25" fillId="6" borderId="14" xfId="2" applyNumberFormat="1" applyFont="1" applyFill="1" applyBorder="1" applyProtection="1">
      <alignment vertical="center"/>
      <protection locked="0"/>
    </xf>
    <xf numFmtId="177" fontId="25" fillId="6" borderId="33" xfId="2" applyNumberFormat="1" applyFont="1" applyFill="1" applyBorder="1" applyAlignment="1" applyProtection="1">
      <alignment vertical="center" wrapText="1"/>
      <protection locked="0"/>
    </xf>
    <xf numFmtId="38" fontId="38" fillId="0" borderId="0" xfId="1" applyFont="1" applyBorder="1" applyProtection="1">
      <alignment vertical="center"/>
    </xf>
    <xf numFmtId="38" fontId="36" fillId="0" borderId="0" xfId="1" applyFont="1" applyBorder="1" applyProtection="1">
      <alignment vertical="center"/>
    </xf>
    <xf numFmtId="41" fontId="25" fillId="6" borderId="21" xfId="3" applyFont="1" applyFill="1" applyBorder="1" applyAlignment="1" applyProtection="1">
      <alignment vertical="center"/>
      <protection locked="0"/>
    </xf>
    <xf numFmtId="41" fontId="25" fillId="6" borderId="17" xfId="3" applyFont="1" applyFill="1" applyBorder="1" applyAlignment="1" applyProtection="1">
      <alignment vertical="center"/>
      <protection locked="0"/>
    </xf>
    <xf numFmtId="177" fontId="25" fillId="6" borderId="22" xfId="2" applyNumberFormat="1" applyFont="1" applyFill="1" applyBorder="1" applyAlignment="1" applyProtection="1">
      <alignment vertical="center" wrapText="1"/>
      <protection locked="0"/>
    </xf>
    <xf numFmtId="38" fontId="7" fillId="0" borderId="33" xfId="1" applyFont="1" applyBorder="1" applyProtection="1">
      <alignment vertical="center"/>
    </xf>
    <xf numFmtId="0" fontId="4" fillId="3" borderId="14" xfId="0" applyFont="1" applyFill="1" applyBorder="1" applyProtection="1">
      <alignment vertical="center"/>
      <protection locked="0"/>
    </xf>
    <xf numFmtId="0" fontId="4" fillId="3" borderId="56" xfId="0" applyFont="1" applyFill="1" applyBorder="1" applyProtection="1">
      <alignment vertical="center"/>
      <protection locked="0"/>
    </xf>
    <xf numFmtId="0" fontId="30" fillId="0" borderId="0" xfId="0" applyFont="1">
      <alignment vertical="center"/>
    </xf>
    <xf numFmtId="0" fontId="29" fillId="0" borderId="0" xfId="0" applyFont="1" applyAlignment="1">
      <alignment horizontal="center" vertical="center"/>
    </xf>
    <xf numFmtId="0" fontId="27" fillId="0" borderId="28" xfId="2" applyFont="1" applyBorder="1">
      <alignment vertical="center"/>
    </xf>
    <xf numFmtId="0" fontId="27" fillId="0" borderId="0" xfId="2" applyFont="1" applyAlignment="1">
      <alignment vertical="center" shrinkToFit="1"/>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19" fillId="0" borderId="0" xfId="0" applyFont="1" applyAlignment="1">
      <alignment horizontal="center" vertical="center"/>
    </xf>
    <xf numFmtId="0" fontId="31" fillId="0" borderId="32" xfId="0" applyFont="1" applyBorder="1" applyAlignment="1">
      <alignment horizontal="center" vertical="center"/>
    </xf>
    <xf numFmtId="176" fontId="30" fillId="0" borderId="20" xfId="0" applyNumberFormat="1" applyFont="1" applyBorder="1">
      <alignment vertical="center"/>
    </xf>
    <xf numFmtId="0" fontId="32" fillId="0" borderId="21" xfId="0" applyFont="1" applyBorder="1" applyAlignment="1">
      <alignment horizontal="left" vertical="center" wrapText="1"/>
    </xf>
    <xf numFmtId="0" fontId="31" fillId="0" borderId="33" xfId="0" applyFont="1" applyBorder="1" applyAlignment="1">
      <alignment horizontal="center" vertical="center"/>
    </xf>
    <xf numFmtId="176" fontId="30" fillId="0" borderId="14" xfId="0" applyNumberFormat="1" applyFont="1" applyBorder="1">
      <alignment vertical="center"/>
    </xf>
    <xf numFmtId="0" fontId="33" fillId="0" borderId="34" xfId="0" applyFont="1" applyBorder="1" applyAlignment="1">
      <alignment horizontal="left" vertical="center" wrapText="1"/>
    </xf>
    <xf numFmtId="0" fontId="31" fillId="0" borderId="35" xfId="0" applyFont="1" applyBorder="1" applyAlignment="1">
      <alignment horizontal="center" vertical="center"/>
    </xf>
    <xf numFmtId="176" fontId="30" fillId="0" borderId="36" xfId="0" applyNumberFormat="1" applyFont="1" applyBorder="1">
      <alignment vertical="center"/>
    </xf>
    <xf numFmtId="0" fontId="30" fillId="0" borderId="37" xfId="0" applyFont="1" applyBorder="1" applyAlignment="1">
      <alignment horizontal="center" vertical="center"/>
    </xf>
    <xf numFmtId="0" fontId="30" fillId="0" borderId="38" xfId="0" applyFont="1" applyBorder="1" applyAlignment="1">
      <alignment horizontal="center" vertical="center"/>
    </xf>
    <xf numFmtId="176" fontId="30" fillId="0" borderId="39" xfId="0" applyNumberFormat="1" applyFont="1" applyBorder="1">
      <alignment vertical="center"/>
    </xf>
    <xf numFmtId="0" fontId="30" fillId="0" borderId="40" xfId="0" applyFont="1" applyBorder="1">
      <alignment vertical="center"/>
    </xf>
    <xf numFmtId="176" fontId="30" fillId="0" borderId="0" xfId="0" applyNumberFormat="1" applyFont="1">
      <alignment vertical="center"/>
    </xf>
    <xf numFmtId="0" fontId="33" fillId="0" borderId="17" xfId="0" applyFont="1" applyBorder="1" applyAlignment="1">
      <alignment vertical="center" wrapText="1"/>
    </xf>
    <xf numFmtId="0" fontId="33" fillId="0" borderId="21" xfId="0" applyFont="1" applyBorder="1">
      <alignment vertical="center"/>
    </xf>
    <xf numFmtId="0" fontId="33" fillId="0" borderId="17" xfId="0" applyFont="1" applyBorder="1">
      <alignment vertical="center"/>
    </xf>
    <xf numFmtId="0" fontId="26" fillId="0" borderId="44" xfId="0" applyFont="1" applyBorder="1" applyAlignment="1">
      <alignment horizontal="left" vertical="center"/>
    </xf>
    <xf numFmtId="0" fontId="30" fillId="0" borderId="17" xfId="0" applyFont="1" applyBorder="1">
      <alignment vertical="center"/>
    </xf>
    <xf numFmtId="0" fontId="33" fillId="0" borderId="37" xfId="0" applyFont="1" applyBorder="1">
      <alignment vertical="center"/>
    </xf>
    <xf numFmtId="0" fontId="17" fillId="0" borderId="0" xfId="0" applyFont="1" applyAlignment="1">
      <alignment horizontal="left" vertical="center" wrapText="1"/>
    </xf>
    <xf numFmtId="38" fontId="7" fillId="7" borderId="5" xfId="1" applyFont="1" applyFill="1" applyBorder="1" applyAlignment="1" applyProtection="1">
      <alignment horizontal="center" vertical="center"/>
    </xf>
    <xf numFmtId="38" fontId="0" fillId="7" borderId="8" xfId="1" applyFont="1" applyFill="1" applyBorder="1" applyProtection="1">
      <alignment vertical="center"/>
    </xf>
    <xf numFmtId="38" fontId="0" fillId="7" borderId="19" xfId="1" applyFont="1" applyFill="1" applyBorder="1" applyProtection="1">
      <alignment vertical="center"/>
    </xf>
    <xf numFmtId="38" fontId="0" fillId="7" borderId="13" xfId="1" applyFont="1" applyFill="1" applyBorder="1" applyProtection="1">
      <alignment vertical="center"/>
    </xf>
    <xf numFmtId="38" fontId="0" fillId="7" borderId="14" xfId="1" applyFont="1" applyFill="1" applyBorder="1" applyProtection="1">
      <alignment vertical="center"/>
    </xf>
    <xf numFmtId="38" fontId="0" fillId="7" borderId="20" xfId="1" applyFont="1" applyFill="1" applyBorder="1" applyProtection="1">
      <alignment vertical="center"/>
    </xf>
    <xf numFmtId="0" fontId="40" fillId="0" borderId="0" xfId="0" applyFont="1">
      <alignment vertical="center"/>
    </xf>
    <xf numFmtId="0" fontId="40" fillId="4" borderId="0" xfId="0" applyFont="1" applyFill="1">
      <alignment vertical="center"/>
    </xf>
    <xf numFmtId="0" fontId="40" fillId="0" borderId="0" xfId="0" applyFont="1" applyAlignment="1">
      <alignment vertical="center" wrapText="1"/>
    </xf>
    <xf numFmtId="0" fontId="42" fillId="0" borderId="0" xfId="0" applyFont="1">
      <alignment vertical="center"/>
    </xf>
    <xf numFmtId="0" fontId="41" fillId="4" borderId="0" xfId="0" applyFont="1" applyFill="1">
      <alignment vertical="center"/>
    </xf>
    <xf numFmtId="38" fontId="10" fillId="0" borderId="33" xfId="1" applyFont="1" applyBorder="1" applyProtection="1">
      <alignment vertical="center"/>
    </xf>
    <xf numFmtId="38" fontId="7" fillId="4" borderId="7" xfId="1" applyFont="1" applyFill="1" applyBorder="1" applyProtection="1">
      <alignment vertical="center"/>
    </xf>
    <xf numFmtId="38" fontId="14" fillId="0" borderId="0" xfId="1" applyFont="1" applyBorder="1" applyProtection="1">
      <alignment vertical="center"/>
    </xf>
    <xf numFmtId="177" fontId="25" fillId="6" borderId="14" xfId="2" applyNumberFormat="1" applyFont="1" applyFill="1" applyBorder="1" applyAlignment="1" applyProtection="1">
      <alignment vertical="center" wrapText="1"/>
      <protection locked="0"/>
    </xf>
    <xf numFmtId="177" fontId="25" fillId="6" borderId="49" xfId="2" applyNumberFormat="1" applyFont="1" applyFill="1" applyBorder="1" applyProtection="1">
      <alignment vertical="center"/>
      <protection locked="0"/>
    </xf>
    <xf numFmtId="177" fontId="25" fillId="6" borderId="26" xfId="2" applyNumberFormat="1" applyFont="1" applyFill="1" applyBorder="1" applyProtection="1">
      <alignment vertical="center"/>
      <protection locked="0"/>
    </xf>
    <xf numFmtId="177" fontId="25" fillId="6" borderId="5" xfId="2" applyNumberFormat="1" applyFont="1" applyFill="1" applyBorder="1" applyAlignment="1" applyProtection="1">
      <alignment vertical="center" wrapText="1"/>
      <protection locked="0"/>
    </xf>
    <xf numFmtId="177" fontId="25" fillId="6" borderId="6" xfId="2" applyNumberFormat="1" applyFont="1" applyFill="1" applyBorder="1" applyAlignment="1" applyProtection="1">
      <alignment vertical="center" wrapText="1"/>
      <protection locked="0"/>
    </xf>
    <xf numFmtId="177" fontId="25" fillId="6" borderId="17" xfId="2" applyNumberFormat="1" applyFont="1" applyFill="1" applyBorder="1" applyAlignment="1" applyProtection="1">
      <alignment vertical="center" wrapText="1"/>
      <protection locked="0"/>
    </xf>
    <xf numFmtId="177" fontId="25" fillId="6" borderId="67" xfId="2" applyNumberFormat="1" applyFont="1" applyFill="1" applyBorder="1" applyProtection="1">
      <alignment vertical="center"/>
      <protection locked="0"/>
    </xf>
    <xf numFmtId="177" fontId="25" fillId="6" borderId="68" xfId="2" applyNumberFormat="1" applyFont="1" applyFill="1" applyBorder="1" applyAlignment="1" applyProtection="1">
      <alignment vertical="center" wrapText="1"/>
      <protection locked="0"/>
    </xf>
    <xf numFmtId="41" fontId="25" fillId="6" borderId="34" xfId="3" applyFont="1" applyFill="1" applyBorder="1" applyAlignment="1" applyProtection="1">
      <alignment vertical="center"/>
      <protection locked="0"/>
    </xf>
    <xf numFmtId="38" fontId="0" fillId="3" borderId="6" xfId="1" applyFont="1" applyFill="1" applyBorder="1" applyProtection="1">
      <alignment vertical="center"/>
      <protection locked="0"/>
    </xf>
    <xf numFmtId="38" fontId="16" fillId="0" borderId="0" xfId="1" applyFont="1" applyBorder="1" applyProtection="1">
      <alignment vertical="center"/>
    </xf>
    <xf numFmtId="38" fontId="56" fillId="0" borderId="0" xfId="1" applyFont="1" applyBorder="1" applyAlignment="1" applyProtection="1">
      <alignment vertical="center"/>
    </xf>
    <xf numFmtId="38" fontId="56" fillId="0" borderId="0" xfId="1" applyFont="1" applyBorder="1" applyProtection="1">
      <alignment vertical="center"/>
    </xf>
    <xf numFmtId="38" fontId="8" fillId="0" borderId="0" xfId="1" applyFont="1" applyProtection="1">
      <alignment vertical="center"/>
    </xf>
    <xf numFmtId="38" fontId="11" fillId="0" borderId="0" xfId="1" applyFont="1" applyProtection="1">
      <alignment vertical="center"/>
    </xf>
    <xf numFmtId="38" fontId="0" fillId="4" borderId="17" xfId="1" applyFont="1" applyFill="1" applyBorder="1" applyProtection="1">
      <alignment vertical="center"/>
    </xf>
    <xf numFmtId="38" fontId="10" fillId="4" borderId="4" xfId="1" applyFont="1" applyFill="1" applyBorder="1" applyProtection="1">
      <alignment vertical="center"/>
    </xf>
    <xf numFmtId="38" fontId="7" fillId="4" borderId="33" xfId="1" applyFont="1" applyFill="1" applyBorder="1" applyProtection="1">
      <alignment vertical="center"/>
    </xf>
    <xf numFmtId="38" fontId="9" fillId="0" borderId="7" xfId="1" applyFont="1" applyBorder="1" applyProtection="1">
      <alignment vertical="center"/>
    </xf>
    <xf numFmtId="177" fontId="25" fillId="6" borderId="39" xfId="2" applyNumberFormat="1" applyFont="1" applyFill="1" applyBorder="1" applyAlignment="1" applyProtection="1">
      <alignment vertical="center" wrapText="1"/>
      <protection locked="0"/>
    </xf>
    <xf numFmtId="177" fontId="25" fillId="6" borderId="9" xfId="2" applyNumberFormat="1" applyFont="1" applyFill="1" applyBorder="1" applyAlignment="1" applyProtection="1">
      <alignment vertical="center" wrapText="1"/>
      <protection locked="0"/>
    </xf>
    <xf numFmtId="38" fontId="50" fillId="0" borderId="62" xfId="1" applyFont="1" applyBorder="1" applyAlignment="1" applyProtection="1">
      <alignment vertical="center" wrapText="1"/>
    </xf>
    <xf numFmtId="38" fontId="64" fillId="4" borderId="0" xfId="1" applyFont="1" applyFill="1" applyBorder="1" applyAlignment="1" applyProtection="1">
      <alignment vertical="center"/>
    </xf>
    <xf numFmtId="38" fontId="6" fillId="2" borderId="4" xfId="1" applyFont="1" applyFill="1" applyBorder="1" applyAlignment="1" applyProtection="1">
      <alignment horizontal="center" vertical="center"/>
    </xf>
    <xf numFmtId="38" fontId="7" fillId="2" borderId="5" xfId="1" applyFont="1" applyFill="1" applyBorder="1" applyAlignment="1" applyProtection="1">
      <alignment horizontal="center" vertical="center"/>
    </xf>
    <xf numFmtId="38" fontId="7" fillId="2" borderId="6" xfId="1" applyFont="1" applyFill="1" applyBorder="1" applyAlignment="1" applyProtection="1">
      <alignment horizontal="center" vertical="center"/>
    </xf>
    <xf numFmtId="38" fontId="0" fillId="0" borderId="7" xfId="1" applyFont="1" applyBorder="1" applyProtection="1">
      <alignment vertical="center"/>
    </xf>
    <xf numFmtId="38" fontId="8" fillId="0" borderId="0" xfId="1" applyFont="1" applyBorder="1" applyProtection="1">
      <alignment vertical="center"/>
    </xf>
    <xf numFmtId="177" fontId="25" fillId="6" borderId="4" xfId="2" applyNumberFormat="1" applyFont="1" applyFill="1" applyBorder="1" applyProtection="1">
      <alignment vertical="center"/>
      <protection locked="0"/>
    </xf>
    <xf numFmtId="177" fontId="25" fillId="6" borderId="7" xfId="2" applyNumberFormat="1" applyFont="1" applyFill="1" applyBorder="1" applyProtection="1">
      <alignment vertical="center"/>
      <protection locked="0"/>
    </xf>
    <xf numFmtId="0" fontId="53" fillId="4" borderId="17" xfId="0" applyFont="1" applyFill="1" applyBorder="1" applyAlignment="1" applyProtection="1">
      <alignment horizontal="center" vertical="center"/>
      <protection locked="0"/>
    </xf>
    <xf numFmtId="0" fontId="40" fillId="0" borderId="0" xfId="0" applyFont="1" applyProtection="1">
      <alignment vertical="center"/>
      <protection locked="0"/>
    </xf>
    <xf numFmtId="0" fontId="40" fillId="4" borderId="0" xfId="0" applyFont="1" applyFill="1" applyProtection="1">
      <alignment vertical="center"/>
      <protection locked="0"/>
    </xf>
    <xf numFmtId="0" fontId="44" fillId="4" borderId="0" xfId="0" applyFont="1" applyFill="1" applyProtection="1">
      <alignment vertical="center"/>
      <protection locked="0"/>
    </xf>
    <xf numFmtId="0" fontId="40" fillId="3" borderId="0" xfId="0" applyFont="1" applyFill="1" applyProtection="1">
      <alignment vertical="center"/>
      <protection locked="0"/>
    </xf>
    <xf numFmtId="0" fontId="53" fillId="4" borderId="9" xfId="0" applyFont="1" applyFill="1" applyBorder="1" applyAlignment="1" applyProtection="1">
      <alignment horizontal="center" vertical="center"/>
      <protection locked="0"/>
    </xf>
    <xf numFmtId="0" fontId="8" fillId="0" borderId="11" xfId="0" applyFont="1" applyBorder="1" applyAlignment="1">
      <alignment horizontal="center" vertical="center"/>
    </xf>
    <xf numFmtId="0" fontId="52" fillId="0" borderId="0" xfId="0" applyFont="1" applyAlignment="1">
      <alignment horizontal="left" vertical="center"/>
    </xf>
    <xf numFmtId="0" fontId="0" fillId="0" borderId="27" xfId="0" applyBorder="1">
      <alignment vertical="center"/>
    </xf>
    <xf numFmtId="0" fontId="52" fillId="0" borderId="1" xfId="0" applyFont="1" applyBorder="1">
      <alignment vertical="center"/>
    </xf>
    <xf numFmtId="0" fontId="52" fillId="0" borderId="2" xfId="0" applyFont="1" applyBorder="1">
      <alignment vertical="center"/>
    </xf>
    <xf numFmtId="0" fontId="52" fillId="0" borderId="3" xfId="0" applyFont="1" applyBorder="1" applyAlignment="1">
      <alignment vertical="center" wrapText="1"/>
    </xf>
    <xf numFmtId="0" fontId="0" fillId="0" borderId="12" xfId="0" applyBorder="1">
      <alignment vertical="center"/>
    </xf>
    <xf numFmtId="0" fontId="32" fillId="0" borderId="6" xfId="0" applyFont="1" applyBorder="1">
      <alignment vertical="center"/>
    </xf>
    <xf numFmtId="0" fontId="0" fillId="0" borderId="18" xfId="0" applyBorder="1">
      <alignment vertical="center"/>
    </xf>
    <xf numFmtId="0" fontId="0" fillId="0" borderId="17" xfId="0" applyBorder="1">
      <alignment vertical="center"/>
    </xf>
    <xf numFmtId="0" fontId="53" fillId="4" borderId="43" xfId="0" applyFont="1" applyFill="1" applyBorder="1" applyAlignment="1">
      <alignment horizontal="left" vertical="center"/>
    </xf>
    <xf numFmtId="0" fontId="53" fillId="4" borderId="27" xfId="0" applyFont="1" applyFill="1" applyBorder="1" applyAlignment="1">
      <alignment horizontal="left" vertical="center"/>
    </xf>
    <xf numFmtId="0" fontId="60" fillId="0" borderId="0" xfId="0" applyFont="1" applyAlignment="1">
      <alignment horizontal="center" vertical="center"/>
    </xf>
    <xf numFmtId="0" fontId="32" fillId="0" borderId="14" xfId="0" applyFont="1" applyBorder="1">
      <alignment vertical="center"/>
    </xf>
    <xf numFmtId="0" fontId="0" fillId="0" borderId="14" xfId="0" applyBorder="1">
      <alignment vertical="center"/>
    </xf>
    <xf numFmtId="0" fontId="53" fillId="4" borderId="18" xfId="0" applyFont="1" applyFill="1" applyBorder="1" applyAlignment="1" applyProtection="1">
      <alignment horizontal="center" vertical="center"/>
      <protection locked="0"/>
    </xf>
    <xf numFmtId="0" fontId="53" fillId="4" borderId="14" xfId="0" applyFont="1" applyFill="1" applyBorder="1" applyAlignment="1" applyProtection="1">
      <alignment horizontal="center" vertical="center"/>
      <protection locked="0"/>
    </xf>
    <xf numFmtId="0" fontId="27" fillId="0" borderId="0" xfId="2" applyFont="1" applyAlignment="1" applyProtection="1">
      <alignment horizontal="center" vertical="center"/>
      <protection locked="0"/>
    </xf>
    <xf numFmtId="178" fontId="0" fillId="3" borderId="8" xfId="1" applyNumberFormat="1" applyFont="1" applyFill="1" applyBorder="1" applyProtection="1">
      <alignment vertical="center"/>
      <protection locked="0"/>
    </xf>
    <xf numFmtId="0" fontId="27" fillId="0" borderId="0" xfId="2" applyFont="1" applyAlignment="1">
      <alignment horizontal="center" vertical="center" shrinkToFit="1"/>
    </xf>
    <xf numFmtId="0" fontId="40" fillId="0" borderId="0" xfId="0" applyFont="1" applyAlignment="1">
      <alignment horizontal="left" vertical="center"/>
    </xf>
    <xf numFmtId="0" fontId="67" fillId="0" borderId="0" xfId="0" applyFont="1">
      <alignment vertical="center"/>
    </xf>
    <xf numFmtId="0" fontId="50"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61" fillId="0" borderId="0" xfId="0" applyFont="1" applyAlignment="1">
      <alignment vertical="center" wrapText="1"/>
    </xf>
    <xf numFmtId="0" fontId="0" fillId="3" borderId="0" xfId="0" applyFill="1">
      <alignment vertical="center"/>
    </xf>
    <xf numFmtId="0" fontId="55" fillId="0" borderId="0" xfId="0" applyFont="1">
      <alignment vertical="center"/>
    </xf>
    <xf numFmtId="0" fontId="0" fillId="0" borderId="0" xfId="0" applyAlignment="1">
      <alignment horizontal="center" vertical="center"/>
    </xf>
    <xf numFmtId="0" fontId="10" fillId="0" borderId="0" xfId="0" applyFont="1">
      <alignment vertical="center"/>
    </xf>
    <xf numFmtId="0" fontId="74" fillId="0" borderId="0" xfId="0" applyFont="1" applyAlignment="1">
      <alignment vertical="center" wrapText="1"/>
    </xf>
    <xf numFmtId="0" fontId="0" fillId="4" borderId="0" xfId="0" applyFill="1">
      <alignment vertical="center"/>
    </xf>
    <xf numFmtId="0" fontId="38" fillId="0" borderId="0" xfId="0" applyFont="1" applyAlignment="1">
      <alignment horizontal="center" vertical="center"/>
    </xf>
    <xf numFmtId="38" fontId="0" fillId="0" borderId="0" xfId="0" applyNumberFormat="1">
      <alignment vertical="center"/>
    </xf>
    <xf numFmtId="0" fontId="0" fillId="0" borderId="0" xfId="0" applyAlignment="1">
      <alignment vertical="top"/>
    </xf>
    <xf numFmtId="0" fontId="75" fillId="4" borderId="0" xfId="0" applyFont="1" applyFill="1" applyAlignment="1">
      <alignment vertical="center" wrapText="1"/>
    </xf>
    <xf numFmtId="0" fontId="0" fillId="4" borderId="0" xfId="0" applyFill="1" applyAlignment="1">
      <alignment vertical="center" wrapText="1"/>
    </xf>
    <xf numFmtId="38" fontId="0" fillId="3" borderId="0" xfId="0" applyNumberFormat="1" applyFill="1">
      <alignment vertical="center"/>
    </xf>
    <xf numFmtId="0" fontId="38" fillId="0" borderId="0" xfId="0" applyFont="1" applyAlignment="1">
      <alignment horizontal="center" vertical="center" wrapText="1"/>
    </xf>
    <xf numFmtId="0" fontId="13" fillId="0" borderId="11" xfId="0" applyFont="1" applyBorder="1" applyAlignment="1">
      <alignment horizontal="center" vertical="center"/>
    </xf>
    <xf numFmtId="0" fontId="63" fillId="0" borderId="0" xfId="0" applyFont="1">
      <alignment vertical="center"/>
    </xf>
    <xf numFmtId="0" fontId="39" fillId="0" borderId="0" xfId="0" applyFont="1">
      <alignment vertical="center"/>
    </xf>
    <xf numFmtId="0" fontId="11" fillId="0" borderId="0" xfId="0" applyFont="1">
      <alignment vertical="center"/>
    </xf>
    <xf numFmtId="0" fontId="57" fillId="0" borderId="0" xfId="0" applyFont="1" applyAlignment="1">
      <alignment horizontal="right" vertical="center"/>
    </xf>
    <xf numFmtId="0" fontId="69" fillId="0" borderId="0" xfId="0" applyFont="1">
      <alignment vertical="center"/>
    </xf>
    <xf numFmtId="0" fontId="4" fillId="0" borderId="14" xfId="0" applyFont="1" applyBorder="1" applyAlignment="1">
      <alignment horizontal="center" vertical="center"/>
    </xf>
    <xf numFmtId="0" fontId="4" fillId="0" borderId="56" xfId="0" applyFont="1" applyBorder="1" applyAlignment="1">
      <alignment horizontal="center" vertical="center"/>
    </xf>
    <xf numFmtId="0" fontId="4" fillId="0" borderId="55" xfId="0" applyFont="1" applyBorder="1" applyAlignment="1">
      <alignment horizontal="center" vertical="center"/>
    </xf>
    <xf numFmtId="0" fontId="4" fillId="0" borderId="55" xfId="0" applyFont="1" applyBorder="1">
      <alignment vertical="center"/>
    </xf>
    <xf numFmtId="177" fontId="28" fillId="0" borderId="0" xfId="2" applyNumberFormat="1" applyFont="1">
      <alignment vertical="center"/>
    </xf>
    <xf numFmtId="0" fontId="29" fillId="0" borderId="0" xfId="0" applyFont="1">
      <alignment vertical="center"/>
    </xf>
    <xf numFmtId="0" fontId="21" fillId="0" borderId="0" xfId="2" applyFont="1" applyAlignment="1">
      <alignment horizontal="center" vertical="center"/>
    </xf>
    <xf numFmtId="0" fontId="21" fillId="0" borderId="0" xfId="2" applyFont="1">
      <alignment vertical="center"/>
    </xf>
    <xf numFmtId="0" fontId="27" fillId="0" borderId="14" xfId="2" applyFont="1" applyBorder="1" applyAlignment="1">
      <alignment horizontal="center" vertical="center"/>
    </xf>
    <xf numFmtId="0" fontId="27" fillId="0" borderId="0" xfId="2" applyFont="1" applyAlignment="1">
      <alignment horizontal="center" vertical="center"/>
    </xf>
    <xf numFmtId="0" fontId="26" fillId="0" borderId="38" xfId="2" applyFont="1" applyBorder="1" applyAlignment="1">
      <alignment horizontal="center" vertical="center"/>
    </xf>
    <xf numFmtId="0" fontId="26" fillId="0" borderId="54" xfId="2" applyFont="1" applyBorder="1" applyAlignment="1">
      <alignment horizontal="center" vertical="center"/>
    </xf>
    <xf numFmtId="0" fontId="26" fillId="0" borderId="9" xfId="2" applyFont="1" applyBorder="1" applyAlignment="1">
      <alignment horizontal="center" vertical="center"/>
    </xf>
    <xf numFmtId="0" fontId="24" fillId="0" borderId="40" xfId="2" applyFont="1" applyBorder="1" applyAlignment="1">
      <alignment horizontal="center" vertical="center"/>
    </xf>
    <xf numFmtId="0" fontId="25" fillId="0" borderId="43" xfId="2" applyFont="1" applyBorder="1" applyAlignment="1">
      <alignment horizontal="center" vertical="center"/>
    </xf>
    <xf numFmtId="177" fontId="25" fillId="0" borderId="48" xfId="2" applyNumberFormat="1" applyFont="1" applyBorder="1">
      <alignment vertical="center"/>
    </xf>
    <xf numFmtId="0" fontId="66" fillId="0" borderId="0" xfId="2" applyFont="1">
      <alignment vertical="center"/>
    </xf>
    <xf numFmtId="177" fontId="21" fillId="0" borderId="0" xfId="2" applyNumberFormat="1" applyFont="1">
      <alignment vertical="center"/>
    </xf>
    <xf numFmtId="0" fontId="25" fillId="0" borderId="22" xfId="2" applyFont="1" applyBorder="1" applyAlignment="1">
      <alignment horizontal="center" vertical="center"/>
    </xf>
    <xf numFmtId="177" fontId="25" fillId="0" borderId="47" xfId="2" applyNumberFormat="1" applyFont="1" applyBorder="1">
      <alignment vertical="center"/>
    </xf>
    <xf numFmtId="0" fontId="66" fillId="0" borderId="62" xfId="2" applyFont="1" applyBorder="1">
      <alignment vertical="center"/>
    </xf>
    <xf numFmtId="177" fontId="25" fillId="6" borderId="36" xfId="2" applyNumberFormat="1" applyFont="1" applyFill="1" applyBorder="1">
      <alignment vertical="center"/>
    </xf>
    <xf numFmtId="0" fontId="25" fillId="0" borderId="61" xfId="2" applyFont="1" applyBorder="1" applyAlignment="1">
      <alignment horizontal="center" vertical="center"/>
    </xf>
    <xf numFmtId="177" fontId="25" fillId="0" borderId="65" xfId="2" applyNumberFormat="1" applyFont="1" applyBorder="1">
      <alignment vertical="center"/>
    </xf>
    <xf numFmtId="177" fontId="25" fillId="4" borderId="66" xfId="2" applyNumberFormat="1" applyFont="1" applyFill="1" applyBorder="1">
      <alignment vertical="center"/>
    </xf>
    <xf numFmtId="177" fontId="25" fillId="0" borderId="63" xfId="2" applyNumberFormat="1" applyFont="1" applyBorder="1">
      <alignment vertical="center"/>
    </xf>
    <xf numFmtId="177" fontId="25" fillId="0" borderId="69" xfId="2" applyNumberFormat="1" applyFont="1" applyBorder="1">
      <alignment vertical="center"/>
    </xf>
    <xf numFmtId="177" fontId="25" fillId="0" borderId="70" xfId="2" applyNumberFormat="1" applyFont="1" applyBorder="1">
      <alignment vertical="center"/>
    </xf>
    <xf numFmtId="177" fontId="25" fillId="0" borderId="71" xfId="2" applyNumberFormat="1" applyFont="1" applyBorder="1">
      <alignment vertical="center"/>
    </xf>
    <xf numFmtId="38" fontId="25" fillId="0" borderId="60" xfId="1" applyFont="1" applyBorder="1" applyProtection="1">
      <alignment vertical="center"/>
    </xf>
    <xf numFmtId="0" fontId="25" fillId="0" borderId="46" xfId="2" applyFont="1" applyBorder="1" applyAlignment="1">
      <alignment horizontal="center" vertical="center"/>
    </xf>
    <xf numFmtId="38" fontId="25" fillId="0" borderId="45" xfId="1" applyFont="1" applyBorder="1" applyProtection="1">
      <alignment vertical="center"/>
    </xf>
    <xf numFmtId="0" fontId="73" fillId="0" borderId="0" xfId="2" applyFont="1">
      <alignment vertical="center"/>
    </xf>
    <xf numFmtId="177" fontId="50" fillId="0" borderId="0" xfId="2" applyNumberFormat="1" applyFont="1">
      <alignment vertical="center"/>
    </xf>
    <xf numFmtId="177" fontId="50" fillId="0" borderId="0" xfId="2" applyNumberFormat="1" applyFont="1" applyAlignment="1">
      <alignment horizontal="center" vertical="center"/>
    </xf>
    <xf numFmtId="177" fontId="21" fillId="0" borderId="0" xfId="2" applyNumberFormat="1" applyFont="1" applyAlignment="1">
      <alignment horizontal="center" vertical="center"/>
    </xf>
    <xf numFmtId="0" fontId="20" fillId="0" borderId="0" xfId="2" applyAlignment="1">
      <alignment horizontal="center" vertical="center"/>
    </xf>
    <xf numFmtId="0" fontId="20" fillId="0" borderId="0" xfId="2">
      <alignment vertical="center"/>
    </xf>
    <xf numFmtId="38" fontId="40" fillId="4" borderId="0" xfId="0" applyNumberFormat="1" applyFont="1" applyFill="1">
      <alignment vertical="center"/>
    </xf>
    <xf numFmtId="0" fontId="40" fillId="0" borderId="0" xfId="0" applyFont="1" applyAlignment="1">
      <alignment horizontal="center" vertical="center"/>
    </xf>
    <xf numFmtId="0" fontId="44" fillId="3" borderId="0" xfId="0" applyFont="1" applyFill="1" applyAlignment="1" applyProtection="1">
      <alignment horizontal="left" vertical="center" wrapText="1"/>
      <protection locked="0"/>
    </xf>
    <xf numFmtId="0" fontId="44" fillId="3" borderId="0" xfId="0" applyFont="1" applyFill="1" applyAlignment="1" applyProtection="1">
      <alignment horizontal="left" vertical="center"/>
      <protection locked="0"/>
    </xf>
    <xf numFmtId="38" fontId="40" fillId="3" borderId="0" xfId="1" applyFont="1" applyFill="1" applyAlignment="1" applyProtection="1">
      <alignment horizontal="right" vertical="center"/>
      <protection locked="0"/>
    </xf>
    <xf numFmtId="0" fontId="40" fillId="3" borderId="0" xfId="0" applyFont="1" applyFill="1" applyAlignment="1" applyProtection="1">
      <alignment horizontal="center" vertical="center"/>
      <protection locked="0"/>
    </xf>
    <xf numFmtId="0" fontId="38" fillId="0" borderId="14" xfId="0" applyFont="1" applyBorder="1" applyAlignment="1">
      <alignment horizontal="center" vertical="center"/>
    </xf>
    <xf numFmtId="38" fontId="38" fillId="0" borderId="14" xfId="0" applyNumberFormat="1" applyFont="1" applyBorder="1" applyAlignment="1">
      <alignment horizontal="right" vertical="center"/>
    </xf>
    <xf numFmtId="0" fontId="45" fillId="0" borderId="14" xfId="0" applyFont="1" applyBorder="1" applyAlignment="1">
      <alignment horizontal="center" vertical="center" wrapText="1"/>
    </xf>
    <xf numFmtId="38" fontId="45" fillId="4" borderId="26" xfId="0" applyNumberFormat="1" applyFont="1" applyFill="1" applyBorder="1" applyAlignment="1">
      <alignment horizontal="right" vertical="center" wrapText="1"/>
    </xf>
    <xf numFmtId="38" fontId="45" fillId="4" borderId="72" xfId="0" applyNumberFormat="1" applyFont="1" applyFill="1" applyBorder="1" applyAlignment="1">
      <alignment horizontal="right" vertical="center" wrapText="1"/>
    </xf>
    <xf numFmtId="38" fontId="45" fillId="4" borderId="18" xfId="0" applyNumberFormat="1" applyFont="1" applyFill="1" applyBorder="1" applyAlignment="1">
      <alignment horizontal="right" vertical="center" wrapText="1"/>
    </xf>
    <xf numFmtId="38" fontId="38" fillId="0" borderId="14" xfId="0" applyNumberFormat="1" applyFont="1" applyBorder="1">
      <alignment vertical="center"/>
    </xf>
    <xf numFmtId="0" fontId="38" fillId="0" borderId="14" xfId="0" applyFont="1" applyBorder="1">
      <alignment vertical="center"/>
    </xf>
    <xf numFmtId="0" fontId="11" fillId="0" borderId="0" xfId="0" applyFont="1" applyAlignment="1">
      <alignment horizontal="center" vertical="center" wrapText="1"/>
    </xf>
    <xf numFmtId="0" fontId="75" fillId="8" borderId="16" xfId="0" applyFont="1" applyFill="1" applyBorder="1" applyAlignment="1">
      <alignment horizontal="left" vertical="center" wrapText="1"/>
    </xf>
    <xf numFmtId="0" fontId="75" fillId="8" borderId="0" xfId="0" applyFont="1" applyFill="1" applyAlignment="1">
      <alignment horizontal="left" vertical="center" wrapText="1"/>
    </xf>
    <xf numFmtId="38" fontId="38" fillId="0" borderId="14" xfId="1" applyFont="1" applyBorder="1" applyAlignment="1" applyProtection="1">
      <alignment vertical="center"/>
    </xf>
    <xf numFmtId="0" fontId="45" fillId="0" borderId="14" xfId="0" applyFont="1" applyBorder="1" applyAlignment="1">
      <alignment horizontal="center" vertical="center"/>
    </xf>
    <xf numFmtId="38" fontId="45" fillId="0" borderId="26" xfId="0" applyNumberFormat="1" applyFont="1" applyBorder="1" applyAlignment="1">
      <alignment horizontal="right" vertical="center"/>
    </xf>
    <xf numFmtId="38" fontId="45" fillId="0" borderId="72" xfId="0" applyNumberFormat="1" applyFont="1" applyBorder="1" applyAlignment="1">
      <alignment horizontal="right" vertical="center"/>
    </xf>
    <xf numFmtId="38" fontId="45" fillId="0" borderId="18" xfId="0" applyNumberFormat="1" applyFont="1" applyBorder="1" applyAlignment="1">
      <alignment horizontal="right" vertical="center"/>
    </xf>
    <xf numFmtId="38" fontId="45" fillId="0" borderId="14" xfId="0" applyNumberFormat="1" applyFont="1" applyBorder="1" applyAlignment="1">
      <alignment horizontal="right" vertical="center"/>
    </xf>
    <xf numFmtId="0" fontId="37" fillId="0" borderId="75" xfId="0" applyFont="1" applyBorder="1" applyAlignment="1">
      <alignment horizontal="left" vertical="center" wrapText="1"/>
    </xf>
    <xf numFmtId="0" fontId="37" fillId="0" borderId="0" xfId="0" applyFont="1" applyAlignment="1">
      <alignment horizontal="left" vertical="center" wrapText="1"/>
    </xf>
    <xf numFmtId="0" fontId="74" fillId="0" borderId="75" xfId="0" applyFont="1" applyBorder="1" applyAlignment="1">
      <alignment horizontal="left" vertical="center" wrapText="1"/>
    </xf>
    <xf numFmtId="0" fontId="74" fillId="0" borderId="0" xfId="0" applyFont="1" applyAlignment="1">
      <alignment horizontal="left" vertical="center" wrapText="1"/>
    </xf>
    <xf numFmtId="38" fontId="50" fillId="0" borderId="62" xfId="1" applyFont="1" applyBorder="1" applyAlignment="1" applyProtection="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38" fontId="0" fillId="3" borderId="23" xfId="1" applyFont="1" applyFill="1" applyBorder="1" applyAlignment="1" applyProtection="1">
      <alignment horizontal="center" vertical="center" wrapText="1"/>
      <protection locked="0"/>
    </xf>
    <xf numFmtId="38" fontId="0" fillId="3" borderId="2" xfId="1" applyFont="1" applyFill="1" applyBorder="1" applyAlignment="1" applyProtection="1">
      <alignment horizontal="center" vertical="center" wrapText="1"/>
      <protection locked="0"/>
    </xf>
    <xf numFmtId="38" fontId="0" fillId="3" borderId="3" xfId="1" applyFont="1" applyFill="1" applyBorder="1" applyAlignment="1" applyProtection="1">
      <alignment horizontal="center" vertical="center" wrapText="1"/>
      <protection locked="0"/>
    </xf>
    <xf numFmtId="38" fontId="11" fillId="0" borderId="1" xfId="1" applyFont="1" applyBorder="1" applyAlignment="1" applyProtection="1">
      <alignment horizontal="center" vertical="center" wrapText="1"/>
    </xf>
    <xf numFmtId="38" fontId="11" fillId="0" borderId="53" xfId="1" applyFont="1" applyBorder="1" applyAlignment="1" applyProtection="1">
      <alignment horizontal="center" vertical="center" wrapText="1"/>
    </xf>
    <xf numFmtId="38" fontId="0" fillId="3" borderId="23" xfId="1" applyFont="1" applyFill="1" applyBorder="1" applyAlignment="1" applyProtection="1">
      <alignment horizontal="center" vertical="center"/>
      <protection locked="0"/>
    </xf>
    <xf numFmtId="38" fontId="0" fillId="3" borderId="3" xfId="1" applyFont="1" applyFill="1" applyBorder="1" applyAlignment="1" applyProtection="1">
      <alignment horizontal="center" vertical="center"/>
      <protection locked="0"/>
    </xf>
    <xf numFmtId="38" fontId="9" fillId="0" borderId="1" xfId="1" applyFont="1" applyBorder="1" applyAlignment="1" applyProtection="1">
      <alignment horizontal="center" vertical="center" wrapText="1"/>
    </xf>
    <xf numFmtId="38" fontId="9" fillId="0" borderId="53" xfId="1" applyFont="1" applyBorder="1" applyAlignment="1" applyProtection="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Alignment="1">
      <alignment horizontal="left" vertical="center"/>
    </xf>
    <xf numFmtId="0" fontId="13" fillId="0" borderId="24" xfId="0" applyFont="1" applyBorder="1" applyAlignment="1">
      <alignment horizontal="left" vertical="center"/>
    </xf>
    <xf numFmtId="38" fontId="8" fillId="0" borderId="1" xfId="1" applyFont="1" applyBorder="1" applyAlignment="1" applyProtection="1">
      <alignment horizontal="center" vertical="center" wrapText="1"/>
    </xf>
    <xf numFmtId="38" fontId="8" fillId="0" borderId="3" xfId="1" applyFont="1" applyBorder="1" applyAlignment="1" applyProtection="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0" fillId="3" borderId="1"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38" fontId="8" fillId="0" borderId="1" xfId="1" applyFont="1" applyBorder="1" applyAlignment="1" applyProtection="1">
      <alignment horizontal="center" vertical="center"/>
    </xf>
    <xf numFmtId="38" fontId="8" fillId="0" borderId="3" xfId="1" applyFont="1" applyBorder="1" applyAlignment="1" applyProtection="1">
      <alignment horizontal="center" vertical="center"/>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57" fillId="4" borderId="1" xfId="0" applyFont="1" applyFill="1" applyBorder="1" applyAlignment="1">
      <alignment horizontal="center" vertical="center"/>
    </xf>
    <xf numFmtId="0" fontId="57" fillId="4" borderId="2" xfId="0" applyFont="1" applyFill="1" applyBorder="1" applyAlignment="1">
      <alignment horizontal="center" vertical="center"/>
    </xf>
    <xf numFmtId="0" fontId="57" fillId="4" borderId="3" xfId="0" applyFont="1" applyFill="1" applyBorder="1" applyAlignment="1">
      <alignment horizontal="center" vertical="center"/>
    </xf>
    <xf numFmtId="0" fontId="29" fillId="0" borderId="0" xfId="0" applyFont="1" applyAlignment="1">
      <alignment horizontal="left" vertical="center"/>
    </xf>
    <xf numFmtId="0" fontId="4" fillId="3" borderId="14" xfId="0" applyFont="1" applyFill="1" applyBorder="1" applyAlignment="1" applyProtection="1">
      <alignment horizontal="left" vertical="center"/>
      <protection locked="0"/>
    </xf>
    <xf numFmtId="38" fontId="4" fillId="3" borderId="26" xfId="1" applyFont="1" applyFill="1" applyBorder="1" applyAlignment="1" applyProtection="1">
      <alignment vertical="center"/>
      <protection locked="0"/>
    </xf>
    <xf numFmtId="38" fontId="4" fillId="3" borderId="18" xfId="1" applyFont="1" applyFill="1" applyBorder="1" applyAlignment="1" applyProtection="1">
      <alignment vertical="center"/>
      <protection locked="0"/>
    </xf>
    <xf numFmtId="38" fontId="4" fillId="0" borderId="26" xfId="1" applyFont="1" applyFill="1" applyBorder="1" applyAlignment="1" applyProtection="1">
      <alignment horizontal="right" vertical="center" wrapText="1"/>
    </xf>
    <xf numFmtId="38" fontId="4" fillId="0" borderId="18" xfId="1" applyFont="1" applyFill="1" applyBorder="1" applyAlignment="1" applyProtection="1">
      <alignment horizontal="right" vertical="center" wrapText="1"/>
    </xf>
    <xf numFmtId="0" fontId="4" fillId="0" borderId="55" xfId="0" applyFont="1" applyBorder="1" applyAlignment="1">
      <alignment horizontal="center" vertical="center"/>
    </xf>
    <xf numFmtId="38" fontId="4" fillId="0" borderId="55" xfId="1" applyFont="1" applyBorder="1" applyAlignment="1" applyProtection="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4" fillId="3" borderId="56" xfId="0" applyFont="1" applyFill="1" applyBorder="1" applyAlignment="1" applyProtection="1">
      <alignment horizontal="left" vertical="center"/>
      <protection locked="0"/>
    </xf>
    <xf numFmtId="38" fontId="4" fillId="3" borderId="14" xfId="1" applyFont="1" applyFill="1" applyBorder="1" applyAlignment="1" applyProtection="1">
      <alignment vertical="center"/>
      <protection locked="0"/>
    </xf>
    <xf numFmtId="0" fontId="4" fillId="0" borderId="14" xfId="0" applyFont="1" applyBorder="1" applyAlignment="1">
      <alignment horizontal="center" vertical="center"/>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8" fillId="0" borderId="14" xfId="0" applyFont="1" applyBorder="1" applyAlignment="1">
      <alignment horizontal="center" vertical="center"/>
    </xf>
    <xf numFmtId="0" fontId="57" fillId="0" borderId="1" xfId="0" applyFont="1" applyBorder="1" applyAlignment="1">
      <alignment horizontal="left" vertical="center"/>
    </xf>
    <xf numFmtId="0" fontId="57" fillId="0" borderId="2" xfId="0" applyFont="1" applyBorder="1" applyAlignment="1">
      <alignment horizontal="left" vertical="center"/>
    </xf>
    <xf numFmtId="0" fontId="57" fillId="0" borderId="3" xfId="0" applyFont="1" applyBorder="1" applyAlignment="1">
      <alignment horizontal="left" vertical="center"/>
    </xf>
    <xf numFmtId="0" fontId="0" fillId="0" borderId="27" xfId="0" applyBorder="1" applyAlignment="1">
      <alignment horizontal="right" vertical="center"/>
    </xf>
    <xf numFmtId="0" fontId="31" fillId="0" borderId="25" xfId="0" applyFont="1" applyBorder="1" applyAlignment="1">
      <alignment horizontal="left" vertical="center"/>
    </xf>
    <xf numFmtId="0" fontId="31" fillId="0" borderId="41" xfId="0" applyFont="1" applyBorder="1" applyAlignment="1">
      <alignment horizontal="left" vertical="center"/>
    </xf>
    <xf numFmtId="0" fontId="31" fillId="0" borderId="42" xfId="0" applyFont="1" applyBorder="1" applyAlignment="1">
      <alignment horizontal="left" vertical="center"/>
    </xf>
    <xf numFmtId="0" fontId="31" fillId="0" borderId="43" xfId="0" applyFont="1" applyBorder="1" applyAlignment="1">
      <alignment horizontal="left" vertical="center"/>
    </xf>
    <xf numFmtId="0" fontId="31" fillId="0" borderId="27" xfId="0" applyFont="1" applyBorder="1" applyAlignment="1">
      <alignment horizontal="left" vertical="center"/>
    </xf>
    <xf numFmtId="0" fontId="31" fillId="0" borderId="44" xfId="0" applyFont="1" applyBorder="1" applyAlignment="1">
      <alignment horizontal="left" vertical="center"/>
    </xf>
    <xf numFmtId="0" fontId="34" fillId="5" borderId="0" xfId="0" applyFont="1" applyFill="1" applyAlignment="1">
      <alignment horizontal="left" vertical="center" wrapText="1"/>
    </xf>
    <xf numFmtId="0" fontId="29" fillId="0" borderId="0" xfId="0" applyFont="1" applyAlignment="1">
      <alignment horizontal="center" vertical="center"/>
    </xf>
    <xf numFmtId="0" fontId="27" fillId="0" borderId="28" xfId="2" applyFont="1" applyBorder="1" applyAlignment="1">
      <alignment horizontal="left" vertical="center" shrinkToFit="1"/>
    </xf>
    <xf numFmtId="0" fontId="21" fillId="0" borderId="52" xfId="2" applyFont="1" applyBorder="1" applyAlignment="1">
      <alignment horizontal="center" vertical="center"/>
    </xf>
    <xf numFmtId="0" fontId="21" fillId="0" borderId="51" xfId="2" applyFont="1" applyBorder="1" applyAlignment="1">
      <alignment horizontal="center" vertical="center"/>
    </xf>
    <xf numFmtId="0" fontId="21" fillId="0" borderId="45" xfId="2" applyFont="1" applyBorder="1" applyAlignment="1">
      <alignment horizontal="center" vertical="center"/>
    </xf>
    <xf numFmtId="0" fontId="21" fillId="0" borderId="25" xfId="2" applyFont="1" applyBorder="1" applyAlignment="1">
      <alignment horizontal="center" vertical="center"/>
    </xf>
    <xf numFmtId="0" fontId="21" fillId="0" borderId="42" xfId="2" applyFont="1" applyBorder="1" applyAlignment="1">
      <alignment horizontal="center" vertical="center"/>
    </xf>
    <xf numFmtId="0" fontId="27" fillId="0" borderId="28" xfId="2" applyFont="1" applyBorder="1" applyAlignment="1">
      <alignment horizontal="center" vertical="center"/>
    </xf>
    <xf numFmtId="0" fontId="28" fillId="0" borderId="0" xfId="2" applyFont="1" applyAlignment="1">
      <alignment horizontal="center" vertical="center"/>
    </xf>
    <xf numFmtId="0" fontId="28" fillId="0" borderId="74" xfId="2" applyFont="1" applyBorder="1" applyAlignment="1">
      <alignment horizontal="center" vertical="center"/>
    </xf>
    <xf numFmtId="177" fontId="50" fillId="0" borderId="16" xfId="2" applyNumberFormat="1" applyFont="1" applyBorder="1" applyAlignment="1">
      <alignment horizontal="left" vertical="center"/>
    </xf>
    <xf numFmtId="177" fontId="25" fillId="0" borderId="57" xfId="2" applyNumberFormat="1" applyFont="1" applyBorder="1" applyAlignment="1">
      <alignment horizontal="center" vertical="center"/>
    </xf>
    <xf numFmtId="177" fontId="25" fillId="0" borderId="58" xfId="2" applyNumberFormat="1" applyFont="1" applyBorder="1" applyAlignment="1">
      <alignment horizontal="center" vertical="center"/>
    </xf>
    <xf numFmtId="177" fontId="25" fillId="0" borderId="59" xfId="2" applyNumberFormat="1" applyFont="1" applyBorder="1" applyAlignment="1">
      <alignment horizontal="center" vertical="center"/>
    </xf>
    <xf numFmtId="0" fontId="31" fillId="0" borderId="1" xfId="2" applyFont="1" applyBorder="1" applyAlignment="1">
      <alignment horizontal="center" vertical="center"/>
    </xf>
    <xf numFmtId="0" fontId="35" fillId="0" borderId="2" xfId="2" applyFont="1" applyBorder="1" applyAlignment="1">
      <alignment horizontal="center" vertical="center"/>
    </xf>
    <xf numFmtId="0" fontId="31" fillId="0" borderId="2" xfId="2" applyFont="1" applyBorder="1" applyAlignment="1">
      <alignment horizontal="center" vertical="center"/>
    </xf>
    <xf numFmtId="0" fontId="21" fillId="0" borderId="41" xfId="2" applyFont="1" applyBorder="1" applyAlignment="1">
      <alignment horizontal="center" vertical="center"/>
    </xf>
    <xf numFmtId="0" fontId="21" fillId="0" borderId="64" xfId="2" applyFont="1" applyBorder="1" applyAlignment="1">
      <alignment horizontal="center" vertical="center" wrapText="1"/>
    </xf>
    <xf numFmtId="0" fontId="21" fillId="0" borderId="40" xfId="2" applyFont="1" applyBorder="1" applyAlignment="1">
      <alignment horizontal="center" vertical="center"/>
    </xf>
    <xf numFmtId="0" fontId="21" fillId="0" borderId="10" xfId="2" applyFont="1" applyBorder="1" applyAlignment="1">
      <alignment horizontal="center" vertical="center"/>
    </xf>
    <xf numFmtId="0" fontId="21" fillId="0" borderId="50" xfId="2" applyFont="1" applyBorder="1" applyAlignment="1">
      <alignment horizontal="center" vertical="center"/>
    </xf>
    <xf numFmtId="0" fontId="21" fillId="0" borderId="15" xfId="2" applyFont="1" applyBorder="1" applyAlignment="1">
      <alignment horizontal="center" vertical="center"/>
    </xf>
    <xf numFmtId="0" fontId="21" fillId="0" borderId="46" xfId="2" applyFont="1" applyBorder="1" applyAlignment="1">
      <alignment horizontal="center" vertical="center"/>
    </xf>
    <xf numFmtId="0" fontId="53" fillId="9" borderId="25" xfId="0" applyFont="1" applyFill="1" applyBorder="1" applyAlignment="1">
      <alignment horizontal="left" vertical="center"/>
    </xf>
    <xf numFmtId="0" fontId="53" fillId="9" borderId="41" xfId="0" applyFont="1" applyFill="1" applyBorder="1" applyAlignment="1">
      <alignment horizontal="left" vertical="center"/>
    </xf>
    <xf numFmtId="0" fontId="53" fillId="9" borderId="42" xfId="0" applyFont="1" applyFill="1" applyBorder="1" applyAlignment="1">
      <alignment horizontal="left" vertical="center"/>
    </xf>
    <xf numFmtId="0" fontId="0" fillId="0" borderId="76" xfId="0" applyBorder="1" applyAlignment="1">
      <alignment horizontal="center" vertical="center"/>
    </xf>
    <xf numFmtId="0" fontId="53" fillId="0" borderId="22" xfId="0" applyFont="1" applyBorder="1" applyAlignment="1">
      <alignment horizontal="left" vertical="center" wrapText="1"/>
    </xf>
    <xf numFmtId="0" fontId="53" fillId="0" borderId="72" xfId="0" applyFont="1" applyBorder="1" applyAlignment="1">
      <alignment horizontal="left" vertical="center" wrapText="1"/>
    </xf>
    <xf numFmtId="0" fontId="53" fillId="9" borderId="22" xfId="0" applyFont="1" applyFill="1" applyBorder="1" applyAlignment="1">
      <alignment horizontal="left" vertical="center"/>
    </xf>
    <xf numFmtId="0" fontId="53" fillId="9" borderId="72" xfId="0" applyFont="1" applyFill="1" applyBorder="1" applyAlignment="1">
      <alignment horizontal="left" vertical="center"/>
    </xf>
    <xf numFmtId="0" fontId="53" fillId="9" borderId="73" xfId="0" applyFont="1" applyFill="1" applyBorder="1" applyAlignment="1">
      <alignment horizontal="left" vertical="center"/>
    </xf>
    <xf numFmtId="0" fontId="0" fillId="0" borderId="22" xfId="0" applyBorder="1" applyAlignment="1">
      <alignment horizontal="center" vertical="center"/>
    </xf>
    <xf numFmtId="0" fontId="0" fillId="0" borderId="73" xfId="0" applyBorder="1" applyAlignment="1">
      <alignment horizontal="center" vertical="center"/>
    </xf>
    <xf numFmtId="0" fontId="27" fillId="0" borderId="0" xfId="2" applyFont="1" applyAlignment="1">
      <alignment horizontal="center" vertical="center" shrinkToFit="1"/>
    </xf>
    <xf numFmtId="0" fontId="53" fillId="0" borderId="22" xfId="0" applyFont="1" applyBorder="1" applyAlignment="1">
      <alignment horizontal="left" vertical="center"/>
    </xf>
    <xf numFmtId="0" fontId="53" fillId="0" borderId="72" xfId="0" applyFont="1" applyBorder="1" applyAlignment="1">
      <alignment horizontal="left" vertical="center"/>
    </xf>
    <xf numFmtId="0" fontId="53" fillId="0" borderId="33" xfId="0" applyFont="1" applyBorder="1" applyAlignment="1">
      <alignment horizontal="left" vertical="center"/>
    </xf>
    <xf numFmtId="0" fontId="53" fillId="0" borderId="14" xfId="0" applyFont="1" applyBorder="1" applyAlignment="1">
      <alignment horizontal="left" vertical="center"/>
    </xf>
    <xf numFmtId="0" fontId="53" fillId="0" borderId="33" xfId="0" applyFont="1" applyBorder="1" applyAlignment="1">
      <alignment horizontal="left" vertical="center" wrapText="1"/>
    </xf>
    <xf numFmtId="0" fontId="53" fillId="0" borderId="14" xfId="0" applyFont="1" applyBorder="1" applyAlignment="1">
      <alignment horizontal="left" vertical="center" wrapText="1"/>
    </xf>
    <xf numFmtId="0" fontId="53" fillId="0" borderId="18" xfId="0" applyFont="1" applyBorder="1" applyAlignment="1">
      <alignment horizontal="left" vertical="center"/>
    </xf>
    <xf numFmtId="0" fontId="53" fillId="9" borderId="22" xfId="0" applyFont="1" applyFill="1" applyBorder="1" applyAlignment="1">
      <alignment horizontal="left" vertical="center" wrapText="1"/>
    </xf>
    <xf numFmtId="0" fontId="53" fillId="9" borderId="72" xfId="0" applyFont="1" applyFill="1" applyBorder="1" applyAlignment="1">
      <alignment horizontal="left" vertical="center" wrapText="1"/>
    </xf>
    <xf numFmtId="0" fontId="53" fillId="9" borderId="73" xfId="0" applyFont="1" applyFill="1" applyBorder="1" applyAlignment="1">
      <alignment horizontal="left" vertical="center" wrapText="1"/>
    </xf>
    <xf numFmtId="0" fontId="53" fillId="4" borderId="7" xfId="0" applyFont="1" applyFill="1" applyBorder="1" applyAlignment="1">
      <alignment horizontal="left" vertical="center" wrapText="1"/>
    </xf>
    <xf numFmtId="0" fontId="53" fillId="4" borderId="8" xfId="0" applyFont="1" applyFill="1" applyBorder="1" applyAlignment="1">
      <alignment horizontal="left" vertical="center" wrapText="1"/>
    </xf>
    <xf numFmtId="0" fontId="53" fillId="0" borderId="26" xfId="0" applyFont="1" applyBorder="1" applyAlignment="1">
      <alignment horizontal="left" vertical="center"/>
    </xf>
    <xf numFmtId="38" fontId="40" fillId="0" borderId="0" xfId="0" applyNumberFormat="1" applyFont="1" applyAlignment="1">
      <alignment horizontal="right" vertical="center"/>
    </xf>
    <xf numFmtId="0" fontId="42" fillId="0" borderId="0" xfId="0" applyFont="1" applyAlignment="1">
      <alignment horizontal="center" vertical="center"/>
    </xf>
    <xf numFmtId="0" fontId="40" fillId="4" borderId="0" xfId="0" applyFont="1" applyFill="1" applyAlignment="1">
      <alignment horizontal="right" vertical="center"/>
    </xf>
    <xf numFmtId="0" fontId="40" fillId="4" borderId="0" xfId="0" applyFont="1" applyFill="1" applyAlignment="1">
      <alignment horizontal="center" vertical="center"/>
    </xf>
    <xf numFmtId="0" fontId="40" fillId="4" borderId="0" xfId="0" applyFont="1" applyFill="1" applyAlignment="1" applyProtection="1">
      <alignment horizontal="left" vertical="center" wrapText="1"/>
      <protection locked="0"/>
    </xf>
    <xf numFmtId="0" fontId="40" fillId="0" borderId="0" xfId="0" applyFont="1" applyAlignment="1">
      <alignment horizontal="left" vertical="center"/>
    </xf>
    <xf numFmtId="0" fontId="44" fillId="4" borderId="0" xfId="0" applyFont="1" applyFill="1" applyAlignment="1" applyProtection="1">
      <alignment horizontal="left" vertical="center"/>
      <protection locked="0"/>
    </xf>
    <xf numFmtId="0" fontId="44" fillId="4" borderId="0" xfId="0" applyFont="1" applyFill="1" applyAlignment="1" applyProtection="1">
      <alignment horizontal="left" vertical="center" wrapText="1"/>
      <protection locked="0"/>
    </xf>
    <xf numFmtId="0" fontId="54" fillId="0" borderId="22" xfId="0" applyFont="1" applyBorder="1" applyAlignment="1">
      <alignment horizontal="left" vertical="center" wrapText="1"/>
    </xf>
    <xf numFmtId="0" fontId="54" fillId="0" borderId="72" xfId="0" applyFont="1" applyBorder="1" applyAlignment="1">
      <alignment horizontal="left" vertical="center" wrapText="1"/>
    </xf>
    <xf numFmtId="0" fontId="54" fillId="0" borderId="18" xfId="0" applyFont="1" applyBorder="1" applyAlignment="1">
      <alignment horizontal="left" vertical="center" wrapText="1"/>
    </xf>
    <xf numFmtId="0" fontId="0" fillId="0" borderId="72" xfId="0" applyBorder="1" applyAlignment="1">
      <alignment horizontal="center" vertical="center"/>
    </xf>
    <xf numFmtId="0" fontId="54" fillId="4" borderId="7" xfId="0" applyFont="1" applyFill="1" applyBorder="1" applyAlignment="1">
      <alignment horizontal="left" vertical="center" wrapText="1"/>
    </xf>
    <xf numFmtId="0" fontId="54" fillId="4" borderId="8" xfId="0" applyFont="1" applyFill="1" applyBorder="1" applyAlignment="1">
      <alignment horizontal="left" vertical="center" wrapText="1"/>
    </xf>
    <xf numFmtId="0" fontId="52" fillId="0" borderId="1" xfId="0" applyFont="1" applyBorder="1" applyAlignment="1">
      <alignment horizontal="center" vertical="center"/>
    </xf>
    <xf numFmtId="0" fontId="52" fillId="0" borderId="2" xfId="0" applyFont="1" applyBorder="1" applyAlignment="1">
      <alignment horizontal="center" vertical="center"/>
    </xf>
    <xf numFmtId="0" fontId="52" fillId="0" borderId="3" xfId="0" applyFont="1" applyBorder="1" applyAlignment="1">
      <alignment horizontal="center" vertical="center"/>
    </xf>
    <xf numFmtId="0" fontId="54" fillId="0" borderId="33" xfId="0" applyFont="1" applyBorder="1" applyAlignment="1">
      <alignment horizontal="left" vertical="center" wrapText="1"/>
    </xf>
    <xf numFmtId="0" fontId="54" fillId="0" borderId="14" xfId="0" applyFont="1" applyBorder="1" applyAlignment="1">
      <alignment horizontal="left" vertical="center" wrapText="1"/>
    </xf>
    <xf numFmtId="0" fontId="54" fillId="9" borderId="22" xfId="0" applyFont="1" applyFill="1" applyBorder="1" applyAlignment="1">
      <alignment horizontal="left" vertical="center"/>
    </xf>
    <xf numFmtId="0" fontId="54" fillId="9" borderId="72" xfId="0" applyFont="1" applyFill="1" applyBorder="1" applyAlignment="1">
      <alignment horizontal="left" vertical="center"/>
    </xf>
    <xf numFmtId="0" fontId="54" fillId="9" borderId="73" xfId="0" applyFont="1" applyFill="1" applyBorder="1" applyAlignment="1">
      <alignment horizontal="left" vertical="center"/>
    </xf>
    <xf numFmtId="0" fontId="0" fillId="0" borderId="18" xfId="0" applyBorder="1" applyAlignment="1">
      <alignment horizontal="center" vertical="center"/>
    </xf>
    <xf numFmtId="0" fontId="0" fillId="0" borderId="14" xfId="0" applyBorder="1" applyAlignment="1">
      <alignment horizontal="center" vertical="center"/>
    </xf>
    <xf numFmtId="0" fontId="54" fillId="0" borderId="33" xfId="0" applyFont="1" applyBorder="1" applyAlignment="1">
      <alignment horizontal="left" vertical="center"/>
    </xf>
    <xf numFmtId="0" fontId="54" fillId="0" borderId="14" xfId="0" applyFont="1" applyBorder="1" applyAlignment="1">
      <alignment horizontal="left" vertical="center"/>
    </xf>
    <xf numFmtId="0" fontId="54" fillId="0" borderId="26" xfId="0" applyFont="1" applyBorder="1" applyAlignment="1">
      <alignment horizontal="left" vertical="center"/>
    </xf>
    <xf numFmtId="0" fontId="54" fillId="0" borderId="22" xfId="0" applyFont="1" applyBorder="1" applyAlignment="1">
      <alignment horizontal="left" vertical="center"/>
    </xf>
    <xf numFmtId="0" fontId="54" fillId="0" borderId="72" xfId="0" applyFont="1" applyBorder="1" applyAlignment="1">
      <alignment horizontal="left" vertical="center"/>
    </xf>
    <xf numFmtId="0" fontId="54" fillId="0" borderId="18" xfId="0" applyFont="1" applyBorder="1" applyAlignment="1">
      <alignment horizontal="left" vertical="center"/>
    </xf>
    <xf numFmtId="38" fontId="40" fillId="4" borderId="0" xfId="0" applyNumberFormat="1" applyFont="1" applyFill="1" applyAlignment="1">
      <alignment horizontal="right" vertical="center"/>
    </xf>
    <xf numFmtId="0" fontId="0" fillId="0" borderId="0" xfId="0" applyProtection="1">
      <alignment vertical="center"/>
    </xf>
    <xf numFmtId="0" fontId="71" fillId="0" borderId="0" xfId="0" applyFont="1" applyProtection="1">
      <alignment vertical="center"/>
    </xf>
    <xf numFmtId="0" fontId="40" fillId="0" borderId="0" xfId="0" applyFont="1" applyProtection="1">
      <alignment vertical="center"/>
    </xf>
    <xf numFmtId="0" fontId="41" fillId="4" borderId="0" xfId="0" applyFont="1" applyFill="1" applyProtection="1">
      <alignment vertical="center"/>
    </xf>
    <xf numFmtId="0" fontId="40" fillId="4" borderId="0" xfId="0" applyFont="1" applyFill="1" applyProtection="1">
      <alignment vertical="center"/>
    </xf>
    <xf numFmtId="0" fontId="16" fillId="0" borderId="0" xfId="0" applyFont="1" applyProtection="1">
      <alignment vertical="center"/>
    </xf>
    <xf numFmtId="0" fontId="42" fillId="0" borderId="0" xfId="0" applyFont="1" applyProtection="1">
      <alignment vertical="center"/>
    </xf>
    <xf numFmtId="0" fontId="43" fillId="4" borderId="0" xfId="0" applyFont="1" applyFill="1" applyProtection="1">
      <alignment vertical="center"/>
    </xf>
    <xf numFmtId="0" fontId="40" fillId="0" borderId="0" xfId="0" applyFont="1" applyAlignment="1" applyProtection="1">
      <alignment horizontal="center" vertical="center"/>
    </xf>
    <xf numFmtId="0" fontId="58" fillId="0" borderId="0" xfId="0" applyFont="1" applyProtection="1">
      <alignment vertical="center"/>
    </xf>
    <xf numFmtId="0" fontId="40" fillId="0" borderId="0" xfId="0" applyFont="1" applyProtection="1">
      <alignment vertical="center"/>
    </xf>
    <xf numFmtId="38" fontId="49" fillId="0" borderId="0" xfId="0" applyNumberFormat="1" applyFont="1" applyAlignment="1" applyProtection="1">
      <alignment horizontal="right" vertical="center"/>
    </xf>
    <xf numFmtId="0" fontId="51" fillId="0" borderId="0" xfId="0" applyFont="1" applyAlignment="1" applyProtection="1">
      <alignment horizontal="left" vertical="center" wrapText="1"/>
    </xf>
    <xf numFmtId="0" fontId="49" fillId="0" borderId="0" xfId="0" applyFont="1" applyProtection="1">
      <alignment vertical="center"/>
    </xf>
    <xf numFmtId="0" fontId="48" fillId="0" borderId="0" xfId="0" applyFont="1" applyAlignment="1" applyProtection="1">
      <alignment horizontal="left" vertical="center" wrapText="1"/>
    </xf>
    <xf numFmtId="0" fontId="48" fillId="0" borderId="0" xfId="0" applyFont="1" applyAlignment="1" applyProtection="1">
      <alignment horizontal="center" vertical="center" wrapText="1"/>
    </xf>
    <xf numFmtId="0" fontId="47" fillId="0" borderId="0" xfId="0" applyFont="1" applyAlignment="1" applyProtection="1">
      <alignment horizontal="justify" vertical="center"/>
    </xf>
    <xf numFmtId="0" fontId="40" fillId="0" borderId="0" xfId="0" applyFont="1" applyAlignment="1" applyProtection="1">
      <alignment vertical="center" wrapText="1"/>
    </xf>
    <xf numFmtId="0" fontId="68" fillId="4" borderId="0" xfId="0" applyFont="1" applyFill="1" applyAlignment="1" applyProtection="1">
      <alignment horizontal="right" vertical="center"/>
      <protection locked="0"/>
    </xf>
  </cellXfs>
  <cellStyles count="4">
    <cellStyle name="桁区切り" xfId="1" builtinId="6"/>
    <cellStyle name="桁区切り 2" xfId="3" xr:uid="{00000000-0005-0000-0000-000001000000}"/>
    <cellStyle name="標準" xfId="0" builtinId="0"/>
    <cellStyle name="標準 2" xfId="2" xr:uid="{00000000-0005-0000-0000-000003000000}"/>
  </cellStyles>
  <dxfs count="23">
    <dxf>
      <font>
        <b/>
        <i val="0"/>
        <color rgb="FFFF0000"/>
      </font>
      <fill>
        <patternFill>
          <bgColor rgb="FFFFFF00"/>
        </patternFill>
      </fill>
    </dxf>
    <dxf>
      <font>
        <b/>
        <i val="0"/>
        <color rgb="FFFF0000"/>
      </font>
    </dxf>
    <dxf>
      <font>
        <b/>
        <i val="0"/>
        <color rgb="FFFF0000"/>
      </font>
      <fill>
        <patternFill>
          <bgColor rgb="FFFFFF00"/>
        </patternFill>
      </fill>
    </dxf>
    <dxf>
      <font>
        <b/>
        <i val="0"/>
        <color rgb="FFFF0000"/>
      </font>
      <fill>
        <patternFill patternType="none">
          <bgColor auto="1"/>
        </patternFill>
      </fill>
    </dxf>
    <dxf>
      <font>
        <b/>
        <i val="0"/>
        <strike val="0"/>
        <color rgb="FFFF0000"/>
      </font>
      <fill>
        <patternFill>
          <bgColor rgb="FFFFFF00"/>
        </patternFill>
      </fill>
    </dxf>
    <dxf>
      <fill>
        <patternFill patternType="lightTrellis">
          <bgColor auto="1"/>
        </patternFill>
      </fill>
      <border>
        <left/>
        <right/>
        <top/>
        <bottom/>
        <vertical/>
        <horizontal/>
      </border>
    </dxf>
    <dxf>
      <fill>
        <patternFill patternType="lightTrellis">
          <bgColor auto="1"/>
        </patternFill>
      </fill>
      <border>
        <left/>
        <right/>
        <top/>
        <bottom/>
        <vertical/>
        <horizontal/>
      </border>
    </dxf>
    <dxf>
      <fill>
        <patternFill patternType="lightTrellis">
          <bgColor auto="1"/>
        </patternFill>
      </fill>
      <border>
        <left/>
        <right/>
        <top/>
        <bottom/>
        <vertical/>
        <horizontal/>
      </border>
    </dxf>
    <dxf>
      <fill>
        <patternFill patternType="lightTrellis">
          <bgColor auto="1"/>
        </patternFill>
      </fill>
      <border>
        <left/>
        <right/>
        <top/>
        <bottom/>
        <vertical/>
        <horizontal/>
      </border>
    </dxf>
    <dxf>
      <fill>
        <patternFill patternType="lightTrellis">
          <bgColor auto="1"/>
        </patternFill>
      </fill>
      <border>
        <left/>
        <right/>
        <top/>
        <bottom/>
        <vertical/>
        <horizontal/>
      </border>
    </dxf>
    <dxf>
      <fill>
        <patternFill patternType="lightTrellis">
          <bgColor auto="1"/>
        </patternFill>
      </fill>
      <border>
        <left/>
        <right/>
        <top/>
        <bottom/>
        <vertical/>
        <horizontal/>
      </border>
    </dxf>
    <dxf>
      <fill>
        <patternFill patternType="lightTrellis">
          <bgColor auto="1"/>
        </patternFill>
      </fill>
      <border>
        <left/>
        <right/>
        <top/>
        <bottom/>
        <vertical/>
        <horizontal/>
      </border>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139700</xdr:colOff>
      <xdr:row>0</xdr:row>
      <xdr:rowOff>88900</xdr:rowOff>
    </xdr:from>
    <xdr:to>
      <xdr:col>0</xdr:col>
      <xdr:colOff>965200</xdr:colOff>
      <xdr:row>1</xdr:row>
      <xdr:rowOff>139700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39700" y="88900"/>
          <a:ext cx="8255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別紙</a:t>
          </a:r>
          <a:r>
            <a:rPr kumimoji="1" lang="en-US" altLang="ja-JP" sz="1800" b="1"/>
            <a:t>3</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311150</xdr:colOff>
      <xdr:row>2</xdr:row>
      <xdr:rowOff>50800</xdr:rowOff>
    </xdr:from>
    <xdr:to>
      <xdr:col>1</xdr:col>
      <xdr:colOff>635000</xdr:colOff>
      <xdr:row>3</xdr:row>
      <xdr:rowOff>311150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11150" y="381000"/>
          <a:ext cx="971550" cy="45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別紙</a:t>
          </a:r>
          <a:r>
            <a:rPr kumimoji="1" lang="en-US" altLang="ja-JP" sz="1800" b="1"/>
            <a:t>4</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9"/>
  <sheetViews>
    <sheetView tabSelected="1" zoomScale="70" zoomScaleNormal="70" workbookViewId="0">
      <selection activeCell="AM16" sqref="AM16"/>
    </sheetView>
  </sheetViews>
  <sheetFormatPr defaultRowHeight="18" x14ac:dyDescent="0.45"/>
  <cols>
    <col min="1" max="22" width="4" style="384" customWidth="1"/>
    <col min="23" max="23" width="5.09765625" style="384" customWidth="1"/>
    <col min="24" max="25" width="4" style="384" customWidth="1"/>
    <col min="26" max="26" width="5" style="384" customWidth="1"/>
    <col min="27" max="51" width="4" style="384" customWidth="1"/>
    <col min="52" max="16384" width="8.796875" style="384"/>
  </cols>
  <sheetData>
    <row r="1" spans="1:33" x14ac:dyDescent="0.45">
      <c r="A1" s="385" t="s">
        <v>33</v>
      </c>
      <c r="B1" s="386"/>
      <c r="C1" s="386"/>
      <c r="D1" s="386"/>
      <c r="E1" s="386"/>
      <c r="F1" s="386"/>
      <c r="G1" s="386"/>
      <c r="H1" s="386"/>
      <c r="I1" s="386"/>
      <c r="J1" s="386"/>
      <c r="K1" s="386"/>
      <c r="L1" s="386" t="s">
        <v>128</v>
      </c>
      <c r="M1" s="386"/>
      <c r="N1" s="386"/>
      <c r="O1" s="386"/>
      <c r="P1" s="386"/>
      <c r="Q1" s="386"/>
      <c r="R1" s="386"/>
      <c r="S1" s="386"/>
      <c r="T1" s="386"/>
      <c r="U1" s="386"/>
      <c r="V1" s="386"/>
      <c r="W1" s="386"/>
      <c r="X1" s="386"/>
      <c r="Y1" s="386"/>
      <c r="Z1" s="386"/>
      <c r="AA1" s="386"/>
      <c r="AB1" s="386"/>
      <c r="AC1" s="386"/>
      <c r="AD1" s="386"/>
      <c r="AE1" s="386"/>
      <c r="AF1" s="386"/>
      <c r="AG1" s="386"/>
    </row>
    <row r="2" spans="1:33" x14ac:dyDescent="0.45">
      <c r="A2" s="387"/>
      <c r="B2" s="388"/>
      <c r="C2" s="388"/>
      <c r="D2" s="388"/>
      <c r="E2" s="388"/>
      <c r="F2" s="388"/>
      <c r="G2" s="388"/>
      <c r="H2" s="388"/>
      <c r="I2" s="386"/>
      <c r="J2" s="386"/>
      <c r="K2" s="386"/>
      <c r="L2" s="386"/>
      <c r="S2" s="386" t="s">
        <v>103</v>
      </c>
      <c r="T2" s="128">
        <v>8</v>
      </c>
      <c r="U2" s="386" t="s">
        <v>125</v>
      </c>
      <c r="V2" s="128" t="s">
        <v>119</v>
      </c>
      <c r="W2" s="386" t="s">
        <v>126</v>
      </c>
      <c r="X2" s="128" t="s">
        <v>119</v>
      </c>
      <c r="Y2" s="386" t="s">
        <v>127</v>
      </c>
      <c r="AA2" s="389" t="str">
        <f>IF(OR(NOT(ISNUMBER(T2)),NOT(ISNUMBER(V2)),NOT(ISNUMBER(X2))),"日付に未入力があります","")</f>
        <v>日付に未入力があります</v>
      </c>
      <c r="AB2" s="389"/>
      <c r="AC2" s="389"/>
      <c r="AD2" s="389"/>
      <c r="AE2" s="389"/>
      <c r="AF2" s="389"/>
      <c r="AG2" s="386"/>
    </row>
    <row r="3" spans="1:33" x14ac:dyDescent="0.45">
      <c r="A3" s="386"/>
      <c r="B3" s="386"/>
      <c r="C3" s="386"/>
      <c r="D3" s="386"/>
      <c r="E3" s="386"/>
      <c r="F3" s="386"/>
      <c r="G3" s="386"/>
      <c r="H3" s="386"/>
      <c r="I3" s="386"/>
      <c r="J3" s="386"/>
      <c r="K3" s="386"/>
      <c r="L3" s="386"/>
      <c r="N3" s="386"/>
      <c r="O3" s="386"/>
      <c r="P3" s="386"/>
      <c r="Q3" s="386"/>
      <c r="R3" s="386"/>
      <c r="S3" s="386"/>
      <c r="T3" s="386"/>
      <c r="U3" s="386"/>
      <c r="V3" s="386"/>
      <c r="W3" s="386"/>
      <c r="X3" s="386"/>
      <c r="Y3" s="386"/>
      <c r="AA3" s="386"/>
      <c r="AB3" s="386" t="s">
        <v>128</v>
      </c>
      <c r="AC3" s="386"/>
      <c r="AD3" s="386"/>
      <c r="AE3" s="386"/>
      <c r="AF3" s="386"/>
      <c r="AG3" s="386"/>
    </row>
    <row r="4" spans="1:33" x14ac:dyDescent="0.45">
      <c r="A4" s="386" t="s">
        <v>104</v>
      </c>
      <c r="B4" s="386"/>
      <c r="C4" s="386"/>
      <c r="D4" s="386"/>
      <c r="E4" s="386"/>
      <c r="F4" s="386"/>
      <c r="G4" s="386"/>
      <c r="H4" s="386"/>
      <c r="I4" s="386"/>
      <c r="J4" s="386"/>
      <c r="K4" s="386"/>
      <c r="L4" s="386"/>
      <c r="N4" s="386"/>
      <c r="O4" s="386"/>
      <c r="P4" s="386"/>
      <c r="Q4" s="386"/>
      <c r="R4" s="386"/>
      <c r="S4" s="386"/>
      <c r="T4" s="386"/>
      <c r="U4" s="386"/>
      <c r="V4" s="386"/>
      <c r="W4" s="386"/>
      <c r="X4" s="386"/>
      <c r="Y4" s="386"/>
      <c r="AA4" s="386"/>
      <c r="AB4" s="386"/>
      <c r="AC4" s="386"/>
      <c r="AD4" s="386"/>
      <c r="AE4" s="386"/>
      <c r="AF4" s="386"/>
      <c r="AG4" s="386"/>
    </row>
    <row r="5" spans="1:33" x14ac:dyDescent="0.45">
      <c r="A5" s="386"/>
      <c r="B5" s="386"/>
      <c r="C5" s="386"/>
      <c r="D5" s="386"/>
      <c r="E5" s="386"/>
      <c r="F5" s="386"/>
      <c r="G5" s="386"/>
      <c r="H5" s="386"/>
      <c r="I5" s="386"/>
      <c r="J5" s="386"/>
      <c r="K5" s="386"/>
      <c r="L5" s="386"/>
      <c r="N5" s="386"/>
      <c r="O5" s="386"/>
      <c r="P5" s="386"/>
      <c r="Q5" s="386"/>
      <c r="R5" s="386"/>
      <c r="S5" s="386"/>
      <c r="T5" s="386"/>
      <c r="U5" s="386"/>
      <c r="V5" s="386"/>
      <c r="W5" s="386"/>
      <c r="X5" s="386"/>
      <c r="Y5" s="386"/>
      <c r="AA5" s="386"/>
      <c r="AB5" s="386"/>
      <c r="AC5" s="386"/>
      <c r="AD5" s="386"/>
      <c r="AE5" s="386"/>
      <c r="AF5" s="386"/>
      <c r="AG5" s="386"/>
    </row>
    <row r="6" spans="1:33" x14ac:dyDescent="0.45">
      <c r="A6" s="386"/>
      <c r="B6" s="386"/>
      <c r="C6" s="386"/>
      <c r="D6" s="386"/>
      <c r="E6" s="386"/>
      <c r="F6" s="386"/>
      <c r="G6" s="386"/>
      <c r="H6" s="386"/>
      <c r="I6" s="386"/>
      <c r="J6" s="386"/>
      <c r="K6" s="386"/>
      <c r="L6" s="386"/>
      <c r="N6" s="386" t="s">
        <v>105</v>
      </c>
      <c r="O6" s="386"/>
      <c r="P6" s="386"/>
      <c r="Q6" s="386"/>
      <c r="R6" s="217"/>
      <c r="S6" s="217"/>
      <c r="T6" s="217"/>
      <c r="U6" s="217"/>
      <c r="V6" s="217"/>
      <c r="W6" s="217"/>
      <c r="X6" s="217"/>
      <c r="Y6" s="217"/>
      <c r="Z6" s="217"/>
      <c r="AA6" s="389" t="str">
        <f>IF(TRIM(R6)="","郵便番号に未入力があります","")</f>
        <v>郵便番号に未入力があります</v>
      </c>
      <c r="AB6" s="386"/>
      <c r="AC6" s="386"/>
      <c r="AD6" s="386"/>
      <c r="AE6" s="386"/>
      <c r="AF6" s="386"/>
      <c r="AG6" s="386"/>
    </row>
    <row r="7" spans="1:33" x14ac:dyDescent="0.45">
      <c r="A7" s="386"/>
      <c r="B7" s="386"/>
      <c r="C7" s="386"/>
      <c r="D7" s="386"/>
      <c r="E7" s="386"/>
      <c r="F7" s="386"/>
      <c r="G7" s="386"/>
      <c r="H7" s="386"/>
      <c r="I7" s="386"/>
      <c r="J7" s="386"/>
      <c r="K7" s="386"/>
      <c r="L7" s="386"/>
      <c r="N7" s="386"/>
      <c r="O7" s="386"/>
      <c r="P7" s="402" t="s">
        <v>124</v>
      </c>
      <c r="Q7" s="402"/>
      <c r="R7" s="216"/>
      <c r="S7" s="216"/>
      <c r="T7" s="216"/>
      <c r="U7" s="216"/>
      <c r="V7" s="216"/>
      <c r="W7" s="216"/>
      <c r="X7" s="216"/>
      <c r="Y7" s="216"/>
      <c r="Z7" s="216"/>
      <c r="AA7" s="389" t="str">
        <f>IF(TRIM(R7)="","住所に未入力があります","")</f>
        <v>住所に未入力があります</v>
      </c>
      <c r="AB7" s="386"/>
      <c r="AC7" s="386"/>
      <c r="AD7" s="386"/>
      <c r="AE7" s="386"/>
      <c r="AF7" s="386"/>
      <c r="AG7" s="386"/>
    </row>
    <row r="8" spans="1:33" ht="29.4" customHeight="1" x14ac:dyDescent="0.45">
      <c r="A8" s="386"/>
      <c r="B8" s="386"/>
      <c r="C8" s="386"/>
      <c r="D8" s="386"/>
      <c r="E8" s="386"/>
      <c r="F8" s="386"/>
      <c r="G8" s="386"/>
      <c r="H8" s="386"/>
      <c r="I8" s="386"/>
      <c r="J8" s="386"/>
      <c r="K8" s="386"/>
      <c r="L8" s="386"/>
      <c r="N8" s="386" t="s">
        <v>106</v>
      </c>
      <c r="O8" s="386"/>
      <c r="P8" s="386"/>
      <c r="Q8" s="386"/>
      <c r="R8" s="216"/>
      <c r="S8" s="216"/>
      <c r="T8" s="216"/>
      <c r="U8" s="216"/>
      <c r="V8" s="216"/>
      <c r="W8" s="216"/>
      <c r="X8" s="216"/>
      <c r="Y8" s="216"/>
      <c r="Z8" s="216"/>
      <c r="AA8" s="389" t="str">
        <f>IF(TRIM(R8)="","団体名に未入力があります","")</f>
        <v>団体名に未入力があります</v>
      </c>
      <c r="AB8" s="386"/>
      <c r="AC8" s="386"/>
      <c r="AD8" s="386"/>
      <c r="AE8" s="386"/>
      <c r="AF8" s="386"/>
      <c r="AG8" s="386"/>
    </row>
    <row r="9" spans="1:33" x14ac:dyDescent="0.45">
      <c r="A9" s="386"/>
      <c r="B9" s="386"/>
      <c r="C9" s="386"/>
      <c r="D9" s="386"/>
      <c r="E9" s="386"/>
      <c r="F9" s="386"/>
      <c r="G9" s="386"/>
      <c r="H9" s="386"/>
      <c r="I9" s="386"/>
      <c r="J9" s="386"/>
      <c r="K9" s="386"/>
      <c r="L9" s="386"/>
      <c r="N9" s="386" t="s">
        <v>107</v>
      </c>
      <c r="O9" s="386"/>
      <c r="P9" s="386"/>
      <c r="Q9" s="386"/>
      <c r="R9" s="216"/>
      <c r="S9" s="216"/>
      <c r="T9" s="216"/>
      <c r="U9" s="216"/>
      <c r="V9" s="216"/>
      <c r="W9" s="216"/>
      <c r="X9" s="216"/>
      <c r="Y9" s="216"/>
      <c r="Z9" s="216"/>
      <c r="AA9" s="389" t="str">
        <f>IF(TRIM(R9)="","代表者氏名に未入力があります","")</f>
        <v>代表者氏名に未入力があります</v>
      </c>
      <c r="AB9" s="386"/>
      <c r="AC9" s="386"/>
      <c r="AD9" s="386"/>
      <c r="AE9" s="386"/>
      <c r="AF9" s="386"/>
      <c r="AG9" s="386"/>
    </row>
    <row r="10" spans="1:33" x14ac:dyDescent="0.45">
      <c r="A10" s="386"/>
      <c r="B10" s="386"/>
      <c r="C10" s="386"/>
      <c r="D10" s="386"/>
      <c r="E10" s="386"/>
      <c r="F10" s="386"/>
      <c r="G10" s="386"/>
      <c r="H10" s="386"/>
      <c r="I10" s="386"/>
      <c r="J10" s="386"/>
      <c r="K10" s="386"/>
      <c r="L10" s="386"/>
      <c r="N10" s="386" t="s">
        <v>108</v>
      </c>
      <c r="O10" s="386"/>
      <c r="P10" s="386"/>
      <c r="Q10" s="386"/>
      <c r="R10" s="216"/>
      <c r="S10" s="216"/>
      <c r="T10" s="216"/>
      <c r="U10" s="216"/>
      <c r="V10" s="216"/>
      <c r="W10" s="216"/>
      <c r="X10" s="216"/>
      <c r="Y10" s="216"/>
      <c r="Z10" s="216"/>
      <c r="AA10" s="389" t="str">
        <f>IF(TRIM(R10)="","代表者電話番号に未入力があります","")</f>
        <v>代表者電話番号に未入力があります</v>
      </c>
      <c r="AB10" s="386"/>
      <c r="AC10" s="386"/>
      <c r="AD10" s="386"/>
      <c r="AE10" s="386"/>
      <c r="AF10" s="386"/>
      <c r="AG10" s="386"/>
    </row>
    <row r="11" spans="1:33" ht="35.4" customHeight="1" x14ac:dyDescent="0.45">
      <c r="A11" s="386"/>
      <c r="B11" s="386"/>
      <c r="C11" s="386"/>
      <c r="D11" s="386"/>
      <c r="E11" s="386"/>
      <c r="F11" s="386"/>
      <c r="G11" s="386"/>
      <c r="H11" s="386"/>
      <c r="I11" s="386"/>
      <c r="J11" s="386"/>
      <c r="K11" s="386"/>
      <c r="L11" s="386"/>
      <c r="M11" s="386"/>
      <c r="N11" s="386"/>
      <c r="O11" s="386"/>
      <c r="P11" s="386"/>
      <c r="Q11" s="386"/>
      <c r="R11" s="386"/>
      <c r="S11" s="386"/>
      <c r="T11" s="386"/>
      <c r="U11" s="386"/>
      <c r="V11" s="386"/>
      <c r="W11" s="386"/>
      <c r="X11" s="386"/>
      <c r="Y11" s="386"/>
      <c r="Z11" s="386"/>
      <c r="AA11" s="386"/>
      <c r="AB11" s="386"/>
      <c r="AC11" s="386"/>
      <c r="AD11" s="386"/>
      <c r="AE11" s="386"/>
      <c r="AF11" s="386"/>
      <c r="AG11" s="386"/>
    </row>
    <row r="12" spans="1:33" x14ac:dyDescent="0.45">
      <c r="A12" s="386"/>
      <c r="B12" s="386"/>
      <c r="C12" s="386"/>
      <c r="D12" s="386"/>
      <c r="E12" s="386"/>
      <c r="G12" s="386"/>
      <c r="H12" s="390" t="s">
        <v>140</v>
      </c>
      <c r="I12" s="390"/>
      <c r="J12" s="390"/>
      <c r="K12" s="390"/>
      <c r="L12" s="390"/>
      <c r="M12" s="390"/>
      <c r="N12" s="390"/>
      <c r="O12" s="390"/>
      <c r="P12" s="390"/>
      <c r="Q12" s="390"/>
      <c r="R12" s="386"/>
      <c r="S12" s="386"/>
      <c r="T12" s="386"/>
      <c r="U12" s="386"/>
      <c r="V12" s="386"/>
      <c r="W12" s="386"/>
      <c r="X12" s="386"/>
      <c r="Y12" s="386"/>
      <c r="Z12" s="386"/>
      <c r="AA12" s="386"/>
      <c r="AB12" s="386"/>
      <c r="AC12" s="386"/>
      <c r="AD12" s="386"/>
      <c r="AE12" s="386"/>
      <c r="AF12" s="386"/>
      <c r="AG12" s="386"/>
    </row>
    <row r="13" spans="1:33" x14ac:dyDescent="0.45">
      <c r="A13" s="386"/>
      <c r="B13" s="386"/>
      <c r="C13" s="386"/>
      <c r="D13" s="386"/>
      <c r="E13" s="386"/>
      <c r="G13" s="386"/>
      <c r="H13" s="390" t="s">
        <v>132</v>
      </c>
      <c r="I13" s="390"/>
      <c r="J13" s="390"/>
      <c r="K13" s="390"/>
      <c r="L13" s="390"/>
      <c r="M13" s="391"/>
      <c r="N13" s="391"/>
      <c r="O13" s="391"/>
      <c r="P13" s="390"/>
      <c r="Q13" s="390"/>
      <c r="R13" s="386"/>
      <c r="S13" s="386"/>
      <c r="T13" s="386"/>
      <c r="U13" s="386"/>
      <c r="V13" s="386"/>
      <c r="W13" s="386"/>
      <c r="X13" s="386"/>
      <c r="Y13" s="386"/>
      <c r="Z13" s="386"/>
      <c r="AA13" s="386"/>
      <c r="AB13" s="386"/>
      <c r="AC13" s="386"/>
      <c r="AD13" s="386"/>
      <c r="AE13" s="386"/>
      <c r="AF13" s="386"/>
      <c r="AG13" s="386"/>
    </row>
    <row r="14" spans="1:33" x14ac:dyDescent="0.45">
      <c r="A14" s="386"/>
      <c r="B14" s="386"/>
      <c r="C14" s="386"/>
      <c r="D14" s="386"/>
      <c r="E14" s="386"/>
      <c r="F14" s="386"/>
      <c r="G14" s="386"/>
      <c r="H14" s="386"/>
      <c r="I14" s="386"/>
      <c r="J14" s="386"/>
      <c r="K14" s="386"/>
      <c r="L14" s="386"/>
      <c r="M14" s="386"/>
      <c r="N14" s="386"/>
      <c r="O14" s="386"/>
      <c r="P14" s="386"/>
      <c r="Q14" s="386"/>
      <c r="R14" s="386"/>
      <c r="S14" s="386"/>
      <c r="T14" s="386"/>
      <c r="U14" s="386"/>
      <c r="V14" s="386"/>
      <c r="W14" s="386"/>
      <c r="X14" s="386"/>
      <c r="Y14" s="386"/>
      <c r="Z14" s="386"/>
      <c r="AA14" s="386"/>
      <c r="AB14" s="386"/>
      <c r="AC14" s="386"/>
      <c r="AD14" s="386"/>
      <c r="AE14" s="386"/>
      <c r="AF14" s="386"/>
      <c r="AG14" s="386"/>
    </row>
    <row r="15" spans="1:33" x14ac:dyDescent="0.45">
      <c r="A15" s="386"/>
      <c r="B15" s="386"/>
      <c r="C15" s="386"/>
      <c r="D15" s="386"/>
      <c r="E15" s="386"/>
      <c r="F15" s="386"/>
      <c r="G15" s="386"/>
      <c r="H15" s="386"/>
      <c r="I15" s="386"/>
      <c r="J15" s="386"/>
      <c r="K15" s="386"/>
      <c r="L15" s="386"/>
      <c r="M15" s="386"/>
      <c r="N15" s="386"/>
      <c r="O15" s="386"/>
      <c r="P15" s="386"/>
      <c r="Q15" s="386"/>
      <c r="R15" s="386"/>
      <c r="S15" s="386"/>
      <c r="T15" s="386"/>
      <c r="U15" s="386"/>
      <c r="V15" s="386"/>
      <c r="W15" s="386"/>
      <c r="X15" s="386"/>
      <c r="Y15" s="386"/>
      <c r="Z15" s="386"/>
      <c r="AA15" s="386"/>
      <c r="AB15" s="386"/>
      <c r="AC15" s="386"/>
      <c r="AD15" s="386"/>
      <c r="AE15" s="386"/>
      <c r="AF15" s="386"/>
      <c r="AG15" s="386"/>
    </row>
    <row r="16" spans="1:33" x14ac:dyDescent="0.45">
      <c r="A16" s="386"/>
      <c r="B16" s="386"/>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row>
    <row r="17" spans="1:47" x14ac:dyDescent="0.45">
      <c r="A17" s="392" t="s">
        <v>135</v>
      </c>
      <c r="B17" s="392"/>
      <c r="C17" s="128" t="s">
        <v>128</v>
      </c>
      <c r="D17" s="386" t="s">
        <v>126</v>
      </c>
      <c r="E17" s="128" t="s">
        <v>128</v>
      </c>
      <c r="F17" s="386" t="s">
        <v>127</v>
      </c>
      <c r="G17" s="388" t="s">
        <v>130</v>
      </c>
      <c r="H17" s="386" t="s">
        <v>131</v>
      </c>
      <c r="I17" s="386"/>
      <c r="J17" s="219" t="s">
        <v>128</v>
      </c>
      <c r="K17" s="219"/>
      <c r="L17" s="386" t="s">
        <v>136</v>
      </c>
      <c r="M17" s="386"/>
      <c r="O17" s="386"/>
      <c r="P17" s="386"/>
      <c r="Q17" s="386"/>
      <c r="R17" s="386"/>
      <c r="S17" s="386"/>
      <c r="T17" s="386"/>
      <c r="U17" s="386"/>
      <c r="V17" s="386"/>
      <c r="W17" s="386"/>
      <c r="X17" s="386"/>
      <c r="Y17" s="386"/>
      <c r="Z17" s="386"/>
      <c r="AA17" s="389" t="str">
        <f>IF(OR(NOT(ISNUMBER(C17)),NOT(ISNUMBER(E17)),NOT(ISNUMBER(J17))),"日付や番号に未入力があります","")</f>
        <v>日付や番号に未入力があります</v>
      </c>
      <c r="AC17" s="386"/>
      <c r="AD17" s="386"/>
      <c r="AE17" s="386"/>
      <c r="AF17" s="386"/>
      <c r="AG17" s="386"/>
    </row>
    <row r="18" spans="1:47" x14ac:dyDescent="0.45">
      <c r="A18" s="386" t="s">
        <v>137</v>
      </c>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row>
    <row r="19" spans="1:47" x14ac:dyDescent="0.45">
      <c r="A19" s="386"/>
      <c r="B19" s="386"/>
      <c r="C19" s="386"/>
      <c r="D19" s="386"/>
      <c r="E19" s="386"/>
      <c r="F19" s="386"/>
      <c r="G19" s="386"/>
      <c r="H19" s="386"/>
      <c r="I19" s="386"/>
      <c r="J19" s="386"/>
      <c r="K19" s="386"/>
      <c r="L19" s="386"/>
      <c r="M19" s="386"/>
      <c r="N19" s="386"/>
      <c r="O19" s="386"/>
      <c r="P19" s="386"/>
      <c r="Q19" s="386"/>
      <c r="R19" s="386"/>
      <c r="S19" s="386"/>
      <c r="T19" s="386"/>
      <c r="U19" s="386"/>
      <c r="V19" s="386"/>
      <c r="W19" s="386"/>
      <c r="X19" s="386"/>
      <c r="Y19" s="386"/>
      <c r="Z19" s="386"/>
      <c r="AA19" s="386"/>
      <c r="AB19" s="386"/>
      <c r="AC19" s="386"/>
      <c r="AD19" s="386"/>
      <c r="AE19" s="386"/>
      <c r="AF19" s="386"/>
      <c r="AG19" s="386"/>
      <c r="AU19" s="1"/>
    </row>
    <row r="20" spans="1:47" x14ac:dyDescent="0.45">
      <c r="A20" s="386"/>
      <c r="B20" s="386"/>
      <c r="C20" s="386"/>
      <c r="D20" s="386"/>
      <c r="E20" s="386"/>
      <c r="F20" s="386"/>
      <c r="G20" s="386"/>
      <c r="H20" s="386"/>
      <c r="I20" s="386"/>
      <c r="J20" s="386"/>
      <c r="K20" s="386"/>
      <c r="L20" s="386" t="s">
        <v>109</v>
      </c>
      <c r="M20" s="386"/>
      <c r="N20" s="386"/>
      <c r="O20" s="386"/>
      <c r="P20" s="386"/>
      <c r="Q20" s="386"/>
      <c r="R20" s="386"/>
      <c r="S20" s="386"/>
      <c r="T20" s="386"/>
      <c r="U20" s="386"/>
      <c r="V20" s="386"/>
      <c r="W20" s="386"/>
      <c r="X20" s="386"/>
      <c r="Y20" s="386"/>
      <c r="Z20" s="386"/>
      <c r="AA20" s="386"/>
      <c r="AB20" s="386"/>
      <c r="AC20" s="386"/>
      <c r="AD20" s="386"/>
      <c r="AE20" s="386"/>
      <c r="AF20" s="386"/>
      <c r="AG20" s="386"/>
    </row>
    <row r="21" spans="1:47" x14ac:dyDescent="0.45">
      <c r="A21" s="386"/>
      <c r="B21" s="386"/>
      <c r="C21" s="386"/>
      <c r="D21" s="386"/>
      <c r="E21" s="386"/>
      <c r="F21" s="386"/>
      <c r="G21" s="386"/>
      <c r="H21" s="386"/>
      <c r="I21" s="386"/>
      <c r="J21" s="386"/>
      <c r="K21" s="386"/>
      <c r="L21" s="386"/>
      <c r="M21" s="386"/>
      <c r="N21" s="386"/>
      <c r="O21" s="386"/>
      <c r="P21" s="386"/>
      <c r="Q21" s="386"/>
      <c r="R21" s="386"/>
      <c r="S21" s="386"/>
      <c r="T21" s="386"/>
      <c r="U21" s="386"/>
      <c r="V21" s="386"/>
      <c r="W21" s="386"/>
      <c r="X21" s="386"/>
      <c r="Y21" s="386"/>
      <c r="Z21" s="386"/>
      <c r="AA21" s="386"/>
      <c r="AB21" s="386"/>
      <c r="AC21" s="386"/>
      <c r="AD21" s="386"/>
      <c r="AE21" s="386"/>
      <c r="AF21" s="386"/>
      <c r="AG21" s="386"/>
    </row>
    <row r="22" spans="1:47" x14ac:dyDescent="0.45">
      <c r="A22" s="386"/>
      <c r="B22" s="386"/>
      <c r="C22" s="386"/>
      <c r="D22" s="386"/>
      <c r="E22" s="386"/>
      <c r="F22" s="386"/>
      <c r="G22" s="386"/>
      <c r="H22" s="386"/>
      <c r="I22" s="386"/>
      <c r="J22" s="386"/>
      <c r="K22" s="386"/>
      <c r="L22" s="386"/>
      <c r="M22" s="386"/>
      <c r="N22" s="386"/>
      <c r="O22" s="386"/>
      <c r="P22" s="386"/>
      <c r="Q22" s="386"/>
      <c r="R22" s="386"/>
      <c r="S22" s="386"/>
      <c r="T22" s="386"/>
      <c r="U22" s="386"/>
      <c r="V22" s="386"/>
      <c r="W22" s="386"/>
      <c r="X22" s="386"/>
      <c r="Y22" s="386"/>
      <c r="Z22" s="386"/>
      <c r="AA22" s="386"/>
      <c r="AB22" s="386"/>
      <c r="AC22" s="386"/>
      <c r="AD22" s="386"/>
      <c r="AE22" s="386"/>
      <c r="AF22" s="386"/>
      <c r="AG22" s="386"/>
    </row>
    <row r="23" spans="1:47" x14ac:dyDescent="0.45">
      <c r="A23" s="386" t="s">
        <v>110</v>
      </c>
      <c r="B23" s="386"/>
      <c r="C23" s="386"/>
      <c r="D23" s="386"/>
      <c r="E23" s="386"/>
      <c r="F23" s="386"/>
      <c r="G23" s="386"/>
      <c r="H23" s="386"/>
      <c r="I23" s="386"/>
      <c r="J23" s="386"/>
      <c r="K23" s="386"/>
      <c r="L23" s="386"/>
      <c r="M23" s="386"/>
      <c r="N23" s="386"/>
      <c r="O23" s="386"/>
      <c r="P23" s="386"/>
      <c r="Q23" s="386"/>
      <c r="R23" s="386"/>
      <c r="S23" s="386"/>
      <c r="T23" s="386"/>
      <c r="U23" s="386"/>
      <c r="V23" s="386"/>
      <c r="W23" s="386"/>
      <c r="X23" s="386"/>
      <c r="Y23" s="386"/>
      <c r="Z23" s="386"/>
      <c r="AA23" s="386"/>
      <c r="AB23" s="386"/>
      <c r="AC23" s="386"/>
      <c r="AD23" s="386"/>
      <c r="AE23" s="386"/>
      <c r="AF23" s="386"/>
      <c r="AG23" s="386"/>
    </row>
    <row r="24" spans="1:47" x14ac:dyDescent="0.45">
      <c r="A24" s="386"/>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row>
    <row r="25" spans="1:47" x14ac:dyDescent="0.45">
      <c r="A25" s="386"/>
      <c r="B25" s="386"/>
      <c r="C25" s="386"/>
      <c r="D25" s="386"/>
      <c r="E25" s="386"/>
      <c r="F25" s="386"/>
      <c r="G25" s="386"/>
      <c r="H25" s="386"/>
      <c r="I25" s="386"/>
      <c r="J25" s="386"/>
      <c r="K25" s="386"/>
      <c r="L25" s="386"/>
      <c r="M25" s="386"/>
      <c r="N25" s="386"/>
      <c r="O25" s="386"/>
      <c r="P25" s="386"/>
      <c r="Q25" s="386"/>
      <c r="R25" s="386"/>
      <c r="S25" s="386"/>
      <c r="T25" s="386"/>
      <c r="U25" s="386"/>
      <c r="V25" s="386"/>
      <c r="W25" s="386"/>
      <c r="X25" s="386"/>
      <c r="Y25" s="386"/>
      <c r="Z25" s="386"/>
      <c r="AA25" s="386"/>
      <c r="AB25" s="386"/>
      <c r="AC25" s="386"/>
      <c r="AD25" s="386"/>
      <c r="AE25" s="386"/>
      <c r="AF25" s="386"/>
      <c r="AG25" s="386"/>
    </row>
    <row r="26" spans="1:47" x14ac:dyDescent="0.45">
      <c r="A26" s="386" t="s">
        <v>120</v>
      </c>
      <c r="B26" s="386"/>
      <c r="C26" s="386"/>
      <c r="D26" s="386"/>
      <c r="E26" s="386"/>
      <c r="F26" s="386"/>
      <c r="G26" s="386"/>
      <c r="H26" s="386"/>
      <c r="I26" s="386"/>
      <c r="J26" s="386"/>
      <c r="K26" s="386"/>
      <c r="L26" s="386"/>
      <c r="M26" s="386"/>
      <c r="N26" s="386"/>
      <c r="O26" s="386"/>
      <c r="P26" s="386"/>
      <c r="Q26" s="386"/>
      <c r="R26" s="386"/>
      <c r="S26" s="386"/>
      <c r="T26" s="386"/>
      <c r="U26" s="386"/>
      <c r="V26" s="386"/>
      <c r="W26" s="386"/>
      <c r="X26" s="386"/>
      <c r="Y26" s="386"/>
      <c r="Z26" s="386"/>
      <c r="AA26" s="386"/>
      <c r="AB26" s="386"/>
      <c r="AC26" s="386"/>
      <c r="AD26" s="386"/>
      <c r="AE26" s="386"/>
      <c r="AF26" s="386"/>
      <c r="AG26" s="386"/>
    </row>
    <row r="27" spans="1:47" x14ac:dyDescent="0.45">
      <c r="A27" s="386"/>
      <c r="B27" s="386"/>
      <c r="C27" s="386"/>
      <c r="D27" s="386"/>
      <c r="E27" s="386"/>
      <c r="F27" s="386"/>
      <c r="G27" s="386"/>
      <c r="H27" s="386"/>
      <c r="I27" s="386"/>
      <c r="J27" s="386"/>
      <c r="K27" s="386"/>
      <c r="L27" s="386"/>
      <c r="M27" s="386"/>
      <c r="N27" s="386"/>
      <c r="O27" s="386"/>
      <c r="P27" s="386"/>
      <c r="Q27" s="386"/>
      <c r="R27" s="386"/>
      <c r="S27" s="386"/>
      <c r="T27" s="386"/>
      <c r="U27" s="386"/>
      <c r="V27" s="386"/>
      <c r="W27" s="386"/>
      <c r="X27" s="386"/>
      <c r="Y27" s="386"/>
      <c r="Z27" s="386"/>
      <c r="AA27" s="386"/>
      <c r="AB27" s="386"/>
      <c r="AC27" s="386"/>
      <c r="AD27" s="386"/>
      <c r="AE27" s="386"/>
      <c r="AF27" s="386"/>
      <c r="AG27" s="386"/>
    </row>
    <row r="28" spans="1:47" x14ac:dyDescent="0.45">
      <c r="A28" s="386" t="s">
        <v>150</v>
      </c>
      <c r="B28" s="386"/>
      <c r="C28" s="386"/>
      <c r="D28" s="386"/>
      <c r="E28" s="386"/>
      <c r="F28" s="386"/>
      <c r="G28" s="386"/>
      <c r="H28" s="386"/>
      <c r="I28" s="218"/>
      <c r="J28" s="218"/>
      <c r="K28" s="218"/>
      <c r="L28" s="218"/>
      <c r="M28" s="386" t="s">
        <v>138</v>
      </c>
      <c r="N28" s="386"/>
      <c r="O28" s="393" t="s">
        <v>179</v>
      </c>
      <c r="P28" s="386"/>
      <c r="Q28" s="386"/>
      <c r="R28" s="386"/>
      <c r="S28" s="386"/>
      <c r="T28" s="386"/>
      <c r="U28" s="386"/>
      <c r="V28" s="386"/>
      <c r="W28" s="386"/>
      <c r="X28" s="386"/>
      <c r="Y28" s="386"/>
      <c r="Z28" s="386"/>
      <c r="AA28" s="389" t="str">
        <f>IF(TRIM(I28)="","交付決定額に未入力があります","")</f>
        <v>交付決定額に未入力があります</v>
      </c>
      <c r="AB28" s="386"/>
      <c r="AC28" s="386"/>
      <c r="AD28" s="386"/>
      <c r="AE28" s="386"/>
      <c r="AF28" s="386"/>
      <c r="AG28" s="386"/>
    </row>
    <row r="29" spans="1:47" x14ac:dyDescent="0.45">
      <c r="A29" s="386"/>
      <c r="B29" s="386"/>
      <c r="C29" s="393" t="s">
        <v>168</v>
      </c>
      <c r="D29" s="393"/>
      <c r="E29" s="393"/>
      <c r="F29" s="393"/>
      <c r="G29" s="393"/>
      <c r="H29" s="393"/>
      <c r="I29" s="218"/>
      <c r="J29" s="218"/>
      <c r="K29" s="218"/>
      <c r="L29" s="218"/>
      <c r="M29" s="386" t="s">
        <v>138</v>
      </c>
      <c r="N29" s="386"/>
      <c r="O29" s="393" t="s">
        <v>170</v>
      </c>
      <c r="P29" s="393"/>
      <c r="Q29" s="393"/>
      <c r="R29" s="393"/>
      <c r="S29" s="393"/>
      <c r="T29" s="393"/>
      <c r="U29" s="393"/>
      <c r="V29" s="393"/>
      <c r="W29" s="393"/>
      <c r="X29" s="386"/>
      <c r="Y29" s="386"/>
      <c r="Z29" s="386"/>
      <c r="AA29" s="389" t="str">
        <f>IF(TRIM(I29)="","うち、消耗品交付決定額に未入力があります","")</f>
        <v>うち、消耗品交付決定額に未入力があります</v>
      </c>
      <c r="AB29" s="386"/>
      <c r="AC29" s="386"/>
      <c r="AD29" s="386"/>
      <c r="AE29" s="386"/>
      <c r="AF29" s="386"/>
      <c r="AG29" s="386"/>
    </row>
    <row r="30" spans="1:47" x14ac:dyDescent="0.45">
      <c r="A30" s="386"/>
      <c r="B30" s="386"/>
      <c r="C30" s="386"/>
      <c r="D30" s="386"/>
      <c r="E30" s="386"/>
      <c r="F30" s="386"/>
      <c r="G30" s="386"/>
      <c r="H30" s="386"/>
      <c r="I30" s="386"/>
      <c r="J30" s="386"/>
      <c r="K30" s="386"/>
      <c r="L30" s="386"/>
      <c r="M30" s="386"/>
      <c r="N30" s="386"/>
      <c r="O30" s="386"/>
      <c r="P30" s="386"/>
      <c r="Q30" s="386"/>
      <c r="R30" s="386"/>
      <c r="S30" s="386"/>
      <c r="T30" s="386"/>
      <c r="U30" s="386"/>
      <c r="V30" s="386"/>
      <c r="W30" s="386"/>
      <c r="X30" s="386"/>
      <c r="Y30" s="386"/>
      <c r="Z30" s="386"/>
      <c r="AA30" s="386"/>
      <c r="AB30" s="386"/>
      <c r="AC30" s="386"/>
      <c r="AD30" s="386"/>
      <c r="AE30" s="386"/>
      <c r="AF30" s="386"/>
      <c r="AG30" s="386"/>
    </row>
    <row r="31" spans="1:47" ht="24.6" customHeight="1" x14ac:dyDescent="0.45">
      <c r="A31" s="394" t="s">
        <v>160</v>
      </c>
      <c r="B31" s="394"/>
      <c r="C31" s="394"/>
      <c r="D31" s="394"/>
      <c r="E31" s="394"/>
      <c r="F31" s="394"/>
      <c r="G31" s="394"/>
      <c r="H31" s="394"/>
      <c r="I31" s="395">
        <f>'(別紙1－1)年間活動実績報告_謝金・研修受講料'!F112</f>
        <v>0</v>
      </c>
      <c r="J31" s="395"/>
      <c r="K31" s="395"/>
      <c r="L31" s="395"/>
      <c r="M31" s="386" t="s">
        <v>138</v>
      </c>
      <c r="N31" s="396" t="s">
        <v>203</v>
      </c>
      <c r="O31" s="396"/>
      <c r="P31" s="396"/>
      <c r="Q31" s="396"/>
      <c r="R31" s="396"/>
      <c r="S31" s="396"/>
      <c r="T31" s="396"/>
      <c r="U31" s="396"/>
      <c r="V31" s="396"/>
      <c r="W31" s="396"/>
      <c r="X31" s="397"/>
      <c r="Y31" s="397"/>
      <c r="Z31" s="397"/>
      <c r="AA31" s="397"/>
      <c r="AB31" s="397"/>
      <c r="AC31" s="397"/>
      <c r="AD31" s="386"/>
      <c r="AE31" s="386"/>
      <c r="AF31" s="386"/>
      <c r="AG31" s="386"/>
    </row>
    <row r="32" spans="1:47" x14ac:dyDescent="0.45">
      <c r="A32" s="386"/>
      <c r="B32" s="386"/>
      <c r="C32" s="386"/>
      <c r="D32" s="386"/>
      <c r="E32" s="386"/>
      <c r="F32" s="386"/>
      <c r="G32" s="386"/>
      <c r="H32" s="386"/>
      <c r="I32" s="386"/>
      <c r="J32" s="386"/>
      <c r="K32" s="386" t="s">
        <v>128</v>
      </c>
      <c r="L32" s="386"/>
      <c r="M32" s="386"/>
      <c r="N32" s="396"/>
      <c r="O32" s="396"/>
      <c r="P32" s="396"/>
      <c r="Q32" s="396"/>
      <c r="R32" s="396"/>
      <c r="S32" s="396"/>
      <c r="T32" s="396"/>
      <c r="U32" s="396"/>
      <c r="V32" s="396"/>
      <c r="W32" s="396"/>
      <c r="X32" s="386"/>
      <c r="Y32" s="386"/>
      <c r="Z32" s="386"/>
      <c r="AA32" s="392"/>
      <c r="AB32" s="392"/>
      <c r="AC32" s="392"/>
      <c r="AD32" s="392"/>
      <c r="AE32" s="392"/>
      <c r="AF32" s="392"/>
      <c r="AG32" s="392"/>
    </row>
    <row r="33" spans="1:33" x14ac:dyDescent="0.45">
      <c r="A33" s="386" t="s">
        <v>149</v>
      </c>
      <c r="B33" s="386"/>
      <c r="C33" s="386"/>
      <c r="D33" s="386"/>
      <c r="E33" s="386"/>
      <c r="F33" s="386"/>
      <c r="G33" s="386"/>
      <c r="H33" s="386"/>
      <c r="I33" s="386" t="s">
        <v>129</v>
      </c>
      <c r="J33" s="388">
        <v>9</v>
      </c>
      <c r="K33" s="386" t="s">
        <v>125</v>
      </c>
      <c r="L33" s="388">
        <v>2</v>
      </c>
      <c r="M33" s="386" t="s">
        <v>126</v>
      </c>
      <c r="N33" s="386">
        <v>28</v>
      </c>
      <c r="O33" s="386" t="s">
        <v>127</v>
      </c>
      <c r="P33" s="386"/>
      <c r="Q33" s="386"/>
      <c r="R33" s="386"/>
      <c r="S33" s="386"/>
      <c r="T33" s="386"/>
      <c r="U33" s="386"/>
      <c r="V33" s="386"/>
      <c r="W33" s="386"/>
      <c r="X33" s="386"/>
      <c r="Y33" s="386"/>
      <c r="Z33" s="386"/>
      <c r="AA33" s="389" t="str">
        <f>IF(OR(J33="",L33="",N33=""),"",IF(OR(J33&lt;8,J33&gt;9),"日付が誤っています",IF(OR(MONTH(DATE(J33+2018,L33,N33))&lt;&gt;L33,DAY(DATE(J33+2018,L33,N33))&lt;&gt;N33),"日付が誤っています",IF(OR(DATE(J33+2018,L33,N33)&lt;DATE(2026,4,1),DATE(J33+2018,L33,N33)&gt;DATE(2027,2,28)),"日付が誤っています",""))))</f>
        <v/>
      </c>
      <c r="AB33" s="389"/>
      <c r="AC33" s="389"/>
      <c r="AD33" s="389"/>
      <c r="AE33" s="389"/>
      <c r="AF33" s="389"/>
      <c r="AG33" s="389"/>
    </row>
    <row r="34" spans="1:33" x14ac:dyDescent="0.45">
      <c r="A34" s="386"/>
      <c r="B34" s="386"/>
      <c r="C34" s="386"/>
      <c r="D34" s="386"/>
      <c r="E34" s="386"/>
      <c r="F34" s="386"/>
      <c r="G34" s="386"/>
      <c r="H34" s="386"/>
      <c r="I34" s="386"/>
      <c r="J34" s="386"/>
      <c r="K34" s="386"/>
      <c r="L34" s="386"/>
      <c r="M34" s="386"/>
      <c r="N34" s="386"/>
      <c r="O34" s="386"/>
      <c r="P34" s="386"/>
      <c r="Q34" s="386"/>
      <c r="R34" s="386"/>
      <c r="S34" s="386"/>
      <c r="T34" s="386"/>
      <c r="U34" s="386"/>
      <c r="V34" s="386"/>
      <c r="W34" s="386"/>
      <c r="X34" s="386"/>
      <c r="Y34" s="386"/>
      <c r="Z34" s="386"/>
      <c r="AA34" s="386"/>
      <c r="AB34" s="386"/>
      <c r="AC34" s="386"/>
      <c r="AD34" s="386"/>
      <c r="AE34" s="386"/>
      <c r="AF34" s="386"/>
      <c r="AG34" s="386"/>
    </row>
    <row r="35" spans="1:33" ht="50.4" customHeight="1" x14ac:dyDescent="0.45">
      <c r="A35" s="386" t="s">
        <v>121</v>
      </c>
      <c r="B35" s="386"/>
      <c r="C35" s="386"/>
      <c r="D35" s="386"/>
      <c r="E35" s="386"/>
      <c r="F35" s="386"/>
      <c r="G35" s="386"/>
      <c r="H35" s="386"/>
      <c r="I35" s="398" t="s">
        <v>202</v>
      </c>
      <c r="J35" s="398"/>
      <c r="K35" s="398"/>
      <c r="L35" s="398"/>
      <c r="M35" s="398"/>
      <c r="N35" s="398"/>
      <c r="O35" s="398"/>
      <c r="P35" s="398"/>
      <c r="Q35" s="398"/>
      <c r="R35" s="398"/>
      <c r="S35" s="398"/>
      <c r="T35" s="398"/>
      <c r="U35" s="398"/>
      <c r="V35" s="398"/>
      <c r="W35" s="398"/>
      <c r="X35" s="398"/>
      <c r="Y35" s="386"/>
      <c r="Z35" s="386"/>
      <c r="AA35" s="389" t="str">
        <f>IF(TRIM(I35)="","補助事業の成果に未入力があります","")</f>
        <v/>
      </c>
      <c r="AB35" s="386"/>
      <c r="AC35" s="386"/>
      <c r="AD35" s="386"/>
      <c r="AE35" s="386"/>
      <c r="AF35" s="386"/>
      <c r="AG35" s="386"/>
    </row>
    <row r="36" spans="1:33" x14ac:dyDescent="0.45">
      <c r="A36" s="386"/>
      <c r="B36" s="386"/>
      <c r="C36" s="386"/>
      <c r="D36" s="386"/>
      <c r="E36" s="386"/>
      <c r="F36" s="386"/>
      <c r="G36" s="386"/>
      <c r="H36" s="386"/>
      <c r="I36" s="388" t="s">
        <v>119</v>
      </c>
      <c r="J36" s="388"/>
      <c r="K36" s="388"/>
      <c r="L36" s="388"/>
      <c r="M36" s="388"/>
      <c r="N36" s="388"/>
      <c r="O36" s="388"/>
      <c r="P36" s="388"/>
      <c r="Q36" s="388"/>
      <c r="R36" s="388"/>
      <c r="S36" s="388"/>
      <c r="T36" s="388"/>
      <c r="U36" s="388"/>
      <c r="V36" s="388"/>
      <c r="W36" s="388"/>
      <c r="X36" s="388"/>
      <c r="Y36" s="386"/>
      <c r="Z36" s="386"/>
      <c r="AA36" s="386"/>
      <c r="AB36" s="386"/>
      <c r="AC36" s="386"/>
      <c r="AD36" s="386"/>
      <c r="AE36" s="386"/>
      <c r="AF36" s="386"/>
      <c r="AG36" s="386"/>
    </row>
    <row r="37" spans="1:33" x14ac:dyDescent="0.45">
      <c r="A37" s="386" t="s">
        <v>111</v>
      </c>
      <c r="B37" s="386"/>
      <c r="C37" s="386"/>
      <c r="D37" s="386"/>
      <c r="E37" s="386"/>
      <c r="F37" s="386"/>
      <c r="G37" s="386"/>
      <c r="H37" s="386"/>
      <c r="I37" s="386"/>
      <c r="J37" s="386" t="s">
        <v>164</v>
      </c>
      <c r="K37" s="386"/>
      <c r="L37" s="386"/>
      <c r="M37" s="386"/>
      <c r="N37" s="386"/>
      <c r="O37" s="386"/>
      <c r="P37" s="386"/>
      <c r="Q37" s="386"/>
      <c r="R37" s="386"/>
      <c r="S37" s="386"/>
      <c r="T37" s="386"/>
      <c r="U37" s="386"/>
      <c r="V37" s="386"/>
      <c r="W37" s="386"/>
      <c r="X37" s="386"/>
      <c r="Y37" s="386"/>
      <c r="Z37" s="386"/>
      <c r="AA37" s="386"/>
      <c r="AB37" s="386"/>
      <c r="AC37" s="386"/>
      <c r="AD37" s="386"/>
      <c r="AE37" s="386"/>
      <c r="AF37" s="386"/>
      <c r="AG37" s="386"/>
    </row>
    <row r="38" spans="1:33" x14ac:dyDescent="0.45">
      <c r="A38" s="386"/>
      <c r="B38" s="386"/>
      <c r="C38" s="386"/>
      <c r="D38" s="386"/>
      <c r="E38" s="386"/>
      <c r="F38" s="386"/>
      <c r="G38" s="386"/>
      <c r="H38" s="386"/>
      <c r="I38" s="386"/>
      <c r="J38" s="386"/>
      <c r="K38" s="386"/>
      <c r="L38" s="386"/>
      <c r="M38" s="386"/>
      <c r="N38" s="386"/>
      <c r="O38" s="386"/>
      <c r="P38" s="386"/>
      <c r="Q38" s="386"/>
      <c r="R38" s="386"/>
      <c r="S38" s="386"/>
      <c r="T38" s="386"/>
      <c r="U38" s="386"/>
      <c r="V38" s="386"/>
      <c r="W38" s="386"/>
      <c r="X38" s="386"/>
      <c r="Y38" s="386"/>
      <c r="Z38" s="386"/>
      <c r="AA38" s="386"/>
      <c r="AB38" s="386"/>
      <c r="AC38" s="386"/>
      <c r="AD38" s="386"/>
      <c r="AE38" s="386"/>
      <c r="AF38" s="386"/>
      <c r="AG38" s="386"/>
    </row>
    <row r="39" spans="1:33" ht="39.6" customHeight="1" x14ac:dyDescent="0.45">
      <c r="A39" s="386" t="s">
        <v>112</v>
      </c>
      <c r="B39" s="386"/>
      <c r="C39" s="386"/>
      <c r="D39" s="386"/>
      <c r="E39" s="386"/>
      <c r="F39" s="386"/>
      <c r="G39" s="386"/>
      <c r="H39" s="386"/>
      <c r="I39" s="399" t="s">
        <v>180</v>
      </c>
      <c r="J39" s="399"/>
      <c r="K39" s="399"/>
      <c r="L39" s="399"/>
      <c r="M39" s="399"/>
      <c r="N39" s="399"/>
      <c r="O39" s="399"/>
      <c r="P39" s="399"/>
      <c r="Q39" s="399"/>
      <c r="R39" s="399"/>
      <c r="S39" s="399"/>
      <c r="T39" s="399"/>
      <c r="U39" s="399"/>
      <c r="V39" s="399"/>
      <c r="W39" s="399"/>
      <c r="X39" s="399"/>
      <c r="Y39" s="386"/>
      <c r="Z39" s="386"/>
      <c r="AA39" s="389" t="str">
        <f>IF(TRIM(I39)="","情報の公表の状況に未入力があります","")</f>
        <v/>
      </c>
      <c r="AB39" s="386"/>
      <c r="AC39" s="386"/>
      <c r="AD39" s="386"/>
      <c r="AE39" s="386"/>
      <c r="AF39" s="386"/>
      <c r="AG39" s="386"/>
    </row>
    <row r="40" spans="1:33" x14ac:dyDescent="0.45">
      <c r="A40" s="386"/>
      <c r="B40" s="386"/>
      <c r="C40" s="386"/>
      <c r="D40" s="386"/>
      <c r="E40" s="386"/>
      <c r="F40" s="386"/>
      <c r="G40" s="386"/>
      <c r="H40" s="386"/>
      <c r="I40" s="400"/>
      <c r="J40" s="388"/>
      <c r="K40" s="388"/>
      <c r="L40" s="388"/>
      <c r="M40" s="388"/>
      <c r="N40" s="388"/>
      <c r="O40" s="388"/>
      <c r="P40" s="388"/>
      <c r="Q40" s="388"/>
      <c r="R40" s="388"/>
      <c r="S40" s="388"/>
      <c r="T40" s="388"/>
      <c r="U40" s="388"/>
      <c r="V40" s="388"/>
      <c r="W40" s="388"/>
      <c r="X40" s="388"/>
      <c r="Y40" s="388"/>
      <c r="Z40" s="386"/>
      <c r="AA40" s="386"/>
      <c r="AB40" s="386"/>
      <c r="AC40" s="386"/>
      <c r="AD40" s="386"/>
      <c r="AE40" s="386"/>
      <c r="AF40" s="386"/>
      <c r="AG40" s="386"/>
    </row>
    <row r="41" spans="1:33" x14ac:dyDescent="0.45">
      <c r="A41" s="386" t="s">
        <v>113</v>
      </c>
      <c r="B41" s="386"/>
      <c r="C41" s="386"/>
      <c r="D41" s="386"/>
      <c r="E41" s="386"/>
      <c r="F41" s="386"/>
      <c r="G41" s="386"/>
      <c r="H41" s="386"/>
      <c r="I41" s="386"/>
      <c r="J41" s="386"/>
      <c r="K41" s="386"/>
      <c r="L41" s="386"/>
      <c r="M41" s="386"/>
      <c r="N41" s="386"/>
      <c r="O41" s="386"/>
      <c r="P41" s="386"/>
      <c r="Q41" s="386"/>
      <c r="R41" s="386"/>
      <c r="S41" s="386"/>
      <c r="T41" s="386"/>
      <c r="U41" s="386"/>
      <c r="V41" s="386"/>
      <c r="W41" s="386"/>
      <c r="X41" s="386"/>
      <c r="Y41" s="386"/>
      <c r="Z41" s="386"/>
      <c r="AA41" s="386"/>
      <c r="AB41" s="386"/>
      <c r="AC41" s="386"/>
      <c r="AD41" s="386"/>
      <c r="AE41" s="386"/>
      <c r="AF41" s="386"/>
      <c r="AG41" s="386"/>
    </row>
    <row r="42" spans="1:33" x14ac:dyDescent="0.45">
      <c r="A42" s="386" t="s">
        <v>114</v>
      </c>
      <c r="B42" s="386"/>
      <c r="C42" s="386"/>
      <c r="D42" s="386"/>
      <c r="E42" s="386"/>
      <c r="F42" s="386"/>
      <c r="G42" s="386"/>
      <c r="H42" s="386"/>
      <c r="I42" s="386"/>
      <c r="J42" s="386"/>
      <c r="K42" s="386"/>
      <c r="L42" s="386"/>
      <c r="M42" s="386"/>
      <c r="N42" s="386"/>
      <c r="O42" s="386"/>
      <c r="P42" s="386"/>
      <c r="Q42" s="386"/>
      <c r="R42" s="386"/>
      <c r="S42" s="386"/>
      <c r="T42" s="386"/>
      <c r="U42" s="386"/>
      <c r="V42" s="386"/>
      <c r="W42" s="386"/>
      <c r="X42" s="386"/>
      <c r="Y42" s="386"/>
      <c r="Z42" s="386"/>
      <c r="AA42" s="386"/>
      <c r="AB42" s="386"/>
      <c r="AC42" s="386"/>
      <c r="AD42" s="386"/>
      <c r="AE42" s="386"/>
      <c r="AF42" s="386"/>
      <c r="AG42" s="386"/>
    </row>
    <row r="43" spans="1:33" x14ac:dyDescent="0.45">
      <c r="A43" s="386" t="s">
        <v>115</v>
      </c>
      <c r="B43" s="386"/>
      <c r="C43" s="386"/>
      <c r="D43" s="386"/>
      <c r="E43" s="386"/>
      <c r="F43" s="386"/>
      <c r="G43" s="386"/>
      <c r="H43" s="386"/>
      <c r="I43" s="386"/>
      <c r="J43" s="386"/>
      <c r="K43" s="386"/>
      <c r="L43" s="386"/>
      <c r="M43" s="386"/>
      <c r="N43" s="386"/>
      <c r="O43" s="386"/>
      <c r="P43" s="386"/>
      <c r="Q43" s="386"/>
      <c r="R43" s="386"/>
      <c r="S43" s="386"/>
      <c r="T43" s="386"/>
      <c r="U43" s="386"/>
      <c r="V43" s="386"/>
      <c r="W43" s="386"/>
      <c r="X43" s="386"/>
      <c r="Y43" s="386"/>
      <c r="Z43" s="386"/>
      <c r="AA43" s="386"/>
      <c r="AB43" s="386"/>
      <c r="AC43" s="386"/>
      <c r="AD43" s="386"/>
      <c r="AE43" s="386"/>
      <c r="AF43" s="386"/>
      <c r="AG43" s="386"/>
    </row>
    <row r="44" spans="1:33" x14ac:dyDescent="0.45">
      <c r="A44" s="386" t="s">
        <v>133</v>
      </c>
      <c r="B44" s="401"/>
      <c r="C44" s="401"/>
      <c r="D44" s="401"/>
      <c r="E44" s="401"/>
      <c r="F44" s="401"/>
      <c r="G44" s="401"/>
      <c r="H44" s="401"/>
      <c r="I44" s="401"/>
      <c r="J44" s="401"/>
      <c r="K44" s="401"/>
      <c r="L44" s="401"/>
      <c r="M44" s="401"/>
      <c r="N44" s="401"/>
      <c r="O44" s="401"/>
      <c r="P44" s="401"/>
      <c r="Q44" s="401"/>
      <c r="R44" s="401"/>
      <c r="S44" s="401"/>
      <c r="T44" s="401"/>
      <c r="U44" s="401"/>
      <c r="V44" s="401"/>
      <c r="W44" s="401"/>
      <c r="X44" s="401"/>
      <c r="Y44" s="386"/>
      <c r="Z44" s="386"/>
      <c r="AA44" s="386"/>
      <c r="AB44" s="386"/>
      <c r="AC44" s="386"/>
      <c r="AD44" s="386"/>
      <c r="AE44" s="386"/>
      <c r="AF44" s="386"/>
      <c r="AG44" s="386"/>
    </row>
    <row r="45" spans="1:33" ht="16.95" customHeight="1" x14ac:dyDescent="0.45">
      <c r="A45" s="386"/>
      <c r="B45" s="386" t="s">
        <v>134</v>
      </c>
      <c r="C45" s="386"/>
      <c r="D45" s="386"/>
      <c r="E45" s="386"/>
      <c r="F45" s="386"/>
      <c r="G45" s="386"/>
      <c r="H45" s="386"/>
      <c r="I45" s="386"/>
      <c r="J45" s="386"/>
      <c r="K45" s="401"/>
      <c r="L45" s="401"/>
      <c r="M45" s="401"/>
      <c r="N45" s="401"/>
      <c r="O45" s="401"/>
      <c r="P45" s="401"/>
      <c r="Q45" s="401"/>
      <c r="R45" s="401"/>
      <c r="S45" s="401"/>
      <c r="T45" s="401"/>
      <c r="U45" s="401"/>
      <c r="V45" s="401"/>
      <c r="W45" s="401"/>
      <c r="X45" s="401"/>
      <c r="Y45" s="386"/>
      <c r="Z45" s="386"/>
      <c r="AA45" s="386"/>
      <c r="AB45" s="386"/>
      <c r="AC45" s="386"/>
      <c r="AD45" s="386"/>
      <c r="AE45" s="386"/>
      <c r="AF45" s="386"/>
      <c r="AG45" s="386"/>
    </row>
    <row r="46" spans="1:33" x14ac:dyDescent="0.45">
      <c r="A46" s="386" t="s">
        <v>116</v>
      </c>
      <c r="B46" s="386"/>
      <c r="C46" s="386"/>
      <c r="D46" s="386"/>
      <c r="E46" s="386"/>
      <c r="F46" s="386"/>
      <c r="G46" s="386"/>
      <c r="H46" s="386"/>
      <c r="I46" s="386"/>
      <c r="J46" s="386"/>
      <c r="K46" s="386"/>
      <c r="L46" s="386"/>
      <c r="M46" s="386"/>
      <c r="N46" s="386"/>
      <c r="O46" s="386"/>
      <c r="P46" s="386"/>
      <c r="Q46" s="386"/>
      <c r="R46" s="386"/>
      <c r="S46" s="386"/>
      <c r="T46" s="386"/>
      <c r="U46" s="386"/>
      <c r="V46" s="386"/>
      <c r="W46" s="386"/>
      <c r="X46" s="386"/>
      <c r="Y46" s="386"/>
      <c r="Z46" s="386"/>
      <c r="AA46" s="386"/>
      <c r="AB46" s="386"/>
      <c r="AC46" s="386"/>
      <c r="AD46" s="386"/>
      <c r="AE46" s="386"/>
      <c r="AF46" s="386"/>
      <c r="AG46" s="386"/>
    </row>
    <row r="47" spans="1:33" x14ac:dyDescent="0.45">
      <c r="A47" s="386" t="s">
        <v>117</v>
      </c>
      <c r="B47" s="386"/>
      <c r="C47" s="386"/>
      <c r="D47" s="386"/>
      <c r="E47" s="386"/>
      <c r="F47" s="386"/>
      <c r="G47" s="386"/>
      <c r="H47" s="386"/>
      <c r="I47" s="386"/>
      <c r="J47" s="386"/>
      <c r="K47" s="386"/>
      <c r="L47" s="386"/>
      <c r="M47" s="386"/>
      <c r="N47" s="386"/>
      <c r="O47" s="386"/>
      <c r="P47" s="386"/>
      <c r="Q47" s="386"/>
      <c r="R47" s="386"/>
      <c r="S47" s="386"/>
      <c r="T47" s="386"/>
      <c r="U47" s="386"/>
      <c r="V47" s="386"/>
      <c r="W47" s="386"/>
      <c r="X47" s="386"/>
      <c r="Y47" s="386"/>
      <c r="Z47" s="386"/>
      <c r="AA47" s="386"/>
      <c r="AB47" s="386"/>
      <c r="AC47" s="386"/>
      <c r="AD47" s="386"/>
      <c r="AE47" s="386"/>
      <c r="AF47" s="386"/>
      <c r="AG47" s="386"/>
    </row>
    <row r="48" spans="1:33" x14ac:dyDescent="0.45">
      <c r="A48" s="386" t="s">
        <v>118</v>
      </c>
      <c r="B48" s="386"/>
      <c r="C48" s="386"/>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row>
    <row r="49" spans="1:33" x14ac:dyDescent="0.45">
      <c r="A49" s="386"/>
      <c r="B49" s="386"/>
      <c r="C49" s="386"/>
      <c r="D49" s="386"/>
      <c r="E49" s="386"/>
      <c r="F49" s="386"/>
      <c r="G49" s="386"/>
      <c r="H49" s="386"/>
      <c r="I49" s="386"/>
      <c r="J49" s="386"/>
      <c r="K49" s="386"/>
      <c r="L49" s="386"/>
      <c r="M49" s="386"/>
      <c r="N49" s="386"/>
      <c r="O49" s="386"/>
      <c r="P49" s="386"/>
      <c r="Q49" s="386"/>
      <c r="R49" s="386"/>
      <c r="S49" s="386"/>
      <c r="T49" s="386"/>
      <c r="U49" s="386"/>
      <c r="V49" s="386"/>
      <c r="W49" s="386"/>
      <c r="X49" s="386"/>
      <c r="Y49" s="386"/>
      <c r="Z49" s="386"/>
      <c r="AA49" s="386"/>
      <c r="AB49" s="386"/>
      <c r="AC49" s="386"/>
      <c r="AD49" s="386"/>
      <c r="AE49" s="386"/>
      <c r="AF49" s="386"/>
      <c r="AG49" s="386"/>
    </row>
  </sheetData>
  <sheetProtection algorithmName="SHA-512" hashValue="O1ed4lUy/XD/ylRnB1LAz0r6G/AoZwBfjDUST5PbCJOTwxMlWyX4PTSh2fuJuaFsvnSNrj4FXcFG596n8vLTUA==" saltValue="TTWk6OZmST38iH5y/k7WvQ==" spinCount="100000" sheet="1" objects="1" scenarios="1"/>
  <mergeCells count="16">
    <mergeCell ref="AA32:AG32"/>
    <mergeCell ref="I35:X35"/>
    <mergeCell ref="I39:X39"/>
    <mergeCell ref="A31:H31"/>
    <mergeCell ref="N31:W32"/>
    <mergeCell ref="I31:L31"/>
    <mergeCell ref="I29:L29"/>
    <mergeCell ref="P7:Q7"/>
    <mergeCell ref="R7:Z7"/>
    <mergeCell ref="R8:Z8"/>
    <mergeCell ref="J17:K17"/>
    <mergeCell ref="A17:B17"/>
    <mergeCell ref="R10:Z10"/>
    <mergeCell ref="R6:Z6"/>
    <mergeCell ref="R9:Z9"/>
    <mergeCell ref="I28:L28"/>
  </mergeCells>
  <phoneticPr fontId="1"/>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F158"/>
  <sheetViews>
    <sheetView view="pageBreakPreview" topLeftCell="A99" zoomScaleNormal="70" zoomScaleSheetLayoutView="100" workbookViewId="0">
      <selection activeCell="G102" sqref="G102"/>
    </sheetView>
  </sheetViews>
  <sheetFormatPr defaultRowHeight="18" x14ac:dyDescent="0.45"/>
  <cols>
    <col min="1" max="1" width="0.69921875" customWidth="1"/>
    <col min="2" max="2" width="18.19921875" customWidth="1"/>
    <col min="3" max="3" width="9.19921875" bestFit="1" customWidth="1"/>
    <col min="4" max="4" width="9.19921875" customWidth="1"/>
    <col min="5" max="5" width="9.59765625" customWidth="1"/>
    <col min="6" max="6" width="9.69921875" customWidth="1"/>
    <col min="7" max="14" width="8.69921875" customWidth="1"/>
    <col min="15" max="15" width="15.69921875" customWidth="1"/>
    <col min="16" max="16" width="13.8984375" customWidth="1"/>
    <col min="17" max="31" width="8.59765625" hidden="1" customWidth="1"/>
    <col min="32" max="32" width="8.796875" hidden="1" customWidth="1"/>
  </cols>
  <sheetData>
    <row r="1" spans="2:22" ht="19.2" customHeight="1" thickBot="1" x14ac:dyDescent="0.5"/>
    <row r="2" spans="2:22" ht="29.4" thickBot="1" x14ac:dyDescent="0.5">
      <c r="B2" s="257" t="s">
        <v>141</v>
      </c>
      <c r="C2" s="257"/>
      <c r="D2" s="257"/>
      <c r="E2" s="257"/>
      <c r="F2" s="257"/>
      <c r="G2" s="257"/>
      <c r="H2" s="257"/>
      <c r="I2" s="257"/>
      <c r="J2" s="257"/>
      <c r="K2" s="257"/>
      <c r="L2" s="258"/>
      <c r="M2" s="255" t="s">
        <v>31</v>
      </c>
      <c r="N2" s="256"/>
      <c r="O2" s="4" t="s">
        <v>2</v>
      </c>
    </row>
    <row r="3" spans="2:22" ht="26.1" customHeight="1" thickBot="1" x14ac:dyDescent="0.5">
      <c r="B3" s="5" t="s">
        <v>33</v>
      </c>
      <c r="O3" s="151" t="s">
        <v>199</v>
      </c>
    </row>
    <row r="4" spans="2:22" ht="50.1" customHeight="1" thickBot="1" x14ac:dyDescent="0.5">
      <c r="B4" s="261" t="s">
        <v>226</v>
      </c>
      <c r="C4" s="262"/>
      <c r="D4" s="273" t="str">
        <f>IF(TRIM(SUBSTITUTE(中間報告書!R8,"　",""))="","中間報告書のシートに団体名を入力してください",中間報告書!R8)</f>
        <v>中間報告書のシートに団体名を入力してください</v>
      </c>
      <c r="E4" s="274"/>
      <c r="F4" s="274"/>
      <c r="G4" s="274"/>
      <c r="H4" s="274"/>
      <c r="I4" s="274"/>
      <c r="J4" s="274"/>
      <c r="K4" s="274"/>
      <c r="L4" s="274"/>
      <c r="M4" s="274"/>
      <c r="N4" s="275"/>
      <c r="O4" s="152" t="str">
        <f>IF(SUMPRODUCT(--(LEN(TRIM(SUBSTITUTE(D4,"　","")))=0))&gt;0,"未入力があります","")</f>
        <v/>
      </c>
    </row>
    <row r="5" spans="2:22" ht="50.1" customHeight="1" thickBot="1" x14ac:dyDescent="0.5">
      <c r="B5" s="261" t="s">
        <v>81</v>
      </c>
      <c r="C5" s="262"/>
      <c r="D5" s="270"/>
      <c r="E5" s="271"/>
      <c r="F5" s="271"/>
      <c r="G5" s="271"/>
      <c r="H5" s="271"/>
      <c r="I5" s="271"/>
      <c r="J5" s="271"/>
      <c r="K5" s="271"/>
      <c r="L5" s="271"/>
      <c r="M5" s="271"/>
      <c r="N5" s="272"/>
      <c r="O5" s="152" t="str">
        <f>IF(SUMPRODUCT(--(LEN(TRIM(SUBSTITUTE(D5,"　","")))=0))&gt;0,"未入力があります","")</f>
        <v>未入力があります</v>
      </c>
      <c r="T5" s="1"/>
    </row>
    <row r="6" spans="2:22" ht="49.2" customHeight="1" thickBot="1" x14ac:dyDescent="0.5">
      <c r="B6" s="263" t="s">
        <v>1</v>
      </c>
      <c r="C6" s="264"/>
      <c r="D6" s="265"/>
      <c r="E6" s="266"/>
      <c r="F6" s="266"/>
      <c r="G6" s="266"/>
      <c r="H6" s="266"/>
      <c r="I6" s="266"/>
      <c r="J6" s="266"/>
      <c r="K6" s="266"/>
      <c r="L6" s="266"/>
      <c r="M6" s="266"/>
      <c r="N6" s="267"/>
      <c r="O6" s="152" t="str">
        <f>IF(SUMPRODUCT(--(LEN(TRIM(SUBSTITUTE(D6,"　","")))=0))&gt;0,"未入力があります","")</f>
        <v>未入力があります</v>
      </c>
    </row>
    <row r="7" spans="2:22" ht="41.7" customHeight="1" thickBot="1" x14ac:dyDescent="0.5">
      <c r="B7" s="153" t="s">
        <v>19</v>
      </c>
      <c r="C7" s="5" t="s">
        <v>193</v>
      </c>
      <c r="D7" s="154"/>
      <c r="E7" s="154"/>
      <c r="F7" s="154"/>
      <c r="G7" s="154"/>
    </row>
    <row r="8" spans="2:22" ht="41.7" hidden="1" customHeight="1" x14ac:dyDescent="0.45">
      <c r="B8" s="153"/>
      <c r="C8" s="155" t="str">
        <f>IF(C$10=$O$2,"●","")</f>
        <v>●</v>
      </c>
      <c r="D8" s="155" t="str">
        <f t="shared" ref="D8:N8" si="0">IF(D$10=$O$2,"●","")</f>
        <v/>
      </c>
      <c r="E8" s="155" t="str">
        <f t="shared" si="0"/>
        <v/>
      </c>
      <c r="F8" s="155" t="str">
        <f t="shared" si="0"/>
        <v/>
      </c>
      <c r="G8" s="155" t="str">
        <f t="shared" si="0"/>
        <v/>
      </c>
      <c r="H8" s="155" t="str">
        <f t="shared" si="0"/>
        <v/>
      </c>
      <c r="I8" s="155" t="str">
        <f t="shared" si="0"/>
        <v/>
      </c>
      <c r="J8" s="155" t="str">
        <f t="shared" si="0"/>
        <v/>
      </c>
      <c r="K8" s="155" t="str">
        <f t="shared" si="0"/>
        <v/>
      </c>
      <c r="L8" s="155" t="str">
        <f t="shared" si="0"/>
        <v/>
      </c>
      <c r="M8" s="155" t="str">
        <f t="shared" si="0"/>
        <v/>
      </c>
      <c r="N8" s="155" t="str">
        <f t="shared" si="0"/>
        <v/>
      </c>
    </row>
    <row r="9" spans="2:22" ht="41.7" hidden="1" customHeight="1" thickBot="1" x14ac:dyDescent="0.5">
      <c r="B9" s="153"/>
      <c r="C9" s="155" t="str">
        <f>IF(C$8="",IF(B$9="","","●"),"●")</f>
        <v>●</v>
      </c>
      <c r="D9" s="155" t="str">
        <f t="shared" ref="D9:N9" si="1">IF(D$8="",IF(C$9="","","●"),"●")</f>
        <v>●</v>
      </c>
      <c r="E9" s="155" t="str">
        <f t="shared" si="1"/>
        <v>●</v>
      </c>
      <c r="F9" s="155" t="str">
        <f t="shared" si="1"/>
        <v>●</v>
      </c>
      <c r="G9" s="155" t="str">
        <f t="shared" si="1"/>
        <v>●</v>
      </c>
      <c r="H9" s="155" t="str">
        <f t="shared" si="1"/>
        <v>●</v>
      </c>
      <c r="I9" s="155" t="str">
        <f t="shared" si="1"/>
        <v>●</v>
      </c>
      <c r="J9" s="155" t="str">
        <f t="shared" si="1"/>
        <v>●</v>
      </c>
      <c r="K9" s="155" t="str">
        <f t="shared" si="1"/>
        <v>●</v>
      </c>
      <c r="L9" s="155" t="str">
        <f t="shared" si="1"/>
        <v>●</v>
      </c>
      <c r="M9" s="155" t="str">
        <f t="shared" si="1"/>
        <v>●</v>
      </c>
      <c r="N9" s="155" t="str">
        <f t="shared" si="1"/>
        <v>●</v>
      </c>
    </row>
    <row r="10" spans="2:22" ht="29.1" customHeight="1" x14ac:dyDescent="0.45">
      <c r="B10" s="6" t="s">
        <v>155</v>
      </c>
      <c r="C10" s="7" t="s">
        <v>2</v>
      </c>
      <c r="D10" s="8" t="s">
        <v>4</v>
      </c>
      <c r="E10" s="8" t="s">
        <v>5</v>
      </c>
      <c r="F10" s="8" t="s">
        <v>6</v>
      </c>
      <c r="G10" s="8" t="s">
        <v>7</v>
      </c>
      <c r="H10" s="8" t="s">
        <v>8</v>
      </c>
      <c r="I10" s="8" t="s">
        <v>9</v>
      </c>
      <c r="J10" s="8" t="s">
        <v>10</v>
      </c>
      <c r="K10" s="8" t="s">
        <v>11</v>
      </c>
      <c r="L10" s="8" t="s">
        <v>12</v>
      </c>
      <c r="M10" s="8" t="s">
        <v>13</v>
      </c>
      <c r="N10" s="80"/>
      <c r="O10" s="9" t="s">
        <v>15</v>
      </c>
      <c r="P10" s="241" t="str">
        <f t="array" ref="P10">IF(SUMPRODUCT(--(LEN(TRIM(SUBSTITUTE(C11:M11,"　","")))=0))&gt;0,"活動日数に未入力があります","")</f>
        <v>活動日数に未入力があります</v>
      </c>
    </row>
    <row r="11" spans="2:22" ht="29.1" customHeight="1" thickBot="1" x14ac:dyDescent="0.5">
      <c r="B11" s="10" t="s">
        <v>143</v>
      </c>
      <c r="C11" s="148"/>
      <c r="D11" s="148"/>
      <c r="E11" s="148"/>
      <c r="F11" s="148"/>
      <c r="G11" s="148"/>
      <c r="H11" s="148"/>
      <c r="I11" s="148"/>
      <c r="J11" s="148"/>
      <c r="K11" s="148"/>
      <c r="L11" s="148"/>
      <c r="M11" s="148"/>
      <c r="N11" s="81"/>
      <c r="O11" s="11">
        <f>SUMIFS(C11:M11,C9:M9,"●")</f>
        <v>0</v>
      </c>
      <c r="P11" s="241"/>
    </row>
    <row r="12" spans="2:22" ht="43.95" customHeight="1" thickBot="1" x14ac:dyDescent="0.5">
      <c r="B12" s="12"/>
      <c r="C12" s="13" t="str">
        <f>IF(C$9="","入力不可","")</f>
        <v/>
      </c>
      <c r="D12" s="14" t="str">
        <f t="shared" ref="D12:N12" si="2">IF(D$9="","入力不可","")</f>
        <v/>
      </c>
      <c r="E12" s="14" t="str">
        <f t="shared" si="2"/>
        <v/>
      </c>
      <c r="F12" s="14" t="str">
        <f t="shared" si="2"/>
        <v/>
      </c>
      <c r="G12" s="14" t="str">
        <f t="shared" si="2"/>
        <v/>
      </c>
      <c r="H12" s="14" t="str">
        <f t="shared" si="2"/>
        <v/>
      </c>
      <c r="I12" s="14" t="str">
        <f t="shared" si="2"/>
        <v/>
      </c>
      <c r="J12" s="14" t="str">
        <f t="shared" si="2"/>
        <v/>
      </c>
      <c r="K12" s="14" t="str">
        <f t="shared" si="2"/>
        <v/>
      </c>
      <c r="L12" s="14" t="str">
        <f t="shared" si="2"/>
        <v/>
      </c>
      <c r="M12" s="14" t="str">
        <f t="shared" si="2"/>
        <v/>
      </c>
      <c r="N12" s="14" t="str">
        <f t="shared" si="2"/>
        <v/>
      </c>
      <c r="O12" s="15" t="s">
        <v>26</v>
      </c>
      <c r="V12" t="s">
        <v>22</v>
      </c>
    </row>
    <row r="13" spans="2:22" ht="46.95" customHeight="1" thickBot="1" x14ac:dyDescent="0.5">
      <c r="B13" s="12"/>
      <c r="C13" s="116" t="s">
        <v>200</v>
      </c>
      <c r="D13" s="105"/>
      <c r="E13" s="106"/>
      <c r="F13" s="104"/>
      <c r="G13" s="16"/>
      <c r="H13" s="16"/>
      <c r="I13" s="16"/>
      <c r="J13" s="16"/>
      <c r="K13" s="16"/>
      <c r="L13" s="16"/>
      <c r="M13" s="268" t="s">
        <v>25</v>
      </c>
      <c r="N13" s="269"/>
      <c r="O13" s="17" t="str">
        <f>+S15</f>
        <v xml:space="preserve"> </v>
      </c>
      <c r="P13" s="156" t="str">
        <f>IF(OR(SUBSTITUTE(TRIM(H11),"　","")="",SUBSTITUTE(TRIM(I11),"　","")="",SUBSTITUTE(TRIM(J11),"　","")="",SUBSTITUTE(TRIM(K11),"　","")="",SUBSTITUTE(TRIM(L11),"　","")="",SUBSTITUTE(TRIM(M11),"　","")=""),"活動予定日数を入力してください","")</f>
        <v>活動予定日数を入力してください</v>
      </c>
      <c r="S13" s="157">
        <f>IF(O11&gt;200,300000,IF(O11&gt;150,300000,IF(O11&gt;100,300000,IF(O11&gt;50,200000,IF(O11&gt;0,100000,0)))))</f>
        <v>0</v>
      </c>
      <c r="V13" t="s">
        <v>3</v>
      </c>
    </row>
    <row r="14" spans="2:22" ht="19.2" customHeight="1" thickBot="1" x14ac:dyDescent="0.5">
      <c r="B14" s="18"/>
      <c r="C14" s="18"/>
      <c r="D14" s="18"/>
      <c r="E14" s="18"/>
      <c r="F14" s="18"/>
      <c r="G14" s="18"/>
      <c r="H14" s="18"/>
      <c r="I14" s="18"/>
      <c r="J14" s="18"/>
      <c r="K14" s="18"/>
      <c r="L14" s="18"/>
      <c r="M14" s="18"/>
      <c r="N14" s="18"/>
      <c r="O14" s="15" t="s">
        <v>27</v>
      </c>
      <c r="V14" t="s">
        <v>23</v>
      </c>
    </row>
    <row r="15" spans="2:22" ht="38.1" customHeight="1" thickBot="1" x14ac:dyDescent="0.5">
      <c r="B15" s="19" t="s">
        <v>20</v>
      </c>
      <c r="C15" s="5" t="s">
        <v>193</v>
      </c>
      <c r="D15" s="18"/>
      <c r="E15" s="18"/>
      <c r="F15" s="18"/>
      <c r="G15" s="18"/>
      <c r="H15" s="18"/>
      <c r="I15" s="18"/>
      <c r="J15" s="18"/>
      <c r="K15" s="18"/>
      <c r="L15" s="18"/>
      <c r="M15" s="259" t="s">
        <v>32</v>
      </c>
      <c r="N15" s="260"/>
      <c r="O15" s="2"/>
      <c r="S15" s="157" t="str">
        <f>IF(O15&lt;1," ",IF(O15=1,S13/2,IF(O15&gt;1,S13,0)))</f>
        <v xml:space="preserve"> </v>
      </c>
      <c r="V15" t="s">
        <v>24</v>
      </c>
    </row>
    <row r="16" spans="2:22" ht="28.2" customHeight="1" thickBot="1" x14ac:dyDescent="0.5">
      <c r="B16" s="19"/>
      <c r="C16" s="107"/>
      <c r="D16" s="108"/>
      <c r="E16" s="108"/>
      <c r="F16" s="108"/>
      <c r="G16" s="108"/>
      <c r="H16" s="108"/>
      <c r="I16" s="108"/>
      <c r="J16" s="108"/>
      <c r="K16" s="108"/>
      <c r="L16" s="108"/>
      <c r="M16" s="18"/>
      <c r="N16" s="18"/>
      <c r="O16" s="158" t="str">
        <f>IF(SUMPRODUCT(--(LEN(TRIM(SUBSTITUTE(O15,"　","")))=0))&gt;0,"指導者人数に未入力があります","")</f>
        <v>指導者人数に未入力があります</v>
      </c>
      <c r="V16" t="s">
        <v>80</v>
      </c>
    </row>
    <row r="17" spans="2:30" ht="35.1" customHeight="1" thickBot="1" x14ac:dyDescent="0.5">
      <c r="B17" s="20" t="s">
        <v>16</v>
      </c>
      <c r="C17" s="246" t="s">
        <v>128</v>
      </c>
      <c r="D17" s="247"/>
      <c r="E17" s="248"/>
      <c r="F17" s="18"/>
      <c r="G17" s="249" t="s">
        <v>29</v>
      </c>
      <c r="H17" s="250"/>
      <c r="I17" s="251"/>
      <c r="J17" s="252"/>
      <c r="K17" s="253" t="s">
        <v>28</v>
      </c>
      <c r="L17" s="254"/>
      <c r="M17" s="251" t="s">
        <v>128</v>
      </c>
      <c r="N17" s="252"/>
      <c r="O17" s="158" t="str">
        <f>IF(OR(SUBSTITUTE(TRIM(C17),"　","")="",SUBSTITUTE(TRIM(I17),"　","")="",SUBSTITUTE(TRIM(M17),"　","")=""),"黄色セルに未入力があります","")</f>
        <v>黄色セルに未入力があります</v>
      </c>
    </row>
    <row r="18" spans="2:30" ht="27.6" customHeight="1" x14ac:dyDescent="0.45">
      <c r="B18" s="6" t="s">
        <v>153</v>
      </c>
      <c r="C18" s="21" t="s">
        <v>2</v>
      </c>
      <c r="D18" s="8" t="s">
        <v>4</v>
      </c>
      <c r="E18" s="8" t="s">
        <v>5</v>
      </c>
      <c r="F18" s="8" t="s">
        <v>6</v>
      </c>
      <c r="G18" s="8" t="s">
        <v>7</v>
      </c>
      <c r="H18" s="8" t="s">
        <v>8</v>
      </c>
      <c r="I18" s="8" t="s">
        <v>9</v>
      </c>
      <c r="J18" s="8" t="s">
        <v>10</v>
      </c>
      <c r="K18" s="8" t="s">
        <v>11</v>
      </c>
      <c r="L18" s="8" t="s">
        <v>12</v>
      </c>
      <c r="M18" s="8" t="s">
        <v>13</v>
      </c>
      <c r="N18" s="80"/>
      <c r="O18" s="9" t="s">
        <v>15</v>
      </c>
      <c r="P18" s="241" t="str">
        <f t="array" ref="P18">IF(SUMPRODUCT((COLUMN(C19:M19)&gt;=COLUMN(C19)+MATCH($O$2,C18:M18,0)-1)*(LEN(TRIM(SUBSTITUTE(C19:M19,"　","")))=0))&gt;0,"活動日数に未入力があります","")</f>
        <v>活動日数に未入力があります</v>
      </c>
    </row>
    <row r="19" spans="2:30" ht="27.6" customHeight="1" x14ac:dyDescent="0.45">
      <c r="B19" s="91" t="s">
        <v>143</v>
      </c>
      <c r="C19" s="3"/>
      <c r="D19" s="3"/>
      <c r="E19" s="3"/>
      <c r="F19" s="3"/>
      <c r="G19" s="3"/>
      <c r="H19" s="3"/>
      <c r="I19" s="3"/>
      <c r="J19" s="3"/>
      <c r="K19" s="3"/>
      <c r="L19" s="3"/>
      <c r="M19" s="3"/>
      <c r="N19" s="84" t="s">
        <v>128</v>
      </c>
      <c r="O19" s="22">
        <f>SUM(C19:N19)</f>
        <v>0</v>
      </c>
      <c r="P19" s="241"/>
    </row>
    <row r="20" spans="2:30" ht="27.6" customHeight="1" thickBot="1" x14ac:dyDescent="0.5">
      <c r="B20" s="91" t="s">
        <v>142</v>
      </c>
      <c r="C20" s="36"/>
      <c r="D20" s="36"/>
      <c r="E20" s="36"/>
      <c r="F20" s="36"/>
      <c r="G20" s="36"/>
      <c r="H20" s="36"/>
      <c r="I20" s="36"/>
      <c r="J20" s="36"/>
      <c r="K20" s="36"/>
      <c r="L20" s="36"/>
      <c r="M20" s="36"/>
      <c r="N20" s="85"/>
      <c r="O20" s="23">
        <f>SUM(C20:M20)</f>
        <v>0</v>
      </c>
      <c r="P20" s="241" t="str">
        <f t="array" ref="P20">IF(SUMPRODUCT((COLUMN(C20:M20)&gt;=COLUMN(C20)+MATCH($O$2,C18:M18,0)-1)*(LEN(TRIM(SUBSTITUTE(C20:M20,"　","")))=0))&gt;0,"月別支払額に未入力があります","")</f>
        <v>月別支払額に未入力があります</v>
      </c>
    </row>
    <row r="21" spans="2:30" ht="27.6" customHeight="1" x14ac:dyDescent="0.45">
      <c r="B21" s="48" t="s">
        <v>30</v>
      </c>
      <c r="C21" s="35">
        <f>+C19*1000</f>
        <v>0</v>
      </c>
      <c r="D21" s="35">
        <f t="shared" ref="D21:M21" si="3">+D19*1000</f>
        <v>0</v>
      </c>
      <c r="E21" s="35">
        <f t="shared" si="3"/>
        <v>0</v>
      </c>
      <c r="F21" s="35">
        <f t="shared" si="3"/>
        <v>0</v>
      </c>
      <c r="G21" s="35">
        <f t="shared" si="3"/>
        <v>0</v>
      </c>
      <c r="H21" s="35">
        <f t="shared" si="3"/>
        <v>0</v>
      </c>
      <c r="I21" s="35">
        <f t="shared" si="3"/>
        <v>0</v>
      </c>
      <c r="J21" s="35">
        <f t="shared" si="3"/>
        <v>0</v>
      </c>
      <c r="K21" s="35">
        <f t="shared" si="3"/>
        <v>0</v>
      </c>
      <c r="L21" s="35">
        <f t="shared" si="3"/>
        <v>0</v>
      </c>
      <c r="M21" s="35">
        <f t="shared" si="3"/>
        <v>0</v>
      </c>
      <c r="N21" s="82"/>
      <c r="O21" s="22">
        <f>SUM(C21:M21)</f>
        <v>0</v>
      </c>
      <c r="P21" s="241"/>
      <c r="S21" s="117" t="s">
        <v>2</v>
      </c>
      <c r="T21" s="118" t="s">
        <v>4</v>
      </c>
      <c r="U21" s="118" t="s">
        <v>5</v>
      </c>
      <c r="V21" s="118" t="s">
        <v>6</v>
      </c>
      <c r="W21" s="118" t="s">
        <v>7</v>
      </c>
      <c r="X21" s="118" t="s">
        <v>8</v>
      </c>
      <c r="Y21" s="118" t="s">
        <v>9</v>
      </c>
      <c r="Z21" s="118" t="s">
        <v>10</v>
      </c>
      <c r="AA21" s="118" t="s">
        <v>11</v>
      </c>
      <c r="AB21" s="118" t="s">
        <v>12</v>
      </c>
      <c r="AC21" s="118" t="s">
        <v>13</v>
      </c>
      <c r="AD21" s="119" t="s">
        <v>14</v>
      </c>
    </row>
    <row r="22" spans="2:30" ht="27.6" customHeight="1" thickBot="1" x14ac:dyDescent="0.5">
      <c r="B22" s="92" t="s">
        <v>154</v>
      </c>
      <c r="C22" s="25">
        <f>+S22</f>
        <v>0</v>
      </c>
      <c r="D22" s="25">
        <f t="shared" ref="D22:M22" si="4">+T22</f>
        <v>0</v>
      </c>
      <c r="E22" s="25">
        <f t="shared" si="4"/>
        <v>0</v>
      </c>
      <c r="F22" s="25">
        <f t="shared" si="4"/>
        <v>0</v>
      </c>
      <c r="G22" s="25">
        <f t="shared" si="4"/>
        <v>0</v>
      </c>
      <c r="H22" s="25">
        <f t="shared" si="4"/>
        <v>0</v>
      </c>
      <c r="I22" s="25">
        <f t="shared" si="4"/>
        <v>0</v>
      </c>
      <c r="J22" s="25">
        <f t="shared" si="4"/>
        <v>0</v>
      </c>
      <c r="K22" s="25">
        <f t="shared" si="4"/>
        <v>0</v>
      </c>
      <c r="L22" s="25">
        <f t="shared" si="4"/>
        <v>0</v>
      </c>
      <c r="M22" s="25">
        <f t="shared" si="4"/>
        <v>0</v>
      </c>
      <c r="N22" s="83"/>
      <c r="O22" s="26">
        <f>SUM(C22:M22)</f>
        <v>0</v>
      </c>
      <c r="P22" s="159"/>
      <c r="S22" s="120">
        <f>IF(C20/2&gt;C21,C21,C20/2)</f>
        <v>0</v>
      </c>
      <c r="T22" s="120">
        <f t="shared" ref="T22:AC22" si="5">IF(D20/2&gt;D21,D21,D20/2)</f>
        <v>0</v>
      </c>
      <c r="U22" s="120">
        <f t="shared" si="5"/>
        <v>0</v>
      </c>
      <c r="V22" s="120">
        <f t="shared" si="5"/>
        <v>0</v>
      </c>
      <c r="W22" s="120">
        <f t="shared" si="5"/>
        <v>0</v>
      </c>
      <c r="X22" s="120">
        <f t="shared" si="5"/>
        <v>0</v>
      </c>
      <c r="Y22" s="120">
        <f t="shared" si="5"/>
        <v>0</v>
      </c>
      <c r="Z22" s="120">
        <f t="shared" si="5"/>
        <v>0</v>
      </c>
      <c r="AA22" s="120">
        <f t="shared" si="5"/>
        <v>0</v>
      </c>
      <c r="AB22" s="120">
        <f t="shared" si="5"/>
        <v>0</v>
      </c>
      <c r="AC22" s="120">
        <f t="shared" si="5"/>
        <v>0</v>
      </c>
      <c r="AD22" s="120"/>
    </row>
    <row r="23" spans="2:30" ht="27" customHeight="1" thickBot="1" x14ac:dyDescent="0.5">
      <c r="B23" s="33"/>
      <c r="C23" s="13" t="str">
        <f>IF(C$9="","入力不可","")</f>
        <v/>
      </c>
      <c r="D23" s="14" t="str">
        <f t="shared" ref="D23:N23" si="6">IF(D$9="","入力不可","")</f>
        <v/>
      </c>
      <c r="E23" s="14" t="str">
        <f t="shared" si="6"/>
        <v/>
      </c>
      <c r="F23" s="14" t="str">
        <f t="shared" si="6"/>
        <v/>
      </c>
      <c r="G23" s="14" t="str">
        <f t="shared" si="6"/>
        <v/>
      </c>
      <c r="H23" s="14" t="str">
        <f t="shared" si="6"/>
        <v/>
      </c>
      <c r="I23" s="14" t="str">
        <f t="shared" si="6"/>
        <v/>
      </c>
      <c r="J23" s="14" t="str">
        <f t="shared" si="6"/>
        <v/>
      </c>
      <c r="K23" s="14" t="str">
        <f t="shared" si="6"/>
        <v/>
      </c>
      <c r="L23" s="14" t="str">
        <f t="shared" si="6"/>
        <v/>
      </c>
      <c r="M23" s="14" t="str">
        <f t="shared" si="6"/>
        <v/>
      </c>
      <c r="N23" s="14" t="str">
        <f t="shared" si="6"/>
        <v/>
      </c>
      <c r="O23" s="34"/>
      <c r="P23" s="159"/>
      <c r="S23" s="16"/>
      <c r="T23" s="16"/>
      <c r="U23" s="16"/>
      <c r="V23" s="16"/>
      <c r="W23" s="16"/>
      <c r="X23" s="16"/>
      <c r="Y23" s="16"/>
      <c r="Z23" s="16"/>
      <c r="AA23" s="16"/>
      <c r="AB23" s="16"/>
      <c r="AC23" s="16"/>
      <c r="AD23" s="16"/>
    </row>
    <row r="24" spans="2:30" ht="37.200000000000003" customHeight="1" thickBot="1" x14ac:dyDescent="0.5">
      <c r="B24" s="20" t="s">
        <v>17</v>
      </c>
      <c r="C24" s="246" t="s">
        <v>128</v>
      </c>
      <c r="D24" s="247"/>
      <c r="E24" s="248"/>
      <c r="F24" s="18"/>
      <c r="G24" s="249" t="s">
        <v>29</v>
      </c>
      <c r="H24" s="250"/>
      <c r="I24" s="251"/>
      <c r="J24" s="252"/>
      <c r="K24" s="253" t="s">
        <v>28</v>
      </c>
      <c r="L24" s="254"/>
      <c r="M24" s="251" t="s">
        <v>128</v>
      </c>
      <c r="N24" s="252"/>
      <c r="O24" s="158" t="str">
        <f>IF(OR(SUBSTITUTE(TRIM(C24),"　","")="",SUBSTITUTE(TRIM(I24),"　","")="",SUBSTITUTE(TRIM(M24),"　","")=""),"黄色セルに未入力があります","")</f>
        <v>黄色セルに未入力があります</v>
      </c>
      <c r="P24" s="159"/>
    </row>
    <row r="25" spans="2:30" ht="27" customHeight="1" x14ac:dyDescent="0.45">
      <c r="B25" s="6" t="s">
        <v>153</v>
      </c>
      <c r="C25" s="7" t="s">
        <v>2</v>
      </c>
      <c r="D25" s="8" t="s">
        <v>4</v>
      </c>
      <c r="E25" s="8" t="s">
        <v>5</v>
      </c>
      <c r="F25" s="8" t="s">
        <v>6</v>
      </c>
      <c r="G25" s="8" t="s">
        <v>7</v>
      </c>
      <c r="H25" s="8" t="s">
        <v>8</v>
      </c>
      <c r="I25" s="8" t="s">
        <v>9</v>
      </c>
      <c r="J25" s="8" t="s">
        <v>10</v>
      </c>
      <c r="K25" s="8" t="s">
        <v>11</v>
      </c>
      <c r="L25" s="8" t="s">
        <v>12</v>
      </c>
      <c r="M25" s="8" t="s">
        <v>13</v>
      </c>
      <c r="N25" s="80"/>
      <c r="O25" s="9" t="s">
        <v>15</v>
      </c>
      <c r="P25" s="241" t="str">
        <f t="array" ref="P25">IF(SUMPRODUCT((COLUMN(C26:M26)&gt;=COLUMN(C26)+MATCH($O$2,C25:M25,0)-1)*(LEN(TRIM(SUBSTITUTE(C26:M26,"　","")))=0))&gt;0,"活動日数に未入力があります","")</f>
        <v>活動日数に未入力があります</v>
      </c>
    </row>
    <row r="26" spans="2:30" ht="27" customHeight="1" x14ac:dyDescent="0.45">
      <c r="B26" s="91" t="s">
        <v>143</v>
      </c>
      <c r="C26" s="3"/>
      <c r="D26" s="3"/>
      <c r="E26" s="3"/>
      <c r="F26" s="3"/>
      <c r="G26" s="3"/>
      <c r="H26" s="3"/>
      <c r="I26" s="3"/>
      <c r="J26" s="3"/>
      <c r="K26" s="3"/>
      <c r="L26" s="3"/>
      <c r="M26" s="3"/>
      <c r="N26" s="84"/>
      <c r="O26" s="22">
        <f>SUM(C26:M26)</f>
        <v>0</v>
      </c>
      <c r="P26" s="241"/>
    </row>
    <row r="27" spans="2:30" ht="27.6" customHeight="1" thickBot="1" x14ac:dyDescent="0.5">
      <c r="B27" s="91" t="s">
        <v>142</v>
      </c>
      <c r="C27" s="36"/>
      <c r="D27" s="36"/>
      <c r="E27" s="36"/>
      <c r="F27" s="36"/>
      <c r="G27" s="36"/>
      <c r="H27" s="36"/>
      <c r="I27" s="36"/>
      <c r="J27" s="36"/>
      <c r="K27" s="36"/>
      <c r="L27" s="36"/>
      <c r="M27" s="36"/>
      <c r="N27" s="85"/>
      <c r="O27" s="23">
        <f>SUM(C27:M27)</f>
        <v>0</v>
      </c>
      <c r="P27" s="241" t="str">
        <f t="array" ref="P27">IF(SUMPRODUCT((COLUMN(C27:M27)&gt;=COLUMN(C27)+MATCH($O$2,C25:M25,0)-1)*(LEN(TRIM(SUBSTITUTE(C27:M27,"　","")))=0))&gt;0,"月別支払額に未入力があります","")</f>
        <v>月別支払額に未入力があります</v>
      </c>
    </row>
    <row r="28" spans="2:30" ht="27.6" customHeight="1" x14ac:dyDescent="0.45">
      <c r="B28" s="48" t="s">
        <v>30</v>
      </c>
      <c r="C28" s="24">
        <f>+C26*1000</f>
        <v>0</v>
      </c>
      <c r="D28" s="24">
        <f t="shared" ref="D28:M28" si="7">+D26*1000</f>
        <v>0</v>
      </c>
      <c r="E28" s="24">
        <f t="shared" si="7"/>
        <v>0</v>
      </c>
      <c r="F28" s="24">
        <f t="shared" si="7"/>
        <v>0</v>
      </c>
      <c r="G28" s="24">
        <f t="shared" si="7"/>
        <v>0</v>
      </c>
      <c r="H28" s="24">
        <f t="shared" si="7"/>
        <v>0</v>
      </c>
      <c r="I28" s="24">
        <f t="shared" si="7"/>
        <v>0</v>
      </c>
      <c r="J28" s="24">
        <f t="shared" si="7"/>
        <v>0</v>
      </c>
      <c r="K28" s="24">
        <f t="shared" si="7"/>
        <v>0</v>
      </c>
      <c r="L28" s="24">
        <f t="shared" si="7"/>
        <v>0</v>
      </c>
      <c r="M28" s="24">
        <f t="shared" si="7"/>
        <v>0</v>
      </c>
      <c r="N28" s="82"/>
      <c r="O28" s="22">
        <f>SUM(C28:M28)</f>
        <v>0</v>
      </c>
      <c r="P28" s="241"/>
      <c r="S28" s="117" t="s">
        <v>2</v>
      </c>
      <c r="T28" s="118" t="s">
        <v>4</v>
      </c>
      <c r="U28" s="118" t="s">
        <v>5</v>
      </c>
      <c r="V28" s="118" t="s">
        <v>6</v>
      </c>
      <c r="W28" s="118" t="s">
        <v>7</v>
      </c>
      <c r="X28" s="118" t="s">
        <v>8</v>
      </c>
      <c r="Y28" s="118" t="s">
        <v>9</v>
      </c>
      <c r="Z28" s="118" t="s">
        <v>10</v>
      </c>
      <c r="AA28" s="118" t="s">
        <v>11</v>
      </c>
      <c r="AB28" s="118" t="s">
        <v>12</v>
      </c>
      <c r="AC28" s="118" t="s">
        <v>13</v>
      </c>
      <c r="AD28" s="119" t="s">
        <v>14</v>
      </c>
    </row>
    <row r="29" spans="2:30" ht="27.6" customHeight="1" thickBot="1" x14ac:dyDescent="0.5">
      <c r="B29" s="92" t="s">
        <v>154</v>
      </c>
      <c r="C29" s="25">
        <f>+S29</f>
        <v>0</v>
      </c>
      <c r="D29" s="25">
        <f t="shared" ref="D29:M29" si="8">+T29</f>
        <v>0</v>
      </c>
      <c r="E29" s="25">
        <f t="shared" si="8"/>
        <v>0</v>
      </c>
      <c r="F29" s="25">
        <f t="shared" si="8"/>
        <v>0</v>
      </c>
      <c r="G29" s="25">
        <f t="shared" si="8"/>
        <v>0</v>
      </c>
      <c r="H29" s="25">
        <f t="shared" si="8"/>
        <v>0</v>
      </c>
      <c r="I29" s="25">
        <f t="shared" si="8"/>
        <v>0</v>
      </c>
      <c r="J29" s="25">
        <f t="shared" si="8"/>
        <v>0</v>
      </c>
      <c r="K29" s="25">
        <f t="shared" si="8"/>
        <v>0</v>
      </c>
      <c r="L29" s="25">
        <f t="shared" si="8"/>
        <v>0</v>
      </c>
      <c r="M29" s="25">
        <f t="shared" si="8"/>
        <v>0</v>
      </c>
      <c r="N29" s="83"/>
      <c r="O29" s="26">
        <f>SUM(C29:M29)</f>
        <v>0</v>
      </c>
      <c r="P29" s="159"/>
      <c r="S29" s="120">
        <f t="shared" ref="S29:AC29" si="9">IF(C27/2&gt;C28,C28,C27/2)</f>
        <v>0</v>
      </c>
      <c r="T29" s="120">
        <f t="shared" si="9"/>
        <v>0</v>
      </c>
      <c r="U29" s="120">
        <f t="shared" si="9"/>
        <v>0</v>
      </c>
      <c r="V29" s="120">
        <f t="shared" si="9"/>
        <v>0</v>
      </c>
      <c r="W29" s="120">
        <f t="shared" si="9"/>
        <v>0</v>
      </c>
      <c r="X29" s="120">
        <f t="shared" si="9"/>
        <v>0</v>
      </c>
      <c r="Y29" s="120">
        <f t="shared" si="9"/>
        <v>0</v>
      </c>
      <c r="Z29" s="120">
        <f t="shared" si="9"/>
        <v>0</v>
      </c>
      <c r="AA29" s="120">
        <f t="shared" si="9"/>
        <v>0</v>
      </c>
      <c r="AB29" s="120">
        <f t="shared" si="9"/>
        <v>0</v>
      </c>
      <c r="AC29" s="120">
        <f t="shared" si="9"/>
        <v>0</v>
      </c>
      <c r="AD29" s="120"/>
    </row>
    <row r="30" spans="2:30" ht="27.6" customHeight="1" thickBot="1" x14ac:dyDescent="0.5">
      <c r="B30" s="30"/>
      <c r="C30" s="13" t="str">
        <f>IF(C$9="","入力不可","")</f>
        <v/>
      </c>
      <c r="D30" s="14" t="str">
        <f t="shared" ref="D30:N30" si="10">IF(D$9="","入力不可","")</f>
        <v/>
      </c>
      <c r="E30" s="14" t="str">
        <f t="shared" si="10"/>
        <v/>
      </c>
      <c r="F30" s="14" t="str">
        <f t="shared" si="10"/>
        <v/>
      </c>
      <c r="G30" s="14" t="str">
        <f t="shared" si="10"/>
        <v/>
      </c>
      <c r="H30" s="14" t="str">
        <f t="shared" si="10"/>
        <v/>
      </c>
      <c r="I30" s="14" t="str">
        <f t="shared" si="10"/>
        <v/>
      </c>
      <c r="J30" s="14" t="str">
        <f t="shared" si="10"/>
        <v/>
      </c>
      <c r="K30" s="14" t="str">
        <f t="shared" si="10"/>
        <v/>
      </c>
      <c r="L30" s="14" t="str">
        <f t="shared" si="10"/>
        <v/>
      </c>
      <c r="M30" s="14" t="str">
        <f t="shared" si="10"/>
        <v/>
      </c>
      <c r="N30" s="14" t="str">
        <f t="shared" si="10"/>
        <v/>
      </c>
      <c r="O30" s="34"/>
      <c r="P30" s="159"/>
      <c r="S30" s="16"/>
      <c r="T30" s="16"/>
      <c r="U30" s="16"/>
      <c r="V30" s="16"/>
      <c r="W30" s="16"/>
      <c r="X30" s="16"/>
      <c r="Y30" s="16"/>
      <c r="Z30" s="16"/>
      <c r="AA30" s="16"/>
      <c r="AB30" s="16"/>
      <c r="AC30" s="16"/>
      <c r="AD30" s="16"/>
    </row>
    <row r="31" spans="2:30" ht="37.200000000000003" customHeight="1" thickBot="1" x14ac:dyDescent="0.5">
      <c r="B31" s="20" t="s">
        <v>18</v>
      </c>
      <c r="C31" s="246"/>
      <c r="D31" s="247"/>
      <c r="E31" s="248"/>
      <c r="F31" s="18"/>
      <c r="G31" s="249" t="s">
        <v>29</v>
      </c>
      <c r="H31" s="250"/>
      <c r="I31" s="251"/>
      <c r="J31" s="252"/>
      <c r="K31" s="253" t="s">
        <v>28</v>
      </c>
      <c r="L31" s="254"/>
      <c r="M31" s="251"/>
      <c r="N31" s="252"/>
      <c r="O31" s="158" t="str">
        <f>IF(OR(SUBSTITUTE(TRIM(C31),"　","")="",SUBSTITUTE(TRIM(I31),"　","")="",SUBSTITUTE(TRIM(M31),"　","")=""),"黄色セルに未入力があります","")</f>
        <v>黄色セルに未入力があります</v>
      </c>
      <c r="P31" s="159"/>
    </row>
    <row r="32" spans="2:30" ht="27" customHeight="1" x14ac:dyDescent="0.45">
      <c r="B32" s="6" t="s">
        <v>153</v>
      </c>
      <c r="C32" s="7" t="s">
        <v>2</v>
      </c>
      <c r="D32" s="8" t="s">
        <v>4</v>
      </c>
      <c r="E32" s="8" t="s">
        <v>5</v>
      </c>
      <c r="F32" s="8" t="s">
        <v>6</v>
      </c>
      <c r="G32" s="8" t="s">
        <v>7</v>
      </c>
      <c r="H32" s="8" t="s">
        <v>8</v>
      </c>
      <c r="I32" s="8" t="s">
        <v>9</v>
      </c>
      <c r="J32" s="8" t="s">
        <v>10</v>
      </c>
      <c r="K32" s="8" t="s">
        <v>11</v>
      </c>
      <c r="L32" s="8" t="s">
        <v>12</v>
      </c>
      <c r="M32" s="8" t="s">
        <v>13</v>
      </c>
      <c r="N32" s="80"/>
      <c r="O32" s="9" t="s">
        <v>15</v>
      </c>
      <c r="P32" s="241" t="str">
        <f t="array" ref="P32">IF(SUMPRODUCT((COLUMN(C33:M33)&gt;=COLUMN(C33)+MATCH($O$2,C32:M32,0)-1)*(LEN(TRIM(SUBSTITUTE(C33:M33,"　","")))=0))&gt;0,"活動日数に未入力があります","")</f>
        <v>活動日数に未入力があります</v>
      </c>
    </row>
    <row r="33" spans="2:30" ht="27" customHeight="1" x14ac:dyDescent="0.45">
      <c r="B33" s="91" t="s">
        <v>143</v>
      </c>
      <c r="C33" s="3"/>
      <c r="D33" s="3"/>
      <c r="E33" s="3"/>
      <c r="F33" s="3"/>
      <c r="G33" s="3"/>
      <c r="H33" s="3"/>
      <c r="I33" s="3"/>
      <c r="J33" s="3"/>
      <c r="K33" s="3"/>
      <c r="L33" s="3"/>
      <c r="M33" s="3"/>
      <c r="N33" s="84"/>
      <c r="O33" s="22">
        <f>SUM(C33:M33)</f>
        <v>0</v>
      </c>
      <c r="P33" s="241"/>
    </row>
    <row r="34" spans="2:30" ht="27" customHeight="1" thickBot="1" x14ac:dyDescent="0.5">
      <c r="B34" s="91" t="s">
        <v>142</v>
      </c>
      <c r="C34" s="36"/>
      <c r="D34" s="36"/>
      <c r="E34" s="36"/>
      <c r="F34" s="36"/>
      <c r="G34" s="36"/>
      <c r="H34" s="36"/>
      <c r="I34" s="36"/>
      <c r="J34" s="36"/>
      <c r="K34" s="36"/>
      <c r="L34" s="36"/>
      <c r="M34" s="36"/>
      <c r="N34" s="85"/>
      <c r="O34" s="23">
        <f>SUM(C34:M34)</f>
        <v>0</v>
      </c>
      <c r="P34" s="241" t="str">
        <f t="array" ref="P34">IF(SUMPRODUCT((COLUMN(C34:M34)&gt;=COLUMN(C34)+MATCH($O$2,C32:M32,0)-1)*(LEN(TRIM(SUBSTITUTE(C34:M34,"　","")))=0))&gt;0,"月別支払額に未入力があります","")</f>
        <v>月別支払額に未入力があります</v>
      </c>
    </row>
    <row r="35" spans="2:30" ht="27" customHeight="1" x14ac:dyDescent="0.45">
      <c r="B35" s="48" t="s">
        <v>30</v>
      </c>
      <c r="C35" s="27">
        <f t="shared" ref="C35:M35" si="11">+C33*1000</f>
        <v>0</v>
      </c>
      <c r="D35" s="24">
        <f t="shared" si="11"/>
        <v>0</v>
      </c>
      <c r="E35" s="24">
        <f t="shared" si="11"/>
        <v>0</v>
      </c>
      <c r="F35" s="24">
        <f t="shared" si="11"/>
        <v>0</v>
      </c>
      <c r="G35" s="24">
        <f t="shared" si="11"/>
        <v>0</v>
      </c>
      <c r="H35" s="24">
        <f t="shared" si="11"/>
        <v>0</v>
      </c>
      <c r="I35" s="24">
        <f t="shared" si="11"/>
        <v>0</v>
      </c>
      <c r="J35" s="24">
        <f t="shared" si="11"/>
        <v>0</v>
      </c>
      <c r="K35" s="24">
        <f t="shared" si="11"/>
        <v>0</v>
      </c>
      <c r="L35" s="24">
        <f t="shared" si="11"/>
        <v>0</v>
      </c>
      <c r="M35" s="24">
        <f t="shared" si="11"/>
        <v>0</v>
      </c>
      <c r="N35" s="82"/>
      <c r="O35" s="22">
        <f>SUM(C35:M35)</f>
        <v>0</v>
      </c>
      <c r="P35" s="241"/>
      <c r="S35" s="117" t="s">
        <v>2</v>
      </c>
      <c r="T35" s="118" t="s">
        <v>4</v>
      </c>
      <c r="U35" s="118" t="s">
        <v>5</v>
      </c>
      <c r="V35" s="118" t="s">
        <v>6</v>
      </c>
      <c r="W35" s="118" t="s">
        <v>7</v>
      </c>
      <c r="X35" s="118" t="s">
        <v>8</v>
      </c>
      <c r="Y35" s="118" t="s">
        <v>9</v>
      </c>
      <c r="Z35" s="118" t="s">
        <v>10</v>
      </c>
      <c r="AA35" s="118" t="s">
        <v>11</v>
      </c>
      <c r="AB35" s="118" t="s">
        <v>12</v>
      </c>
      <c r="AC35" s="118" t="s">
        <v>13</v>
      </c>
      <c r="AD35" s="119" t="s">
        <v>14</v>
      </c>
    </row>
    <row r="36" spans="2:30" ht="27" customHeight="1" thickBot="1" x14ac:dyDescent="0.5">
      <c r="B36" s="92" t="s">
        <v>154</v>
      </c>
      <c r="C36" s="28">
        <f>+S36</f>
        <v>0</v>
      </c>
      <c r="D36" s="25">
        <f t="shared" ref="D36:M36" si="12">+T36</f>
        <v>0</v>
      </c>
      <c r="E36" s="25">
        <f t="shared" si="12"/>
        <v>0</v>
      </c>
      <c r="F36" s="25">
        <f t="shared" si="12"/>
        <v>0</v>
      </c>
      <c r="G36" s="25">
        <f t="shared" si="12"/>
        <v>0</v>
      </c>
      <c r="H36" s="25">
        <f t="shared" si="12"/>
        <v>0</v>
      </c>
      <c r="I36" s="25">
        <f t="shared" si="12"/>
        <v>0</v>
      </c>
      <c r="J36" s="25">
        <f t="shared" si="12"/>
        <v>0</v>
      </c>
      <c r="K36" s="25">
        <f t="shared" si="12"/>
        <v>0</v>
      </c>
      <c r="L36" s="25">
        <f t="shared" si="12"/>
        <v>0</v>
      </c>
      <c r="M36" s="25">
        <f t="shared" si="12"/>
        <v>0</v>
      </c>
      <c r="N36" s="83"/>
      <c r="O36" s="26">
        <f>SUM(C36:M36)</f>
        <v>0</v>
      </c>
      <c r="P36" s="241"/>
      <c r="S36" s="120">
        <f t="shared" ref="S36:AC36" si="13">IF(C34/2&gt;C35,C35,C34/2)</f>
        <v>0</v>
      </c>
      <c r="T36" s="120">
        <f t="shared" si="13"/>
        <v>0</v>
      </c>
      <c r="U36" s="120">
        <f t="shared" si="13"/>
        <v>0</v>
      </c>
      <c r="V36" s="120">
        <f t="shared" si="13"/>
        <v>0</v>
      </c>
      <c r="W36" s="120">
        <f t="shared" si="13"/>
        <v>0</v>
      </c>
      <c r="X36" s="120">
        <f t="shared" si="13"/>
        <v>0</v>
      </c>
      <c r="Y36" s="120">
        <f t="shared" si="13"/>
        <v>0</v>
      </c>
      <c r="Z36" s="120">
        <f t="shared" si="13"/>
        <v>0</v>
      </c>
      <c r="AA36" s="120">
        <f t="shared" si="13"/>
        <v>0</v>
      </c>
      <c r="AB36" s="120">
        <f t="shared" si="13"/>
        <v>0</v>
      </c>
      <c r="AC36" s="120">
        <f t="shared" si="13"/>
        <v>0</v>
      </c>
      <c r="AD36" s="120"/>
    </row>
    <row r="37" spans="2:30" ht="22.8" customHeight="1" thickBot="1" x14ac:dyDescent="0.5">
      <c r="B37" s="18"/>
      <c r="C37" s="13" t="str">
        <f>IF(C$9="","入力不可","")</f>
        <v/>
      </c>
      <c r="D37" s="14" t="str">
        <f t="shared" ref="D37:N37" si="14">IF(D$9="","入力不可","")</f>
        <v/>
      </c>
      <c r="E37" s="14" t="str">
        <f t="shared" si="14"/>
        <v/>
      </c>
      <c r="F37" s="14" t="str">
        <f t="shared" si="14"/>
        <v/>
      </c>
      <c r="G37" s="14" t="str">
        <f t="shared" si="14"/>
        <v/>
      </c>
      <c r="H37" s="14" t="str">
        <f t="shared" si="14"/>
        <v/>
      </c>
      <c r="I37" s="14" t="str">
        <f t="shared" si="14"/>
        <v/>
      </c>
      <c r="J37" s="14" t="str">
        <f t="shared" si="14"/>
        <v/>
      </c>
      <c r="K37" s="14" t="str">
        <f t="shared" si="14"/>
        <v/>
      </c>
      <c r="L37" s="14" t="str">
        <f t="shared" si="14"/>
        <v/>
      </c>
      <c r="M37" s="14" t="str">
        <f t="shared" si="14"/>
        <v/>
      </c>
      <c r="N37" s="14" t="str">
        <f t="shared" si="14"/>
        <v/>
      </c>
      <c r="O37" s="18"/>
    </row>
    <row r="38" spans="2:30" ht="37.200000000000003" customHeight="1" thickBot="1" x14ac:dyDescent="0.5">
      <c r="B38" s="20" t="s">
        <v>21</v>
      </c>
      <c r="C38" s="246" t="s">
        <v>128</v>
      </c>
      <c r="D38" s="247"/>
      <c r="E38" s="248"/>
      <c r="F38" s="18"/>
      <c r="G38" s="249" t="s">
        <v>29</v>
      </c>
      <c r="H38" s="250"/>
      <c r="I38" s="251"/>
      <c r="J38" s="252"/>
      <c r="K38" s="253" t="s">
        <v>28</v>
      </c>
      <c r="L38" s="254"/>
      <c r="M38" s="251"/>
      <c r="N38" s="252"/>
      <c r="O38" s="158" t="str">
        <f>IF(OR(SUBSTITUTE(TRIM(C38),"　","")="",SUBSTITUTE(TRIM(I38),"　","")="",SUBSTITUTE(TRIM(M38),"　","")=""),"黄色セルに未入力があります","")</f>
        <v>黄色セルに未入力があります</v>
      </c>
    </row>
    <row r="39" spans="2:30" ht="27" customHeight="1" x14ac:dyDescent="0.45">
      <c r="B39" s="6" t="s">
        <v>153</v>
      </c>
      <c r="C39" s="7" t="s">
        <v>2</v>
      </c>
      <c r="D39" s="8" t="s">
        <v>4</v>
      </c>
      <c r="E39" s="8" t="s">
        <v>5</v>
      </c>
      <c r="F39" s="8" t="s">
        <v>6</v>
      </c>
      <c r="G39" s="8" t="s">
        <v>7</v>
      </c>
      <c r="H39" s="8" t="s">
        <v>8</v>
      </c>
      <c r="I39" s="8" t="s">
        <v>9</v>
      </c>
      <c r="J39" s="8" t="s">
        <v>10</v>
      </c>
      <c r="K39" s="8" t="s">
        <v>11</v>
      </c>
      <c r="L39" s="8" t="s">
        <v>12</v>
      </c>
      <c r="M39" s="8" t="s">
        <v>13</v>
      </c>
      <c r="N39" s="80"/>
      <c r="O39" s="9" t="s">
        <v>15</v>
      </c>
      <c r="P39" s="241" t="str">
        <f t="array" ref="P39">IF(SUMPRODUCT((COLUMN(C40:M40)&gt;=COLUMN(C40)+MATCH($O$2,C39:M39,0)-1)*(LEN(TRIM(SUBSTITUTE(C40:M40,"　","")))=0))&gt;0,"活動日数に未入力があります","")</f>
        <v>活動日数に未入力があります</v>
      </c>
    </row>
    <row r="40" spans="2:30" ht="22.2" x14ac:dyDescent="0.45">
      <c r="B40" s="91" t="s">
        <v>143</v>
      </c>
      <c r="C40" s="3"/>
      <c r="D40" s="3"/>
      <c r="E40" s="3"/>
      <c r="F40" s="3"/>
      <c r="G40" s="3"/>
      <c r="H40" s="3"/>
      <c r="I40" s="3"/>
      <c r="J40" s="3"/>
      <c r="K40" s="3"/>
      <c r="L40" s="3"/>
      <c r="M40" s="3"/>
      <c r="N40" s="84"/>
      <c r="O40" s="22">
        <f>SUM(C40:M40)</f>
        <v>0</v>
      </c>
      <c r="P40" s="241"/>
    </row>
    <row r="41" spans="2:30" ht="27" customHeight="1" thickBot="1" x14ac:dyDescent="0.5">
      <c r="B41" s="91" t="s">
        <v>142</v>
      </c>
      <c r="C41" s="36"/>
      <c r="D41" s="36"/>
      <c r="E41" s="36"/>
      <c r="F41" s="36"/>
      <c r="G41" s="36"/>
      <c r="H41" s="36"/>
      <c r="I41" s="36"/>
      <c r="J41" s="36"/>
      <c r="K41" s="36"/>
      <c r="L41" s="36"/>
      <c r="M41" s="36"/>
      <c r="N41" s="85"/>
      <c r="O41" s="23">
        <f>SUM(C41:M41)</f>
        <v>0</v>
      </c>
      <c r="P41" s="241" t="str">
        <f t="array" ref="P41">IF(SUMPRODUCT((COLUMN(C41:M41)&gt;=COLUMN(C41)+MATCH($O$2,C39:M39,0)-1)*(LEN(TRIM(SUBSTITUTE(C41:M41,"　","")))=0))&gt;0,"月別支払額に未入力があります","")</f>
        <v>月別支払額に未入力があります</v>
      </c>
    </row>
    <row r="42" spans="2:30" ht="27" customHeight="1" x14ac:dyDescent="0.45">
      <c r="B42" s="48" t="s">
        <v>30</v>
      </c>
      <c r="C42" s="27">
        <f t="shared" ref="C42:M42" si="15">+C40*1000</f>
        <v>0</v>
      </c>
      <c r="D42" s="24">
        <f t="shared" si="15"/>
        <v>0</v>
      </c>
      <c r="E42" s="24">
        <f t="shared" si="15"/>
        <v>0</v>
      </c>
      <c r="F42" s="24">
        <f t="shared" si="15"/>
        <v>0</v>
      </c>
      <c r="G42" s="24">
        <f t="shared" si="15"/>
        <v>0</v>
      </c>
      <c r="H42" s="24">
        <f t="shared" si="15"/>
        <v>0</v>
      </c>
      <c r="I42" s="24">
        <f t="shared" si="15"/>
        <v>0</v>
      </c>
      <c r="J42" s="24">
        <f t="shared" si="15"/>
        <v>0</v>
      </c>
      <c r="K42" s="24">
        <f t="shared" si="15"/>
        <v>0</v>
      </c>
      <c r="L42" s="24">
        <f t="shared" si="15"/>
        <v>0</v>
      </c>
      <c r="M42" s="24">
        <f t="shared" si="15"/>
        <v>0</v>
      </c>
      <c r="N42" s="82"/>
      <c r="O42" s="22">
        <f>SUM(C42:M42)</f>
        <v>0</v>
      </c>
      <c r="P42" s="241"/>
      <c r="S42" s="117" t="s">
        <v>2</v>
      </c>
      <c r="T42" s="118" t="s">
        <v>4</v>
      </c>
      <c r="U42" s="118" t="s">
        <v>5</v>
      </c>
      <c r="V42" s="118" t="s">
        <v>6</v>
      </c>
      <c r="W42" s="118" t="s">
        <v>7</v>
      </c>
      <c r="X42" s="118" t="s">
        <v>8</v>
      </c>
      <c r="Y42" s="118" t="s">
        <v>9</v>
      </c>
      <c r="Z42" s="118" t="s">
        <v>10</v>
      </c>
      <c r="AA42" s="118" t="s">
        <v>11</v>
      </c>
      <c r="AB42" s="118" t="s">
        <v>12</v>
      </c>
      <c r="AC42" s="118" t="s">
        <v>13</v>
      </c>
      <c r="AD42" s="119" t="s">
        <v>14</v>
      </c>
    </row>
    <row r="43" spans="2:30" ht="27" customHeight="1" thickBot="1" x14ac:dyDescent="0.5">
      <c r="B43" s="92" t="s">
        <v>154</v>
      </c>
      <c r="C43" s="28">
        <f>+S43</f>
        <v>0</v>
      </c>
      <c r="D43" s="25">
        <f t="shared" ref="D43:M43" si="16">+T43</f>
        <v>0</v>
      </c>
      <c r="E43" s="25">
        <f t="shared" si="16"/>
        <v>0</v>
      </c>
      <c r="F43" s="25">
        <f t="shared" si="16"/>
        <v>0</v>
      </c>
      <c r="G43" s="25">
        <f t="shared" si="16"/>
        <v>0</v>
      </c>
      <c r="H43" s="25">
        <f t="shared" si="16"/>
        <v>0</v>
      </c>
      <c r="I43" s="25">
        <f t="shared" si="16"/>
        <v>0</v>
      </c>
      <c r="J43" s="25">
        <f t="shared" si="16"/>
        <v>0</v>
      </c>
      <c r="K43" s="25">
        <f t="shared" si="16"/>
        <v>0</v>
      </c>
      <c r="L43" s="25">
        <f t="shared" si="16"/>
        <v>0</v>
      </c>
      <c r="M43" s="25">
        <f t="shared" si="16"/>
        <v>0</v>
      </c>
      <c r="N43" s="83"/>
      <c r="O43" s="26">
        <f>SUM(C43:M43)</f>
        <v>0</v>
      </c>
      <c r="S43" s="120">
        <f t="shared" ref="S43:AC43" si="17">IF(C41/2&gt;C42,C42,C41/2)</f>
        <v>0</v>
      </c>
      <c r="T43" s="120">
        <f t="shared" si="17"/>
        <v>0</v>
      </c>
      <c r="U43" s="120">
        <f t="shared" si="17"/>
        <v>0</v>
      </c>
      <c r="V43" s="120">
        <f t="shared" si="17"/>
        <v>0</v>
      </c>
      <c r="W43" s="120">
        <f t="shared" si="17"/>
        <v>0</v>
      </c>
      <c r="X43" s="120">
        <f t="shared" si="17"/>
        <v>0</v>
      </c>
      <c r="Y43" s="120">
        <f t="shared" si="17"/>
        <v>0</v>
      </c>
      <c r="Z43" s="120">
        <f t="shared" si="17"/>
        <v>0</v>
      </c>
      <c r="AA43" s="120">
        <f t="shared" si="17"/>
        <v>0</v>
      </c>
      <c r="AB43" s="120">
        <f t="shared" si="17"/>
        <v>0</v>
      </c>
      <c r="AC43" s="120">
        <f t="shared" si="17"/>
        <v>0</v>
      </c>
      <c r="AD43" s="120"/>
    </row>
    <row r="44" spans="2:30" ht="34.950000000000003" customHeight="1" thickBot="1" x14ac:dyDescent="0.5">
      <c r="B44" s="18"/>
      <c r="C44" s="13" t="str">
        <f>IF(C$9="","入力不可","")</f>
        <v/>
      </c>
      <c r="D44" s="14" t="str">
        <f t="shared" ref="D44:N44" si="18">IF(D$9="","入力不可","")</f>
        <v/>
      </c>
      <c r="E44" s="14" t="str">
        <f t="shared" si="18"/>
        <v/>
      </c>
      <c r="F44" s="14" t="str">
        <f t="shared" si="18"/>
        <v/>
      </c>
      <c r="G44" s="14" t="str">
        <f t="shared" si="18"/>
        <v/>
      </c>
      <c r="H44" s="14" t="str">
        <f t="shared" si="18"/>
        <v/>
      </c>
      <c r="I44" s="14" t="str">
        <f t="shared" si="18"/>
        <v/>
      </c>
      <c r="J44" s="14" t="str">
        <f t="shared" si="18"/>
        <v/>
      </c>
      <c r="K44" s="14" t="str">
        <f t="shared" si="18"/>
        <v/>
      </c>
      <c r="L44" s="14" t="str">
        <f t="shared" si="18"/>
        <v/>
      </c>
      <c r="M44" s="14" t="str">
        <f t="shared" si="18"/>
        <v/>
      </c>
      <c r="N44" s="14" t="str">
        <f t="shared" si="18"/>
        <v/>
      </c>
      <c r="O44" s="18"/>
    </row>
    <row r="45" spans="2:30" ht="41.4" customHeight="1" thickBot="1" x14ac:dyDescent="0.5">
      <c r="B45" s="20" t="s">
        <v>181</v>
      </c>
      <c r="C45" s="246" t="s">
        <v>128</v>
      </c>
      <c r="D45" s="247"/>
      <c r="E45" s="248"/>
      <c r="F45" s="18"/>
      <c r="G45" s="249" t="s">
        <v>29</v>
      </c>
      <c r="H45" s="250"/>
      <c r="I45" s="251"/>
      <c r="J45" s="252"/>
      <c r="K45" s="253" t="s">
        <v>28</v>
      </c>
      <c r="L45" s="254"/>
      <c r="M45" s="251"/>
      <c r="N45" s="252"/>
      <c r="O45" s="158" t="str">
        <f>IF(OR(SUBSTITUTE(TRIM(C45),"　","")="",SUBSTITUTE(TRIM(I45),"　","")="",SUBSTITUTE(TRIM(M45),"　","")=""),"黄色セルに未入力があります","")</f>
        <v>黄色セルに未入力があります</v>
      </c>
    </row>
    <row r="46" spans="2:30" ht="27.6" customHeight="1" x14ac:dyDescent="0.45">
      <c r="B46" s="6" t="s">
        <v>153</v>
      </c>
      <c r="C46" s="7" t="s">
        <v>2</v>
      </c>
      <c r="D46" s="8" t="s">
        <v>4</v>
      </c>
      <c r="E46" s="8" t="s">
        <v>5</v>
      </c>
      <c r="F46" s="8" t="s">
        <v>6</v>
      </c>
      <c r="G46" s="8" t="s">
        <v>7</v>
      </c>
      <c r="H46" s="8" t="s">
        <v>8</v>
      </c>
      <c r="I46" s="8" t="s">
        <v>9</v>
      </c>
      <c r="J46" s="8" t="s">
        <v>10</v>
      </c>
      <c r="K46" s="8" t="s">
        <v>11</v>
      </c>
      <c r="L46" s="8" t="s">
        <v>12</v>
      </c>
      <c r="M46" s="8" t="s">
        <v>13</v>
      </c>
      <c r="N46" s="80"/>
      <c r="O46" s="9" t="s">
        <v>15</v>
      </c>
      <c r="P46" s="241" t="str">
        <f t="array" ref="P46">IF(SUMPRODUCT((COLUMN(C47:M47)&gt;=COLUMN(C47)+MATCH($O$2,C46:M46,0)-1)*(LEN(TRIM(SUBSTITUTE(C47:M47,"　","")))=0))&gt;0,"活動日数に未入力があります","")</f>
        <v>活動日数に未入力があります</v>
      </c>
    </row>
    <row r="47" spans="2:30" ht="27.6" customHeight="1" x14ac:dyDescent="0.45">
      <c r="B47" s="91" t="s">
        <v>143</v>
      </c>
      <c r="C47" s="3"/>
      <c r="D47" s="3"/>
      <c r="E47" s="3"/>
      <c r="F47" s="3"/>
      <c r="G47" s="3"/>
      <c r="H47" s="3"/>
      <c r="I47" s="3"/>
      <c r="J47" s="3"/>
      <c r="K47" s="3"/>
      <c r="L47" s="3"/>
      <c r="M47" s="3"/>
      <c r="N47" s="84"/>
      <c r="O47" s="22">
        <f>SUM(C47:M47)</f>
        <v>0</v>
      </c>
      <c r="P47" s="241"/>
    </row>
    <row r="48" spans="2:30" ht="27.6" customHeight="1" thickBot="1" x14ac:dyDescent="0.5">
      <c r="B48" s="91" t="s">
        <v>142</v>
      </c>
      <c r="C48" s="36"/>
      <c r="D48" s="36"/>
      <c r="E48" s="36"/>
      <c r="F48" s="36"/>
      <c r="G48" s="36"/>
      <c r="H48" s="36"/>
      <c r="I48" s="36"/>
      <c r="J48" s="36"/>
      <c r="K48" s="36"/>
      <c r="L48" s="36"/>
      <c r="M48" s="36"/>
      <c r="N48" s="85"/>
      <c r="O48" s="23">
        <f>SUM(C48:M48)</f>
        <v>0</v>
      </c>
      <c r="P48" s="241" t="str">
        <f t="array" ref="P48">IF(SUMPRODUCT((COLUMN(C48:M48)&gt;=COLUMN(C48)+MATCH($O$2,C46:M46,0)-1)*(LEN(TRIM(SUBSTITUTE(C48:M48,"　","")))=0))&gt;0,"月別支払額に未入力があります","")</f>
        <v>月別支払額に未入力があります</v>
      </c>
    </row>
    <row r="49" spans="2:30" ht="27.6" customHeight="1" x14ac:dyDescent="0.45">
      <c r="B49" s="48" t="s">
        <v>30</v>
      </c>
      <c r="C49" s="27">
        <f>+C47*1000</f>
        <v>0</v>
      </c>
      <c r="D49" s="24">
        <f t="shared" ref="D49:M49" si="19">+D47*1000</f>
        <v>0</v>
      </c>
      <c r="E49" s="24">
        <f t="shared" si="19"/>
        <v>0</v>
      </c>
      <c r="F49" s="24">
        <f t="shared" si="19"/>
        <v>0</v>
      </c>
      <c r="G49" s="24">
        <f t="shared" si="19"/>
        <v>0</v>
      </c>
      <c r="H49" s="24">
        <f t="shared" si="19"/>
        <v>0</v>
      </c>
      <c r="I49" s="24">
        <f t="shared" si="19"/>
        <v>0</v>
      </c>
      <c r="J49" s="24">
        <f t="shared" si="19"/>
        <v>0</v>
      </c>
      <c r="K49" s="24">
        <f t="shared" si="19"/>
        <v>0</v>
      </c>
      <c r="L49" s="24">
        <f t="shared" si="19"/>
        <v>0</v>
      </c>
      <c r="M49" s="24">
        <f t="shared" si="19"/>
        <v>0</v>
      </c>
      <c r="N49" s="82"/>
      <c r="O49" s="22">
        <f>SUM(C49:M49)</f>
        <v>0</v>
      </c>
      <c r="P49" s="241"/>
      <c r="S49" s="117" t="s">
        <v>2</v>
      </c>
      <c r="T49" s="118" t="s">
        <v>4</v>
      </c>
      <c r="U49" s="118" t="s">
        <v>5</v>
      </c>
      <c r="V49" s="118" t="s">
        <v>6</v>
      </c>
      <c r="W49" s="118" t="s">
        <v>7</v>
      </c>
      <c r="X49" s="118" t="s">
        <v>8</v>
      </c>
      <c r="Y49" s="118" t="s">
        <v>9</v>
      </c>
      <c r="Z49" s="118" t="s">
        <v>10</v>
      </c>
      <c r="AA49" s="118" t="s">
        <v>11</v>
      </c>
      <c r="AB49" s="118" t="s">
        <v>12</v>
      </c>
      <c r="AC49" s="118" t="s">
        <v>13</v>
      </c>
      <c r="AD49" s="119" t="s">
        <v>14</v>
      </c>
    </row>
    <row r="50" spans="2:30" ht="27.6" customHeight="1" thickBot="1" x14ac:dyDescent="0.5">
      <c r="B50" s="92" t="s">
        <v>154</v>
      </c>
      <c r="C50" s="28">
        <f t="shared" ref="C50:M50" si="20">+S50</f>
        <v>0</v>
      </c>
      <c r="D50" s="25">
        <f t="shared" si="20"/>
        <v>0</v>
      </c>
      <c r="E50" s="25">
        <f t="shared" si="20"/>
        <v>0</v>
      </c>
      <c r="F50" s="25">
        <f t="shared" si="20"/>
        <v>0</v>
      </c>
      <c r="G50" s="25">
        <f t="shared" si="20"/>
        <v>0</v>
      </c>
      <c r="H50" s="25">
        <f t="shared" si="20"/>
        <v>0</v>
      </c>
      <c r="I50" s="25">
        <f t="shared" si="20"/>
        <v>0</v>
      </c>
      <c r="J50" s="25">
        <f t="shared" si="20"/>
        <v>0</v>
      </c>
      <c r="K50" s="25">
        <f t="shared" si="20"/>
        <v>0</v>
      </c>
      <c r="L50" s="25">
        <f t="shared" si="20"/>
        <v>0</v>
      </c>
      <c r="M50" s="25">
        <f t="shared" si="20"/>
        <v>0</v>
      </c>
      <c r="N50" s="83"/>
      <c r="O50" s="26">
        <f>SUM(C50:M50)</f>
        <v>0</v>
      </c>
      <c r="S50" s="120">
        <f t="shared" ref="S50:AC50" si="21">IF(C48/2&gt;C49,C49,C48/2)</f>
        <v>0</v>
      </c>
      <c r="T50" s="120">
        <f t="shared" si="21"/>
        <v>0</v>
      </c>
      <c r="U50" s="120">
        <f t="shared" si="21"/>
        <v>0</v>
      </c>
      <c r="V50" s="120">
        <f t="shared" si="21"/>
        <v>0</v>
      </c>
      <c r="W50" s="120">
        <f t="shared" si="21"/>
        <v>0</v>
      </c>
      <c r="X50" s="120">
        <f t="shared" si="21"/>
        <v>0</v>
      </c>
      <c r="Y50" s="120">
        <f t="shared" si="21"/>
        <v>0</v>
      </c>
      <c r="Z50" s="120">
        <f t="shared" si="21"/>
        <v>0</v>
      </c>
      <c r="AA50" s="120">
        <f t="shared" si="21"/>
        <v>0</v>
      </c>
      <c r="AB50" s="120">
        <f t="shared" si="21"/>
        <v>0</v>
      </c>
      <c r="AC50" s="120">
        <f t="shared" si="21"/>
        <v>0</v>
      </c>
      <c r="AD50" s="120"/>
    </row>
    <row r="51" spans="2:30" ht="27.6" customHeight="1" thickBot="1" x14ac:dyDescent="0.5">
      <c r="B51" s="30"/>
      <c r="C51" s="16"/>
      <c r="D51" s="16"/>
      <c r="E51" s="16"/>
      <c r="F51" s="16"/>
      <c r="G51" s="16"/>
      <c r="H51" s="16"/>
      <c r="I51" s="16"/>
      <c r="J51" s="16"/>
      <c r="K51" s="16"/>
      <c r="L51" s="16"/>
      <c r="M51" s="16"/>
      <c r="N51" s="16"/>
      <c r="O51" s="16"/>
    </row>
    <row r="52" spans="2:30" ht="33.6" customHeight="1" thickBot="1" x14ac:dyDescent="0.5">
      <c r="B52" s="20" t="s">
        <v>182</v>
      </c>
      <c r="C52" s="246"/>
      <c r="D52" s="247"/>
      <c r="E52" s="248"/>
      <c r="F52" s="18"/>
      <c r="G52" s="249" t="s">
        <v>29</v>
      </c>
      <c r="H52" s="250"/>
      <c r="I52" s="251"/>
      <c r="J52" s="252"/>
      <c r="K52" s="253" t="s">
        <v>28</v>
      </c>
      <c r="L52" s="254"/>
      <c r="M52" s="251"/>
      <c r="N52" s="252"/>
      <c r="O52" s="158" t="str">
        <f>IF(OR(SUBSTITUTE(TRIM(C52),"　","")="",SUBSTITUTE(TRIM(I52),"　","")="",SUBSTITUTE(TRIM(M52),"　","")=""),"黄色セルに未入力があります","")</f>
        <v>黄色セルに未入力があります</v>
      </c>
    </row>
    <row r="53" spans="2:30" ht="27.6" customHeight="1" x14ac:dyDescent="0.45">
      <c r="B53" s="6" t="s">
        <v>153</v>
      </c>
      <c r="C53" s="7" t="s">
        <v>2</v>
      </c>
      <c r="D53" s="8" t="s">
        <v>4</v>
      </c>
      <c r="E53" s="8" t="s">
        <v>5</v>
      </c>
      <c r="F53" s="8" t="s">
        <v>6</v>
      </c>
      <c r="G53" s="8" t="s">
        <v>7</v>
      </c>
      <c r="H53" s="8" t="s">
        <v>8</v>
      </c>
      <c r="I53" s="8" t="s">
        <v>9</v>
      </c>
      <c r="J53" s="8" t="s">
        <v>10</v>
      </c>
      <c r="K53" s="8" t="s">
        <v>11</v>
      </c>
      <c r="L53" s="8" t="s">
        <v>12</v>
      </c>
      <c r="M53" s="8" t="s">
        <v>13</v>
      </c>
      <c r="N53" s="80"/>
      <c r="O53" s="9" t="s">
        <v>15</v>
      </c>
      <c r="P53" s="241" t="str">
        <f t="array" ref="P53">IF(SUMPRODUCT((COLUMN(C54:M54)&gt;=COLUMN(C54)+MATCH($O$2,C53:M53,0)-1)*(LEN(TRIM(SUBSTITUTE(C54:M54,"　","")))=0))&gt;0,"活動日数に未入力があります","")</f>
        <v>活動日数に未入力があります</v>
      </c>
    </row>
    <row r="54" spans="2:30" ht="27.6" customHeight="1" x14ac:dyDescent="0.45">
      <c r="B54" s="91" t="s">
        <v>143</v>
      </c>
      <c r="C54" s="3"/>
      <c r="D54" s="3"/>
      <c r="E54" s="3"/>
      <c r="F54" s="3"/>
      <c r="G54" s="3"/>
      <c r="H54" s="3"/>
      <c r="I54" s="3"/>
      <c r="J54" s="3"/>
      <c r="K54" s="3"/>
      <c r="L54" s="3"/>
      <c r="M54" s="3"/>
      <c r="N54" s="84"/>
      <c r="O54" s="22">
        <f>SUM(C54:M54)</f>
        <v>0</v>
      </c>
      <c r="P54" s="241"/>
    </row>
    <row r="55" spans="2:30" ht="27.6" customHeight="1" thickBot="1" x14ac:dyDescent="0.5">
      <c r="B55" s="91" t="s">
        <v>142</v>
      </c>
      <c r="C55" s="36"/>
      <c r="D55" s="36"/>
      <c r="E55" s="36"/>
      <c r="F55" s="36"/>
      <c r="G55" s="36"/>
      <c r="H55" s="36"/>
      <c r="I55" s="36"/>
      <c r="J55" s="36"/>
      <c r="K55" s="36"/>
      <c r="L55" s="36"/>
      <c r="M55" s="36"/>
      <c r="N55" s="85"/>
      <c r="O55" s="23">
        <f>SUM(C55:M55)</f>
        <v>0</v>
      </c>
      <c r="P55" s="241" t="str">
        <f t="array" ref="P55">IF(SUMPRODUCT((COLUMN(C55:M55)&gt;=COLUMN(C55)+MATCH($O$2,C53:M53,0)-1)*(LEN(TRIM(SUBSTITUTE(C55:M55,"　","")))=0))&gt;0,"月別支払額に未入力があります","")</f>
        <v>月別支払額に未入力があります</v>
      </c>
    </row>
    <row r="56" spans="2:30" ht="27.6" customHeight="1" x14ac:dyDescent="0.45">
      <c r="B56" s="48" t="s">
        <v>30</v>
      </c>
      <c r="C56" s="27">
        <f>+C54*1000</f>
        <v>0</v>
      </c>
      <c r="D56" s="24">
        <f t="shared" ref="D56:M56" si="22">+D54*1000</f>
        <v>0</v>
      </c>
      <c r="E56" s="24">
        <f t="shared" si="22"/>
        <v>0</v>
      </c>
      <c r="F56" s="24">
        <f t="shared" si="22"/>
        <v>0</v>
      </c>
      <c r="G56" s="24">
        <f t="shared" si="22"/>
        <v>0</v>
      </c>
      <c r="H56" s="24">
        <f t="shared" si="22"/>
        <v>0</v>
      </c>
      <c r="I56" s="24">
        <f t="shared" si="22"/>
        <v>0</v>
      </c>
      <c r="J56" s="24">
        <f t="shared" si="22"/>
        <v>0</v>
      </c>
      <c r="K56" s="24">
        <f t="shared" si="22"/>
        <v>0</v>
      </c>
      <c r="L56" s="24">
        <f t="shared" si="22"/>
        <v>0</v>
      </c>
      <c r="M56" s="24">
        <f t="shared" si="22"/>
        <v>0</v>
      </c>
      <c r="N56" s="82"/>
      <c r="O56" s="22">
        <f>SUM(C56:M56)</f>
        <v>0</v>
      </c>
      <c r="P56" s="241"/>
      <c r="S56" s="117" t="s">
        <v>2</v>
      </c>
      <c r="T56" s="118" t="s">
        <v>4</v>
      </c>
      <c r="U56" s="118" t="s">
        <v>5</v>
      </c>
      <c r="V56" s="118" t="s">
        <v>6</v>
      </c>
      <c r="W56" s="118" t="s">
        <v>7</v>
      </c>
      <c r="X56" s="118" t="s">
        <v>8</v>
      </c>
      <c r="Y56" s="118" t="s">
        <v>9</v>
      </c>
      <c r="Z56" s="118" t="s">
        <v>10</v>
      </c>
      <c r="AA56" s="118" t="s">
        <v>11</v>
      </c>
      <c r="AB56" s="118" t="s">
        <v>12</v>
      </c>
      <c r="AC56" s="118" t="s">
        <v>13</v>
      </c>
      <c r="AD56" s="119" t="s">
        <v>14</v>
      </c>
    </row>
    <row r="57" spans="2:30" ht="27.6" customHeight="1" thickBot="1" x14ac:dyDescent="0.5">
      <c r="B57" s="92" t="s">
        <v>154</v>
      </c>
      <c r="C57" s="28">
        <f t="shared" ref="C57:M57" si="23">+S57</f>
        <v>0</v>
      </c>
      <c r="D57" s="25">
        <f t="shared" si="23"/>
        <v>0</v>
      </c>
      <c r="E57" s="25">
        <f t="shared" si="23"/>
        <v>0</v>
      </c>
      <c r="F57" s="25">
        <f t="shared" si="23"/>
        <v>0</v>
      </c>
      <c r="G57" s="25">
        <f t="shared" si="23"/>
        <v>0</v>
      </c>
      <c r="H57" s="25">
        <f t="shared" si="23"/>
        <v>0</v>
      </c>
      <c r="I57" s="25">
        <f t="shared" si="23"/>
        <v>0</v>
      </c>
      <c r="J57" s="25">
        <f t="shared" si="23"/>
        <v>0</v>
      </c>
      <c r="K57" s="25">
        <f t="shared" si="23"/>
        <v>0</v>
      </c>
      <c r="L57" s="25">
        <f t="shared" si="23"/>
        <v>0</v>
      </c>
      <c r="M57" s="25">
        <f t="shared" si="23"/>
        <v>0</v>
      </c>
      <c r="N57" s="83"/>
      <c r="O57" s="26">
        <f>SUM(C57:M57)</f>
        <v>0</v>
      </c>
      <c r="S57" s="120">
        <f t="shared" ref="S57:AC57" si="24">IF(C55/2&gt;C56,C56,C55/2)</f>
        <v>0</v>
      </c>
      <c r="T57" s="120">
        <f t="shared" si="24"/>
        <v>0</v>
      </c>
      <c r="U57" s="120">
        <f t="shared" si="24"/>
        <v>0</v>
      </c>
      <c r="V57" s="120">
        <f t="shared" si="24"/>
        <v>0</v>
      </c>
      <c r="W57" s="120">
        <f t="shared" si="24"/>
        <v>0</v>
      </c>
      <c r="X57" s="120">
        <f t="shared" si="24"/>
        <v>0</v>
      </c>
      <c r="Y57" s="120">
        <f t="shared" si="24"/>
        <v>0</v>
      </c>
      <c r="Z57" s="120">
        <f t="shared" si="24"/>
        <v>0</v>
      </c>
      <c r="AA57" s="120">
        <f t="shared" si="24"/>
        <v>0</v>
      </c>
      <c r="AB57" s="120">
        <f t="shared" si="24"/>
        <v>0</v>
      </c>
      <c r="AC57" s="120">
        <f t="shared" si="24"/>
        <v>0</v>
      </c>
      <c r="AD57" s="120"/>
    </row>
    <row r="58" spans="2:30" ht="27.6" customHeight="1" thickBot="1" x14ac:dyDescent="0.5">
      <c r="B58" s="30"/>
      <c r="C58" s="16"/>
      <c r="D58" s="16"/>
      <c r="E58" s="16"/>
      <c r="F58" s="16"/>
      <c r="G58" s="16"/>
      <c r="H58" s="16"/>
      <c r="I58" s="16"/>
      <c r="J58" s="16"/>
      <c r="K58" s="16"/>
      <c r="L58" s="16"/>
      <c r="M58" s="16"/>
      <c r="N58" s="16"/>
      <c r="O58" s="16"/>
    </row>
    <row r="59" spans="2:30" ht="36" customHeight="1" thickBot="1" x14ac:dyDescent="0.5">
      <c r="B59" s="20" t="s">
        <v>183</v>
      </c>
      <c r="C59" s="246"/>
      <c r="D59" s="247"/>
      <c r="E59" s="248"/>
      <c r="F59" s="18"/>
      <c r="G59" s="249" t="s">
        <v>29</v>
      </c>
      <c r="H59" s="250"/>
      <c r="I59" s="251"/>
      <c r="J59" s="252"/>
      <c r="K59" s="253" t="s">
        <v>28</v>
      </c>
      <c r="L59" s="254"/>
      <c r="M59" s="251"/>
      <c r="N59" s="252"/>
      <c r="O59" s="158" t="str">
        <f>IF(OR(SUBSTITUTE(TRIM(C59),"　","")="",SUBSTITUTE(TRIM(I59),"　","")="",SUBSTITUTE(TRIM(M59),"　","")=""),"黄色セルに未入力があります","")</f>
        <v>黄色セルに未入力があります</v>
      </c>
    </row>
    <row r="60" spans="2:30" ht="27.6" customHeight="1" x14ac:dyDescent="0.45">
      <c r="B60" s="6" t="s">
        <v>153</v>
      </c>
      <c r="C60" s="7" t="s">
        <v>2</v>
      </c>
      <c r="D60" s="8" t="s">
        <v>4</v>
      </c>
      <c r="E60" s="8" t="s">
        <v>5</v>
      </c>
      <c r="F60" s="8" t="s">
        <v>6</v>
      </c>
      <c r="G60" s="8" t="s">
        <v>7</v>
      </c>
      <c r="H60" s="8" t="s">
        <v>8</v>
      </c>
      <c r="I60" s="8" t="s">
        <v>9</v>
      </c>
      <c r="J60" s="8" t="s">
        <v>10</v>
      </c>
      <c r="K60" s="8" t="s">
        <v>11</v>
      </c>
      <c r="L60" s="8" t="s">
        <v>12</v>
      </c>
      <c r="M60" s="8" t="s">
        <v>13</v>
      </c>
      <c r="N60" s="80"/>
      <c r="O60" s="9" t="s">
        <v>15</v>
      </c>
      <c r="P60" s="241" t="str">
        <f t="array" ref="P60">IF(SUMPRODUCT((COLUMN(C61:M61)&gt;=COLUMN(C61)+MATCH($O$2,C60:M60,0)-1)*(LEN(TRIM(SUBSTITUTE(C61:M61,"　","")))=0))&gt;0,"活動日数に未入力があります","")</f>
        <v>活動日数に未入力があります</v>
      </c>
    </row>
    <row r="61" spans="2:30" ht="27.6" customHeight="1" x14ac:dyDescent="0.45">
      <c r="B61" s="91" t="s">
        <v>143</v>
      </c>
      <c r="C61" s="3"/>
      <c r="D61" s="3"/>
      <c r="E61" s="3"/>
      <c r="F61" s="3"/>
      <c r="G61" s="3"/>
      <c r="H61" s="3"/>
      <c r="I61" s="3"/>
      <c r="J61" s="3"/>
      <c r="K61" s="3"/>
      <c r="L61" s="3"/>
      <c r="M61" s="3"/>
      <c r="N61" s="84"/>
      <c r="O61" s="22">
        <f>SUM(C61:M61)</f>
        <v>0</v>
      </c>
      <c r="P61" s="241"/>
    </row>
    <row r="62" spans="2:30" ht="27.6" customHeight="1" thickBot="1" x14ac:dyDescent="0.5">
      <c r="B62" s="91" t="s">
        <v>142</v>
      </c>
      <c r="C62" s="36"/>
      <c r="D62" s="36"/>
      <c r="E62" s="36"/>
      <c r="F62" s="36"/>
      <c r="G62" s="36"/>
      <c r="H62" s="36"/>
      <c r="I62" s="36"/>
      <c r="J62" s="36"/>
      <c r="K62" s="36"/>
      <c r="L62" s="36"/>
      <c r="M62" s="36"/>
      <c r="N62" s="85"/>
      <c r="O62" s="23">
        <f>SUM(C62:M62)</f>
        <v>0</v>
      </c>
      <c r="P62" s="241" t="str">
        <f t="array" ref="P62">IF(SUMPRODUCT((COLUMN(C62:M62)&gt;=COLUMN(C62)+MATCH($O$2,C60:M60,0)-1)*(LEN(TRIM(SUBSTITUTE(C62:M62,"　","")))=0))&gt;0,"月別支払額に未入力があります","")</f>
        <v>月別支払額に未入力があります</v>
      </c>
    </row>
    <row r="63" spans="2:30" ht="27.6" customHeight="1" x14ac:dyDescent="0.45">
      <c r="B63" s="48" t="s">
        <v>30</v>
      </c>
      <c r="C63" s="27">
        <f>+C61*1000</f>
        <v>0</v>
      </c>
      <c r="D63" s="24">
        <f t="shared" ref="D63:M63" si="25">+D61*1000</f>
        <v>0</v>
      </c>
      <c r="E63" s="24">
        <f t="shared" si="25"/>
        <v>0</v>
      </c>
      <c r="F63" s="24">
        <f t="shared" si="25"/>
        <v>0</v>
      </c>
      <c r="G63" s="24">
        <f t="shared" si="25"/>
        <v>0</v>
      </c>
      <c r="H63" s="24">
        <f t="shared" si="25"/>
        <v>0</v>
      </c>
      <c r="I63" s="24">
        <f t="shared" si="25"/>
        <v>0</v>
      </c>
      <c r="J63" s="24">
        <f t="shared" si="25"/>
        <v>0</v>
      </c>
      <c r="K63" s="24">
        <f t="shared" si="25"/>
        <v>0</v>
      </c>
      <c r="L63" s="24">
        <f t="shared" si="25"/>
        <v>0</v>
      </c>
      <c r="M63" s="24">
        <f t="shared" si="25"/>
        <v>0</v>
      </c>
      <c r="N63" s="82"/>
      <c r="O63" s="22">
        <f>SUM(C63:M63)</f>
        <v>0</v>
      </c>
      <c r="P63" s="241"/>
      <c r="S63" s="117" t="s">
        <v>2</v>
      </c>
      <c r="T63" s="118" t="s">
        <v>4</v>
      </c>
      <c r="U63" s="118" t="s">
        <v>5</v>
      </c>
      <c r="V63" s="118" t="s">
        <v>6</v>
      </c>
      <c r="W63" s="118" t="s">
        <v>7</v>
      </c>
      <c r="X63" s="118" t="s">
        <v>8</v>
      </c>
      <c r="Y63" s="118" t="s">
        <v>9</v>
      </c>
      <c r="Z63" s="118" t="s">
        <v>10</v>
      </c>
      <c r="AA63" s="118" t="s">
        <v>11</v>
      </c>
      <c r="AB63" s="118" t="s">
        <v>12</v>
      </c>
      <c r="AC63" s="118" t="s">
        <v>13</v>
      </c>
      <c r="AD63" s="119" t="s">
        <v>14</v>
      </c>
    </row>
    <row r="64" spans="2:30" ht="27.6" customHeight="1" thickBot="1" x14ac:dyDescent="0.5">
      <c r="B64" s="92" t="s">
        <v>154</v>
      </c>
      <c r="C64" s="28">
        <f t="shared" ref="C64:M64" si="26">+S64</f>
        <v>0</v>
      </c>
      <c r="D64" s="25">
        <f t="shared" si="26"/>
        <v>0</v>
      </c>
      <c r="E64" s="25">
        <f t="shared" si="26"/>
        <v>0</v>
      </c>
      <c r="F64" s="25">
        <f t="shared" si="26"/>
        <v>0</v>
      </c>
      <c r="G64" s="25">
        <f t="shared" si="26"/>
        <v>0</v>
      </c>
      <c r="H64" s="25">
        <f t="shared" si="26"/>
        <v>0</v>
      </c>
      <c r="I64" s="25">
        <f t="shared" si="26"/>
        <v>0</v>
      </c>
      <c r="J64" s="25">
        <f t="shared" si="26"/>
        <v>0</v>
      </c>
      <c r="K64" s="25">
        <f t="shared" si="26"/>
        <v>0</v>
      </c>
      <c r="L64" s="25">
        <f t="shared" si="26"/>
        <v>0</v>
      </c>
      <c r="M64" s="25">
        <f t="shared" si="26"/>
        <v>0</v>
      </c>
      <c r="N64" s="83"/>
      <c r="O64" s="26">
        <f>SUM(C64:M64)</f>
        <v>0</v>
      </c>
      <c r="S64" s="120">
        <f t="shared" ref="S64:AC64" si="27">IF(C62/2&gt;C63,C63,C62/2)</f>
        <v>0</v>
      </c>
      <c r="T64" s="120">
        <f t="shared" si="27"/>
        <v>0</v>
      </c>
      <c r="U64" s="120">
        <f t="shared" si="27"/>
        <v>0</v>
      </c>
      <c r="V64" s="120">
        <f t="shared" si="27"/>
        <v>0</v>
      </c>
      <c r="W64" s="120">
        <f t="shared" si="27"/>
        <v>0</v>
      </c>
      <c r="X64" s="120">
        <f t="shared" si="27"/>
        <v>0</v>
      </c>
      <c r="Y64" s="120">
        <f t="shared" si="27"/>
        <v>0</v>
      </c>
      <c r="Z64" s="120">
        <f t="shared" si="27"/>
        <v>0</v>
      </c>
      <c r="AA64" s="120">
        <f t="shared" si="27"/>
        <v>0</v>
      </c>
      <c r="AB64" s="120">
        <f t="shared" si="27"/>
        <v>0</v>
      </c>
      <c r="AC64" s="120">
        <f t="shared" si="27"/>
        <v>0</v>
      </c>
      <c r="AD64" s="120"/>
    </row>
    <row r="65" spans="2:30" ht="27.6" customHeight="1" thickBot="1" x14ac:dyDescent="0.5">
      <c r="B65" s="30"/>
      <c r="C65" s="16"/>
      <c r="D65" s="16"/>
      <c r="E65" s="16"/>
      <c r="F65" s="16"/>
      <c r="G65" s="16"/>
      <c r="H65" s="16"/>
      <c r="I65" s="16"/>
      <c r="J65" s="16"/>
      <c r="K65" s="16"/>
      <c r="L65" s="16"/>
      <c r="M65" s="16"/>
      <c r="N65" s="16"/>
      <c r="O65" s="16"/>
    </row>
    <row r="66" spans="2:30" ht="37.950000000000003" customHeight="1" thickBot="1" x14ac:dyDescent="0.5">
      <c r="B66" s="20" t="s">
        <v>184</v>
      </c>
      <c r="C66" s="246"/>
      <c r="D66" s="247"/>
      <c r="E66" s="248"/>
      <c r="F66" s="18"/>
      <c r="G66" s="249" t="s">
        <v>29</v>
      </c>
      <c r="H66" s="250"/>
      <c r="I66" s="251"/>
      <c r="J66" s="252"/>
      <c r="K66" s="253" t="s">
        <v>28</v>
      </c>
      <c r="L66" s="254"/>
      <c r="M66" s="251"/>
      <c r="N66" s="252"/>
      <c r="O66" s="158" t="str">
        <f>IF(OR(SUBSTITUTE(TRIM(C66),"　","")="",SUBSTITUTE(TRIM(I66),"　","")="",SUBSTITUTE(TRIM(M66),"　","")=""),"黄色セルに未入力があります","")</f>
        <v>黄色セルに未入力があります</v>
      </c>
    </row>
    <row r="67" spans="2:30" ht="27.6" customHeight="1" x14ac:dyDescent="0.45">
      <c r="B67" s="6" t="s">
        <v>153</v>
      </c>
      <c r="C67" s="7" t="s">
        <v>2</v>
      </c>
      <c r="D67" s="8" t="s">
        <v>4</v>
      </c>
      <c r="E67" s="8" t="s">
        <v>5</v>
      </c>
      <c r="F67" s="8" t="s">
        <v>6</v>
      </c>
      <c r="G67" s="8" t="s">
        <v>7</v>
      </c>
      <c r="H67" s="8" t="s">
        <v>8</v>
      </c>
      <c r="I67" s="8" t="s">
        <v>9</v>
      </c>
      <c r="J67" s="8" t="s">
        <v>10</v>
      </c>
      <c r="K67" s="8" t="s">
        <v>11</v>
      </c>
      <c r="L67" s="8" t="s">
        <v>12</v>
      </c>
      <c r="M67" s="8" t="s">
        <v>225</v>
      </c>
      <c r="N67" s="80"/>
      <c r="O67" s="9" t="s">
        <v>15</v>
      </c>
      <c r="P67" s="241" t="str">
        <f t="array" ref="P67">IF(SUMPRODUCT((COLUMN(C68:M68)&gt;=COLUMN(C68)+MATCH($O$2,C67:M67,0)-1)*(LEN(TRIM(SUBSTITUTE(C68:M68,"　","")))=0))&gt;0,"活動日数に未入力があります","")</f>
        <v>活動日数に未入力があります</v>
      </c>
    </row>
    <row r="68" spans="2:30" ht="27.6" customHeight="1" x14ac:dyDescent="0.45">
      <c r="B68" s="91" t="s">
        <v>143</v>
      </c>
      <c r="C68" s="3"/>
      <c r="D68" s="3"/>
      <c r="E68" s="3"/>
      <c r="F68" s="3"/>
      <c r="G68" s="3"/>
      <c r="H68" s="3"/>
      <c r="I68" s="3"/>
      <c r="J68" s="3"/>
      <c r="K68" s="3"/>
      <c r="L68" s="3"/>
      <c r="M68" s="3"/>
      <c r="N68" s="84"/>
      <c r="O68" s="22">
        <f>SUM(C68:M68)</f>
        <v>0</v>
      </c>
      <c r="P68" s="241"/>
    </row>
    <row r="69" spans="2:30" ht="27.6" customHeight="1" thickBot="1" x14ac:dyDescent="0.5">
      <c r="B69" s="91" t="s">
        <v>142</v>
      </c>
      <c r="C69" s="36"/>
      <c r="D69" s="36"/>
      <c r="E69" s="36"/>
      <c r="F69" s="36"/>
      <c r="G69" s="36"/>
      <c r="H69" s="36"/>
      <c r="I69" s="36"/>
      <c r="J69" s="36"/>
      <c r="K69" s="36"/>
      <c r="L69" s="36"/>
      <c r="M69" s="36"/>
      <c r="N69" s="85"/>
      <c r="O69" s="23">
        <f>SUM(C69:M69)</f>
        <v>0</v>
      </c>
      <c r="P69" s="241" t="str">
        <f t="array" ref="P69">IF(SUMPRODUCT((COLUMN(C69:M69)&gt;=COLUMN(C69)+MATCH($O$2,C67:M67,0)-1)*(LEN(TRIM(SUBSTITUTE(C69:M69,"　","")))=0))&gt;0,"月別支払額に未入力があります","")</f>
        <v>月別支払額に未入力があります</v>
      </c>
    </row>
    <row r="70" spans="2:30" ht="27.6" customHeight="1" x14ac:dyDescent="0.45">
      <c r="B70" s="48" t="s">
        <v>30</v>
      </c>
      <c r="C70" s="27">
        <f>+C68*1000</f>
        <v>0</v>
      </c>
      <c r="D70" s="24">
        <f t="shared" ref="D70:M70" si="28">+D68*1000</f>
        <v>0</v>
      </c>
      <c r="E70" s="24">
        <f t="shared" si="28"/>
        <v>0</v>
      </c>
      <c r="F70" s="24">
        <f t="shared" si="28"/>
        <v>0</v>
      </c>
      <c r="G70" s="24">
        <f t="shared" si="28"/>
        <v>0</v>
      </c>
      <c r="H70" s="24">
        <f t="shared" si="28"/>
        <v>0</v>
      </c>
      <c r="I70" s="24">
        <f t="shared" si="28"/>
        <v>0</v>
      </c>
      <c r="J70" s="24">
        <f t="shared" si="28"/>
        <v>0</v>
      </c>
      <c r="K70" s="24">
        <f t="shared" si="28"/>
        <v>0</v>
      </c>
      <c r="L70" s="24">
        <f t="shared" si="28"/>
        <v>0</v>
      </c>
      <c r="M70" s="24">
        <f t="shared" si="28"/>
        <v>0</v>
      </c>
      <c r="N70" s="82"/>
      <c r="O70" s="22">
        <f>SUM(C70:M70)</f>
        <v>0</v>
      </c>
      <c r="P70" s="241"/>
      <c r="S70" s="117" t="s">
        <v>2</v>
      </c>
      <c r="T70" s="118" t="s">
        <v>4</v>
      </c>
      <c r="U70" s="118" t="s">
        <v>5</v>
      </c>
      <c r="V70" s="118" t="s">
        <v>6</v>
      </c>
      <c r="W70" s="118" t="s">
        <v>7</v>
      </c>
      <c r="X70" s="118" t="s">
        <v>8</v>
      </c>
      <c r="Y70" s="118" t="s">
        <v>9</v>
      </c>
      <c r="Z70" s="118" t="s">
        <v>10</v>
      </c>
      <c r="AA70" s="118" t="s">
        <v>11</v>
      </c>
      <c r="AB70" s="118" t="s">
        <v>12</v>
      </c>
      <c r="AC70" s="118" t="s">
        <v>13</v>
      </c>
      <c r="AD70" s="119" t="s">
        <v>14</v>
      </c>
    </row>
    <row r="71" spans="2:30" ht="27.6" customHeight="1" thickBot="1" x14ac:dyDescent="0.5">
      <c r="B71" s="92" t="s">
        <v>154</v>
      </c>
      <c r="C71" s="28">
        <f t="shared" ref="C71:M71" si="29">+S71</f>
        <v>0</v>
      </c>
      <c r="D71" s="25">
        <f t="shared" si="29"/>
        <v>0</v>
      </c>
      <c r="E71" s="25">
        <f t="shared" si="29"/>
        <v>0</v>
      </c>
      <c r="F71" s="25">
        <f t="shared" si="29"/>
        <v>0</v>
      </c>
      <c r="G71" s="25">
        <f t="shared" si="29"/>
        <v>0</v>
      </c>
      <c r="H71" s="25">
        <f t="shared" si="29"/>
        <v>0</v>
      </c>
      <c r="I71" s="25">
        <f t="shared" si="29"/>
        <v>0</v>
      </c>
      <c r="J71" s="25">
        <f t="shared" si="29"/>
        <v>0</v>
      </c>
      <c r="K71" s="25">
        <f t="shared" si="29"/>
        <v>0</v>
      </c>
      <c r="L71" s="25">
        <f t="shared" si="29"/>
        <v>0</v>
      </c>
      <c r="M71" s="25">
        <f t="shared" si="29"/>
        <v>0</v>
      </c>
      <c r="N71" s="83"/>
      <c r="O71" s="26">
        <f>SUM(C71:M71)</f>
        <v>0</v>
      </c>
      <c r="S71" s="120">
        <f t="shared" ref="S71:AC71" si="30">IF(C69/2&gt;C70,C70,C69/2)</f>
        <v>0</v>
      </c>
      <c r="T71" s="120">
        <f t="shared" si="30"/>
        <v>0</v>
      </c>
      <c r="U71" s="120">
        <f t="shared" si="30"/>
        <v>0</v>
      </c>
      <c r="V71" s="120">
        <f t="shared" si="30"/>
        <v>0</v>
      </c>
      <c r="W71" s="120">
        <f t="shared" si="30"/>
        <v>0</v>
      </c>
      <c r="X71" s="120">
        <f t="shared" si="30"/>
        <v>0</v>
      </c>
      <c r="Y71" s="120">
        <f t="shared" si="30"/>
        <v>0</v>
      </c>
      <c r="Z71" s="120">
        <f t="shared" si="30"/>
        <v>0</v>
      </c>
      <c r="AA71" s="120">
        <f t="shared" si="30"/>
        <v>0</v>
      </c>
      <c r="AB71" s="120">
        <f t="shared" si="30"/>
        <v>0</v>
      </c>
      <c r="AC71" s="120">
        <f t="shared" si="30"/>
        <v>0</v>
      </c>
      <c r="AD71" s="120"/>
    </row>
    <row r="72" spans="2:30" ht="27.6" customHeight="1" thickBot="1" x14ac:dyDescent="0.5">
      <c r="B72" s="30"/>
      <c r="C72" s="16"/>
      <c r="D72" s="16"/>
      <c r="E72" s="16"/>
      <c r="F72" s="16"/>
      <c r="G72" s="16"/>
      <c r="H72" s="16"/>
      <c r="I72" s="16"/>
      <c r="J72" s="16"/>
      <c r="K72" s="16"/>
      <c r="L72" s="16"/>
      <c r="M72" s="16"/>
      <c r="N72" s="16"/>
      <c r="O72" s="16"/>
    </row>
    <row r="73" spans="2:30" ht="43.95" customHeight="1" thickBot="1" x14ac:dyDescent="0.5">
      <c r="B73" s="20" t="s">
        <v>185</v>
      </c>
      <c r="C73" s="246"/>
      <c r="D73" s="247"/>
      <c r="E73" s="248"/>
      <c r="F73" s="18"/>
      <c r="G73" s="249" t="s">
        <v>29</v>
      </c>
      <c r="H73" s="250"/>
      <c r="I73" s="251"/>
      <c r="J73" s="252"/>
      <c r="K73" s="253" t="s">
        <v>28</v>
      </c>
      <c r="L73" s="254"/>
      <c r="M73" s="251"/>
      <c r="N73" s="252"/>
      <c r="O73" s="158" t="str">
        <f>IF(OR(SUBSTITUTE(TRIM(C73),"　","")="",SUBSTITUTE(TRIM(I73),"　","")="",SUBSTITUTE(TRIM(M73),"　","")=""),"黄色セルに未入力があります","")</f>
        <v>黄色セルに未入力があります</v>
      </c>
    </row>
    <row r="74" spans="2:30" ht="27.6" customHeight="1" x14ac:dyDescent="0.45">
      <c r="B74" s="6" t="s">
        <v>153</v>
      </c>
      <c r="C74" s="7" t="s">
        <v>2</v>
      </c>
      <c r="D74" s="8" t="s">
        <v>4</v>
      </c>
      <c r="E74" s="8" t="s">
        <v>5</v>
      </c>
      <c r="F74" s="8" t="s">
        <v>6</v>
      </c>
      <c r="G74" s="8" t="s">
        <v>7</v>
      </c>
      <c r="H74" s="8" t="s">
        <v>8</v>
      </c>
      <c r="I74" s="8" t="s">
        <v>9</v>
      </c>
      <c r="J74" s="8" t="s">
        <v>10</v>
      </c>
      <c r="K74" s="8" t="s">
        <v>11</v>
      </c>
      <c r="L74" s="8" t="s">
        <v>12</v>
      </c>
      <c r="M74" s="8" t="s">
        <v>13</v>
      </c>
      <c r="N74" s="80"/>
      <c r="O74" s="9" t="s">
        <v>15</v>
      </c>
      <c r="P74" s="241" t="str">
        <f t="array" ref="P74">IF(SUMPRODUCT((COLUMN(C75:M75)&gt;=COLUMN(C75)+MATCH($O$2,C74:M74,0)-1)*(LEN(TRIM(SUBSTITUTE(C75:M75,"　","")))=0))&gt;0,"活動日数に未入力があります","")</f>
        <v>活動日数に未入力があります</v>
      </c>
    </row>
    <row r="75" spans="2:30" ht="27.6" customHeight="1" x14ac:dyDescent="0.45">
      <c r="B75" s="91" t="s">
        <v>143</v>
      </c>
      <c r="C75" s="3"/>
      <c r="D75" s="3"/>
      <c r="E75" s="3"/>
      <c r="F75" s="3"/>
      <c r="G75" s="3"/>
      <c r="H75" s="3"/>
      <c r="I75" s="3"/>
      <c r="J75" s="3"/>
      <c r="K75" s="3"/>
      <c r="L75" s="3"/>
      <c r="M75" s="3"/>
      <c r="N75" s="84"/>
      <c r="O75" s="22">
        <f>SUM(C75:M75)</f>
        <v>0</v>
      </c>
      <c r="P75" s="241"/>
    </row>
    <row r="76" spans="2:30" ht="27.6" customHeight="1" thickBot="1" x14ac:dyDescent="0.5">
      <c r="B76" s="91" t="s">
        <v>142</v>
      </c>
      <c r="C76" s="36"/>
      <c r="D76" s="36"/>
      <c r="E76" s="36"/>
      <c r="F76" s="36"/>
      <c r="G76" s="36"/>
      <c r="H76" s="36"/>
      <c r="I76" s="36"/>
      <c r="J76" s="36"/>
      <c r="K76" s="36"/>
      <c r="L76" s="36"/>
      <c r="M76" s="36"/>
      <c r="N76" s="85"/>
      <c r="O76" s="23">
        <f>SUM(C76:M76)</f>
        <v>0</v>
      </c>
      <c r="P76" s="241" t="str">
        <f t="array" ref="P76">IF(SUMPRODUCT((COLUMN(C76:M76)&gt;=COLUMN(C76)+MATCH($O$2,C74:M74,0)-1)*(LEN(TRIM(SUBSTITUTE(C76:M76,"　","")))=0))&gt;0,"月別支払額に未入力があります","")</f>
        <v>月別支払額に未入力があります</v>
      </c>
    </row>
    <row r="77" spans="2:30" ht="27.6" customHeight="1" x14ac:dyDescent="0.45">
      <c r="B77" s="48" t="s">
        <v>30</v>
      </c>
      <c r="C77" s="27">
        <f>+C75*1000</f>
        <v>0</v>
      </c>
      <c r="D77" s="24">
        <f t="shared" ref="D77:M77" si="31">+D75*1000</f>
        <v>0</v>
      </c>
      <c r="E77" s="24">
        <f t="shared" si="31"/>
        <v>0</v>
      </c>
      <c r="F77" s="24">
        <f t="shared" si="31"/>
        <v>0</v>
      </c>
      <c r="G77" s="24">
        <f t="shared" si="31"/>
        <v>0</v>
      </c>
      <c r="H77" s="24">
        <f t="shared" si="31"/>
        <v>0</v>
      </c>
      <c r="I77" s="24">
        <f t="shared" si="31"/>
        <v>0</v>
      </c>
      <c r="J77" s="24">
        <f t="shared" si="31"/>
        <v>0</v>
      </c>
      <c r="K77" s="24">
        <f t="shared" si="31"/>
        <v>0</v>
      </c>
      <c r="L77" s="24">
        <f t="shared" si="31"/>
        <v>0</v>
      </c>
      <c r="M77" s="24">
        <f t="shared" si="31"/>
        <v>0</v>
      </c>
      <c r="N77" s="82"/>
      <c r="O77" s="22">
        <f>SUM(C77:M77)</f>
        <v>0</v>
      </c>
      <c r="P77" s="241"/>
      <c r="S77" s="117" t="s">
        <v>2</v>
      </c>
      <c r="T77" s="118" t="s">
        <v>4</v>
      </c>
      <c r="U77" s="118" t="s">
        <v>5</v>
      </c>
      <c r="V77" s="118" t="s">
        <v>6</v>
      </c>
      <c r="W77" s="118" t="s">
        <v>7</v>
      </c>
      <c r="X77" s="118" t="s">
        <v>8</v>
      </c>
      <c r="Y77" s="118" t="s">
        <v>9</v>
      </c>
      <c r="Z77" s="118" t="s">
        <v>10</v>
      </c>
      <c r="AA77" s="118" t="s">
        <v>11</v>
      </c>
      <c r="AB77" s="118" t="s">
        <v>12</v>
      </c>
      <c r="AC77" s="118" t="s">
        <v>13</v>
      </c>
      <c r="AD77" s="119" t="s">
        <v>14</v>
      </c>
    </row>
    <row r="78" spans="2:30" ht="27.6" customHeight="1" thickBot="1" x14ac:dyDescent="0.5">
      <c r="B78" s="92" t="s">
        <v>154</v>
      </c>
      <c r="C78" s="28">
        <f t="shared" ref="C78:M78" si="32">+S78</f>
        <v>0</v>
      </c>
      <c r="D78" s="25">
        <f t="shared" si="32"/>
        <v>0</v>
      </c>
      <c r="E78" s="25">
        <f t="shared" si="32"/>
        <v>0</v>
      </c>
      <c r="F78" s="25">
        <f t="shared" si="32"/>
        <v>0</v>
      </c>
      <c r="G78" s="25">
        <f t="shared" si="32"/>
        <v>0</v>
      </c>
      <c r="H78" s="25">
        <f t="shared" si="32"/>
        <v>0</v>
      </c>
      <c r="I78" s="25">
        <f t="shared" si="32"/>
        <v>0</v>
      </c>
      <c r="J78" s="25">
        <f t="shared" si="32"/>
        <v>0</v>
      </c>
      <c r="K78" s="25">
        <f t="shared" si="32"/>
        <v>0</v>
      </c>
      <c r="L78" s="25">
        <f t="shared" si="32"/>
        <v>0</v>
      </c>
      <c r="M78" s="25">
        <f t="shared" si="32"/>
        <v>0</v>
      </c>
      <c r="N78" s="83"/>
      <c r="O78" s="26">
        <f>SUM(C78:M78)</f>
        <v>0</v>
      </c>
      <c r="P78" s="115"/>
      <c r="S78" s="120">
        <f t="shared" ref="S78:AC78" si="33">IF(C76/2&gt;C77,C77,C76/2)</f>
        <v>0</v>
      </c>
      <c r="T78" s="120">
        <f t="shared" si="33"/>
        <v>0</v>
      </c>
      <c r="U78" s="120">
        <f t="shared" si="33"/>
        <v>0</v>
      </c>
      <c r="V78" s="120">
        <f t="shared" si="33"/>
        <v>0</v>
      </c>
      <c r="W78" s="120">
        <f t="shared" si="33"/>
        <v>0</v>
      </c>
      <c r="X78" s="120">
        <f t="shared" si="33"/>
        <v>0</v>
      </c>
      <c r="Y78" s="120">
        <f t="shared" si="33"/>
        <v>0</v>
      </c>
      <c r="Z78" s="120">
        <f t="shared" si="33"/>
        <v>0</v>
      </c>
      <c r="AA78" s="120">
        <f t="shared" si="33"/>
        <v>0</v>
      </c>
      <c r="AB78" s="120">
        <f t="shared" si="33"/>
        <v>0</v>
      </c>
      <c r="AC78" s="120">
        <f t="shared" si="33"/>
        <v>0</v>
      </c>
      <c r="AD78" s="120"/>
    </row>
    <row r="79" spans="2:30" ht="27.6" customHeight="1" thickBot="1" x14ac:dyDescent="0.5">
      <c r="B79" s="30"/>
      <c r="C79" s="16"/>
      <c r="D79" s="16"/>
      <c r="E79" s="16"/>
      <c r="F79" s="16"/>
      <c r="G79" s="16"/>
      <c r="H79" s="16"/>
      <c r="I79" s="16"/>
      <c r="J79" s="16"/>
      <c r="K79" s="16"/>
      <c r="L79" s="16"/>
      <c r="M79" s="16"/>
      <c r="N79" s="16"/>
      <c r="O79" s="16"/>
    </row>
    <row r="80" spans="2:30" ht="43.95" customHeight="1" thickBot="1" x14ac:dyDescent="0.5">
      <c r="B80" s="20" t="s">
        <v>186</v>
      </c>
      <c r="C80" s="246"/>
      <c r="D80" s="247"/>
      <c r="E80" s="248"/>
      <c r="F80" s="18"/>
      <c r="G80" s="249" t="s">
        <v>29</v>
      </c>
      <c r="H80" s="250"/>
      <c r="I80" s="251"/>
      <c r="J80" s="252"/>
      <c r="K80" s="253" t="s">
        <v>28</v>
      </c>
      <c r="L80" s="254"/>
      <c r="M80" s="251"/>
      <c r="N80" s="252"/>
      <c r="O80" s="158" t="str">
        <f>IF(OR(SUBSTITUTE(TRIM(C80),"　","")="",SUBSTITUTE(TRIM(I80),"　","")="",SUBSTITUTE(TRIM(M80),"　","")=""),"黄色セルに未入力があります","")</f>
        <v>黄色セルに未入力があります</v>
      </c>
    </row>
    <row r="81" spans="1:30" ht="27.6" customHeight="1" x14ac:dyDescent="0.45">
      <c r="B81" s="6" t="s">
        <v>153</v>
      </c>
      <c r="C81" s="7" t="s">
        <v>2</v>
      </c>
      <c r="D81" s="8" t="s">
        <v>4</v>
      </c>
      <c r="E81" s="8" t="s">
        <v>5</v>
      </c>
      <c r="F81" s="8" t="s">
        <v>6</v>
      </c>
      <c r="G81" s="8" t="s">
        <v>7</v>
      </c>
      <c r="H81" s="8" t="s">
        <v>8</v>
      </c>
      <c r="I81" s="8" t="s">
        <v>9</v>
      </c>
      <c r="J81" s="8" t="s">
        <v>10</v>
      </c>
      <c r="K81" s="8" t="s">
        <v>11</v>
      </c>
      <c r="L81" s="8" t="s">
        <v>12</v>
      </c>
      <c r="M81" s="8" t="s">
        <v>13</v>
      </c>
      <c r="N81" s="80"/>
      <c r="O81" s="9" t="s">
        <v>15</v>
      </c>
      <c r="P81" s="241" t="str">
        <f t="array" ref="P81">IF(SUMPRODUCT((COLUMN(C82:M82)&gt;=COLUMN(C82)+MATCH($O$2,C81:M81,0)-1)*(LEN(TRIM(SUBSTITUTE(C82:M82,"　","")))=0))&gt;0,"活動日数に未入力があります","")</f>
        <v>活動日数に未入力があります</v>
      </c>
    </row>
    <row r="82" spans="1:30" ht="27.6" customHeight="1" x14ac:dyDescent="0.45">
      <c r="B82" s="91" t="s">
        <v>143</v>
      </c>
      <c r="C82" s="3"/>
      <c r="D82" s="3"/>
      <c r="E82" s="3"/>
      <c r="F82" s="3"/>
      <c r="G82" s="3"/>
      <c r="H82" s="3"/>
      <c r="I82" s="3"/>
      <c r="J82" s="3"/>
      <c r="K82" s="3"/>
      <c r="L82" s="3"/>
      <c r="M82" s="3"/>
      <c r="N82" s="84"/>
      <c r="O82" s="22">
        <f>SUM(C82:M82)</f>
        <v>0</v>
      </c>
      <c r="P82" s="241"/>
    </row>
    <row r="83" spans="1:30" ht="27.6" customHeight="1" thickBot="1" x14ac:dyDescent="0.5">
      <c r="B83" s="91" t="s">
        <v>142</v>
      </c>
      <c r="C83" s="36"/>
      <c r="D83" s="36"/>
      <c r="E83" s="36"/>
      <c r="F83" s="36"/>
      <c r="G83" s="36"/>
      <c r="H83" s="36"/>
      <c r="I83" s="36"/>
      <c r="J83" s="36"/>
      <c r="K83" s="36"/>
      <c r="L83" s="36"/>
      <c r="M83" s="36"/>
      <c r="N83" s="85"/>
      <c r="O83" s="23">
        <f>SUM(C83:M83)</f>
        <v>0</v>
      </c>
      <c r="P83" s="241" t="str">
        <f t="array" ref="P83">IF(SUMPRODUCT((COLUMN(C83:M83)&gt;=COLUMN(C83)+MATCH($O$2,C81:M81,0)-1)*(LEN(TRIM(SUBSTITUTE(C83:M83,"　","")))=0))&gt;0,"月別支払額に未入力があります","")</f>
        <v>月別支払額に未入力があります</v>
      </c>
    </row>
    <row r="84" spans="1:30" ht="27.6" customHeight="1" x14ac:dyDescent="0.45">
      <c r="B84" s="48" t="s">
        <v>30</v>
      </c>
      <c r="C84" s="27">
        <f>+C82*1000</f>
        <v>0</v>
      </c>
      <c r="D84" s="24">
        <f t="shared" ref="D84:M84" si="34">+D82*1000</f>
        <v>0</v>
      </c>
      <c r="E84" s="24">
        <f t="shared" si="34"/>
        <v>0</v>
      </c>
      <c r="F84" s="24">
        <f t="shared" si="34"/>
        <v>0</v>
      </c>
      <c r="G84" s="24">
        <f t="shared" si="34"/>
        <v>0</v>
      </c>
      <c r="H84" s="24">
        <f t="shared" si="34"/>
        <v>0</v>
      </c>
      <c r="I84" s="24">
        <f t="shared" si="34"/>
        <v>0</v>
      </c>
      <c r="J84" s="24">
        <f t="shared" si="34"/>
        <v>0</v>
      </c>
      <c r="K84" s="24">
        <f t="shared" si="34"/>
        <v>0</v>
      </c>
      <c r="L84" s="24">
        <f t="shared" si="34"/>
        <v>0</v>
      </c>
      <c r="M84" s="24">
        <f t="shared" si="34"/>
        <v>0</v>
      </c>
      <c r="N84" s="82"/>
      <c r="O84" s="22">
        <f>SUM(C84:M84)</f>
        <v>0</v>
      </c>
      <c r="P84" s="241"/>
      <c r="S84" s="117" t="s">
        <v>2</v>
      </c>
      <c r="T84" s="118" t="s">
        <v>4</v>
      </c>
      <c r="U84" s="118" t="s">
        <v>5</v>
      </c>
      <c r="V84" s="118" t="s">
        <v>6</v>
      </c>
      <c r="W84" s="118" t="s">
        <v>7</v>
      </c>
      <c r="X84" s="118" t="s">
        <v>8</v>
      </c>
      <c r="Y84" s="118" t="s">
        <v>9</v>
      </c>
      <c r="Z84" s="118" t="s">
        <v>10</v>
      </c>
      <c r="AA84" s="118" t="s">
        <v>11</v>
      </c>
      <c r="AB84" s="118" t="s">
        <v>12</v>
      </c>
      <c r="AC84" s="118" t="s">
        <v>13</v>
      </c>
      <c r="AD84" s="119" t="s">
        <v>14</v>
      </c>
    </row>
    <row r="85" spans="1:30" ht="27.6" customHeight="1" thickBot="1" x14ac:dyDescent="0.5">
      <c r="B85" s="92" t="s">
        <v>154</v>
      </c>
      <c r="C85" s="28">
        <f t="shared" ref="C85:M85" si="35">+S85</f>
        <v>0</v>
      </c>
      <c r="D85" s="25">
        <f t="shared" si="35"/>
        <v>0</v>
      </c>
      <c r="E85" s="25">
        <f t="shared" si="35"/>
        <v>0</v>
      </c>
      <c r="F85" s="25">
        <f t="shared" si="35"/>
        <v>0</v>
      </c>
      <c r="G85" s="25">
        <f t="shared" si="35"/>
        <v>0</v>
      </c>
      <c r="H85" s="25">
        <f t="shared" si="35"/>
        <v>0</v>
      </c>
      <c r="I85" s="25">
        <f t="shared" si="35"/>
        <v>0</v>
      </c>
      <c r="J85" s="25">
        <f t="shared" si="35"/>
        <v>0</v>
      </c>
      <c r="K85" s="25">
        <f t="shared" si="35"/>
        <v>0</v>
      </c>
      <c r="L85" s="25">
        <f t="shared" si="35"/>
        <v>0</v>
      </c>
      <c r="M85" s="25">
        <f t="shared" si="35"/>
        <v>0</v>
      </c>
      <c r="N85" s="83"/>
      <c r="O85" s="26">
        <f>SUM(C85:M85)</f>
        <v>0</v>
      </c>
      <c r="S85" s="120">
        <f t="shared" ref="S85:AC85" si="36">IF(C83/2&gt;C84,C84,C83/2)</f>
        <v>0</v>
      </c>
      <c r="T85" s="120">
        <f t="shared" si="36"/>
        <v>0</v>
      </c>
      <c r="U85" s="120">
        <f t="shared" si="36"/>
        <v>0</v>
      </c>
      <c r="V85" s="120">
        <f t="shared" si="36"/>
        <v>0</v>
      </c>
      <c r="W85" s="120">
        <f t="shared" si="36"/>
        <v>0</v>
      </c>
      <c r="X85" s="120">
        <f t="shared" si="36"/>
        <v>0</v>
      </c>
      <c r="Y85" s="120">
        <f t="shared" si="36"/>
        <v>0</v>
      </c>
      <c r="Z85" s="120">
        <f t="shared" si="36"/>
        <v>0</v>
      </c>
      <c r="AA85" s="120">
        <f t="shared" si="36"/>
        <v>0</v>
      </c>
      <c r="AB85" s="120">
        <f t="shared" si="36"/>
        <v>0</v>
      </c>
      <c r="AC85" s="120">
        <f t="shared" si="36"/>
        <v>0</v>
      </c>
      <c r="AD85" s="120"/>
    </row>
    <row r="86" spans="1:30" ht="27.6" customHeight="1" thickBot="1" x14ac:dyDescent="0.5">
      <c r="B86" s="30"/>
      <c r="C86" s="16"/>
      <c r="D86" s="16"/>
      <c r="E86" s="16"/>
      <c r="F86" s="16"/>
      <c r="G86" s="16"/>
      <c r="H86" s="16"/>
      <c r="I86" s="16"/>
      <c r="J86" s="16"/>
      <c r="K86" s="16"/>
      <c r="L86" s="16"/>
      <c r="M86" s="16"/>
      <c r="N86" s="16"/>
      <c r="O86" s="16"/>
    </row>
    <row r="87" spans="1:30" ht="43.95" customHeight="1" thickBot="1" x14ac:dyDescent="0.5">
      <c r="B87" s="20" t="s">
        <v>187</v>
      </c>
      <c r="C87" s="246"/>
      <c r="D87" s="247"/>
      <c r="E87" s="248"/>
      <c r="F87" s="18"/>
      <c r="G87" s="249" t="s">
        <v>29</v>
      </c>
      <c r="H87" s="250"/>
      <c r="I87" s="251"/>
      <c r="J87" s="252"/>
      <c r="K87" s="253" t="s">
        <v>28</v>
      </c>
      <c r="L87" s="254"/>
      <c r="M87" s="251"/>
      <c r="N87" s="252"/>
      <c r="O87" s="158" t="str">
        <f>IF(OR(SUBSTITUTE(TRIM(C87),"　","")="",SUBSTITUTE(TRIM(I87),"　","")="",SUBSTITUTE(TRIM(M87),"　","")=""),"黄色セルに未入力があります","")</f>
        <v>黄色セルに未入力があります</v>
      </c>
    </row>
    <row r="88" spans="1:30" ht="27.6" customHeight="1" x14ac:dyDescent="0.45">
      <c r="A88">
        <v>3</v>
      </c>
      <c r="B88" s="6" t="s">
        <v>153</v>
      </c>
      <c r="C88" s="7" t="s">
        <v>2</v>
      </c>
      <c r="D88" s="8" t="s">
        <v>4</v>
      </c>
      <c r="E88" s="8" t="s">
        <v>5</v>
      </c>
      <c r="F88" s="8" t="s">
        <v>6</v>
      </c>
      <c r="G88" s="8" t="s">
        <v>7</v>
      </c>
      <c r="H88" s="8" t="s">
        <v>8</v>
      </c>
      <c r="I88" s="8" t="s">
        <v>9</v>
      </c>
      <c r="J88" s="8" t="s">
        <v>10</v>
      </c>
      <c r="K88" s="8" t="s">
        <v>11</v>
      </c>
      <c r="L88" s="8" t="s">
        <v>12</v>
      </c>
      <c r="M88" s="8" t="s">
        <v>13</v>
      </c>
      <c r="N88" s="80"/>
      <c r="O88" s="9" t="s">
        <v>15</v>
      </c>
      <c r="P88" s="241" t="str">
        <f t="array" ref="P88">IF(SUMPRODUCT((COLUMN(C89:M89)&gt;=COLUMN(C89)+MATCH($O$2,C88:M88,0)-1)*(LEN(TRIM(SUBSTITUTE(C89:M89,"　","")))=0))&gt;0,"活動日数に未入力があります","")</f>
        <v>活動日数に未入力があります</v>
      </c>
    </row>
    <row r="89" spans="1:30" ht="27.6" customHeight="1" x14ac:dyDescent="0.45">
      <c r="B89" s="91" t="s">
        <v>143</v>
      </c>
      <c r="C89" s="3"/>
      <c r="D89" s="3"/>
      <c r="E89" s="3"/>
      <c r="F89" s="3"/>
      <c r="G89" s="3"/>
      <c r="H89" s="3"/>
      <c r="I89" s="3"/>
      <c r="J89" s="3"/>
      <c r="K89" s="3"/>
      <c r="L89" s="3"/>
      <c r="M89" s="3"/>
      <c r="N89" s="84"/>
      <c r="O89" s="22">
        <f>SUM(C89:M89)</f>
        <v>0</v>
      </c>
      <c r="P89" s="241"/>
    </row>
    <row r="90" spans="1:30" ht="27.6" customHeight="1" thickBot="1" x14ac:dyDescent="0.5">
      <c r="B90" s="91" t="s">
        <v>142</v>
      </c>
      <c r="C90" s="36"/>
      <c r="D90" s="36"/>
      <c r="E90" s="36"/>
      <c r="F90" s="36"/>
      <c r="G90" s="36"/>
      <c r="H90" s="36"/>
      <c r="I90" s="36"/>
      <c r="J90" s="36"/>
      <c r="K90" s="36"/>
      <c r="L90" s="36"/>
      <c r="M90" s="36"/>
      <c r="N90" s="85"/>
      <c r="O90" s="23">
        <f>SUM(C90:M90)</f>
        <v>0</v>
      </c>
      <c r="P90" s="241" t="str">
        <f t="array" ref="P90">IF(SUMPRODUCT((COLUMN(C90:M90)&gt;=COLUMN(C90)+MATCH($O$2,C88:M88,0)-1)*(LEN(TRIM(SUBSTITUTE(C90:M90,"　","")))=0))&gt;0,"月別支払額に未入力があります","")</f>
        <v>月別支払額に未入力があります</v>
      </c>
    </row>
    <row r="91" spans="1:30" ht="27.6" customHeight="1" x14ac:dyDescent="0.45">
      <c r="B91" s="48" t="s">
        <v>30</v>
      </c>
      <c r="C91" s="27">
        <f>+C89*1000</f>
        <v>0</v>
      </c>
      <c r="D91" s="24">
        <f t="shared" ref="D91:M91" si="37">+D89*1000</f>
        <v>0</v>
      </c>
      <c r="E91" s="24">
        <f t="shared" si="37"/>
        <v>0</v>
      </c>
      <c r="F91" s="24">
        <f t="shared" si="37"/>
        <v>0</v>
      </c>
      <c r="G91" s="24">
        <f t="shared" si="37"/>
        <v>0</v>
      </c>
      <c r="H91" s="24">
        <f t="shared" si="37"/>
        <v>0</v>
      </c>
      <c r="I91" s="24">
        <f t="shared" si="37"/>
        <v>0</v>
      </c>
      <c r="J91" s="24">
        <f t="shared" si="37"/>
        <v>0</v>
      </c>
      <c r="K91" s="24">
        <f t="shared" si="37"/>
        <v>0</v>
      </c>
      <c r="L91" s="24">
        <f t="shared" si="37"/>
        <v>0</v>
      </c>
      <c r="M91" s="24">
        <f t="shared" si="37"/>
        <v>0</v>
      </c>
      <c r="N91" s="82"/>
      <c r="O91" s="22">
        <f>SUM(C91:M91)</f>
        <v>0</v>
      </c>
      <c r="P91" s="241"/>
      <c r="S91" s="117" t="s">
        <v>2</v>
      </c>
      <c r="T91" s="118" t="s">
        <v>4</v>
      </c>
      <c r="U91" s="118" t="s">
        <v>5</v>
      </c>
      <c r="V91" s="118" t="s">
        <v>6</v>
      </c>
      <c r="W91" s="118" t="s">
        <v>7</v>
      </c>
      <c r="X91" s="118" t="s">
        <v>8</v>
      </c>
      <c r="Y91" s="118" t="s">
        <v>9</v>
      </c>
      <c r="Z91" s="118" t="s">
        <v>10</v>
      </c>
      <c r="AA91" s="118" t="s">
        <v>11</v>
      </c>
      <c r="AB91" s="118" t="s">
        <v>12</v>
      </c>
      <c r="AC91" s="118" t="s">
        <v>13</v>
      </c>
      <c r="AD91" s="119" t="s">
        <v>14</v>
      </c>
    </row>
    <row r="92" spans="1:30" ht="27.6" customHeight="1" thickBot="1" x14ac:dyDescent="0.5">
      <c r="B92" s="92" t="s">
        <v>154</v>
      </c>
      <c r="C92" s="28">
        <f t="shared" ref="C92:M92" si="38">+S92</f>
        <v>0</v>
      </c>
      <c r="D92" s="25">
        <f t="shared" si="38"/>
        <v>0</v>
      </c>
      <c r="E92" s="25">
        <f t="shared" si="38"/>
        <v>0</v>
      </c>
      <c r="F92" s="25">
        <f t="shared" si="38"/>
        <v>0</v>
      </c>
      <c r="G92" s="25">
        <f t="shared" si="38"/>
        <v>0</v>
      </c>
      <c r="H92" s="25">
        <f t="shared" si="38"/>
        <v>0</v>
      </c>
      <c r="I92" s="25">
        <f t="shared" si="38"/>
        <v>0</v>
      </c>
      <c r="J92" s="25">
        <f t="shared" si="38"/>
        <v>0</v>
      </c>
      <c r="K92" s="25">
        <f t="shared" si="38"/>
        <v>0</v>
      </c>
      <c r="L92" s="25">
        <f t="shared" si="38"/>
        <v>0</v>
      </c>
      <c r="M92" s="25">
        <f t="shared" si="38"/>
        <v>0</v>
      </c>
      <c r="N92" s="83"/>
      <c r="O92" s="26">
        <f>SUM(C92:M92)</f>
        <v>0</v>
      </c>
      <c r="S92" s="120">
        <f t="shared" ref="S92:AC92" si="39">IF(C90/2&gt;C91,C91,C90/2)</f>
        <v>0</v>
      </c>
      <c r="T92" s="120">
        <f t="shared" si="39"/>
        <v>0</v>
      </c>
      <c r="U92" s="120">
        <f t="shared" si="39"/>
        <v>0</v>
      </c>
      <c r="V92" s="120">
        <f t="shared" si="39"/>
        <v>0</v>
      </c>
      <c r="W92" s="120">
        <f t="shared" si="39"/>
        <v>0</v>
      </c>
      <c r="X92" s="120">
        <f t="shared" si="39"/>
        <v>0</v>
      </c>
      <c r="Y92" s="120">
        <f t="shared" si="39"/>
        <v>0</v>
      </c>
      <c r="Z92" s="120">
        <f t="shared" si="39"/>
        <v>0</v>
      </c>
      <c r="AA92" s="120">
        <f t="shared" si="39"/>
        <v>0</v>
      </c>
      <c r="AB92" s="120">
        <f t="shared" si="39"/>
        <v>0</v>
      </c>
      <c r="AC92" s="120">
        <f t="shared" si="39"/>
        <v>0</v>
      </c>
      <c r="AD92" s="120"/>
    </row>
    <row r="93" spans="1:30" ht="27.6" customHeight="1" thickBot="1" x14ac:dyDescent="0.5">
      <c r="B93" s="30"/>
      <c r="C93" s="16"/>
      <c r="D93" s="16"/>
      <c r="E93" s="16"/>
      <c r="F93" s="16"/>
      <c r="G93" s="16"/>
      <c r="H93" s="16"/>
      <c r="I93" s="16"/>
      <c r="J93" s="16"/>
      <c r="K93" s="16"/>
      <c r="L93" s="16"/>
      <c r="M93" s="16"/>
      <c r="N93" s="16"/>
      <c r="O93" s="16"/>
    </row>
    <row r="94" spans="1:30" ht="43.95" customHeight="1" thickBot="1" x14ac:dyDescent="0.5">
      <c r="B94" s="20" t="s">
        <v>188</v>
      </c>
      <c r="C94" s="246" t="s">
        <v>128</v>
      </c>
      <c r="D94" s="247"/>
      <c r="E94" s="248"/>
      <c r="F94" s="18"/>
      <c r="G94" s="249" t="s">
        <v>29</v>
      </c>
      <c r="H94" s="250"/>
      <c r="I94" s="251"/>
      <c r="J94" s="252"/>
      <c r="K94" s="253" t="s">
        <v>28</v>
      </c>
      <c r="L94" s="254"/>
      <c r="M94" s="251"/>
      <c r="N94" s="252"/>
      <c r="O94" s="158" t="str">
        <f>IF(OR(SUBSTITUTE(TRIM(C94),"　","")="",SUBSTITUTE(TRIM(I94),"　","")="",SUBSTITUTE(TRIM(M94),"　","")=""),"黄色セルに未入力があります","")</f>
        <v>黄色セルに未入力があります</v>
      </c>
    </row>
    <row r="95" spans="1:30" ht="27.6" customHeight="1" x14ac:dyDescent="0.45">
      <c r="B95" s="6" t="s">
        <v>153</v>
      </c>
      <c r="C95" s="7" t="s">
        <v>2</v>
      </c>
      <c r="D95" s="8" t="s">
        <v>4</v>
      </c>
      <c r="E95" s="8" t="s">
        <v>5</v>
      </c>
      <c r="F95" s="8" t="s">
        <v>6</v>
      </c>
      <c r="G95" s="8" t="s">
        <v>7</v>
      </c>
      <c r="H95" s="8" t="s">
        <v>8</v>
      </c>
      <c r="I95" s="8" t="s">
        <v>9</v>
      </c>
      <c r="J95" s="8" t="s">
        <v>10</v>
      </c>
      <c r="K95" s="8" t="s">
        <v>11</v>
      </c>
      <c r="L95" s="8" t="s">
        <v>12</v>
      </c>
      <c r="M95" s="8" t="s">
        <v>13</v>
      </c>
      <c r="N95" s="80"/>
      <c r="O95" s="9" t="s">
        <v>15</v>
      </c>
      <c r="P95" s="241" t="str">
        <f t="array" ref="P95">IF(SUMPRODUCT(--(LEN(TRIM(SUBSTITUTE(C96:G96,"　","")))=0))&gt;0,"活動日数に未入力があります","")</f>
        <v>活動日数に未入力があります</v>
      </c>
    </row>
    <row r="96" spans="1:30" ht="27.6" customHeight="1" x14ac:dyDescent="0.45">
      <c r="B96" s="91" t="s">
        <v>143</v>
      </c>
      <c r="C96" s="3"/>
      <c r="D96" s="3"/>
      <c r="E96" s="3"/>
      <c r="F96" s="3"/>
      <c r="G96" s="3"/>
      <c r="H96" s="3"/>
      <c r="I96" s="3"/>
      <c r="J96" s="3"/>
      <c r="K96" s="3"/>
      <c r="L96" s="3"/>
      <c r="M96" s="3"/>
      <c r="N96" s="84"/>
      <c r="O96" s="22">
        <f>SUM(C96:M96)</f>
        <v>0</v>
      </c>
      <c r="P96" s="241"/>
    </row>
    <row r="97" spans="2:32" ht="27.6" customHeight="1" thickBot="1" x14ac:dyDescent="0.5">
      <c r="B97" s="91" t="s">
        <v>142</v>
      </c>
      <c r="C97" s="36"/>
      <c r="D97" s="36"/>
      <c r="E97" s="36"/>
      <c r="F97" s="36"/>
      <c r="G97" s="36"/>
      <c r="H97" s="36"/>
      <c r="I97" s="36"/>
      <c r="J97" s="36"/>
      <c r="K97" s="36"/>
      <c r="L97" s="36"/>
      <c r="M97" s="36"/>
      <c r="N97" s="85"/>
      <c r="O97" s="23">
        <f>SUM(C97:M97)</f>
        <v>0</v>
      </c>
      <c r="P97" s="241" t="str">
        <f t="array" ref="P97">IF(SUMPRODUCT(--(LEN(TRIM(SUBSTITUTE(C97:G97,"　","")))=0))&gt;0,"月別支払額に未入力があります","")</f>
        <v>月別支払額に未入力があります</v>
      </c>
    </row>
    <row r="98" spans="2:32" ht="27.6" customHeight="1" x14ac:dyDescent="0.45">
      <c r="B98" s="48" t="s">
        <v>30</v>
      </c>
      <c r="C98" s="27">
        <f>+C96*1000</f>
        <v>0</v>
      </c>
      <c r="D98" s="24">
        <f t="shared" ref="D98:M98" si="40">+D96*1000</f>
        <v>0</v>
      </c>
      <c r="E98" s="24">
        <f t="shared" si="40"/>
        <v>0</v>
      </c>
      <c r="F98" s="24">
        <f t="shared" si="40"/>
        <v>0</v>
      </c>
      <c r="G98" s="24">
        <f t="shared" si="40"/>
        <v>0</v>
      </c>
      <c r="H98" s="24">
        <f t="shared" si="40"/>
        <v>0</v>
      </c>
      <c r="I98" s="24">
        <f t="shared" si="40"/>
        <v>0</v>
      </c>
      <c r="J98" s="24">
        <f t="shared" si="40"/>
        <v>0</v>
      </c>
      <c r="K98" s="24">
        <f t="shared" si="40"/>
        <v>0</v>
      </c>
      <c r="L98" s="24">
        <f t="shared" si="40"/>
        <v>0</v>
      </c>
      <c r="M98" s="24">
        <f t="shared" si="40"/>
        <v>0</v>
      </c>
      <c r="N98" s="82"/>
      <c r="O98" s="22">
        <f>SUM(C98:M98)</f>
        <v>0</v>
      </c>
      <c r="P98" s="241"/>
      <c r="S98" s="117" t="s">
        <v>2</v>
      </c>
      <c r="T98" s="118" t="s">
        <v>4</v>
      </c>
      <c r="U98" s="118" t="s">
        <v>5</v>
      </c>
      <c r="V98" s="118" t="s">
        <v>6</v>
      </c>
      <c r="W98" s="118" t="s">
        <v>7</v>
      </c>
      <c r="X98" s="118" t="s">
        <v>8</v>
      </c>
      <c r="Y98" s="118" t="s">
        <v>9</v>
      </c>
      <c r="Z98" s="118" t="s">
        <v>10</v>
      </c>
      <c r="AA98" s="118" t="s">
        <v>11</v>
      </c>
      <c r="AB98" s="118" t="s">
        <v>12</v>
      </c>
      <c r="AC98" s="118" t="s">
        <v>13</v>
      </c>
      <c r="AD98" s="119" t="s">
        <v>14</v>
      </c>
    </row>
    <row r="99" spans="2:32" ht="27.6" customHeight="1" thickBot="1" x14ac:dyDescent="0.5">
      <c r="B99" s="92" t="s">
        <v>154</v>
      </c>
      <c r="C99" s="28">
        <f t="shared" ref="C99:M99" si="41">+S99</f>
        <v>0</v>
      </c>
      <c r="D99" s="25">
        <f t="shared" si="41"/>
        <v>0</v>
      </c>
      <c r="E99" s="25">
        <f t="shared" si="41"/>
        <v>0</v>
      </c>
      <c r="F99" s="25">
        <f t="shared" si="41"/>
        <v>0</v>
      </c>
      <c r="G99" s="25">
        <f t="shared" si="41"/>
        <v>0</v>
      </c>
      <c r="H99" s="25">
        <f t="shared" si="41"/>
        <v>0</v>
      </c>
      <c r="I99" s="25">
        <f t="shared" si="41"/>
        <v>0</v>
      </c>
      <c r="J99" s="25">
        <f t="shared" si="41"/>
        <v>0</v>
      </c>
      <c r="K99" s="25">
        <f t="shared" si="41"/>
        <v>0</v>
      </c>
      <c r="L99" s="25">
        <f t="shared" si="41"/>
        <v>0</v>
      </c>
      <c r="M99" s="25">
        <f t="shared" si="41"/>
        <v>0</v>
      </c>
      <c r="N99" s="83"/>
      <c r="O99" s="26">
        <f>SUM(C99:M99)</f>
        <v>0</v>
      </c>
      <c r="S99" s="120">
        <f t="shared" ref="S99:AC99" si="42">IF(C97/2&gt;C98,C98,C97/2)</f>
        <v>0</v>
      </c>
      <c r="T99" s="120">
        <f t="shared" si="42"/>
        <v>0</v>
      </c>
      <c r="U99" s="120">
        <f t="shared" si="42"/>
        <v>0</v>
      </c>
      <c r="V99" s="120">
        <f t="shared" si="42"/>
        <v>0</v>
      </c>
      <c r="W99" s="120">
        <f t="shared" si="42"/>
        <v>0</v>
      </c>
      <c r="X99" s="120">
        <f t="shared" si="42"/>
        <v>0</v>
      </c>
      <c r="Y99" s="120">
        <f t="shared" si="42"/>
        <v>0</v>
      </c>
      <c r="Z99" s="120">
        <f t="shared" si="42"/>
        <v>0</v>
      </c>
      <c r="AA99" s="120">
        <f t="shared" si="42"/>
        <v>0</v>
      </c>
      <c r="AB99" s="120">
        <f t="shared" si="42"/>
        <v>0</v>
      </c>
      <c r="AC99" s="120">
        <f t="shared" si="42"/>
        <v>0</v>
      </c>
      <c r="AD99" s="120"/>
    </row>
    <row r="100" spans="2:32" ht="27.6" customHeight="1" thickBot="1" x14ac:dyDescent="0.5">
      <c r="B100" s="30"/>
      <c r="C100" s="16"/>
      <c r="D100" s="16"/>
      <c r="E100" s="16"/>
      <c r="F100" s="16"/>
      <c r="G100" s="16"/>
      <c r="H100" s="16"/>
      <c r="I100" s="16"/>
      <c r="J100" s="16"/>
      <c r="K100" s="16"/>
      <c r="L100" s="16"/>
      <c r="M100" s="16"/>
      <c r="N100" s="16"/>
      <c r="O100" s="16"/>
    </row>
    <row r="101" spans="2:32" ht="31.2" customHeight="1" x14ac:dyDescent="0.45">
      <c r="B101" s="110" t="s">
        <v>93</v>
      </c>
      <c r="C101" s="7" t="s">
        <v>2</v>
      </c>
      <c r="D101" s="8" t="s">
        <v>4</v>
      </c>
      <c r="E101" s="8" t="s">
        <v>5</v>
      </c>
      <c r="F101" s="8" t="s">
        <v>6</v>
      </c>
      <c r="G101" s="8" t="s">
        <v>7</v>
      </c>
      <c r="H101" s="8" t="s">
        <v>8</v>
      </c>
      <c r="I101" s="8" t="s">
        <v>9</v>
      </c>
      <c r="J101" s="8" t="s">
        <v>10</v>
      </c>
      <c r="K101" s="8" t="s">
        <v>11</v>
      </c>
      <c r="L101" s="8" t="s">
        <v>12</v>
      </c>
      <c r="M101" s="8" t="s">
        <v>13</v>
      </c>
      <c r="N101" s="80"/>
      <c r="O101" s="9" t="s">
        <v>15</v>
      </c>
    </row>
    <row r="102" spans="2:32" ht="31.2" customHeight="1" x14ac:dyDescent="0.45">
      <c r="B102" s="111" t="s">
        <v>151</v>
      </c>
      <c r="C102" s="29">
        <f t="shared" ref="C102:M102" si="43">+C97+C90+C83+C76+C69+C62+C55+C48+C41+C34+C27+C20</f>
        <v>0</v>
      </c>
      <c r="D102" s="29">
        <f t="shared" si="43"/>
        <v>0</v>
      </c>
      <c r="E102" s="29">
        <f t="shared" si="43"/>
        <v>0</v>
      </c>
      <c r="F102" s="29">
        <f t="shared" si="43"/>
        <v>0</v>
      </c>
      <c r="G102" s="29">
        <f t="shared" si="43"/>
        <v>0</v>
      </c>
      <c r="H102" s="29">
        <f t="shared" si="43"/>
        <v>0</v>
      </c>
      <c r="I102" s="29">
        <f t="shared" si="43"/>
        <v>0</v>
      </c>
      <c r="J102" s="29">
        <f t="shared" si="43"/>
        <v>0</v>
      </c>
      <c r="K102" s="29">
        <f t="shared" si="43"/>
        <v>0</v>
      </c>
      <c r="L102" s="29">
        <f t="shared" si="43"/>
        <v>0</v>
      </c>
      <c r="M102" s="29">
        <f t="shared" si="43"/>
        <v>0</v>
      </c>
      <c r="N102" s="84"/>
      <c r="O102" s="109">
        <f>SUM(C102:M102)</f>
        <v>0</v>
      </c>
    </row>
    <row r="103" spans="2:32" ht="30.6" customHeight="1" thickBot="1" x14ac:dyDescent="0.5">
      <c r="B103" s="112" t="s">
        <v>156</v>
      </c>
      <c r="C103" s="28">
        <f>+C99+C92+C85+C78+C71+C64+C57+C50+C43+C36+C29+C22</f>
        <v>0</v>
      </c>
      <c r="D103" s="28">
        <f t="shared" ref="D103:M103" si="44">+D99+D92+D85+D78+D71+D64+D57+D50+D43+D36+D29+D22</f>
        <v>0</v>
      </c>
      <c r="E103" s="28">
        <f t="shared" si="44"/>
        <v>0</v>
      </c>
      <c r="F103" s="28">
        <f t="shared" si="44"/>
        <v>0</v>
      </c>
      <c r="G103" s="28">
        <f t="shared" si="44"/>
        <v>0</v>
      </c>
      <c r="H103" s="28">
        <f t="shared" si="44"/>
        <v>0</v>
      </c>
      <c r="I103" s="28">
        <f t="shared" si="44"/>
        <v>0</v>
      </c>
      <c r="J103" s="28">
        <f t="shared" si="44"/>
        <v>0</v>
      </c>
      <c r="K103" s="28">
        <f t="shared" si="44"/>
        <v>0</v>
      </c>
      <c r="L103" s="28">
        <f t="shared" si="44"/>
        <v>0</v>
      </c>
      <c r="M103" s="28">
        <f t="shared" si="44"/>
        <v>0</v>
      </c>
      <c r="N103" s="81"/>
      <c r="O103" s="11">
        <f>SUM(C103:M103)</f>
        <v>0</v>
      </c>
      <c r="P103" s="160" t="s">
        <v>82</v>
      </c>
    </row>
    <row r="104" spans="2:32" ht="18" customHeight="1" thickBot="1" x14ac:dyDescent="0.5">
      <c r="B104" s="30"/>
      <c r="C104" s="16"/>
      <c r="D104" s="16"/>
      <c r="E104" s="16"/>
      <c r="F104" s="16"/>
      <c r="G104" s="16"/>
      <c r="H104" s="16"/>
      <c r="I104" s="16"/>
      <c r="J104" s="16"/>
      <c r="K104" s="16"/>
      <c r="L104" s="16"/>
      <c r="M104" s="16"/>
      <c r="N104" s="16"/>
      <c r="O104" s="16"/>
    </row>
    <row r="105" spans="2:32" ht="30.6" customHeight="1" x14ac:dyDescent="0.45">
      <c r="B105" s="43" t="s">
        <v>227</v>
      </c>
      <c r="C105" s="44"/>
      <c r="D105" s="44"/>
      <c r="E105" s="44"/>
      <c r="F105" s="44"/>
      <c r="G105" s="44"/>
      <c r="H105" s="15" t="s">
        <v>26</v>
      </c>
      <c r="I105" s="16"/>
      <c r="J105" s="16"/>
      <c r="K105" s="16"/>
      <c r="L105" s="242" t="s">
        <v>34</v>
      </c>
      <c r="M105" s="243"/>
      <c r="N105" s="243"/>
      <c r="O105" s="103">
        <v>0</v>
      </c>
      <c r="P105" s="161" t="str">
        <f>IF(SUMPRODUCT(--(LEN(TRIM(SUBSTITUTE(O105,"　","")))=0))&gt;0,"研修受講料に未入力があります","")</f>
        <v/>
      </c>
      <c r="S105" s="162"/>
    </row>
    <row r="106" spans="2:32" ht="30.6" customHeight="1" thickBot="1" x14ac:dyDescent="0.5">
      <c r="B106" s="163" t="s">
        <v>85</v>
      </c>
      <c r="C106" s="220" t="s">
        <v>92</v>
      </c>
      <c r="D106" s="220"/>
      <c r="E106" s="220"/>
      <c r="F106" s="226">
        <f>ROUNDDOWN(R108,-3)</f>
        <v>0</v>
      </c>
      <c r="G106" s="227"/>
      <c r="H106" s="227"/>
      <c r="I106" s="160" t="s">
        <v>84</v>
      </c>
      <c r="J106" s="16"/>
      <c r="K106" s="16"/>
      <c r="L106" s="244" t="s">
        <v>152</v>
      </c>
      <c r="M106" s="245"/>
      <c r="N106" s="245"/>
      <c r="O106" s="11">
        <f>+S106</f>
        <v>0</v>
      </c>
      <c r="P106" s="160" t="s">
        <v>83</v>
      </c>
      <c r="S106">
        <f>IF(O105/2&lt;5000,O105/2,5000)</f>
        <v>0</v>
      </c>
    </row>
    <row r="107" spans="2:32" ht="30.6" customHeight="1" x14ac:dyDescent="0.45">
      <c r="B107" s="163" t="s">
        <v>91</v>
      </c>
      <c r="C107" s="220" t="s">
        <v>86</v>
      </c>
      <c r="D107" s="220"/>
      <c r="E107" s="220"/>
      <c r="F107" s="226">
        <f>+'(別紙1－2)消耗品費'!K44</f>
        <v>0</v>
      </c>
      <c r="G107" s="227"/>
      <c r="H107" s="227"/>
      <c r="I107" s="228"/>
      <c r="J107" s="228"/>
      <c r="K107" s="228"/>
      <c r="L107" s="229" t="s">
        <v>232</v>
      </c>
      <c r="M107" s="229"/>
      <c r="N107" s="229"/>
      <c r="O107" s="229"/>
    </row>
    <row r="108" spans="2:32" ht="31.95" customHeight="1" x14ac:dyDescent="0.45">
      <c r="B108" s="163" t="s">
        <v>158</v>
      </c>
      <c r="C108" s="220" t="s">
        <v>169</v>
      </c>
      <c r="D108" s="220"/>
      <c r="E108" s="220"/>
      <c r="F108" s="231">
        <f>F106+F107</f>
        <v>0</v>
      </c>
      <c r="G108" s="231"/>
      <c r="H108" s="231"/>
      <c r="J108" s="121" t="s">
        <v>119</v>
      </c>
      <c r="L108" s="230"/>
      <c r="M108" s="230"/>
      <c r="N108" s="230"/>
      <c r="O108" s="230"/>
      <c r="P108" s="93"/>
      <c r="R108" s="164">
        <f>O103+O106</f>
        <v>0</v>
      </c>
      <c r="S108" s="157">
        <f>IF(R108&gt;O13,O13,R108)</f>
        <v>0</v>
      </c>
      <c r="AF108" s="164">
        <f>+F108</f>
        <v>0</v>
      </c>
    </row>
    <row r="109" spans="2:32" ht="31.95" customHeight="1" x14ac:dyDescent="0.45">
      <c r="B109" s="163" t="s">
        <v>159</v>
      </c>
      <c r="C109" s="220" t="s">
        <v>157</v>
      </c>
      <c r="D109" s="220"/>
      <c r="E109" s="220"/>
      <c r="F109" s="221">
        <f>+中間報告書!I28</f>
        <v>0</v>
      </c>
      <c r="G109" s="221"/>
      <c r="H109" s="221"/>
      <c r="I109" s="239" t="str">
        <f>IF(SUMPRODUCT(--(LEN(TRIM(SUBSTITUTE(F109,"　","")))=0))&gt;0,"中間報告書に交付決定額を入力してください","")</f>
        <v/>
      </c>
      <c r="J109" s="240"/>
      <c r="K109" s="165"/>
      <c r="L109" s="166"/>
      <c r="M109" s="166"/>
      <c r="N109" s="166"/>
      <c r="O109" s="166"/>
      <c r="R109" s="164"/>
      <c r="S109" s="157"/>
    </row>
    <row r="110" spans="2:32" ht="31.95" customHeight="1" x14ac:dyDescent="0.45">
      <c r="B110" s="163"/>
      <c r="C110" s="232" t="s">
        <v>189</v>
      </c>
      <c r="D110" s="232"/>
      <c r="E110" s="232"/>
      <c r="F110" s="233" t="str">
        <f>IF(T110&gt;F106,T110-F106,"")</f>
        <v/>
      </c>
      <c r="G110" s="234"/>
      <c r="H110" s="235"/>
      <c r="K110" s="165" t="s">
        <v>128</v>
      </c>
      <c r="L110" s="167"/>
      <c r="M110" s="167"/>
      <c r="N110" s="167"/>
      <c r="O110" s="167"/>
      <c r="R110" s="164">
        <f>+中間報告書!I28</f>
        <v>0</v>
      </c>
      <c r="S110" s="168">
        <f>+中間報告書!I29</f>
        <v>0</v>
      </c>
      <c r="T110" s="164">
        <f>+R110-S110</f>
        <v>0</v>
      </c>
    </row>
    <row r="111" spans="2:32" ht="31.95" customHeight="1" x14ac:dyDescent="0.45">
      <c r="B111" s="163"/>
      <c r="C111" s="222" t="s">
        <v>190</v>
      </c>
      <c r="D111" s="222"/>
      <c r="E111" s="222"/>
      <c r="F111" s="236" t="str">
        <f>IF(S110&gt;F107,S110-F107,"")</f>
        <v/>
      </c>
      <c r="G111" s="236"/>
      <c r="H111" s="236"/>
      <c r="K111" s="165"/>
      <c r="R111" s="164"/>
      <c r="S111" s="168"/>
    </row>
    <row r="112" spans="2:32" ht="31.95" customHeight="1" x14ac:dyDescent="0.45">
      <c r="B112" s="169" t="s">
        <v>192</v>
      </c>
      <c r="C112" s="222" t="s">
        <v>191</v>
      </c>
      <c r="D112" s="222"/>
      <c r="E112" s="222"/>
      <c r="F112" s="223">
        <f>SUM(F110:F111)</f>
        <v>0</v>
      </c>
      <c r="G112" s="224"/>
      <c r="H112" s="225"/>
      <c r="I112" s="237" t="s">
        <v>195</v>
      </c>
      <c r="J112" s="238"/>
      <c r="K112" s="238"/>
      <c r="L112" s="238"/>
      <c r="M112" s="238"/>
      <c r="N112" s="238"/>
      <c r="O112" s="238"/>
      <c r="P112" s="238"/>
    </row>
    <row r="113" spans="8:8" ht="27.6" customHeight="1" x14ac:dyDescent="0.45">
      <c r="H113" s="164">
        <f>+F112</f>
        <v>0</v>
      </c>
    </row>
    <row r="114" spans="8:8" ht="27.6" customHeight="1" x14ac:dyDescent="0.45"/>
    <row r="115" spans="8:8" ht="27.6" customHeight="1" x14ac:dyDescent="0.45"/>
    <row r="116" spans="8:8" ht="27.6" customHeight="1" x14ac:dyDescent="0.45"/>
    <row r="117" spans="8:8" ht="27.6" customHeight="1" x14ac:dyDescent="0.45"/>
    <row r="118" spans="8:8" ht="27.6" customHeight="1" x14ac:dyDescent="0.45"/>
    <row r="119" spans="8:8" ht="27.6" customHeight="1" x14ac:dyDescent="0.45"/>
    <row r="120" spans="8:8" ht="27.6" customHeight="1" x14ac:dyDescent="0.45"/>
    <row r="121" spans="8:8" ht="27.6" customHeight="1" x14ac:dyDescent="0.45"/>
    <row r="122" spans="8:8" ht="27.6" customHeight="1" x14ac:dyDescent="0.45"/>
    <row r="123" spans="8:8" ht="27.6" customHeight="1" x14ac:dyDescent="0.45"/>
    <row r="124" spans="8:8" ht="27.6" customHeight="1" x14ac:dyDescent="0.45"/>
    <row r="125" spans="8:8" ht="27.6" customHeight="1" x14ac:dyDescent="0.45"/>
    <row r="126" spans="8:8" ht="27.6" customHeight="1" x14ac:dyDescent="0.45"/>
    <row r="127" spans="8:8" ht="27.6" customHeight="1" x14ac:dyDescent="0.45"/>
    <row r="128" spans="8:8" ht="27.6" customHeight="1" x14ac:dyDescent="0.45"/>
    <row r="129" customFormat="1" ht="27.6" customHeight="1" x14ac:dyDescent="0.45"/>
    <row r="130" customFormat="1" ht="27.6" customHeight="1" x14ac:dyDescent="0.45"/>
    <row r="131" customFormat="1" ht="27.6" customHeight="1" x14ac:dyDescent="0.45"/>
    <row r="132" customFormat="1" ht="27.6" customHeight="1" x14ac:dyDescent="0.45"/>
    <row r="133" customFormat="1" ht="27.6" customHeight="1" x14ac:dyDescent="0.45"/>
    <row r="134" customFormat="1" ht="27.6" customHeight="1" x14ac:dyDescent="0.45"/>
    <row r="135" customFormat="1" ht="27.6" customHeight="1" x14ac:dyDescent="0.45"/>
    <row r="136" customFormat="1" ht="27.6" customHeight="1" x14ac:dyDescent="0.45"/>
    <row r="137" customFormat="1" ht="27.6" customHeight="1" x14ac:dyDescent="0.45"/>
    <row r="138" customFormat="1" ht="27.6" customHeight="1" x14ac:dyDescent="0.45"/>
    <row r="139" customFormat="1" ht="27.6" customHeight="1" x14ac:dyDescent="0.45"/>
    <row r="140" customFormat="1" ht="27.6" customHeight="1" x14ac:dyDescent="0.45"/>
    <row r="141" customFormat="1" ht="27.6" customHeight="1" x14ac:dyDescent="0.45"/>
    <row r="142" customFormat="1" ht="27.6" customHeight="1" x14ac:dyDescent="0.45"/>
    <row r="143" customFormat="1" ht="27.6" customHeight="1" x14ac:dyDescent="0.45"/>
    <row r="144" customFormat="1" ht="27.6" customHeight="1" x14ac:dyDescent="0.45"/>
    <row r="145" customFormat="1" ht="27.6" customHeight="1" x14ac:dyDescent="0.45"/>
    <row r="146" customFormat="1" ht="27.6" customHeight="1" x14ac:dyDescent="0.45"/>
    <row r="147" customFormat="1" ht="27.6" customHeight="1" x14ac:dyDescent="0.45"/>
    <row r="148" customFormat="1" ht="27.6" customHeight="1" x14ac:dyDescent="0.45"/>
    <row r="149" customFormat="1" ht="27.6" customHeight="1" x14ac:dyDescent="0.45"/>
    <row r="150" customFormat="1" ht="27.6" customHeight="1" x14ac:dyDescent="0.45"/>
    <row r="151" customFormat="1" ht="27.6" customHeight="1" x14ac:dyDescent="0.45"/>
    <row r="152" customFormat="1" ht="27.6" customHeight="1" x14ac:dyDescent="0.45"/>
    <row r="153" customFormat="1" ht="27.6" customHeight="1" x14ac:dyDescent="0.45"/>
    <row r="154" customFormat="1" ht="27.6" customHeight="1" x14ac:dyDescent="0.45"/>
    <row r="155" customFormat="1" ht="27.6" customHeight="1" x14ac:dyDescent="0.45"/>
    <row r="156" customFormat="1" ht="27.6" customHeight="1" x14ac:dyDescent="0.45"/>
    <row r="157" customFormat="1" ht="27.6" customHeight="1" x14ac:dyDescent="0.45"/>
    <row r="158" customFormat="1" ht="27.6" customHeight="1" x14ac:dyDescent="0.45"/>
  </sheetData>
  <sheetProtection algorithmName="SHA-512" hashValue="BHZO9b11cXTrrt4oZMGfpCgaPYdWcLBbeFqkjdZ/KpYC2pnoFKQA3WhF+gO2Ui6p5KRYXphihQguSi4mgJWN5w==" saltValue="JB0uzz+QSUD1D3TJlbveZg==" spinCount="100000" sheet="1" objects="1" scenarios="1"/>
  <mergeCells count="115">
    <mergeCell ref="M2:N2"/>
    <mergeCell ref="B2:L2"/>
    <mergeCell ref="C38:E38"/>
    <mergeCell ref="G38:H38"/>
    <mergeCell ref="I38:J38"/>
    <mergeCell ref="K38:L38"/>
    <mergeCell ref="M38:N38"/>
    <mergeCell ref="C24:E24"/>
    <mergeCell ref="G24:H24"/>
    <mergeCell ref="I24:J24"/>
    <mergeCell ref="K24:L24"/>
    <mergeCell ref="M24:N24"/>
    <mergeCell ref="M15:N15"/>
    <mergeCell ref="C17:E17"/>
    <mergeCell ref="G17:H17"/>
    <mergeCell ref="I17:J17"/>
    <mergeCell ref="B4:C4"/>
    <mergeCell ref="B6:C6"/>
    <mergeCell ref="D6:N6"/>
    <mergeCell ref="M13:N13"/>
    <mergeCell ref="B5:C5"/>
    <mergeCell ref="D5:N5"/>
    <mergeCell ref="D4:N4"/>
    <mergeCell ref="C45:E45"/>
    <mergeCell ref="G45:H45"/>
    <mergeCell ref="I45:J45"/>
    <mergeCell ref="K45:L45"/>
    <mergeCell ref="M45:N45"/>
    <mergeCell ref="P10:P11"/>
    <mergeCell ref="P20:P21"/>
    <mergeCell ref="P25:P26"/>
    <mergeCell ref="P27:P28"/>
    <mergeCell ref="P32:P33"/>
    <mergeCell ref="P39:P40"/>
    <mergeCell ref="P41:P42"/>
    <mergeCell ref="K17:L17"/>
    <mergeCell ref="M17:N17"/>
    <mergeCell ref="P18:P19"/>
    <mergeCell ref="C31:E31"/>
    <mergeCell ref="M31:N31"/>
    <mergeCell ref="G31:H31"/>
    <mergeCell ref="I31:J31"/>
    <mergeCell ref="K31:L31"/>
    <mergeCell ref="P34:P36"/>
    <mergeCell ref="P53:P54"/>
    <mergeCell ref="P55:P56"/>
    <mergeCell ref="C59:E59"/>
    <mergeCell ref="G59:H59"/>
    <mergeCell ref="I59:J59"/>
    <mergeCell ref="K59:L59"/>
    <mergeCell ref="M59:N59"/>
    <mergeCell ref="P46:P47"/>
    <mergeCell ref="P48:P49"/>
    <mergeCell ref="G52:H52"/>
    <mergeCell ref="I52:J52"/>
    <mergeCell ref="K52:L52"/>
    <mergeCell ref="M52:N52"/>
    <mergeCell ref="C52:E52"/>
    <mergeCell ref="P67:P68"/>
    <mergeCell ref="P69:P70"/>
    <mergeCell ref="C73:E73"/>
    <mergeCell ref="G73:H73"/>
    <mergeCell ref="I73:J73"/>
    <mergeCell ref="K73:L73"/>
    <mergeCell ref="M73:N73"/>
    <mergeCell ref="P60:P61"/>
    <mergeCell ref="P62:P63"/>
    <mergeCell ref="C66:E66"/>
    <mergeCell ref="G66:H66"/>
    <mergeCell ref="I66:J66"/>
    <mergeCell ref="K66:L66"/>
    <mergeCell ref="M66:N66"/>
    <mergeCell ref="P81:P82"/>
    <mergeCell ref="P83:P84"/>
    <mergeCell ref="C87:E87"/>
    <mergeCell ref="G87:H87"/>
    <mergeCell ref="I87:J87"/>
    <mergeCell ref="K87:L87"/>
    <mergeCell ref="M87:N87"/>
    <mergeCell ref="P74:P75"/>
    <mergeCell ref="P76:P77"/>
    <mergeCell ref="C80:E80"/>
    <mergeCell ref="G80:H80"/>
    <mergeCell ref="I80:J80"/>
    <mergeCell ref="K80:L80"/>
    <mergeCell ref="M80:N80"/>
    <mergeCell ref="P95:P96"/>
    <mergeCell ref="P97:P98"/>
    <mergeCell ref="L105:N105"/>
    <mergeCell ref="C106:E106"/>
    <mergeCell ref="F106:H106"/>
    <mergeCell ref="L106:N106"/>
    <mergeCell ref="P88:P89"/>
    <mergeCell ref="P90:P91"/>
    <mergeCell ref="C94:E94"/>
    <mergeCell ref="G94:H94"/>
    <mergeCell ref="I94:J94"/>
    <mergeCell ref="K94:L94"/>
    <mergeCell ref="M94:N94"/>
    <mergeCell ref="C109:E109"/>
    <mergeCell ref="F109:H109"/>
    <mergeCell ref="C112:E112"/>
    <mergeCell ref="F112:H112"/>
    <mergeCell ref="C107:E107"/>
    <mergeCell ref="F107:H107"/>
    <mergeCell ref="I107:K107"/>
    <mergeCell ref="L107:O108"/>
    <mergeCell ref="C108:E108"/>
    <mergeCell ref="F108:H108"/>
    <mergeCell ref="C111:E111"/>
    <mergeCell ref="C110:E110"/>
    <mergeCell ref="F110:H110"/>
    <mergeCell ref="F111:H111"/>
    <mergeCell ref="I112:P112"/>
    <mergeCell ref="I109:J109"/>
  </mergeCells>
  <phoneticPr fontId="1"/>
  <conditionalFormatting sqref="C11:N11">
    <cfRule type="expression" dxfId="22" priority="5">
      <formula>(C$9="")</formula>
    </cfRule>
  </conditionalFormatting>
  <conditionalFormatting sqref="C12:N12">
    <cfRule type="expression" dxfId="21" priority="34">
      <formula>(C$9="")</formula>
    </cfRule>
  </conditionalFormatting>
  <conditionalFormatting sqref="C19:N20">
    <cfRule type="expression" dxfId="20" priority="9">
      <formula>(C$9="")</formula>
    </cfRule>
  </conditionalFormatting>
  <conditionalFormatting sqref="C23:N23">
    <cfRule type="expression" dxfId="19" priority="72">
      <formula>(C$9="")</formula>
    </cfRule>
  </conditionalFormatting>
  <conditionalFormatting sqref="C26:N27">
    <cfRule type="expression" dxfId="18" priority="4">
      <formula>(C$9="")</formula>
    </cfRule>
  </conditionalFormatting>
  <conditionalFormatting sqref="C30:N30">
    <cfRule type="expression" dxfId="17" priority="68">
      <formula>(C$9="")</formula>
    </cfRule>
  </conditionalFormatting>
  <conditionalFormatting sqref="C33:N34">
    <cfRule type="expression" dxfId="16" priority="3">
      <formula>(C$9="")</formula>
    </cfRule>
  </conditionalFormatting>
  <conditionalFormatting sqref="C37:N37">
    <cfRule type="expression" dxfId="15" priority="61">
      <formula>(C$9="")</formula>
    </cfRule>
  </conditionalFormatting>
  <conditionalFormatting sqref="C40:N41">
    <cfRule type="expression" dxfId="14" priority="2">
      <formula>(C$9="")</formula>
    </cfRule>
  </conditionalFormatting>
  <conditionalFormatting sqref="C44:N44">
    <cfRule type="expression" dxfId="13" priority="60">
      <formula>(C$9="")</formula>
    </cfRule>
  </conditionalFormatting>
  <conditionalFormatting sqref="C47:N48">
    <cfRule type="expression" dxfId="12" priority="1">
      <formula>(C$9="")</formula>
    </cfRule>
  </conditionalFormatting>
  <conditionalFormatting sqref="C54:N55">
    <cfRule type="expression" dxfId="11" priority="16">
      <formula>(C$9="")</formula>
    </cfRule>
  </conditionalFormatting>
  <conditionalFormatting sqref="C61:N62">
    <cfRule type="expression" dxfId="10" priority="15">
      <formula>(C$9="")</formula>
    </cfRule>
  </conditionalFormatting>
  <conditionalFormatting sqref="C68:N69">
    <cfRule type="expression" dxfId="9" priority="14">
      <formula>(C$9="")</formula>
    </cfRule>
  </conditionalFormatting>
  <conditionalFormatting sqref="C75:N76">
    <cfRule type="expression" dxfId="8" priority="13">
      <formula>(C$9="")</formula>
    </cfRule>
  </conditionalFormatting>
  <conditionalFormatting sqref="C82:N83">
    <cfRule type="expression" dxfId="7" priority="12">
      <formula>(C$9="")</formula>
    </cfRule>
  </conditionalFormatting>
  <conditionalFormatting sqref="C89:N90">
    <cfRule type="expression" dxfId="6" priority="11">
      <formula>(C$9="")</formula>
    </cfRule>
  </conditionalFormatting>
  <conditionalFormatting sqref="C96:N97">
    <cfRule type="expression" dxfId="5" priority="10">
      <formula>(C$9="")</formula>
    </cfRule>
  </conditionalFormatting>
  <dataValidations count="2">
    <dataValidation type="list" allowBlank="1" showInputMessage="1" showErrorMessage="1" sqref="O2" xr:uid="{00000000-0002-0000-0100-000000000000}">
      <formula1>$C$10:$N$10</formula1>
    </dataValidation>
    <dataValidation type="list" allowBlank="1" showInputMessage="1" showErrorMessage="1" sqref="I24:J24 I38:J38 I31:J31 I17 I45:J45 I52:J52 I59:J59 I66:J66 I73:J73 I80:J80 I87:J87 I94:J94" xr:uid="{00000000-0002-0000-0100-000001000000}">
      <formula1>$V$12:$V$16</formula1>
    </dataValidation>
  </dataValidations>
  <printOptions horizontalCentered="1" verticalCentered="1"/>
  <pageMargins left="3.937007874015748E-2" right="0.23622047244094491" top="0.31496062992125984" bottom="0.27559055118110237" header="0.19685039370078741" footer="0.15748031496062992"/>
  <pageSetup paperSize="9" scale="46" orientation="portrait" r:id="rId1"/>
  <rowBreaks count="1" manualBreakCount="1">
    <brk id="57"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46"/>
  <sheetViews>
    <sheetView view="pageBreakPreview" topLeftCell="A28" zoomScale="60" zoomScaleNormal="70" workbookViewId="0">
      <selection activeCell="J14" sqref="J14:K14"/>
    </sheetView>
  </sheetViews>
  <sheetFormatPr defaultRowHeight="18" x14ac:dyDescent="0.45"/>
  <cols>
    <col min="7" max="7" width="33" customWidth="1"/>
    <col min="8" max="8" width="18.5" customWidth="1"/>
    <col min="9" max="10" width="8.69921875" customWidth="1"/>
    <col min="11" max="11" width="21.19921875" customWidth="1"/>
    <col min="13" max="16" width="8.796875" customWidth="1"/>
  </cols>
  <sheetData>
    <row r="1" spans="1:20" ht="18.600000000000001" thickBot="1" x14ac:dyDescent="0.5"/>
    <row r="2" spans="1:20" ht="29.4" thickBot="1" x14ac:dyDescent="0.5">
      <c r="A2" s="257" t="s">
        <v>144</v>
      </c>
      <c r="B2" s="257"/>
      <c r="C2" s="257"/>
      <c r="D2" s="257"/>
      <c r="E2" s="257"/>
      <c r="F2" s="257"/>
      <c r="G2" s="257"/>
      <c r="H2" s="258"/>
      <c r="I2" s="255" t="s">
        <v>31</v>
      </c>
      <c r="J2" s="256"/>
      <c r="K2" s="170" t="str">
        <f>'(別紙1－1)年間活動実績報告_謝金・研修受講料'!O2</f>
        <v>4月</v>
      </c>
    </row>
    <row r="3" spans="1:20" ht="27" thickBot="1" x14ac:dyDescent="0.5">
      <c r="A3" s="5" t="s">
        <v>33</v>
      </c>
    </row>
    <row r="4" spans="1:20" ht="46.5" customHeight="1" thickBot="1" x14ac:dyDescent="0.5">
      <c r="A4" s="261" t="s">
        <v>0</v>
      </c>
      <c r="B4" s="262"/>
      <c r="C4" s="293" t="str">
        <f>IF(TRIM(SUBSTITUTE(中間報告書!R8,"　",""))="","中間報告書のシートに団体名を入力してください",中間報告書!R8)</f>
        <v>中間報告書のシートに団体名を入力してください</v>
      </c>
      <c r="D4" s="294"/>
      <c r="E4" s="294"/>
      <c r="F4" s="294"/>
      <c r="G4" s="294"/>
      <c r="H4" s="294"/>
      <c r="I4" s="294"/>
      <c r="J4" s="295"/>
    </row>
    <row r="5" spans="1:20" ht="7.2" customHeight="1" x14ac:dyDescent="0.45"/>
    <row r="6" spans="1:20" ht="26.4" x14ac:dyDescent="0.45">
      <c r="A6" s="153" t="s">
        <v>176</v>
      </c>
    </row>
    <row r="7" spans="1:20" ht="26.4" x14ac:dyDescent="0.45">
      <c r="A7" s="153" t="s">
        <v>88</v>
      </c>
    </row>
    <row r="8" spans="1:20" ht="23.7" customHeight="1" x14ac:dyDescent="0.45">
      <c r="A8" s="171" t="s">
        <v>194</v>
      </c>
      <c r="I8" s="172"/>
      <c r="J8" s="173"/>
      <c r="K8" s="174" t="s">
        <v>99</v>
      </c>
    </row>
    <row r="9" spans="1:20" ht="23.7" customHeight="1" x14ac:dyDescent="0.45">
      <c r="A9" s="175" t="s">
        <v>201</v>
      </c>
      <c r="H9" s="296" t="s">
        <v>174</v>
      </c>
      <c r="I9" s="296"/>
      <c r="J9" s="296"/>
      <c r="K9" s="296"/>
    </row>
    <row r="10" spans="1:20" s="159" customFormat="1" ht="48" customHeight="1" x14ac:dyDescent="0.45">
      <c r="A10" s="176" t="s">
        <v>89</v>
      </c>
      <c r="B10" s="176" t="s">
        <v>90</v>
      </c>
      <c r="C10" s="289" t="s">
        <v>87</v>
      </c>
      <c r="D10" s="289"/>
      <c r="E10" s="289"/>
      <c r="F10" s="289"/>
      <c r="G10" s="289"/>
      <c r="H10" s="290" t="s">
        <v>162</v>
      </c>
      <c r="I10" s="291"/>
      <c r="J10" s="292" t="s">
        <v>169</v>
      </c>
      <c r="K10" s="292"/>
    </row>
    <row r="11" spans="1:20" ht="30" customHeight="1" x14ac:dyDescent="0.45">
      <c r="A11" s="176">
        <v>1</v>
      </c>
      <c r="B11" s="49"/>
      <c r="C11" s="277"/>
      <c r="D11" s="277"/>
      <c r="E11" s="277"/>
      <c r="F11" s="277"/>
      <c r="G11" s="277"/>
      <c r="H11" s="278"/>
      <c r="I11" s="279"/>
      <c r="J11" s="280" t="str">
        <f>IFERROR(IF(TRIM(SUBSTITUTE(H11,"　",""))="","",ROUNDDOWN(H11/2,0)),"")</f>
        <v/>
      </c>
      <c r="K11" s="281"/>
    </row>
    <row r="12" spans="1:20" ht="30" customHeight="1" x14ac:dyDescent="0.45">
      <c r="A12" s="176">
        <v>2</v>
      </c>
      <c r="B12" s="49"/>
      <c r="C12" s="277"/>
      <c r="D12" s="277"/>
      <c r="E12" s="277"/>
      <c r="F12" s="277"/>
      <c r="G12" s="277"/>
      <c r="H12" s="278"/>
      <c r="I12" s="279"/>
      <c r="J12" s="280" t="str">
        <f t="shared" ref="J12:J40" si="0">IFERROR(IF(TRIM(SUBSTITUTE(H12,"　",""))="","",ROUNDDOWN(H12/2,0)),"")</f>
        <v/>
      </c>
      <c r="K12" s="281"/>
    </row>
    <row r="13" spans="1:20" ht="30" customHeight="1" x14ac:dyDescent="0.45">
      <c r="A13" s="176">
        <v>3</v>
      </c>
      <c r="B13" s="49"/>
      <c r="C13" s="277"/>
      <c r="D13" s="277"/>
      <c r="E13" s="277"/>
      <c r="F13" s="277"/>
      <c r="G13" s="277"/>
      <c r="H13" s="278"/>
      <c r="I13" s="279"/>
      <c r="J13" s="280" t="str">
        <f t="shared" si="0"/>
        <v/>
      </c>
      <c r="K13" s="281"/>
    </row>
    <row r="14" spans="1:20" ht="30" customHeight="1" x14ac:dyDescent="0.45">
      <c r="A14" s="176">
        <v>4</v>
      </c>
      <c r="B14" s="49"/>
      <c r="C14" s="277"/>
      <c r="D14" s="277"/>
      <c r="E14" s="277"/>
      <c r="F14" s="277"/>
      <c r="G14" s="277"/>
      <c r="H14" s="278"/>
      <c r="I14" s="279"/>
      <c r="J14" s="280" t="str">
        <f t="shared" si="0"/>
        <v/>
      </c>
      <c r="K14" s="281"/>
    </row>
    <row r="15" spans="1:20" ht="30" customHeight="1" x14ac:dyDescent="0.45">
      <c r="A15" s="176">
        <v>5</v>
      </c>
      <c r="B15" s="49"/>
      <c r="C15" s="277"/>
      <c r="D15" s="277"/>
      <c r="E15" s="277"/>
      <c r="F15" s="277"/>
      <c r="G15" s="277"/>
      <c r="H15" s="278"/>
      <c r="I15" s="279"/>
      <c r="J15" s="280" t="str">
        <f t="shared" si="0"/>
        <v/>
      </c>
      <c r="K15" s="281"/>
      <c r="T15" s="1"/>
    </row>
    <row r="16" spans="1:20" ht="30" customHeight="1" x14ac:dyDescent="0.45">
      <c r="A16" s="176">
        <v>6</v>
      </c>
      <c r="B16" s="49"/>
      <c r="C16" s="277"/>
      <c r="D16" s="277"/>
      <c r="E16" s="277"/>
      <c r="F16" s="277"/>
      <c r="G16" s="277"/>
      <c r="H16" s="278"/>
      <c r="I16" s="279"/>
      <c r="J16" s="280" t="str">
        <f t="shared" si="0"/>
        <v/>
      </c>
      <c r="K16" s="281"/>
    </row>
    <row r="17" spans="1:11" ht="30" customHeight="1" x14ac:dyDescent="0.45">
      <c r="A17" s="176">
        <v>7</v>
      </c>
      <c r="B17" s="49"/>
      <c r="C17" s="277"/>
      <c r="D17" s="277"/>
      <c r="E17" s="277"/>
      <c r="F17" s="277"/>
      <c r="G17" s="277"/>
      <c r="H17" s="278"/>
      <c r="I17" s="279"/>
      <c r="J17" s="280" t="str">
        <f t="shared" si="0"/>
        <v/>
      </c>
      <c r="K17" s="281"/>
    </row>
    <row r="18" spans="1:11" ht="30" customHeight="1" x14ac:dyDescent="0.45">
      <c r="A18" s="176">
        <v>8</v>
      </c>
      <c r="B18" s="49"/>
      <c r="C18" s="277"/>
      <c r="D18" s="277"/>
      <c r="E18" s="277"/>
      <c r="F18" s="277"/>
      <c r="G18" s="277"/>
      <c r="H18" s="278"/>
      <c r="I18" s="279"/>
      <c r="J18" s="280" t="str">
        <f t="shared" si="0"/>
        <v/>
      </c>
      <c r="K18" s="281"/>
    </row>
    <row r="19" spans="1:11" ht="30" customHeight="1" x14ac:dyDescent="0.45">
      <c r="A19" s="176">
        <v>9</v>
      </c>
      <c r="B19" s="49"/>
      <c r="C19" s="277"/>
      <c r="D19" s="277"/>
      <c r="E19" s="277"/>
      <c r="F19" s="277"/>
      <c r="G19" s="277"/>
      <c r="H19" s="278"/>
      <c r="I19" s="279"/>
      <c r="J19" s="280" t="str">
        <f t="shared" si="0"/>
        <v/>
      </c>
      <c r="K19" s="281"/>
    </row>
    <row r="20" spans="1:11" ht="30" customHeight="1" x14ac:dyDescent="0.45">
      <c r="A20" s="176">
        <v>10</v>
      </c>
      <c r="B20" s="49"/>
      <c r="C20" s="277"/>
      <c r="D20" s="277"/>
      <c r="E20" s="277"/>
      <c r="F20" s="277"/>
      <c r="G20" s="277"/>
      <c r="H20" s="278"/>
      <c r="I20" s="279"/>
      <c r="J20" s="280" t="str">
        <f t="shared" si="0"/>
        <v/>
      </c>
      <c r="K20" s="281"/>
    </row>
    <row r="21" spans="1:11" ht="30" customHeight="1" x14ac:dyDescent="0.45">
      <c r="A21" s="176">
        <v>11</v>
      </c>
      <c r="B21" s="49"/>
      <c r="C21" s="277"/>
      <c r="D21" s="277"/>
      <c r="E21" s="277"/>
      <c r="F21" s="277"/>
      <c r="G21" s="277"/>
      <c r="H21" s="278"/>
      <c r="I21" s="279"/>
      <c r="J21" s="280" t="str">
        <f t="shared" si="0"/>
        <v/>
      </c>
      <c r="K21" s="281"/>
    </row>
    <row r="22" spans="1:11" ht="30" customHeight="1" x14ac:dyDescent="0.45">
      <c r="A22" s="176">
        <v>12</v>
      </c>
      <c r="B22" s="49"/>
      <c r="C22" s="277"/>
      <c r="D22" s="277"/>
      <c r="E22" s="277"/>
      <c r="F22" s="277"/>
      <c r="G22" s="277"/>
      <c r="H22" s="278"/>
      <c r="I22" s="279"/>
      <c r="J22" s="280" t="str">
        <f t="shared" si="0"/>
        <v/>
      </c>
      <c r="K22" s="281"/>
    </row>
    <row r="23" spans="1:11" ht="30" customHeight="1" x14ac:dyDescent="0.45">
      <c r="A23" s="176">
        <v>13</v>
      </c>
      <c r="B23" s="49"/>
      <c r="C23" s="277"/>
      <c r="D23" s="277"/>
      <c r="E23" s="277"/>
      <c r="F23" s="277"/>
      <c r="G23" s="277"/>
      <c r="H23" s="278"/>
      <c r="I23" s="279"/>
      <c r="J23" s="280" t="str">
        <f t="shared" si="0"/>
        <v/>
      </c>
      <c r="K23" s="281"/>
    </row>
    <row r="24" spans="1:11" ht="30" customHeight="1" x14ac:dyDescent="0.45">
      <c r="A24" s="176">
        <v>14</v>
      </c>
      <c r="B24" s="49"/>
      <c r="C24" s="277"/>
      <c r="D24" s="277"/>
      <c r="E24" s="277"/>
      <c r="F24" s="277"/>
      <c r="G24" s="277"/>
      <c r="H24" s="278"/>
      <c r="I24" s="279"/>
      <c r="J24" s="280" t="str">
        <f t="shared" si="0"/>
        <v/>
      </c>
      <c r="K24" s="281"/>
    </row>
    <row r="25" spans="1:11" ht="30" customHeight="1" x14ac:dyDescent="0.45">
      <c r="A25" s="176">
        <v>15</v>
      </c>
      <c r="B25" s="49"/>
      <c r="C25" s="277"/>
      <c r="D25" s="277"/>
      <c r="E25" s="277"/>
      <c r="F25" s="277"/>
      <c r="G25" s="277"/>
      <c r="H25" s="278"/>
      <c r="I25" s="279"/>
      <c r="J25" s="280" t="str">
        <f t="shared" si="0"/>
        <v/>
      </c>
      <c r="K25" s="281"/>
    </row>
    <row r="26" spans="1:11" ht="30" customHeight="1" x14ac:dyDescent="0.45">
      <c r="A26" s="176">
        <v>16</v>
      </c>
      <c r="B26" s="49"/>
      <c r="C26" s="277"/>
      <c r="D26" s="277"/>
      <c r="E26" s="277"/>
      <c r="F26" s="277"/>
      <c r="G26" s="277"/>
      <c r="H26" s="278"/>
      <c r="I26" s="279"/>
      <c r="J26" s="280" t="str">
        <f t="shared" si="0"/>
        <v/>
      </c>
      <c r="K26" s="281"/>
    </row>
    <row r="27" spans="1:11" ht="30" customHeight="1" x14ac:dyDescent="0.45">
      <c r="A27" s="176">
        <v>17</v>
      </c>
      <c r="B27" s="49"/>
      <c r="C27" s="277"/>
      <c r="D27" s="277"/>
      <c r="E27" s="277"/>
      <c r="F27" s="277"/>
      <c r="G27" s="277"/>
      <c r="H27" s="278"/>
      <c r="I27" s="279"/>
      <c r="J27" s="280" t="str">
        <f t="shared" si="0"/>
        <v/>
      </c>
      <c r="K27" s="281"/>
    </row>
    <row r="28" spans="1:11" ht="30" customHeight="1" x14ac:dyDescent="0.45">
      <c r="A28" s="176">
        <v>18</v>
      </c>
      <c r="B28" s="49"/>
      <c r="C28" s="277"/>
      <c r="D28" s="277"/>
      <c r="E28" s="277"/>
      <c r="F28" s="277"/>
      <c r="G28" s="277"/>
      <c r="H28" s="278"/>
      <c r="I28" s="279"/>
      <c r="J28" s="280" t="str">
        <f t="shared" si="0"/>
        <v/>
      </c>
      <c r="K28" s="281"/>
    </row>
    <row r="29" spans="1:11" ht="30" customHeight="1" x14ac:dyDescent="0.45">
      <c r="A29" s="176">
        <v>19</v>
      </c>
      <c r="B29" s="49"/>
      <c r="C29" s="277"/>
      <c r="D29" s="277"/>
      <c r="E29" s="277"/>
      <c r="F29" s="277"/>
      <c r="G29" s="277"/>
      <c r="H29" s="278"/>
      <c r="I29" s="279"/>
      <c r="J29" s="280" t="str">
        <f t="shared" si="0"/>
        <v/>
      </c>
      <c r="K29" s="281"/>
    </row>
    <row r="30" spans="1:11" ht="30" customHeight="1" x14ac:dyDescent="0.45">
      <c r="A30" s="176">
        <v>20</v>
      </c>
      <c r="B30" s="49"/>
      <c r="C30" s="277"/>
      <c r="D30" s="277"/>
      <c r="E30" s="277"/>
      <c r="F30" s="277"/>
      <c r="G30" s="277"/>
      <c r="H30" s="278"/>
      <c r="I30" s="279"/>
      <c r="J30" s="280" t="str">
        <f t="shared" si="0"/>
        <v/>
      </c>
      <c r="K30" s="281"/>
    </row>
    <row r="31" spans="1:11" ht="30" customHeight="1" x14ac:dyDescent="0.45">
      <c r="A31" s="176">
        <v>21</v>
      </c>
      <c r="B31" s="49"/>
      <c r="C31" s="277"/>
      <c r="D31" s="277"/>
      <c r="E31" s="277"/>
      <c r="F31" s="277"/>
      <c r="G31" s="277"/>
      <c r="H31" s="278"/>
      <c r="I31" s="279"/>
      <c r="J31" s="280" t="str">
        <f t="shared" si="0"/>
        <v/>
      </c>
      <c r="K31" s="281"/>
    </row>
    <row r="32" spans="1:11" ht="30" customHeight="1" x14ac:dyDescent="0.45">
      <c r="A32" s="176">
        <v>22</v>
      </c>
      <c r="B32" s="49"/>
      <c r="C32" s="277"/>
      <c r="D32" s="277"/>
      <c r="E32" s="277"/>
      <c r="F32" s="277"/>
      <c r="G32" s="277"/>
      <c r="H32" s="278"/>
      <c r="I32" s="279"/>
      <c r="J32" s="280" t="str">
        <f t="shared" si="0"/>
        <v/>
      </c>
      <c r="K32" s="281"/>
    </row>
    <row r="33" spans="1:14" ht="30" customHeight="1" x14ac:dyDescent="0.45">
      <c r="A33" s="176">
        <v>23</v>
      </c>
      <c r="B33" s="49"/>
      <c r="C33" s="277"/>
      <c r="D33" s="277"/>
      <c r="E33" s="277"/>
      <c r="F33" s="277"/>
      <c r="G33" s="277"/>
      <c r="H33" s="278"/>
      <c r="I33" s="279"/>
      <c r="J33" s="280" t="str">
        <f t="shared" si="0"/>
        <v/>
      </c>
      <c r="K33" s="281"/>
    </row>
    <row r="34" spans="1:14" ht="30" customHeight="1" x14ac:dyDescent="0.45">
      <c r="A34" s="176">
        <v>24</v>
      </c>
      <c r="B34" s="49"/>
      <c r="C34" s="277"/>
      <c r="D34" s="277"/>
      <c r="E34" s="277"/>
      <c r="F34" s="277"/>
      <c r="G34" s="277"/>
      <c r="H34" s="278"/>
      <c r="I34" s="279"/>
      <c r="J34" s="280" t="str">
        <f t="shared" si="0"/>
        <v/>
      </c>
      <c r="K34" s="281"/>
    </row>
    <row r="35" spans="1:14" ht="30" customHeight="1" x14ac:dyDescent="0.45">
      <c r="A35" s="176">
        <v>25</v>
      </c>
      <c r="B35" s="49"/>
      <c r="C35" s="277"/>
      <c r="D35" s="277"/>
      <c r="E35" s="277"/>
      <c r="F35" s="277"/>
      <c r="G35" s="277"/>
      <c r="H35" s="278"/>
      <c r="I35" s="279"/>
      <c r="J35" s="280" t="str">
        <f t="shared" si="0"/>
        <v/>
      </c>
      <c r="K35" s="281"/>
    </row>
    <row r="36" spans="1:14" ht="30" customHeight="1" x14ac:dyDescent="0.45">
      <c r="A36" s="176">
        <v>26</v>
      </c>
      <c r="B36" s="49"/>
      <c r="C36" s="277"/>
      <c r="D36" s="277"/>
      <c r="E36" s="277"/>
      <c r="F36" s="277"/>
      <c r="G36" s="277"/>
      <c r="H36" s="278"/>
      <c r="I36" s="279"/>
      <c r="J36" s="280" t="str">
        <f t="shared" si="0"/>
        <v/>
      </c>
      <c r="K36" s="281"/>
    </row>
    <row r="37" spans="1:14" ht="30" customHeight="1" x14ac:dyDescent="0.45">
      <c r="A37" s="176">
        <v>27</v>
      </c>
      <c r="B37" s="49"/>
      <c r="C37" s="277"/>
      <c r="D37" s="277"/>
      <c r="E37" s="277"/>
      <c r="F37" s="277"/>
      <c r="G37" s="277"/>
      <c r="H37" s="278"/>
      <c r="I37" s="279"/>
      <c r="J37" s="280" t="str">
        <f t="shared" si="0"/>
        <v/>
      </c>
      <c r="K37" s="281"/>
    </row>
    <row r="38" spans="1:14" ht="30" customHeight="1" x14ac:dyDescent="0.45">
      <c r="A38" s="176">
        <v>28</v>
      </c>
      <c r="B38" s="49"/>
      <c r="C38" s="277"/>
      <c r="D38" s="277"/>
      <c r="E38" s="277"/>
      <c r="F38" s="277"/>
      <c r="G38" s="277"/>
      <c r="H38" s="278" t="s">
        <v>128</v>
      </c>
      <c r="I38" s="279"/>
      <c r="J38" s="280" t="str">
        <f t="shared" si="0"/>
        <v/>
      </c>
      <c r="K38" s="281"/>
    </row>
    <row r="39" spans="1:14" ht="30" customHeight="1" x14ac:dyDescent="0.45">
      <c r="A39" s="176">
        <v>29</v>
      </c>
      <c r="B39" s="49"/>
      <c r="C39" s="277"/>
      <c r="D39" s="277"/>
      <c r="E39" s="277"/>
      <c r="F39" s="277"/>
      <c r="G39" s="277"/>
      <c r="H39" s="278"/>
      <c r="I39" s="279"/>
      <c r="J39" s="280" t="str">
        <f t="shared" si="0"/>
        <v/>
      </c>
      <c r="K39" s="281"/>
    </row>
    <row r="40" spans="1:14" ht="30" customHeight="1" thickBot="1" x14ac:dyDescent="0.5">
      <c r="A40" s="177">
        <v>30</v>
      </c>
      <c r="B40" s="50"/>
      <c r="C40" s="287"/>
      <c r="D40" s="287"/>
      <c r="E40" s="287"/>
      <c r="F40" s="287"/>
      <c r="G40" s="287"/>
      <c r="H40" s="288"/>
      <c r="I40" s="288"/>
      <c r="J40" s="280" t="str">
        <f t="shared" si="0"/>
        <v/>
      </c>
      <c r="K40" s="281"/>
    </row>
    <row r="41" spans="1:14" ht="30" customHeight="1" thickTop="1" x14ac:dyDescent="0.45">
      <c r="A41" s="178" t="s">
        <v>15</v>
      </c>
      <c r="B41" s="179"/>
      <c r="C41" s="282"/>
      <c r="D41" s="282"/>
      <c r="E41" s="282"/>
      <c r="F41" s="282"/>
      <c r="G41" s="282"/>
      <c r="H41" s="283">
        <f>SUM(H11:I40)</f>
        <v>0</v>
      </c>
      <c r="I41" s="283"/>
      <c r="J41" s="283">
        <f>SUM(J11:K40)</f>
        <v>0</v>
      </c>
      <c r="K41" s="283"/>
    </row>
    <row r="42" spans="1:14" ht="6.45" customHeight="1" x14ac:dyDescent="0.45"/>
    <row r="43" spans="1:14" ht="23.4" thickBot="1" x14ac:dyDescent="0.5">
      <c r="A43" s="180" t="s">
        <v>48</v>
      </c>
      <c r="I43" s="16"/>
      <c r="J43" s="16"/>
      <c r="K43" s="15" t="s">
        <v>26</v>
      </c>
    </row>
    <row r="44" spans="1:14" ht="29.4" thickBot="1" x14ac:dyDescent="0.5">
      <c r="A44" s="181" t="s">
        <v>175</v>
      </c>
      <c r="H44" s="284" t="s">
        <v>228</v>
      </c>
      <c r="I44" s="285"/>
      <c r="J44" s="286"/>
      <c r="K44" s="31">
        <f>ROUNDDOWN(J41,-3)</f>
        <v>0</v>
      </c>
      <c r="N44" s="157">
        <f>IF(J41&gt;100000,100000,J41)</f>
        <v>0</v>
      </c>
    </row>
    <row r="45" spans="1:14" ht="40.950000000000003" customHeight="1" x14ac:dyDescent="0.45">
      <c r="A45" s="276" t="s">
        <v>233</v>
      </c>
      <c r="B45" s="276"/>
      <c r="C45" s="276"/>
      <c r="D45" s="276"/>
      <c r="E45" s="276"/>
      <c r="F45" s="276"/>
      <c r="G45" s="276"/>
      <c r="H45" s="276"/>
      <c r="I45" s="276"/>
      <c r="J45" s="276"/>
      <c r="K45" s="276"/>
    </row>
    <row r="46" spans="1:14" ht="42" customHeight="1" x14ac:dyDescent="0.45">
      <c r="A46" s="276" t="s">
        <v>234</v>
      </c>
      <c r="B46" s="276"/>
      <c r="C46" s="276"/>
      <c r="D46" s="276"/>
      <c r="E46" s="276"/>
      <c r="F46" s="276"/>
      <c r="G46" s="276"/>
      <c r="H46" s="173"/>
      <c r="I46" s="173"/>
      <c r="J46" s="173"/>
      <c r="K46" s="173"/>
    </row>
  </sheetData>
  <sheetProtection algorithmName="SHA-512" hashValue="IC/fj2/zsEAMLkjjz1lxQu58QAs1aJolndt78tkM9uRpiiLGQS544QnQamexutnjnNTzLofoeaABeKUvKYBJ1Q==" saltValue="NHIJ2ClMdg8btYwlk+i3bA==" spinCount="100000" sheet="1" objects="1" scenarios="1"/>
  <mergeCells count="104">
    <mergeCell ref="C14:G14"/>
    <mergeCell ref="H14:I14"/>
    <mergeCell ref="J14:K14"/>
    <mergeCell ref="C11:G11"/>
    <mergeCell ref="H11:I11"/>
    <mergeCell ref="J11:K11"/>
    <mergeCell ref="C12:G12"/>
    <mergeCell ref="H12:I12"/>
    <mergeCell ref="J12:K12"/>
    <mergeCell ref="C10:G10"/>
    <mergeCell ref="H10:I10"/>
    <mergeCell ref="J10:K10"/>
    <mergeCell ref="A2:H2"/>
    <mergeCell ref="I2:J2"/>
    <mergeCell ref="A4:B4"/>
    <mergeCell ref="C4:J4"/>
    <mergeCell ref="C13:G13"/>
    <mergeCell ref="H13:I13"/>
    <mergeCell ref="J13:K13"/>
    <mergeCell ref="H9:K9"/>
    <mergeCell ref="C17:G17"/>
    <mergeCell ref="H17:I17"/>
    <mergeCell ref="J17:K17"/>
    <mergeCell ref="C18:G18"/>
    <mergeCell ref="H18:I18"/>
    <mergeCell ref="J18:K18"/>
    <mergeCell ref="C15:G15"/>
    <mergeCell ref="H15:I15"/>
    <mergeCell ref="J15:K15"/>
    <mergeCell ref="C16:G16"/>
    <mergeCell ref="H16:I16"/>
    <mergeCell ref="J16:K16"/>
    <mergeCell ref="C21:G21"/>
    <mergeCell ref="H21:I21"/>
    <mergeCell ref="J21:K21"/>
    <mergeCell ref="C22:G22"/>
    <mergeCell ref="H22:I22"/>
    <mergeCell ref="J22:K22"/>
    <mergeCell ref="C19:G19"/>
    <mergeCell ref="H19:I19"/>
    <mergeCell ref="J19:K19"/>
    <mergeCell ref="C20:G20"/>
    <mergeCell ref="H20:I20"/>
    <mergeCell ref="J20:K20"/>
    <mergeCell ref="C25:G25"/>
    <mergeCell ref="H25:I25"/>
    <mergeCell ref="J25:K25"/>
    <mergeCell ref="C26:G26"/>
    <mergeCell ref="H26:I26"/>
    <mergeCell ref="J26:K26"/>
    <mergeCell ref="C23:G23"/>
    <mergeCell ref="H23:I23"/>
    <mergeCell ref="J23:K23"/>
    <mergeCell ref="C24:G24"/>
    <mergeCell ref="H24:I24"/>
    <mergeCell ref="J24:K24"/>
    <mergeCell ref="C29:G29"/>
    <mergeCell ref="H29:I29"/>
    <mergeCell ref="J29:K29"/>
    <mergeCell ref="C30:G30"/>
    <mergeCell ref="H30:I30"/>
    <mergeCell ref="J30:K30"/>
    <mergeCell ref="C27:G27"/>
    <mergeCell ref="H27:I27"/>
    <mergeCell ref="J27:K27"/>
    <mergeCell ref="C28:G28"/>
    <mergeCell ref="H28:I28"/>
    <mergeCell ref="J28:K28"/>
    <mergeCell ref="H33:I33"/>
    <mergeCell ref="J33:K33"/>
    <mergeCell ref="C34:G34"/>
    <mergeCell ref="H34:I34"/>
    <mergeCell ref="J34:K34"/>
    <mergeCell ref="C31:G31"/>
    <mergeCell ref="H31:I31"/>
    <mergeCell ref="J31:K31"/>
    <mergeCell ref="C32:G32"/>
    <mergeCell ref="H32:I32"/>
    <mergeCell ref="J32:K32"/>
    <mergeCell ref="C33:G33"/>
    <mergeCell ref="A45:K45"/>
    <mergeCell ref="A46:G46"/>
    <mergeCell ref="C37:G37"/>
    <mergeCell ref="H37:I37"/>
    <mergeCell ref="J37:K37"/>
    <mergeCell ref="C38:G38"/>
    <mergeCell ref="H38:I38"/>
    <mergeCell ref="J38:K38"/>
    <mergeCell ref="C35:G35"/>
    <mergeCell ref="H35:I35"/>
    <mergeCell ref="J35:K35"/>
    <mergeCell ref="C36:G36"/>
    <mergeCell ref="H36:I36"/>
    <mergeCell ref="J36:K36"/>
    <mergeCell ref="C41:G41"/>
    <mergeCell ref="H41:I41"/>
    <mergeCell ref="J41:K41"/>
    <mergeCell ref="H44:J44"/>
    <mergeCell ref="C39:G39"/>
    <mergeCell ref="H39:I39"/>
    <mergeCell ref="J39:K39"/>
    <mergeCell ref="C40:G40"/>
    <mergeCell ref="H40:I40"/>
    <mergeCell ref="J40:K40"/>
  </mergeCells>
  <phoneticPr fontId="1"/>
  <pageMargins left="0.93" right="0.70866141732283472" top="0.44" bottom="0.48" header="0.31496062992125984" footer="0.25"/>
  <pageSetup paperSize="9" scale="53" orientation="portrait" r:id="rId1"/>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E26"/>
  <sheetViews>
    <sheetView zoomScaleNormal="100" workbookViewId="0">
      <selection sqref="A1:XFD1048576"/>
    </sheetView>
  </sheetViews>
  <sheetFormatPr defaultRowHeight="31.2" customHeight="1" x14ac:dyDescent="0.45"/>
  <cols>
    <col min="1" max="2" width="20.59765625" style="32" customWidth="1"/>
    <col min="3" max="3" width="27.19921875" style="32" customWidth="1"/>
    <col min="4" max="253" width="8.59765625" style="32"/>
    <col min="254" max="254" width="3.19921875" style="32" customWidth="1"/>
    <col min="255" max="257" width="14.19921875" style="32" customWidth="1"/>
    <col min="258" max="258" width="11.59765625" style="32" customWidth="1"/>
    <col min="259" max="259" width="18.69921875" style="32" customWidth="1"/>
    <col min="260" max="509" width="8.59765625" style="32"/>
    <col min="510" max="510" width="3.19921875" style="32" customWidth="1"/>
    <col min="511" max="513" width="14.19921875" style="32" customWidth="1"/>
    <col min="514" max="514" width="11.59765625" style="32" customWidth="1"/>
    <col min="515" max="515" width="18.69921875" style="32" customWidth="1"/>
    <col min="516" max="765" width="8.59765625" style="32"/>
    <col min="766" max="766" width="3.19921875" style="32" customWidth="1"/>
    <col min="767" max="769" width="14.19921875" style="32" customWidth="1"/>
    <col min="770" max="770" width="11.59765625" style="32" customWidth="1"/>
    <col min="771" max="771" width="18.69921875" style="32" customWidth="1"/>
    <col min="772" max="1021" width="8.59765625" style="32"/>
    <col min="1022" max="1022" width="3.19921875" style="32" customWidth="1"/>
    <col min="1023" max="1025" width="14.19921875" style="32" customWidth="1"/>
    <col min="1026" max="1026" width="11.59765625" style="32" customWidth="1"/>
    <col min="1027" max="1027" width="18.69921875" style="32" customWidth="1"/>
    <col min="1028" max="1277" width="8.59765625" style="32"/>
    <col min="1278" max="1278" width="3.19921875" style="32" customWidth="1"/>
    <col min="1279" max="1281" width="14.19921875" style="32" customWidth="1"/>
    <col min="1282" max="1282" width="11.59765625" style="32" customWidth="1"/>
    <col min="1283" max="1283" width="18.69921875" style="32" customWidth="1"/>
    <col min="1284" max="1533" width="8.59765625" style="32"/>
    <col min="1534" max="1534" width="3.19921875" style="32" customWidth="1"/>
    <col min="1535" max="1537" width="14.19921875" style="32" customWidth="1"/>
    <col min="1538" max="1538" width="11.59765625" style="32" customWidth="1"/>
    <col min="1539" max="1539" width="18.69921875" style="32" customWidth="1"/>
    <col min="1540" max="1789" width="8.59765625" style="32"/>
    <col min="1790" max="1790" width="3.19921875" style="32" customWidth="1"/>
    <col min="1791" max="1793" width="14.19921875" style="32" customWidth="1"/>
    <col min="1794" max="1794" width="11.59765625" style="32" customWidth="1"/>
    <col min="1795" max="1795" width="18.69921875" style="32" customWidth="1"/>
    <col min="1796" max="2045" width="8.59765625" style="32"/>
    <col min="2046" max="2046" width="3.19921875" style="32" customWidth="1"/>
    <col min="2047" max="2049" width="14.19921875" style="32" customWidth="1"/>
    <col min="2050" max="2050" width="11.59765625" style="32" customWidth="1"/>
    <col min="2051" max="2051" width="18.69921875" style="32" customWidth="1"/>
    <col min="2052" max="2301" width="8.59765625" style="32"/>
    <col min="2302" max="2302" width="3.19921875" style="32" customWidth="1"/>
    <col min="2303" max="2305" width="14.19921875" style="32" customWidth="1"/>
    <col min="2306" max="2306" width="11.59765625" style="32" customWidth="1"/>
    <col min="2307" max="2307" width="18.69921875" style="32" customWidth="1"/>
    <col min="2308" max="2557" width="8.59765625" style="32"/>
    <col min="2558" max="2558" width="3.19921875" style="32" customWidth="1"/>
    <col min="2559" max="2561" width="14.19921875" style="32" customWidth="1"/>
    <col min="2562" max="2562" width="11.59765625" style="32" customWidth="1"/>
    <col min="2563" max="2563" width="18.69921875" style="32" customWidth="1"/>
    <col min="2564" max="2813" width="8.59765625" style="32"/>
    <col min="2814" max="2814" width="3.19921875" style="32" customWidth="1"/>
    <col min="2815" max="2817" width="14.19921875" style="32" customWidth="1"/>
    <col min="2818" max="2818" width="11.59765625" style="32" customWidth="1"/>
    <col min="2819" max="2819" width="18.69921875" style="32" customWidth="1"/>
    <col min="2820" max="3069" width="8.59765625" style="32"/>
    <col min="3070" max="3070" width="3.19921875" style="32" customWidth="1"/>
    <col min="3071" max="3073" width="14.19921875" style="32" customWidth="1"/>
    <col min="3074" max="3074" width="11.59765625" style="32" customWidth="1"/>
    <col min="3075" max="3075" width="18.69921875" style="32" customWidth="1"/>
    <col min="3076" max="3325" width="8.59765625" style="32"/>
    <col min="3326" max="3326" width="3.19921875" style="32" customWidth="1"/>
    <col min="3327" max="3329" width="14.19921875" style="32" customWidth="1"/>
    <col min="3330" max="3330" width="11.59765625" style="32" customWidth="1"/>
    <col min="3331" max="3331" width="18.69921875" style="32" customWidth="1"/>
    <col min="3332" max="3581" width="8.59765625" style="32"/>
    <col min="3582" max="3582" width="3.19921875" style="32" customWidth="1"/>
    <col min="3583" max="3585" width="14.19921875" style="32" customWidth="1"/>
    <col min="3586" max="3586" width="11.59765625" style="32" customWidth="1"/>
    <col min="3587" max="3587" width="18.69921875" style="32" customWidth="1"/>
    <col min="3588" max="3837" width="8.59765625" style="32"/>
    <col min="3838" max="3838" width="3.19921875" style="32" customWidth="1"/>
    <col min="3839" max="3841" width="14.19921875" style="32" customWidth="1"/>
    <col min="3842" max="3842" width="11.59765625" style="32" customWidth="1"/>
    <col min="3843" max="3843" width="18.69921875" style="32" customWidth="1"/>
    <col min="3844" max="4093" width="8.59765625" style="32"/>
    <col min="4094" max="4094" width="3.19921875" style="32" customWidth="1"/>
    <col min="4095" max="4097" width="14.19921875" style="32" customWidth="1"/>
    <col min="4098" max="4098" width="11.59765625" style="32" customWidth="1"/>
    <col min="4099" max="4099" width="18.69921875" style="32" customWidth="1"/>
    <col min="4100" max="4349" width="8.59765625" style="32"/>
    <col min="4350" max="4350" width="3.19921875" style="32" customWidth="1"/>
    <col min="4351" max="4353" width="14.19921875" style="32" customWidth="1"/>
    <col min="4354" max="4354" width="11.59765625" style="32" customWidth="1"/>
    <col min="4355" max="4355" width="18.69921875" style="32" customWidth="1"/>
    <col min="4356" max="4605" width="8.59765625" style="32"/>
    <col min="4606" max="4606" width="3.19921875" style="32" customWidth="1"/>
    <col min="4607" max="4609" width="14.19921875" style="32" customWidth="1"/>
    <col min="4610" max="4610" width="11.59765625" style="32" customWidth="1"/>
    <col min="4611" max="4611" width="18.69921875" style="32" customWidth="1"/>
    <col min="4612" max="4861" width="8.59765625" style="32"/>
    <col min="4862" max="4862" width="3.19921875" style="32" customWidth="1"/>
    <col min="4863" max="4865" width="14.19921875" style="32" customWidth="1"/>
    <col min="4866" max="4866" width="11.59765625" style="32" customWidth="1"/>
    <col min="4867" max="4867" width="18.69921875" style="32" customWidth="1"/>
    <col min="4868" max="5117" width="8.59765625" style="32"/>
    <col min="5118" max="5118" width="3.19921875" style="32" customWidth="1"/>
    <col min="5119" max="5121" width="14.19921875" style="32" customWidth="1"/>
    <col min="5122" max="5122" width="11.59765625" style="32" customWidth="1"/>
    <col min="5123" max="5123" width="18.69921875" style="32" customWidth="1"/>
    <col min="5124" max="5373" width="8.59765625" style="32"/>
    <col min="5374" max="5374" width="3.19921875" style="32" customWidth="1"/>
    <col min="5375" max="5377" width="14.19921875" style="32" customWidth="1"/>
    <col min="5378" max="5378" width="11.59765625" style="32" customWidth="1"/>
    <col min="5379" max="5379" width="18.69921875" style="32" customWidth="1"/>
    <col min="5380" max="5629" width="8.59765625" style="32"/>
    <col min="5630" max="5630" width="3.19921875" style="32" customWidth="1"/>
    <col min="5631" max="5633" width="14.19921875" style="32" customWidth="1"/>
    <col min="5634" max="5634" width="11.59765625" style="32" customWidth="1"/>
    <col min="5635" max="5635" width="18.69921875" style="32" customWidth="1"/>
    <col min="5636" max="5885" width="8.59765625" style="32"/>
    <col min="5886" max="5886" width="3.19921875" style="32" customWidth="1"/>
    <col min="5887" max="5889" width="14.19921875" style="32" customWidth="1"/>
    <col min="5890" max="5890" width="11.59765625" style="32" customWidth="1"/>
    <col min="5891" max="5891" width="18.69921875" style="32" customWidth="1"/>
    <col min="5892" max="6141" width="8.59765625" style="32"/>
    <col min="6142" max="6142" width="3.19921875" style="32" customWidth="1"/>
    <col min="6143" max="6145" width="14.19921875" style="32" customWidth="1"/>
    <col min="6146" max="6146" width="11.59765625" style="32" customWidth="1"/>
    <col min="6147" max="6147" width="18.69921875" style="32" customWidth="1"/>
    <col min="6148" max="6397" width="8.59765625" style="32"/>
    <col min="6398" max="6398" width="3.19921875" style="32" customWidth="1"/>
    <col min="6399" max="6401" width="14.19921875" style="32" customWidth="1"/>
    <col min="6402" max="6402" width="11.59765625" style="32" customWidth="1"/>
    <col min="6403" max="6403" width="18.69921875" style="32" customWidth="1"/>
    <col min="6404" max="6653" width="8.59765625" style="32"/>
    <col min="6654" max="6654" width="3.19921875" style="32" customWidth="1"/>
    <col min="6655" max="6657" width="14.19921875" style="32" customWidth="1"/>
    <col min="6658" max="6658" width="11.59765625" style="32" customWidth="1"/>
    <col min="6659" max="6659" width="18.69921875" style="32" customWidth="1"/>
    <col min="6660" max="6909" width="8.59765625" style="32"/>
    <col min="6910" max="6910" width="3.19921875" style="32" customWidth="1"/>
    <col min="6911" max="6913" width="14.19921875" style="32" customWidth="1"/>
    <col min="6914" max="6914" width="11.59765625" style="32" customWidth="1"/>
    <col min="6915" max="6915" width="18.69921875" style="32" customWidth="1"/>
    <col min="6916" max="7165" width="8.59765625" style="32"/>
    <col min="7166" max="7166" width="3.19921875" style="32" customWidth="1"/>
    <col min="7167" max="7169" width="14.19921875" style="32" customWidth="1"/>
    <col min="7170" max="7170" width="11.59765625" style="32" customWidth="1"/>
    <col min="7171" max="7171" width="18.69921875" style="32" customWidth="1"/>
    <col min="7172" max="7421" width="8.59765625" style="32"/>
    <col min="7422" max="7422" width="3.19921875" style="32" customWidth="1"/>
    <col min="7423" max="7425" width="14.19921875" style="32" customWidth="1"/>
    <col min="7426" max="7426" width="11.59765625" style="32" customWidth="1"/>
    <col min="7427" max="7427" width="18.69921875" style="32" customWidth="1"/>
    <col min="7428" max="7677" width="8.59765625" style="32"/>
    <col min="7678" max="7678" width="3.19921875" style="32" customWidth="1"/>
    <col min="7679" max="7681" width="14.19921875" style="32" customWidth="1"/>
    <col min="7682" max="7682" width="11.59765625" style="32" customWidth="1"/>
    <col min="7683" max="7683" width="18.69921875" style="32" customWidth="1"/>
    <col min="7684" max="7933" width="8.59765625" style="32"/>
    <col min="7934" max="7934" width="3.19921875" style="32" customWidth="1"/>
    <col min="7935" max="7937" width="14.19921875" style="32" customWidth="1"/>
    <col min="7938" max="7938" width="11.59765625" style="32" customWidth="1"/>
    <col min="7939" max="7939" width="18.69921875" style="32" customWidth="1"/>
    <col min="7940" max="8189" width="8.59765625" style="32"/>
    <col min="8190" max="8190" width="3.19921875" style="32" customWidth="1"/>
    <col min="8191" max="8193" width="14.19921875" style="32" customWidth="1"/>
    <col min="8194" max="8194" width="11.59765625" style="32" customWidth="1"/>
    <col min="8195" max="8195" width="18.69921875" style="32" customWidth="1"/>
    <col min="8196" max="8445" width="8.59765625" style="32"/>
    <col min="8446" max="8446" width="3.19921875" style="32" customWidth="1"/>
    <col min="8447" max="8449" width="14.19921875" style="32" customWidth="1"/>
    <col min="8450" max="8450" width="11.59765625" style="32" customWidth="1"/>
    <col min="8451" max="8451" width="18.69921875" style="32" customWidth="1"/>
    <col min="8452" max="8701" width="8.59765625" style="32"/>
    <col min="8702" max="8702" width="3.19921875" style="32" customWidth="1"/>
    <col min="8703" max="8705" width="14.19921875" style="32" customWidth="1"/>
    <col min="8706" max="8706" width="11.59765625" style="32" customWidth="1"/>
    <col min="8707" max="8707" width="18.69921875" style="32" customWidth="1"/>
    <col min="8708" max="8957" width="8.59765625" style="32"/>
    <col min="8958" max="8958" width="3.19921875" style="32" customWidth="1"/>
    <col min="8959" max="8961" width="14.19921875" style="32" customWidth="1"/>
    <col min="8962" max="8962" width="11.59765625" style="32" customWidth="1"/>
    <col min="8963" max="8963" width="18.69921875" style="32" customWidth="1"/>
    <col min="8964" max="9213" width="8.59765625" style="32"/>
    <col min="9214" max="9214" width="3.19921875" style="32" customWidth="1"/>
    <col min="9215" max="9217" width="14.19921875" style="32" customWidth="1"/>
    <col min="9218" max="9218" width="11.59765625" style="32" customWidth="1"/>
    <col min="9219" max="9219" width="18.69921875" style="32" customWidth="1"/>
    <col min="9220" max="9469" width="8.59765625" style="32"/>
    <col min="9470" max="9470" width="3.19921875" style="32" customWidth="1"/>
    <col min="9471" max="9473" width="14.19921875" style="32" customWidth="1"/>
    <col min="9474" max="9474" width="11.59765625" style="32" customWidth="1"/>
    <col min="9475" max="9475" width="18.69921875" style="32" customWidth="1"/>
    <col min="9476" max="9725" width="8.59765625" style="32"/>
    <col min="9726" max="9726" width="3.19921875" style="32" customWidth="1"/>
    <col min="9727" max="9729" width="14.19921875" style="32" customWidth="1"/>
    <col min="9730" max="9730" width="11.59765625" style="32" customWidth="1"/>
    <col min="9731" max="9731" width="18.69921875" style="32" customWidth="1"/>
    <col min="9732" max="9981" width="8.59765625" style="32"/>
    <col min="9982" max="9982" width="3.19921875" style="32" customWidth="1"/>
    <col min="9983" max="9985" width="14.19921875" style="32" customWidth="1"/>
    <col min="9986" max="9986" width="11.59765625" style="32" customWidth="1"/>
    <col min="9987" max="9987" width="18.69921875" style="32" customWidth="1"/>
    <col min="9988" max="10237" width="8.59765625" style="32"/>
    <col min="10238" max="10238" width="3.19921875" style="32" customWidth="1"/>
    <col min="10239" max="10241" width="14.19921875" style="32" customWidth="1"/>
    <col min="10242" max="10242" width="11.59765625" style="32" customWidth="1"/>
    <col min="10243" max="10243" width="18.69921875" style="32" customWidth="1"/>
    <col min="10244" max="10493" width="8.59765625" style="32"/>
    <col min="10494" max="10494" width="3.19921875" style="32" customWidth="1"/>
    <col min="10495" max="10497" width="14.19921875" style="32" customWidth="1"/>
    <col min="10498" max="10498" width="11.59765625" style="32" customWidth="1"/>
    <col min="10499" max="10499" width="18.69921875" style="32" customWidth="1"/>
    <col min="10500" max="10749" width="8.59765625" style="32"/>
    <col min="10750" max="10750" width="3.19921875" style="32" customWidth="1"/>
    <col min="10751" max="10753" width="14.19921875" style="32" customWidth="1"/>
    <col min="10754" max="10754" width="11.59765625" style="32" customWidth="1"/>
    <col min="10755" max="10755" width="18.69921875" style="32" customWidth="1"/>
    <col min="10756" max="11005" width="8.59765625" style="32"/>
    <col min="11006" max="11006" width="3.19921875" style="32" customWidth="1"/>
    <col min="11007" max="11009" width="14.19921875" style="32" customWidth="1"/>
    <col min="11010" max="11010" width="11.59765625" style="32" customWidth="1"/>
    <col min="11011" max="11011" width="18.69921875" style="32" customWidth="1"/>
    <col min="11012" max="11261" width="8.59765625" style="32"/>
    <col min="11262" max="11262" width="3.19921875" style="32" customWidth="1"/>
    <col min="11263" max="11265" width="14.19921875" style="32" customWidth="1"/>
    <col min="11266" max="11266" width="11.59765625" style="32" customWidth="1"/>
    <col min="11267" max="11267" width="18.69921875" style="32" customWidth="1"/>
    <col min="11268" max="11517" width="8.59765625" style="32"/>
    <col min="11518" max="11518" width="3.19921875" style="32" customWidth="1"/>
    <col min="11519" max="11521" width="14.19921875" style="32" customWidth="1"/>
    <col min="11522" max="11522" width="11.59765625" style="32" customWidth="1"/>
    <col min="11523" max="11523" width="18.69921875" style="32" customWidth="1"/>
    <col min="11524" max="11773" width="8.59765625" style="32"/>
    <col min="11774" max="11774" width="3.19921875" style="32" customWidth="1"/>
    <col min="11775" max="11777" width="14.19921875" style="32" customWidth="1"/>
    <col min="11778" max="11778" width="11.59765625" style="32" customWidth="1"/>
    <col min="11779" max="11779" width="18.69921875" style="32" customWidth="1"/>
    <col min="11780" max="12029" width="8.59765625" style="32"/>
    <col min="12030" max="12030" width="3.19921875" style="32" customWidth="1"/>
    <col min="12031" max="12033" width="14.19921875" style="32" customWidth="1"/>
    <col min="12034" max="12034" width="11.59765625" style="32" customWidth="1"/>
    <col min="12035" max="12035" width="18.69921875" style="32" customWidth="1"/>
    <col min="12036" max="12285" width="8.59765625" style="32"/>
    <col min="12286" max="12286" width="3.19921875" style="32" customWidth="1"/>
    <col min="12287" max="12289" width="14.19921875" style="32" customWidth="1"/>
    <col min="12290" max="12290" width="11.59765625" style="32" customWidth="1"/>
    <col min="12291" max="12291" width="18.69921875" style="32" customWidth="1"/>
    <col min="12292" max="12541" width="8.59765625" style="32"/>
    <col min="12542" max="12542" width="3.19921875" style="32" customWidth="1"/>
    <col min="12543" max="12545" width="14.19921875" style="32" customWidth="1"/>
    <col min="12546" max="12546" width="11.59765625" style="32" customWidth="1"/>
    <col min="12547" max="12547" width="18.69921875" style="32" customWidth="1"/>
    <col min="12548" max="12797" width="8.59765625" style="32"/>
    <col min="12798" max="12798" width="3.19921875" style="32" customWidth="1"/>
    <col min="12799" max="12801" width="14.19921875" style="32" customWidth="1"/>
    <col min="12802" max="12802" width="11.59765625" style="32" customWidth="1"/>
    <col min="12803" max="12803" width="18.69921875" style="32" customWidth="1"/>
    <col min="12804" max="13053" width="8.59765625" style="32"/>
    <col min="13054" max="13054" width="3.19921875" style="32" customWidth="1"/>
    <col min="13055" max="13057" width="14.19921875" style="32" customWidth="1"/>
    <col min="13058" max="13058" width="11.59765625" style="32" customWidth="1"/>
    <col min="13059" max="13059" width="18.69921875" style="32" customWidth="1"/>
    <col min="13060" max="13309" width="8.59765625" style="32"/>
    <col min="13310" max="13310" width="3.19921875" style="32" customWidth="1"/>
    <col min="13311" max="13313" width="14.19921875" style="32" customWidth="1"/>
    <col min="13314" max="13314" width="11.59765625" style="32" customWidth="1"/>
    <col min="13315" max="13315" width="18.69921875" style="32" customWidth="1"/>
    <col min="13316" max="13565" width="8.59765625" style="32"/>
    <col min="13566" max="13566" width="3.19921875" style="32" customWidth="1"/>
    <col min="13567" max="13569" width="14.19921875" style="32" customWidth="1"/>
    <col min="13570" max="13570" width="11.59765625" style="32" customWidth="1"/>
    <col min="13571" max="13571" width="18.69921875" style="32" customWidth="1"/>
    <col min="13572" max="13821" width="8.59765625" style="32"/>
    <col min="13822" max="13822" width="3.19921875" style="32" customWidth="1"/>
    <col min="13823" max="13825" width="14.19921875" style="32" customWidth="1"/>
    <col min="13826" max="13826" width="11.59765625" style="32" customWidth="1"/>
    <col min="13827" max="13827" width="18.69921875" style="32" customWidth="1"/>
    <col min="13828" max="14077" width="8.59765625" style="32"/>
    <col min="14078" max="14078" width="3.19921875" style="32" customWidth="1"/>
    <col min="14079" max="14081" width="14.19921875" style="32" customWidth="1"/>
    <col min="14082" max="14082" width="11.59765625" style="32" customWidth="1"/>
    <col min="14083" max="14083" width="18.69921875" style="32" customWidth="1"/>
    <col min="14084" max="14333" width="8.59765625" style="32"/>
    <col min="14334" max="14334" width="3.19921875" style="32" customWidth="1"/>
    <col min="14335" max="14337" width="14.19921875" style="32" customWidth="1"/>
    <col min="14338" max="14338" width="11.59765625" style="32" customWidth="1"/>
    <col min="14339" max="14339" width="18.69921875" style="32" customWidth="1"/>
    <col min="14340" max="14589" width="8.59765625" style="32"/>
    <col min="14590" max="14590" width="3.19921875" style="32" customWidth="1"/>
    <col min="14591" max="14593" width="14.19921875" style="32" customWidth="1"/>
    <col min="14594" max="14594" width="11.59765625" style="32" customWidth="1"/>
    <col min="14595" max="14595" width="18.69921875" style="32" customWidth="1"/>
    <col min="14596" max="14845" width="8.59765625" style="32"/>
    <col min="14846" max="14846" width="3.19921875" style="32" customWidth="1"/>
    <col min="14847" max="14849" width="14.19921875" style="32" customWidth="1"/>
    <col min="14850" max="14850" width="11.59765625" style="32" customWidth="1"/>
    <col min="14851" max="14851" width="18.69921875" style="32" customWidth="1"/>
    <col min="14852" max="15101" width="8.59765625" style="32"/>
    <col min="15102" max="15102" width="3.19921875" style="32" customWidth="1"/>
    <col min="15103" max="15105" width="14.19921875" style="32" customWidth="1"/>
    <col min="15106" max="15106" width="11.59765625" style="32" customWidth="1"/>
    <col min="15107" max="15107" width="18.69921875" style="32" customWidth="1"/>
    <col min="15108" max="15357" width="8.59765625" style="32"/>
    <col min="15358" max="15358" width="3.19921875" style="32" customWidth="1"/>
    <col min="15359" max="15361" width="14.19921875" style="32" customWidth="1"/>
    <col min="15362" max="15362" width="11.59765625" style="32" customWidth="1"/>
    <col min="15363" max="15363" width="18.69921875" style="32" customWidth="1"/>
    <col min="15364" max="15613" width="8.59765625" style="32"/>
    <col min="15614" max="15614" width="3.19921875" style="32" customWidth="1"/>
    <col min="15615" max="15617" width="14.19921875" style="32" customWidth="1"/>
    <col min="15618" max="15618" width="11.59765625" style="32" customWidth="1"/>
    <col min="15619" max="15619" width="18.69921875" style="32" customWidth="1"/>
    <col min="15620" max="15869" width="8.59765625" style="32"/>
    <col min="15870" max="15870" width="3.19921875" style="32" customWidth="1"/>
    <col min="15871" max="15873" width="14.19921875" style="32" customWidth="1"/>
    <col min="15874" max="15874" width="11.59765625" style="32" customWidth="1"/>
    <col min="15875" max="15875" width="18.69921875" style="32" customWidth="1"/>
    <col min="15876" max="16125" width="8.59765625" style="32"/>
    <col min="16126" max="16126" width="3.19921875" style="32" customWidth="1"/>
    <col min="16127" max="16129" width="14.19921875" style="32" customWidth="1"/>
    <col min="16130" max="16130" width="11.59765625" style="32" customWidth="1"/>
    <col min="16131" max="16131" width="18.69921875" style="32" customWidth="1"/>
    <col min="16132" max="16384" width="8.59765625" style="32"/>
  </cols>
  <sheetData>
    <row r="1" spans="1:5" ht="31.2" customHeight="1" x14ac:dyDescent="0.45">
      <c r="A1" s="304" t="s">
        <v>123</v>
      </c>
      <c r="B1" s="304"/>
      <c r="C1" s="304"/>
    </row>
    <row r="2" spans="1:5" ht="17.7" customHeight="1" x14ac:dyDescent="0.45">
      <c r="A2" s="304"/>
      <c r="B2" s="304"/>
      <c r="C2" s="304"/>
    </row>
    <row r="3" spans="1:5" ht="31.2" customHeight="1" thickBot="1" x14ac:dyDescent="0.5">
      <c r="A3" s="53" t="s">
        <v>73</v>
      </c>
      <c r="B3" s="305" t="str">
        <f>IF(TRIM(SUBSTITUTE(中間報告書!R8,"　",""))="","中間報告書のシートに団体名を入力してください",中間報告書!R8)</f>
        <v>中間報告書のシートに団体名を入力してください</v>
      </c>
      <c r="C3" s="305"/>
      <c r="D3" s="54"/>
      <c r="E3" s="54"/>
    </row>
    <row r="4" spans="1:5" ht="7.5" customHeight="1" x14ac:dyDescent="0.45">
      <c r="A4" s="52"/>
      <c r="B4" s="52"/>
      <c r="C4" s="52"/>
    </row>
    <row r="5" spans="1:5" ht="30" customHeight="1" thickBot="1" x14ac:dyDescent="0.5">
      <c r="A5" s="51" t="s">
        <v>35</v>
      </c>
      <c r="B5" s="51"/>
      <c r="C5" s="55"/>
    </row>
    <row r="6" spans="1:5" ht="30" customHeight="1" thickBot="1" x14ac:dyDescent="0.5">
      <c r="A6" s="56" t="s">
        <v>36</v>
      </c>
      <c r="B6" s="57" t="s">
        <v>37</v>
      </c>
      <c r="C6" s="58" t="s">
        <v>38</v>
      </c>
      <c r="E6" s="59"/>
    </row>
    <row r="7" spans="1:5" ht="30" customHeight="1" x14ac:dyDescent="0.45">
      <c r="A7" s="60" t="s">
        <v>39</v>
      </c>
      <c r="B7" s="61">
        <f>+'(別紙4)収支明細書'!B23</f>
        <v>0</v>
      </c>
      <c r="C7" s="62" t="s">
        <v>74</v>
      </c>
      <c r="E7" s="59"/>
    </row>
    <row r="8" spans="1:5" ht="30" customHeight="1" x14ac:dyDescent="0.45">
      <c r="A8" s="63" t="s">
        <v>40</v>
      </c>
      <c r="B8" s="64">
        <f>+'(別紙4)収支明細書'!C23</f>
        <v>0</v>
      </c>
      <c r="C8" s="65" t="s">
        <v>78</v>
      </c>
      <c r="E8" s="59"/>
    </row>
    <row r="9" spans="1:5" ht="30" customHeight="1" thickBot="1" x14ac:dyDescent="0.5">
      <c r="A9" s="66" t="s">
        <v>75</v>
      </c>
      <c r="B9" s="67">
        <f>+'(別紙4)収支明細書'!D23</f>
        <v>0</v>
      </c>
      <c r="C9" s="68"/>
      <c r="E9" s="59"/>
    </row>
    <row r="10" spans="1:5" ht="30" customHeight="1" thickTop="1" thickBot="1" x14ac:dyDescent="0.5">
      <c r="A10" s="69" t="s">
        <v>47</v>
      </c>
      <c r="B10" s="70">
        <f>SUM(B7:B9)</f>
        <v>0</v>
      </c>
      <c r="C10" s="71"/>
    </row>
    <row r="11" spans="1:5" ht="12" customHeight="1" x14ac:dyDescent="0.45">
      <c r="A11" s="51"/>
      <c r="B11" s="72"/>
      <c r="C11" s="51"/>
    </row>
    <row r="12" spans="1:5" ht="30" customHeight="1" thickBot="1" x14ac:dyDescent="0.5">
      <c r="A12" s="51" t="s">
        <v>41</v>
      </c>
      <c r="B12" s="51"/>
      <c r="C12" s="51"/>
    </row>
    <row r="13" spans="1:5" ht="30" customHeight="1" thickBot="1" x14ac:dyDescent="0.5">
      <c r="A13" s="56" t="s">
        <v>36</v>
      </c>
      <c r="B13" s="57" t="s">
        <v>37</v>
      </c>
      <c r="C13" s="58" t="s">
        <v>38</v>
      </c>
    </row>
    <row r="14" spans="1:5" ht="30" customHeight="1" x14ac:dyDescent="0.45">
      <c r="A14" s="297" t="s">
        <v>42</v>
      </c>
      <c r="B14" s="298"/>
      <c r="C14" s="299"/>
    </row>
    <row r="15" spans="1:5" ht="30" customHeight="1" x14ac:dyDescent="0.45">
      <c r="A15" s="63" t="s">
        <v>43</v>
      </c>
      <c r="B15" s="64">
        <f>+'(別紙4)収支明細書'!E23</f>
        <v>0</v>
      </c>
      <c r="C15" s="73" t="s">
        <v>95</v>
      </c>
    </row>
    <row r="16" spans="1:5" ht="30" customHeight="1" x14ac:dyDescent="0.45">
      <c r="A16" s="63" t="s">
        <v>34</v>
      </c>
      <c r="B16" s="64">
        <f>'(別紙4)収支明細書'!F23</f>
        <v>0</v>
      </c>
      <c r="C16" s="74" t="s">
        <v>96</v>
      </c>
    </row>
    <row r="17" spans="1:3" ht="30" customHeight="1" x14ac:dyDescent="0.45">
      <c r="A17" s="63" t="s">
        <v>94</v>
      </c>
      <c r="B17" s="64">
        <f>'(別紙4)収支明細書'!G23</f>
        <v>0</v>
      </c>
      <c r="C17" s="74" t="s">
        <v>96</v>
      </c>
    </row>
    <row r="18" spans="1:3" ht="30" customHeight="1" x14ac:dyDescent="0.45">
      <c r="A18" s="63" t="s">
        <v>44</v>
      </c>
      <c r="B18" s="64">
        <f>SUM(B15:B17)</f>
        <v>0</v>
      </c>
      <c r="C18" s="75"/>
    </row>
    <row r="19" spans="1:3" ht="30" customHeight="1" x14ac:dyDescent="0.45">
      <c r="A19" s="300" t="s">
        <v>45</v>
      </c>
      <c r="B19" s="301"/>
      <c r="C19" s="302"/>
    </row>
    <row r="20" spans="1:3" ht="30" customHeight="1" x14ac:dyDescent="0.45">
      <c r="A20" s="63" t="s">
        <v>43</v>
      </c>
      <c r="B20" s="64">
        <f>+'(別紙4)収支明細書'!H23</f>
        <v>0</v>
      </c>
      <c r="C20" s="76" t="s">
        <v>77</v>
      </c>
    </row>
    <row r="21" spans="1:3" ht="30" customHeight="1" x14ac:dyDescent="0.45">
      <c r="A21" s="63" t="s">
        <v>79</v>
      </c>
      <c r="B21" s="64">
        <f>+'(別紙4)収支明細書'!I23</f>
        <v>0</v>
      </c>
      <c r="C21" s="77"/>
    </row>
    <row r="22" spans="1:3" ht="30" customHeight="1" thickBot="1" x14ac:dyDescent="0.5">
      <c r="A22" s="66" t="s">
        <v>44</v>
      </c>
      <c r="B22" s="67">
        <f>SUM(B20:B21)</f>
        <v>0</v>
      </c>
      <c r="C22" s="78"/>
    </row>
    <row r="23" spans="1:3" ht="30" customHeight="1" thickTop="1" thickBot="1" x14ac:dyDescent="0.5">
      <c r="A23" s="69" t="s">
        <v>46</v>
      </c>
      <c r="B23" s="70">
        <f>+B22+B18</f>
        <v>0</v>
      </c>
      <c r="C23" s="71"/>
    </row>
    <row r="24" spans="1:3" ht="16.2" customHeight="1" x14ac:dyDescent="0.45">
      <c r="A24" s="51"/>
      <c r="B24" s="51"/>
      <c r="C24" s="51"/>
    </row>
    <row r="25" spans="1:3" ht="31.2" customHeight="1" x14ac:dyDescent="0.45">
      <c r="A25" s="303" t="s">
        <v>198</v>
      </c>
      <c r="B25" s="303"/>
      <c r="C25" s="303"/>
    </row>
    <row r="26" spans="1:3" ht="31.2" customHeight="1" x14ac:dyDescent="0.45">
      <c r="A26" s="79"/>
      <c r="B26" s="79"/>
      <c r="C26" s="79"/>
    </row>
  </sheetData>
  <sheetProtection algorithmName="SHA-512" hashValue="ZQRwfoRKWTcpnSfoDKmzQPTVmgzhwNMJRuysCc96oV3C0f3SOVuIklfscvk1ljgX05XeyiLBWmqSLLiAiyYbbQ==" saltValue="+MWXUTWJd7VCg38Q7SekKQ==" spinCount="100000" sheet="1" selectLockedCells="1" selectUnlockedCells="1"/>
  <mergeCells count="5">
    <mergeCell ref="A14:C14"/>
    <mergeCell ref="A19:C19"/>
    <mergeCell ref="A25:C25"/>
    <mergeCell ref="A1:C2"/>
    <mergeCell ref="B3:C3"/>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R36"/>
  <sheetViews>
    <sheetView view="pageBreakPreview" topLeftCell="A4" zoomScaleNormal="100" zoomScaleSheetLayoutView="100" workbookViewId="0">
      <selection activeCell="C10" sqref="C10:C11"/>
    </sheetView>
  </sheetViews>
  <sheetFormatPr defaultColWidth="8.59765625" defaultRowHeight="13.2" x14ac:dyDescent="0.45"/>
  <cols>
    <col min="1" max="1" width="8.5" style="212" customWidth="1"/>
    <col min="2" max="9" width="14.59765625" style="213" customWidth="1"/>
    <col min="10" max="10" width="15.19921875" style="213" customWidth="1"/>
    <col min="11" max="11" width="18" style="213" hidden="1" customWidth="1"/>
    <col min="12" max="13" width="9.19921875" style="213" hidden="1" customWidth="1"/>
    <col min="14" max="16" width="0" style="213" hidden="1" customWidth="1"/>
    <col min="17" max="16384" width="8.59765625" style="213"/>
  </cols>
  <sheetData>
    <row r="3" spans="1:13" s="183" customFormat="1" ht="15" x14ac:dyDescent="0.45">
      <c r="A3" s="182"/>
    </row>
    <row r="4" spans="1:13" s="183" customFormat="1" ht="28.2" customHeight="1" x14ac:dyDescent="0.45">
      <c r="A4" s="312" t="s">
        <v>122</v>
      </c>
      <c r="B4" s="312"/>
      <c r="C4" s="312"/>
      <c r="D4" s="312"/>
      <c r="E4" s="312"/>
      <c r="F4" s="312"/>
      <c r="G4" s="312"/>
      <c r="H4" s="313"/>
      <c r="I4" s="184" t="s">
        <v>31</v>
      </c>
      <c r="J4" s="184" t="str">
        <f>'(別紙1－1)年間活動実績報告_謝金・研修受講料'!O2</f>
        <v>4月</v>
      </c>
    </row>
    <row r="5" spans="1:13" s="183" customFormat="1" ht="29.1" customHeight="1" x14ac:dyDescent="0.45">
      <c r="A5" s="5" t="s">
        <v>204</v>
      </c>
      <c r="B5" s="185"/>
      <c r="C5" s="185"/>
      <c r="D5" s="185"/>
      <c r="E5" s="185"/>
      <c r="F5" s="185"/>
      <c r="G5" s="185"/>
      <c r="H5" s="185"/>
      <c r="I5" s="185"/>
    </row>
    <row r="6" spans="1:13" s="183" customFormat="1" ht="7.95" customHeight="1" x14ac:dyDescent="0.45">
      <c r="A6" s="5"/>
      <c r="B6" s="185"/>
      <c r="C6" s="147"/>
      <c r="D6" s="185"/>
      <c r="E6" s="185"/>
      <c r="F6" s="185"/>
      <c r="G6" s="185"/>
      <c r="H6" s="185"/>
      <c r="I6" s="185"/>
    </row>
    <row r="7" spans="1:13" s="183" customFormat="1" ht="25.5" customHeight="1" thickBot="1" x14ac:dyDescent="0.5">
      <c r="A7" s="311" t="s">
        <v>73</v>
      </c>
      <c r="B7" s="311"/>
      <c r="C7" s="305" t="str">
        <f>IF(TRIM(SUBSTITUTE(中間報告書!R8,"　",""))="","中間報告書のシートに団体名を入力してください",中間報告書!R8)</f>
        <v>中間報告書のシートに団体名を入力してください</v>
      </c>
      <c r="D7" s="305"/>
      <c r="E7" s="305"/>
      <c r="G7" s="149"/>
    </row>
    <row r="8" spans="1:13" s="183" customFormat="1" ht="15.6" thickBot="1" x14ac:dyDescent="0.5">
      <c r="A8" s="182"/>
      <c r="J8" s="183" t="s">
        <v>72</v>
      </c>
    </row>
    <row r="9" spans="1:13" s="183" customFormat="1" ht="23.1" customHeight="1" thickBot="1" x14ac:dyDescent="0.5">
      <c r="A9" s="306" t="s">
        <v>71</v>
      </c>
      <c r="B9" s="318" t="s">
        <v>63</v>
      </c>
      <c r="C9" s="319"/>
      <c r="D9" s="319"/>
      <c r="E9" s="318" t="s">
        <v>62</v>
      </c>
      <c r="F9" s="320"/>
      <c r="G9" s="320"/>
      <c r="H9" s="319"/>
      <c r="I9" s="319"/>
      <c r="J9" s="306" t="s">
        <v>70</v>
      </c>
    </row>
    <row r="10" spans="1:13" s="183" customFormat="1" ht="23.1" customHeight="1" x14ac:dyDescent="0.45">
      <c r="A10" s="307"/>
      <c r="B10" s="326" t="s">
        <v>69</v>
      </c>
      <c r="C10" s="324" t="s">
        <v>68</v>
      </c>
      <c r="D10" s="322" t="s">
        <v>76</v>
      </c>
      <c r="E10" s="309" t="s">
        <v>67</v>
      </c>
      <c r="F10" s="321"/>
      <c r="G10" s="310"/>
      <c r="H10" s="309" t="s">
        <v>66</v>
      </c>
      <c r="I10" s="310"/>
      <c r="J10" s="307"/>
    </row>
    <row r="11" spans="1:13" s="182" customFormat="1" ht="21.6" customHeight="1" thickBot="1" x14ac:dyDescent="0.5">
      <c r="A11" s="308"/>
      <c r="B11" s="327"/>
      <c r="C11" s="325"/>
      <c r="D11" s="323"/>
      <c r="E11" s="186" t="s">
        <v>65</v>
      </c>
      <c r="F11" s="187" t="s">
        <v>64</v>
      </c>
      <c r="G11" s="188" t="s">
        <v>86</v>
      </c>
      <c r="H11" s="186" t="s">
        <v>65</v>
      </c>
      <c r="I11" s="189" t="s">
        <v>196</v>
      </c>
      <c r="J11" s="308"/>
      <c r="L11" s="182" t="s">
        <v>63</v>
      </c>
      <c r="M11" s="182" t="s">
        <v>62</v>
      </c>
    </row>
    <row r="12" spans="1:13" s="183" customFormat="1" ht="44.1" customHeight="1" x14ac:dyDescent="0.45">
      <c r="A12" s="190" t="s">
        <v>61</v>
      </c>
      <c r="B12" s="37"/>
      <c r="C12" s="38"/>
      <c r="D12" s="95"/>
      <c r="E12" s="122">
        <f>+'(別紙1－1)年間活動実績報告_謝金・研修受講料'!C102</f>
        <v>0</v>
      </c>
      <c r="F12" s="97"/>
      <c r="G12" s="98"/>
      <c r="H12" s="39"/>
      <c r="I12" s="45"/>
      <c r="J12" s="191">
        <f>+L12-M12</f>
        <v>0</v>
      </c>
      <c r="K12" s="192" t="str">
        <f>IF(J12="","",IF(J12&lt;0,"収支累計がマイナスです。入力し直してください",""))</f>
        <v/>
      </c>
      <c r="L12" s="193">
        <f t="shared" ref="L12:L22" si="0">SUM(B12:D12)</f>
        <v>0</v>
      </c>
      <c r="M12" s="193">
        <f t="shared" ref="M12:M23" si="1">SUM(E12:I12)</f>
        <v>0</v>
      </c>
    </row>
    <row r="13" spans="1:13" s="183" customFormat="1" ht="44.1" customHeight="1" x14ac:dyDescent="0.45">
      <c r="A13" s="194" t="s">
        <v>60</v>
      </c>
      <c r="B13" s="37"/>
      <c r="C13" s="41"/>
      <c r="D13" s="96"/>
      <c r="E13" s="40">
        <f>+'(別紙1－1)年間活動実績報告_謝金・研修受講料'!D102</f>
        <v>0</v>
      </c>
      <c r="F13" s="94"/>
      <c r="G13" s="99"/>
      <c r="H13" s="42"/>
      <c r="I13" s="46"/>
      <c r="J13" s="195">
        <f t="shared" ref="J13:J24" si="2">+J12+L13-M13</f>
        <v>0</v>
      </c>
      <c r="K13" s="192" t="str">
        <f t="shared" ref="K13:K24" si="3">IF(J13="","",IF(J13&lt;0,"収支累計がマイナスです。入力し直してください",""))</f>
        <v/>
      </c>
      <c r="L13" s="193">
        <f t="shared" si="0"/>
        <v>0</v>
      </c>
      <c r="M13" s="193">
        <f t="shared" si="1"/>
        <v>0</v>
      </c>
    </row>
    <row r="14" spans="1:13" s="183" customFormat="1" ht="44.1" customHeight="1" x14ac:dyDescent="0.45">
      <c r="A14" s="194" t="s">
        <v>59</v>
      </c>
      <c r="B14" s="37"/>
      <c r="C14" s="41"/>
      <c r="D14" s="96"/>
      <c r="E14" s="40">
        <f>+'(別紙1－1)年間活動実績報告_謝金・研修受講料'!E102</f>
        <v>0</v>
      </c>
      <c r="F14" s="94"/>
      <c r="G14" s="99"/>
      <c r="H14" s="42"/>
      <c r="I14" s="46"/>
      <c r="J14" s="195">
        <f t="shared" si="2"/>
        <v>0</v>
      </c>
      <c r="K14" s="192" t="str">
        <f t="shared" si="3"/>
        <v/>
      </c>
      <c r="L14" s="193">
        <f t="shared" si="0"/>
        <v>0</v>
      </c>
      <c r="M14" s="193">
        <f t="shared" si="1"/>
        <v>0</v>
      </c>
    </row>
    <row r="15" spans="1:13" s="183" customFormat="1" ht="44.1" customHeight="1" x14ac:dyDescent="0.45">
      <c r="A15" s="194" t="s">
        <v>58</v>
      </c>
      <c r="B15" s="37"/>
      <c r="C15" s="41"/>
      <c r="D15" s="96"/>
      <c r="E15" s="40">
        <f>+'(別紙1－1)年間活動実績報告_謝金・研修受講料'!F102</f>
        <v>0</v>
      </c>
      <c r="F15" s="94"/>
      <c r="G15" s="99"/>
      <c r="H15" s="42"/>
      <c r="I15" s="46"/>
      <c r="J15" s="195">
        <f t="shared" si="2"/>
        <v>0</v>
      </c>
      <c r="K15" s="192" t="str">
        <f t="shared" si="3"/>
        <v/>
      </c>
      <c r="L15" s="193">
        <f t="shared" si="0"/>
        <v>0</v>
      </c>
      <c r="M15" s="193">
        <f t="shared" si="1"/>
        <v>0</v>
      </c>
    </row>
    <row r="16" spans="1:13" s="183" customFormat="1" ht="44.1" customHeight="1" x14ac:dyDescent="0.45">
      <c r="A16" s="194" t="s">
        <v>57</v>
      </c>
      <c r="B16" s="37"/>
      <c r="C16" s="41"/>
      <c r="D16" s="96"/>
      <c r="E16" s="40">
        <f>+'(別紙1－1)年間活動実績報告_謝金・研修受講料'!G102</f>
        <v>0</v>
      </c>
      <c r="F16" s="94"/>
      <c r="G16" s="99"/>
      <c r="H16" s="47"/>
      <c r="I16" s="46"/>
      <c r="J16" s="195">
        <f t="shared" si="2"/>
        <v>0</v>
      </c>
      <c r="K16" s="192" t="str">
        <f t="shared" si="3"/>
        <v/>
      </c>
      <c r="L16" s="193">
        <f t="shared" si="0"/>
        <v>0</v>
      </c>
      <c r="M16" s="193">
        <f t="shared" si="1"/>
        <v>0</v>
      </c>
    </row>
    <row r="17" spans="1:18" s="183" customFormat="1" ht="44.1" customHeight="1" x14ac:dyDescent="0.45">
      <c r="A17" s="194" t="s">
        <v>56</v>
      </c>
      <c r="B17" s="37"/>
      <c r="C17" s="41"/>
      <c r="D17" s="96"/>
      <c r="E17" s="40">
        <f>+'(別紙1－1)年間活動実績報告_謝金・研修受講料'!H102</f>
        <v>0</v>
      </c>
      <c r="F17" s="94"/>
      <c r="G17" s="99"/>
      <c r="H17" s="47"/>
      <c r="I17" s="46"/>
      <c r="J17" s="195">
        <f t="shared" si="2"/>
        <v>0</v>
      </c>
      <c r="K17" s="192" t="str">
        <f t="shared" si="3"/>
        <v/>
      </c>
      <c r="L17" s="193">
        <f t="shared" si="0"/>
        <v>0</v>
      </c>
      <c r="M17" s="193">
        <f t="shared" si="1"/>
        <v>0</v>
      </c>
    </row>
    <row r="18" spans="1:18" s="183" customFormat="1" ht="44.1" customHeight="1" x14ac:dyDescent="0.45">
      <c r="A18" s="194" t="s">
        <v>55</v>
      </c>
      <c r="B18" s="37"/>
      <c r="C18" s="41"/>
      <c r="D18" s="96"/>
      <c r="E18" s="40">
        <f>+'(別紙1－1)年間活動実績報告_謝金・研修受講料'!I102</f>
        <v>0</v>
      </c>
      <c r="F18" s="94"/>
      <c r="G18" s="99"/>
      <c r="H18" s="47"/>
      <c r="I18" s="46"/>
      <c r="J18" s="195">
        <f t="shared" si="2"/>
        <v>0</v>
      </c>
      <c r="K18" s="192" t="str">
        <f t="shared" si="3"/>
        <v/>
      </c>
      <c r="L18" s="193">
        <f t="shared" si="0"/>
        <v>0</v>
      </c>
      <c r="M18" s="193">
        <f t="shared" si="1"/>
        <v>0</v>
      </c>
    </row>
    <row r="19" spans="1:18" s="183" customFormat="1" ht="44.1" customHeight="1" x14ac:dyDescent="0.45">
      <c r="A19" s="194" t="s">
        <v>54</v>
      </c>
      <c r="B19" s="37"/>
      <c r="C19" s="41"/>
      <c r="D19" s="96"/>
      <c r="E19" s="40">
        <f>+'(別紙1－1)年間活動実績報告_謝金・研修受講料'!J102</f>
        <v>0</v>
      </c>
      <c r="F19" s="94"/>
      <c r="G19" s="99"/>
      <c r="H19" s="47"/>
      <c r="I19" s="46"/>
      <c r="J19" s="195">
        <f t="shared" si="2"/>
        <v>0</v>
      </c>
      <c r="K19" s="192" t="str">
        <f t="shared" si="3"/>
        <v/>
      </c>
      <c r="L19" s="193">
        <f t="shared" si="0"/>
        <v>0</v>
      </c>
      <c r="M19" s="193">
        <f t="shared" si="1"/>
        <v>0</v>
      </c>
    </row>
    <row r="20" spans="1:18" s="183" customFormat="1" ht="44.1" customHeight="1" x14ac:dyDescent="0.45">
      <c r="A20" s="194" t="s">
        <v>53</v>
      </c>
      <c r="B20" s="37"/>
      <c r="C20" s="41"/>
      <c r="D20" s="96"/>
      <c r="E20" s="40">
        <f>+'(別紙1－1)年間活動実績報告_謝金・研修受講料'!K102</f>
        <v>0</v>
      </c>
      <c r="F20" s="94"/>
      <c r="G20" s="99"/>
      <c r="H20" s="47"/>
      <c r="I20" s="46"/>
      <c r="J20" s="195">
        <f t="shared" si="2"/>
        <v>0</v>
      </c>
      <c r="K20" s="192" t="str">
        <f t="shared" si="3"/>
        <v/>
      </c>
      <c r="L20" s="193">
        <f t="shared" si="0"/>
        <v>0</v>
      </c>
      <c r="M20" s="193">
        <f t="shared" si="1"/>
        <v>0</v>
      </c>
    </row>
    <row r="21" spans="1:18" s="183" customFormat="1" ht="44.1" customHeight="1" x14ac:dyDescent="0.45">
      <c r="A21" s="194" t="s">
        <v>52</v>
      </c>
      <c r="B21" s="37"/>
      <c r="C21" s="41"/>
      <c r="D21" s="96"/>
      <c r="E21" s="40">
        <f>+'(別紙1－1)年間活動実績報告_謝金・研修受講料'!L102</f>
        <v>0</v>
      </c>
      <c r="F21" s="94"/>
      <c r="G21" s="99"/>
      <c r="H21" s="47"/>
      <c r="I21" s="46"/>
      <c r="J21" s="195">
        <f t="shared" si="2"/>
        <v>0</v>
      </c>
      <c r="K21" s="196" t="str">
        <f t="shared" si="3"/>
        <v/>
      </c>
      <c r="L21" s="193">
        <f t="shared" ref="L21" si="4">SUM(B21:D21)</f>
        <v>0</v>
      </c>
      <c r="M21" s="193">
        <f t="shared" ref="M21" si="5">SUM(E21:I21)</f>
        <v>0</v>
      </c>
      <c r="N21" s="192"/>
      <c r="O21" s="192"/>
      <c r="P21" s="192"/>
      <c r="Q21" s="192"/>
      <c r="R21" s="192"/>
    </row>
    <row r="22" spans="1:18" s="183" customFormat="1" ht="44.1" customHeight="1" thickBot="1" x14ac:dyDescent="0.5">
      <c r="A22" s="194" t="s">
        <v>51</v>
      </c>
      <c r="B22" s="37" t="s">
        <v>119</v>
      </c>
      <c r="C22" s="197" t="str">
        <f>IF(OR('(別紙1－1)年間活動実績報告_謝金・研修受講料'!H113="",'(別紙1－1)年間活動実績報告_謝金・研修受講料'!H113=0),"",-'(別紙1－1)年間活動実績報告_謝金・研修受講料'!H113)</f>
        <v/>
      </c>
      <c r="D22" s="100" t="s">
        <v>119</v>
      </c>
      <c r="E22" s="123">
        <f>+'(別紙1－1)年間活動実績報告_謝金・研修受講料'!M102</f>
        <v>0</v>
      </c>
      <c r="F22" s="113"/>
      <c r="G22" s="114"/>
      <c r="H22" s="101" t="s">
        <v>119</v>
      </c>
      <c r="I22" s="102" t="s">
        <v>119</v>
      </c>
      <c r="J22" s="195">
        <f t="shared" si="2"/>
        <v>0</v>
      </c>
      <c r="K22" s="192" t="str">
        <f t="shared" si="3"/>
        <v/>
      </c>
      <c r="L22" s="193">
        <f t="shared" si="0"/>
        <v>0</v>
      </c>
      <c r="M22" s="193">
        <f t="shared" si="1"/>
        <v>0</v>
      </c>
    </row>
    <row r="23" spans="1:18" s="183" customFormat="1" ht="44.1" customHeight="1" thickTop="1" thickBot="1" x14ac:dyDescent="0.5">
      <c r="A23" s="198" t="s">
        <v>50</v>
      </c>
      <c r="B23" s="199">
        <f>SUM(B12:B22)</f>
        <v>0</v>
      </c>
      <c r="C23" s="200">
        <f>IF(SUM(C12:C22)='(別紙1－1)年間活動実績報告_謝金・研修受講料'!F109-'(別紙1－1)年間活動実績報告_謝金・研修受講料'!H113,SUM(C12:C22),"入力誤り")</f>
        <v>0</v>
      </c>
      <c r="D23" s="201">
        <f t="shared" ref="D23:I23" si="6">SUM(D12:D22)</f>
        <v>0</v>
      </c>
      <c r="E23" s="199">
        <f>IF(SUM(E12:E22)='(別紙1－1)年間活動実績報告_謝金・研修受講料'!O102,SUM(E12:E22),"入力誤り")</f>
        <v>0</v>
      </c>
      <c r="F23" s="202">
        <f>IF(SUM(F12:F22)='(別紙1－1)年間活動実績報告_謝金・研修受講料'!O105,SUM(F12:F22),"入力誤り")</f>
        <v>0</v>
      </c>
      <c r="G23" s="203">
        <f>IF(SUM(G12:G22)='(別紙1－2)消耗品費'!H41,SUM(G12:G22),"入力誤り")</f>
        <v>0</v>
      </c>
      <c r="H23" s="204">
        <f t="shared" si="6"/>
        <v>0</v>
      </c>
      <c r="I23" s="204">
        <f t="shared" si="6"/>
        <v>0</v>
      </c>
      <c r="J23" s="205">
        <f>+L23-M23</f>
        <v>0</v>
      </c>
      <c r="K23" s="192" t="str">
        <f t="shared" si="3"/>
        <v/>
      </c>
      <c r="L23" s="193">
        <f>SUM(B23:D23)</f>
        <v>0</v>
      </c>
      <c r="M23" s="193">
        <f t="shared" si="1"/>
        <v>0</v>
      </c>
    </row>
    <row r="24" spans="1:18" s="183" customFormat="1" ht="44.1" customHeight="1" thickTop="1" thickBot="1" x14ac:dyDescent="0.5">
      <c r="A24" s="206" t="s">
        <v>49</v>
      </c>
      <c r="B24" s="315">
        <f>SUM(B23:D23)</f>
        <v>0</v>
      </c>
      <c r="C24" s="316"/>
      <c r="D24" s="317"/>
      <c r="E24" s="315">
        <f>SUM(E23:I23)</f>
        <v>0</v>
      </c>
      <c r="F24" s="316"/>
      <c r="G24" s="316"/>
      <c r="H24" s="316"/>
      <c r="I24" s="317"/>
      <c r="J24" s="207">
        <f t="shared" si="2"/>
        <v>0</v>
      </c>
      <c r="K24" s="192" t="str">
        <f t="shared" si="3"/>
        <v/>
      </c>
    </row>
    <row r="25" spans="1:18" s="183" customFormat="1" ht="32.4" customHeight="1" x14ac:dyDescent="0.45">
      <c r="A25" s="182"/>
      <c r="B25" s="193"/>
      <c r="C25" s="314" t="str">
        <f>IF(B24=E24,"","⚠ 収支が一致していません。収入・支出それぞれの項目を確認してください。")</f>
        <v/>
      </c>
      <c r="D25" s="314"/>
      <c r="E25" s="314"/>
      <c r="F25" s="314"/>
      <c r="G25" s="314"/>
      <c r="H25" s="314"/>
      <c r="I25" s="314"/>
    </row>
    <row r="26" spans="1:18" s="183" customFormat="1" ht="32.4" customHeight="1" x14ac:dyDescent="0.45">
      <c r="A26" s="182"/>
      <c r="B26" s="193" t="str">
        <f>IF(COUNTIF(C12:C22,"&lt;0")&gt;0,"",IF(B35,"補助金は申請月の翌月に計上してください",""))</f>
        <v>補助金は申請月の翌月に計上してください</v>
      </c>
      <c r="C26" s="208" t="str">
        <f>IF(OR(B35,B36),"補助金は申請月の翌月に計上してください","")</f>
        <v>補助金は申請月の翌月に計上してください</v>
      </c>
      <c r="D26" s="209"/>
      <c r="E26" s="209"/>
      <c r="F26" s="209"/>
      <c r="G26" s="209"/>
      <c r="H26" s="210"/>
      <c r="I26" s="210"/>
    </row>
    <row r="27" spans="1:18" s="183" customFormat="1" ht="27" customHeight="1" x14ac:dyDescent="0.45">
      <c r="A27" s="182"/>
      <c r="B27" s="193" t="s">
        <v>48</v>
      </c>
      <c r="C27" s="182"/>
      <c r="D27" s="211"/>
      <c r="E27" s="211"/>
      <c r="F27" s="211"/>
      <c r="G27" s="211"/>
      <c r="H27" s="211"/>
      <c r="I27" s="211"/>
    </row>
    <row r="28" spans="1:18" s="183" customFormat="1" ht="15" x14ac:dyDescent="0.45">
      <c r="A28" s="182"/>
      <c r="B28" s="183" t="s">
        <v>97</v>
      </c>
      <c r="C28" s="183" t="s">
        <v>229</v>
      </c>
    </row>
    <row r="29" spans="1:18" ht="15" x14ac:dyDescent="0.45">
      <c r="B29" s="183" t="s">
        <v>100</v>
      </c>
    </row>
    <row r="30" spans="1:18" ht="15" x14ac:dyDescent="0.45">
      <c r="B30" s="183" t="s">
        <v>98</v>
      </c>
    </row>
    <row r="31" spans="1:18" ht="15" x14ac:dyDescent="0.45">
      <c r="B31" s="183" t="s">
        <v>101</v>
      </c>
    </row>
    <row r="32" spans="1:18" ht="15" x14ac:dyDescent="0.45">
      <c r="B32" s="183" t="s">
        <v>161</v>
      </c>
    </row>
    <row r="35" spans="2:3" x14ac:dyDescent="0.45">
      <c r="B35" s="213" t="b">
        <f>IF(J4="4月",C13="",IF(J4="5月",C14="",IF(J4="6月",C15="",IF(J4="7月",C16="",IF(J4="8月",C17="",IF(J4="9月",C18="",IF(J4="10月",C19="",IF(J4="11月",C20="",IF(J4="12月",C21="",IF(J4="1月",C22="",""))))))))))</f>
        <v>1</v>
      </c>
      <c r="C35" s="213" t="s">
        <v>230</v>
      </c>
    </row>
    <row r="36" spans="2:3" ht="15.6" customHeight="1" x14ac:dyDescent="0.45">
      <c r="B36" s="213" t="b">
        <f>OR(AND(J4="4月",COUNTIF(C12:C12,"&gt;0")+COUNTIF(C14:C22,"&gt;0")&gt;0),AND(J4="5月",COUNTIF(C12:C13,"&gt;0")+COUNTIF(C15:C22,"&gt;0")&gt;0),AND(J4="6月",COUNTIF(C12:C14,"&gt;0")+COUNTIF(C16:C22,"&gt;0")&gt;0),AND(J4="7月",COUNTIF(C12:C15,"&gt;0")+COUNTIF(C17:C22,"&gt;0")&gt;0),AND(J4="8月",COUNTIF(C12:C16,"&gt;0")+COUNTIF(C18:C22,"&gt;0")&gt;0),AND(J4="9月",COUNTIF(C12:C17,"&gt;0")+COUNTIF(C19:C22,"&gt;0")&gt;0),AND(J4="10月",COUNTIF(C12:C18,"&gt;0")+COUNTIF(C20:C22,"&gt;0")&gt;0),AND(J4="11月",COUNTIF(C12:C19,"&gt;0")+COUNTIF(C21:C22,"&gt;0")&gt;0),AND(J4="12月",COUNTIF(C12:C20,"&gt;0")+COUNTIF(C22:C22,"&gt;0")&gt;0),AND(J4="1月",COUNTIF(C12:C21,"&gt;0")&gt;0))</f>
        <v>0</v>
      </c>
      <c r="C36" s="213" t="s">
        <v>231</v>
      </c>
    </row>
  </sheetData>
  <sheetProtection algorithmName="SHA-512" hashValue="a2YWcNH/eGZfzQgpeylgp1VozXUgsQt/qtI7HcyZkQAWUGv2u8mpFa8lnywVoiQQn6ChFAUVN5ilCL3+Tc5A/w==" saltValue="SJC33omsfp+mr995ieyXdQ==" spinCount="100000" sheet="1" objects="1" scenarios="1"/>
  <mergeCells count="15">
    <mergeCell ref="C25:I25"/>
    <mergeCell ref="J9:J11"/>
    <mergeCell ref="B24:D24"/>
    <mergeCell ref="B9:D9"/>
    <mergeCell ref="E9:I9"/>
    <mergeCell ref="E24:I24"/>
    <mergeCell ref="E10:G10"/>
    <mergeCell ref="D10:D11"/>
    <mergeCell ref="C10:C11"/>
    <mergeCell ref="B10:B11"/>
    <mergeCell ref="A9:A11"/>
    <mergeCell ref="H10:I10"/>
    <mergeCell ref="A7:B7"/>
    <mergeCell ref="C7:E7"/>
    <mergeCell ref="A4:H4"/>
  </mergeCells>
  <phoneticPr fontId="1"/>
  <conditionalFormatting sqref="C23">
    <cfRule type="expression" dxfId="4" priority="1">
      <formula>C23="入力誤り"</formula>
    </cfRule>
  </conditionalFormatting>
  <conditionalFormatting sqref="E23">
    <cfRule type="expression" dxfId="3" priority="7">
      <formula>E23="入力誤り"</formula>
    </cfRule>
    <cfRule type="expression" priority="8">
      <formula>E23="入力誤り"</formula>
    </cfRule>
  </conditionalFormatting>
  <conditionalFormatting sqref="E23:G23">
    <cfRule type="expression" dxfId="2" priority="2">
      <formula>E23="入力誤り"</formula>
    </cfRule>
  </conditionalFormatting>
  <conditionalFormatting sqref="F23">
    <cfRule type="expression" dxfId="1" priority="6">
      <formula>F23="入力誤り"</formula>
    </cfRule>
  </conditionalFormatting>
  <conditionalFormatting sqref="N22">
    <cfRule type="expression" dxfId="0" priority="4">
      <formula>E23="入力誤り"</formula>
    </cfRule>
  </conditionalFormatting>
  <printOptions horizontalCentered="1"/>
  <pageMargins left="0.59055118110236227" right="0.39370078740157483" top="1.1811023622047245" bottom="0" header="0.51181102362204722" footer="0.51181102362204722"/>
  <pageSetup paperSize="9" scale="58" firstPageNumber="0" orientation="portrait" useFirstPageNumber="1"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22"/>
  <sheetViews>
    <sheetView topLeftCell="C13" zoomScaleNormal="100" workbookViewId="0">
      <selection activeCell="J16" sqref="J16"/>
    </sheetView>
  </sheetViews>
  <sheetFormatPr defaultRowHeight="43.95" customHeight="1" x14ac:dyDescent="0.45"/>
  <cols>
    <col min="1" max="1" width="5.8984375" customWidth="1"/>
    <col min="2" max="2" width="18.09765625" customWidth="1"/>
    <col min="3" max="3" width="22.3984375" customWidth="1"/>
    <col min="4" max="4" width="42.69921875" customWidth="1"/>
  </cols>
  <sheetData>
    <row r="1" spans="2:7" ht="43.95" customHeight="1" thickBot="1" x14ac:dyDescent="0.5">
      <c r="B1" s="130" t="s">
        <v>205</v>
      </c>
      <c r="C1" s="5"/>
      <c r="E1" s="5"/>
      <c r="F1" s="5"/>
      <c r="G1" s="5"/>
    </row>
    <row r="2" spans="2:7" ht="43.95" customHeight="1" thickBot="1" x14ac:dyDescent="0.5">
      <c r="B2" s="131" t="s">
        <v>165</v>
      </c>
      <c r="C2" s="305">
        <f>中間報告書!R8</f>
        <v>0</v>
      </c>
      <c r="D2" s="305"/>
      <c r="F2" s="132" t="s">
        <v>206</v>
      </c>
      <c r="G2" s="132"/>
    </row>
    <row r="3" spans="2:7" ht="43.95" customHeight="1" thickBot="1" x14ac:dyDescent="0.5">
      <c r="B3" s="339" t="s">
        <v>128</v>
      </c>
      <c r="C3" s="339"/>
      <c r="D3" s="339"/>
      <c r="F3" s="331" t="s">
        <v>207</v>
      </c>
      <c r="G3" s="331"/>
    </row>
    <row r="4" spans="2:7" ht="43.95" customHeight="1" thickBot="1" x14ac:dyDescent="0.5">
      <c r="B4" s="133" t="s">
        <v>208</v>
      </c>
      <c r="C4" s="134"/>
      <c r="D4" s="134"/>
      <c r="E4" s="135" t="s">
        <v>209</v>
      </c>
      <c r="F4" s="136" t="s">
        <v>210</v>
      </c>
      <c r="G4" s="137" t="s">
        <v>211</v>
      </c>
    </row>
    <row r="5" spans="2:7" ht="43.95" customHeight="1" x14ac:dyDescent="0.45">
      <c r="B5" s="328" t="s">
        <v>212</v>
      </c>
      <c r="C5" s="329"/>
      <c r="D5" s="329"/>
      <c r="E5" s="330"/>
      <c r="F5" s="138"/>
      <c r="G5" s="139"/>
    </row>
    <row r="6" spans="2:7" ht="43.95" customHeight="1" x14ac:dyDescent="0.45">
      <c r="B6" s="140" t="s">
        <v>177</v>
      </c>
      <c r="C6" s="141"/>
      <c r="D6" s="141"/>
      <c r="E6" s="124"/>
      <c r="F6" s="124"/>
      <c r="G6" s="124"/>
    </row>
    <row r="7" spans="2:7" ht="43.95" customHeight="1" x14ac:dyDescent="0.45">
      <c r="B7" s="344" t="s">
        <v>213</v>
      </c>
      <c r="C7" s="345"/>
      <c r="D7" s="345"/>
      <c r="E7" s="124"/>
      <c r="F7" s="124"/>
      <c r="G7" s="124"/>
    </row>
    <row r="8" spans="2:7" ht="43.95" customHeight="1" x14ac:dyDescent="0.45">
      <c r="B8" s="332" t="s">
        <v>214</v>
      </c>
      <c r="C8" s="333"/>
      <c r="D8" s="333"/>
      <c r="E8" s="124"/>
      <c r="F8" s="124"/>
      <c r="G8" s="124"/>
    </row>
    <row r="9" spans="2:7" ht="43.95" customHeight="1" x14ac:dyDescent="0.45">
      <c r="B9" s="334" t="s">
        <v>215</v>
      </c>
      <c r="C9" s="335"/>
      <c r="D9" s="335"/>
      <c r="E9" s="336"/>
      <c r="F9" s="337"/>
      <c r="G9" s="338"/>
    </row>
    <row r="10" spans="2:7" ht="43.95" customHeight="1" x14ac:dyDescent="0.45">
      <c r="B10" s="342" t="s">
        <v>171</v>
      </c>
      <c r="C10" s="343"/>
      <c r="D10" s="343"/>
      <c r="E10" s="124"/>
      <c r="F10" s="124"/>
      <c r="G10" s="124"/>
    </row>
    <row r="11" spans="2:7" ht="43.95" customHeight="1" x14ac:dyDescent="0.45">
      <c r="B11" s="342" t="s">
        <v>213</v>
      </c>
      <c r="C11" s="343"/>
      <c r="D11" s="343"/>
      <c r="E11" s="124"/>
      <c r="F11" s="124"/>
      <c r="G11" s="124"/>
    </row>
    <row r="12" spans="2:7" ht="43.95" customHeight="1" x14ac:dyDescent="0.45">
      <c r="B12" s="340" t="s">
        <v>178</v>
      </c>
      <c r="C12" s="341"/>
      <c r="D12" s="341"/>
      <c r="E12" s="124"/>
      <c r="F12" s="124"/>
      <c r="G12" s="124"/>
    </row>
    <row r="13" spans="2:7" ht="43.95" customHeight="1" x14ac:dyDescent="0.45">
      <c r="B13" s="340" t="s">
        <v>216</v>
      </c>
      <c r="C13" s="341"/>
      <c r="D13" s="341"/>
      <c r="E13" s="124"/>
      <c r="F13" s="124"/>
      <c r="G13" s="124"/>
    </row>
    <row r="14" spans="2:7" ht="43.95" customHeight="1" x14ac:dyDescent="0.45">
      <c r="B14" s="334" t="s">
        <v>166</v>
      </c>
      <c r="C14" s="335"/>
      <c r="D14" s="335"/>
      <c r="E14" s="336"/>
      <c r="F14" s="337"/>
      <c r="G14" s="338"/>
    </row>
    <row r="15" spans="2:7" ht="43.95" customHeight="1" x14ac:dyDescent="0.45">
      <c r="B15" s="342" t="s">
        <v>217</v>
      </c>
      <c r="C15" s="343"/>
      <c r="D15" s="352"/>
      <c r="E15" s="124"/>
      <c r="F15" s="124"/>
      <c r="G15" s="124"/>
    </row>
    <row r="16" spans="2:7" ht="43.95" customHeight="1" x14ac:dyDescent="0.45">
      <c r="B16" s="340" t="s">
        <v>173</v>
      </c>
      <c r="C16" s="341"/>
      <c r="D16" s="346"/>
      <c r="E16" s="124"/>
      <c r="F16" s="124"/>
      <c r="G16" s="124"/>
    </row>
    <row r="17" spans="2:7" ht="174" customHeight="1" x14ac:dyDescent="0.45">
      <c r="B17" s="332" t="s">
        <v>218</v>
      </c>
      <c r="C17" s="341"/>
      <c r="D17" s="346"/>
      <c r="E17" s="124"/>
      <c r="F17" s="124"/>
      <c r="G17" s="124"/>
    </row>
    <row r="18" spans="2:7" ht="43.95" customHeight="1" x14ac:dyDescent="0.45">
      <c r="B18" s="347" t="s">
        <v>167</v>
      </c>
      <c r="C18" s="348"/>
      <c r="D18" s="348"/>
      <c r="E18" s="349"/>
      <c r="F18" s="337"/>
      <c r="G18" s="338"/>
    </row>
    <row r="19" spans="2:7" ht="43.95" customHeight="1" thickBot="1" x14ac:dyDescent="0.5">
      <c r="B19" s="350" t="s">
        <v>213</v>
      </c>
      <c r="C19" s="351"/>
      <c r="D19" s="351"/>
      <c r="E19" s="129"/>
      <c r="F19" s="129"/>
      <c r="G19" s="129"/>
    </row>
    <row r="22" spans="2:7" ht="43.95" customHeight="1" x14ac:dyDescent="0.45">
      <c r="E22" s="142" t="s">
        <v>172</v>
      </c>
    </row>
  </sheetData>
  <sheetProtection algorithmName="SHA-512" hashValue="tdy03PGheC45QPBkBf2KzMhCqOhs26/n2wtNcg3h1MNKj3OZwzaW7AT3S3OuxhyF1jf/h2Rmo7Njwt7v/4nrhA==" saltValue="WdSZiXdWsh2WkER1o5awaA==" spinCount="100000" sheet="1" objects="1" scenarios="1"/>
  <mergeCells count="20">
    <mergeCell ref="F14:G14"/>
    <mergeCell ref="B17:D17"/>
    <mergeCell ref="B18:E18"/>
    <mergeCell ref="F18:G18"/>
    <mergeCell ref="B19:D19"/>
    <mergeCell ref="B15:D15"/>
    <mergeCell ref="B16:D16"/>
    <mergeCell ref="B14:E14"/>
    <mergeCell ref="B13:D13"/>
    <mergeCell ref="B10:D10"/>
    <mergeCell ref="B12:D12"/>
    <mergeCell ref="B11:D11"/>
    <mergeCell ref="B7:D7"/>
    <mergeCell ref="C2:D2"/>
    <mergeCell ref="B5:E5"/>
    <mergeCell ref="F3:G3"/>
    <mergeCell ref="B8:D8"/>
    <mergeCell ref="B9:E9"/>
    <mergeCell ref="F9:G9"/>
    <mergeCell ref="B3:D3"/>
  </mergeCells>
  <phoneticPr fontId="1"/>
  <dataValidations count="1">
    <dataValidation type="list" allowBlank="1" showInputMessage="1" showErrorMessage="1" sqref="E6:G8 E10:G13 E15:G17 E19:G19" xr:uid="{00000000-0002-0000-0500-000000000000}">
      <formula1>$E$22:$E$23</formula1>
    </dataValidation>
  </dataValidations>
  <pageMargins left="0.7" right="0.7" top="0.75" bottom="0.75" header="0.3" footer="0.3"/>
  <pageSetup paperSize="9" scale="7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49"/>
  <sheetViews>
    <sheetView topLeftCell="A16" zoomScaleNormal="100" workbookViewId="0">
      <selection activeCell="L32" sqref="L32"/>
    </sheetView>
  </sheetViews>
  <sheetFormatPr defaultRowHeight="18" x14ac:dyDescent="0.45"/>
  <cols>
    <col min="1" max="25" width="4" customWidth="1"/>
    <col min="26" max="26" width="4.69921875" customWidth="1"/>
    <col min="27" max="51" width="4" customWidth="1"/>
  </cols>
  <sheetData>
    <row r="1" spans="1:33" x14ac:dyDescent="0.45">
      <c r="A1" s="86" t="s">
        <v>102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row>
    <row r="2" spans="1:33" x14ac:dyDescent="0.45">
      <c r="A2" s="90"/>
      <c r="B2" s="87"/>
      <c r="C2" s="87"/>
      <c r="D2" s="87"/>
      <c r="E2" s="87"/>
      <c r="F2" s="87"/>
      <c r="G2" s="87"/>
      <c r="H2" s="87"/>
      <c r="I2" s="86"/>
      <c r="J2" s="86"/>
      <c r="K2" s="86"/>
      <c r="L2" s="86"/>
      <c r="M2" s="86"/>
      <c r="N2" s="86"/>
      <c r="O2" s="86"/>
      <c r="P2" s="86"/>
      <c r="Q2" s="86"/>
      <c r="R2" s="86"/>
      <c r="S2" s="86" t="s">
        <v>103</v>
      </c>
      <c r="T2" s="125">
        <v>9</v>
      </c>
      <c r="U2" s="86" t="s">
        <v>125</v>
      </c>
      <c r="V2" s="125">
        <v>2</v>
      </c>
      <c r="W2" s="86" t="s">
        <v>126</v>
      </c>
      <c r="X2" s="125">
        <v>28</v>
      </c>
      <c r="Y2" s="86" t="s">
        <v>127</v>
      </c>
      <c r="Z2" s="86"/>
      <c r="AA2" s="86"/>
      <c r="AB2" s="86"/>
      <c r="AC2" s="86"/>
      <c r="AD2" s="86"/>
      <c r="AE2" s="86"/>
      <c r="AF2" s="86"/>
      <c r="AG2" s="86"/>
    </row>
    <row r="3" spans="1:33" ht="9" customHeight="1" x14ac:dyDescent="0.45">
      <c r="A3" s="86"/>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row>
    <row r="4" spans="1:33" x14ac:dyDescent="0.45">
      <c r="A4" s="86" t="s">
        <v>104</v>
      </c>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row>
    <row r="5" spans="1:33" ht="8.4" customHeight="1" x14ac:dyDescent="0.45">
      <c r="A5" s="86"/>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row>
    <row r="6" spans="1:33" x14ac:dyDescent="0.45">
      <c r="A6" s="86"/>
      <c r="B6" s="86"/>
      <c r="C6" s="86"/>
      <c r="D6" s="86"/>
      <c r="E6" s="86"/>
      <c r="F6" s="86"/>
      <c r="G6" s="86"/>
      <c r="H6" s="86"/>
      <c r="I6" s="86"/>
      <c r="J6" s="86"/>
      <c r="K6" s="86"/>
      <c r="L6" s="86"/>
      <c r="M6" s="86"/>
      <c r="N6" s="86" t="s">
        <v>105</v>
      </c>
      <c r="O6" s="86"/>
      <c r="P6" s="86"/>
      <c r="Q6" s="86"/>
      <c r="R6" s="359">
        <f>中間報告書!R6</f>
        <v>0</v>
      </c>
      <c r="S6" s="359"/>
      <c r="T6" s="359"/>
      <c r="U6" s="359"/>
      <c r="V6" s="359"/>
      <c r="W6" s="359"/>
      <c r="X6" s="359"/>
      <c r="Y6" s="359"/>
      <c r="Z6" s="359"/>
      <c r="AA6" s="86"/>
      <c r="AB6" s="86"/>
      <c r="AC6" s="86"/>
      <c r="AD6" s="86"/>
      <c r="AE6" s="86"/>
      <c r="AF6" s="86"/>
      <c r="AG6" s="86"/>
    </row>
    <row r="7" spans="1:33" ht="31.2" customHeight="1" x14ac:dyDescent="0.45">
      <c r="A7" s="86"/>
      <c r="B7" s="86"/>
      <c r="C7" s="86"/>
      <c r="D7" s="86"/>
      <c r="E7" s="86"/>
      <c r="F7" s="86"/>
      <c r="G7" s="86"/>
      <c r="H7" s="86"/>
      <c r="I7" s="86"/>
      <c r="J7" s="86"/>
      <c r="K7" s="86"/>
      <c r="L7" s="86"/>
      <c r="M7" s="86"/>
      <c r="N7" s="86"/>
      <c r="O7" s="86"/>
      <c r="P7" s="355" t="s">
        <v>124</v>
      </c>
      <c r="Q7" s="355"/>
      <c r="R7" s="360">
        <f>+中間報告書!R7</f>
        <v>0</v>
      </c>
      <c r="S7" s="360"/>
      <c r="T7" s="360"/>
      <c r="U7" s="360"/>
      <c r="V7" s="360"/>
      <c r="W7" s="360"/>
      <c r="X7" s="360"/>
      <c r="Y7" s="360"/>
      <c r="Z7" s="360"/>
      <c r="AA7" s="86"/>
      <c r="AB7" s="86"/>
      <c r="AC7" s="86"/>
      <c r="AD7" s="86"/>
      <c r="AE7" s="86"/>
      <c r="AF7" s="86"/>
      <c r="AG7" s="86"/>
    </row>
    <row r="8" spans="1:33" ht="26.4" customHeight="1" x14ac:dyDescent="0.45">
      <c r="A8" s="86"/>
      <c r="B8" s="86"/>
      <c r="C8" s="86"/>
      <c r="D8" s="86"/>
      <c r="E8" s="86"/>
      <c r="F8" s="86"/>
      <c r="G8" s="86"/>
      <c r="H8" s="86"/>
      <c r="I8" s="86"/>
      <c r="J8" s="86"/>
      <c r="K8" s="86"/>
      <c r="L8" s="86"/>
      <c r="M8" s="86"/>
      <c r="N8" s="86" t="s">
        <v>106</v>
      </c>
      <c r="O8" s="86"/>
      <c r="P8" s="86"/>
      <c r="Q8" s="86"/>
      <c r="R8" s="360">
        <f>+中間報告書!R8</f>
        <v>0</v>
      </c>
      <c r="S8" s="360"/>
      <c r="T8" s="360"/>
      <c r="U8" s="360"/>
      <c r="V8" s="360"/>
      <c r="W8" s="360"/>
      <c r="X8" s="360"/>
      <c r="Y8" s="360"/>
      <c r="Z8" s="360"/>
      <c r="AA8" s="86"/>
      <c r="AB8" s="86"/>
      <c r="AC8" s="86"/>
      <c r="AD8" s="86"/>
      <c r="AE8" s="86"/>
      <c r="AF8" s="86"/>
      <c r="AG8" s="86"/>
    </row>
    <row r="9" spans="1:33" x14ac:dyDescent="0.45">
      <c r="A9" s="86"/>
      <c r="B9" s="86"/>
      <c r="C9" s="86"/>
      <c r="D9" s="86"/>
      <c r="E9" s="86"/>
      <c r="F9" s="86"/>
      <c r="G9" s="86"/>
      <c r="H9" s="86"/>
      <c r="I9" s="86"/>
      <c r="J9" s="86"/>
      <c r="K9" s="86"/>
      <c r="L9" s="86"/>
      <c r="M9" s="86"/>
      <c r="N9" s="86" t="s">
        <v>107</v>
      </c>
      <c r="O9" s="86"/>
      <c r="P9" s="86"/>
      <c r="Q9" s="86"/>
      <c r="R9" s="360">
        <f>+中間報告書!R9</f>
        <v>0</v>
      </c>
      <c r="S9" s="360"/>
      <c r="T9" s="360"/>
      <c r="U9" s="360"/>
      <c r="V9" s="360"/>
      <c r="W9" s="360"/>
      <c r="X9" s="360"/>
      <c r="Y9" s="360"/>
      <c r="Z9" s="360"/>
      <c r="AA9" s="86"/>
      <c r="AB9" s="86"/>
      <c r="AC9" s="86"/>
      <c r="AD9" s="86"/>
      <c r="AE9" s="86"/>
      <c r="AF9" s="86"/>
      <c r="AG9" s="86"/>
    </row>
    <row r="10" spans="1:33" x14ac:dyDescent="0.45">
      <c r="A10" s="86"/>
      <c r="B10" s="86"/>
      <c r="C10" s="86"/>
      <c r="D10" s="86"/>
      <c r="E10" s="86"/>
      <c r="F10" s="86"/>
      <c r="G10" s="86"/>
      <c r="H10" s="86"/>
      <c r="I10" s="86"/>
      <c r="J10" s="86"/>
      <c r="K10" s="86"/>
      <c r="L10" s="86"/>
      <c r="M10" s="86"/>
      <c r="N10" s="86" t="s">
        <v>108</v>
      </c>
      <c r="O10" s="86"/>
      <c r="P10" s="86"/>
      <c r="Q10" s="86"/>
      <c r="R10" s="360">
        <f>+中間報告書!R10</f>
        <v>0</v>
      </c>
      <c r="S10" s="360"/>
      <c r="T10" s="360"/>
      <c r="U10" s="360"/>
      <c r="V10" s="360"/>
      <c r="W10" s="360"/>
      <c r="X10" s="360"/>
      <c r="Y10" s="360"/>
      <c r="Z10" s="360"/>
      <c r="AA10" s="86"/>
      <c r="AB10" s="86"/>
      <c r="AC10" s="86"/>
      <c r="AD10" s="86"/>
      <c r="AE10" s="86"/>
      <c r="AF10" s="86"/>
      <c r="AG10" s="86"/>
    </row>
    <row r="11" spans="1:33" ht="24.6" customHeight="1" x14ac:dyDescent="0.45">
      <c r="A11" s="86"/>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row>
    <row r="12" spans="1:33" x14ac:dyDescent="0.45">
      <c r="A12" s="86"/>
      <c r="B12" s="86"/>
      <c r="C12" s="86"/>
      <c r="D12" s="86"/>
      <c r="E12" s="86"/>
      <c r="F12" s="86"/>
      <c r="G12" s="86"/>
      <c r="H12" s="89" t="s">
        <v>140</v>
      </c>
      <c r="I12" s="89"/>
      <c r="J12" s="89"/>
      <c r="K12" s="89"/>
      <c r="L12" s="89"/>
      <c r="M12" s="89"/>
      <c r="N12" s="89"/>
      <c r="O12" s="89"/>
      <c r="P12" s="89"/>
      <c r="Q12" s="89"/>
      <c r="R12" s="86"/>
      <c r="S12" s="86"/>
      <c r="T12" s="86"/>
      <c r="U12" s="86"/>
      <c r="V12" s="86"/>
      <c r="W12" s="86"/>
      <c r="X12" s="86"/>
      <c r="Y12" s="86"/>
      <c r="Z12" s="86"/>
      <c r="AA12" s="86"/>
      <c r="AB12" s="86"/>
      <c r="AC12" s="86"/>
      <c r="AD12" s="86"/>
      <c r="AE12" s="86"/>
      <c r="AF12" s="86"/>
      <c r="AG12" s="86"/>
    </row>
    <row r="13" spans="1:33" x14ac:dyDescent="0.45">
      <c r="A13" s="86"/>
      <c r="B13" s="86"/>
      <c r="C13" s="86"/>
      <c r="D13" s="86"/>
      <c r="E13" s="86"/>
      <c r="F13" s="86"/>
      <c r="G13" s="86"/>
      <c r="H13" s="354" t="s">
        <v>145</v>
      </c>
      <c r="I13" s="354"/>
      <c r="J13" s="354"/>
      <c r="K13" s="354"/>
      <c r="L13" s="354"/>
      <c r="M13" s="354"/>
      <c r="N13" s="354"/>
      <c r="O13" s="354"/>
      <c r="P13" s="354"/>
      <c r="Q13" s="354"/>
      <c r="R13" s="354"/>
      <c r="S13" s="86"/>
      <c r="T13" s="86"/>
      <c r="U13" s="86"/>
      <c r="V13" s="86"/>
      <c r="W13" s="86"/>
      <c r="X13" s="86"/>
      <c r="Y13" s="86"/>
      <c r="Z13" s="86"/>
      <c r="AA13" s="86"/>
      <c r="AB13" s="86"/>
      <c r="AC13" s="86"/>
      <c r="AD13" s="86"/>
      <c r="AE13" s="86"/>
      <c r="AF13" s="86"/>
      <c r="AG13" s="125"/>
    </row>
    <row r="14" spans="1:33" ht="9.6" customHeight="1" x14ac:dyDescent="0.45">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row>
    <row r="15" spans="1:33" ht="9.6" customHeight="1" x14ac:dyDescent="0.45">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row>
    <row r="16" spans="1:33" ht="9.6" customHeight="1" x14ac:dyDescent="0.45">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row>
    <row r="17" spans="1:33" x14ac:dyDescent="0.45">
      <c r="A17" s="215" t="s">
        <v>135</v>
      </c>
      <c r="B17" s="215"/>
      <c r="C17" s="87" t="str">
        <f>+中間報告書!C17</f>
        <v xml:space="preserve"> </v>
      </c>
      <c r="D17" s="87" t="s">
        <v>126</v>
      </c>
      <c r="E17" s="87" t="str">
        <f>+中間報告書!E17</f>
        <v xml:space="preserve"> </v>
      </c>
      <c r="F17" s="87" t="s">
        <v>127</v>
      </c>
      <c r="G17" s="87" t="s">
        <v>130</v>
      </c>
      <c r="H17" s="87" t="s">
        <v>131</v>
      </c>
      <c r="I17" s="87"/>
      <c r="J17" s="356" t="str">
        <f>+中間報告書!J17</f>
        <v xml:space="preserve"> </v>
      </c>
      <c r="K17" s="356"/>
      <c r="L17" s="86" t="s">
        <v>146</v>
      </c>
      <c r="M17" s="86"/>
      <c r="N17" s="86"/>
      <c r="O17" s="86"/>
      <c r="P17" s="86"/>
      <c r="Q17" s="86"/>
      <c r="R17" s="86"/>
      <c r="S17" s="86"/>
      <c r="T17" s="86"/>
      <c r="U17" s="86"/>
      <c r="V17" s="86"/>
      <c r="W17" s="86"/>
      <c r="X17" s="86"/>
      <c r="Y17" s="86"/>
      <c r="Z17" s="86"/>
      <c r="AA17" s="86"/>
      <c r="AC17" s="86"/>
      <c r="AD17" s="86"/>
      <c r="AE17" s="86"/>
      <c r="AF17" s="86"/>
      <c r="AG17" s="86"/>
    </row>
    <row r="18" spans="1:33" x14ac:dyDescent="0.45">
      <c r="A18" s="86" t="s">
        <v>137</v>
      </c>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row>
    <row r="19" spans="1:33" ht="15" customHeight="1" x14ac:dyDescent="0.45">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row>
    <row r="20" spans="1:33" x14ac:dyDescent="0.45">
      <c r="A20" s="86"/>
      <c r="B20" s="86"/>
      <c r="C20" s="86"/>
      <c r="D20" s="86"/>
      <c r="E20" s="86"/>
      <c r="F20" s="86"/>
      <c r="G20" s="86"/>
      <c r="H20" s="86"/>
      <c r="I20" s="86"/>
      <c r="J20" s="86"/>
      <c r="K20" s="86"/>
      <c r="L20" s="86" t="s">
        <v>109</v>
      </c>
      <c r="M20" s="86"/>
      <c r="N20" s="86"/>
      <c r="O20" s="86"/>
      <c r="P20" s="86"/>
      <c r="Q20" s="86"/>
      <c r="R20" s="86"/>
      <c r="S20" s="86"/>
      <c r="T20" s="86"/>
      <c r="U20" s="86"/>
      <c r="V20" s="86"/>
      <c r="W20" s="86"/>
      <c r="X20" s="86"/>
      <c r="Y20" s="86"/>
      <c r="Z20" s="86"/>
      <c r="AA20" s="86"/>
      <c r="AB20" s="86"/>
      <c r="AC20" s="86"/>
      <c r="AD20" s="86"/>
      <c r="AE20" s="86"/>
      <c r="AF20" s="86"/>
      <c r="AG20" s="86"/>
    </row>
    <row r="21" spans="1:33" ht="12.6" customHeight="1" x14ac:dyDescent="0.45">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row>
    <row r="22" spans="1:33" ht="12.6" customHeight="1" x14ac:dyDescent="0.45">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row>
    <row r="23" spans="1:33" x14ac:dyDescent="0.45">
      <c r="A23" s="86" t="s">
        <v>110</v>
      </c>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row>
    <row r="24" spans="1:33" ht="13.95" customHeight="1" x14ac:dyDescent="0.45">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row>
    <row r="25" spans="1:33" ht="13.95" customHeight="1" x14ac:dyDescent="0.45">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row>
    <row r="26" spans="1:33" x14ac:dyDescent="0.45">
      <c r="A26" s="86" t="s">
        <v>197</v>
      </c>
      <c r="B26" s="86"/>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row>
    <row r="27" spans="1:33" ht="13.95" customHeight="1" x14ac:dyDescent="0.45">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row>
    <row r="28" spans="1:33" x14ac:dyDescent="0.45">
      <c r="A28" s="86" t="s">
        <v>150</v>
      </c>
      <c r="B28" s="86"/>
      <c r="C28" s="86"/>
      <c r="D28" s="86"/>
      <c r="E28" s="86"/>
      <c r="F28" s="86"/>
      <c r="G28" s="86"/>
      <c r="H28" s="86"/>
      <c r="I28" s="353">
        <f>+中間報告書!I28</f>
        <v>0</v>
      </c>
      <c r="J28" s="353"/>
      <c r="K28" s="353"/>
      <c r="L28" s="353"/>
      <c r="M28" s="86" t="s">
        <v>138</v>
      </c>
      <c r="N28" s="86"/>
      <c r="O28" s="86"/>
      <c r="P28" s="86"/>
      <c r="Q28" s="86"/>
      <c r="R28" s="86"/>
      <c r="S28" s="86"/>
      <c r="T28" s="86"/>
      <c r="U28" s="86"/>
      <c r="V28" s="86"/>
      <c r="W28" s="86"/>
      <c r="X28" s="86"/>
      <c r="Y28" s="86"/>
      <c r="Z28" s="86"/>
      <c r="AA28" s="86"/>
      <c r="AB28" s="86"/>
      <c r="AC28" s="86"/>
      <c r="AD28" s="86"/>
      <c r="AE28" s="86"/>
      <c r="AF28" s="86"/>
      <c r="AG28" s="86"/>
    </row>
    <row r="29" spans="1:33" ht="11.4" customHeight="1" x14ac:dyDescent="0.45">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row>
    <row r="30" spans="1:33" x14ac:dyDescent="0.45">
      <c r="A30" s="86" t="s">
        <v>147</v>
      </c>
      <c r="B30" s="86"/>
      <c r="C30" s="86"/>
      <c r="D30" s="86"/>
      <c r="E30" s="86" t="s">
        <v>128</v>
      </c>
      <c r="F30" s="86"/>
      <c r="G30" s="86"/>
      <c r="H30" s="86"/>
      <c r="I30" s="353">
        <f>+'(別紙1－1)年間活動実績報告_謝金・研修受講料'!H113</f>
        <v>0</v>
      </c>
      <c r="J30" s="353"/>
      <c r="K30" s="353"/>
      <c r="L30" s="353"/>
      <c r="M30" s="86" t="s">
        <v>138</v>
      </c>
      <c r="N30" s="86" t="s">
        <v>119</v>
      </c>
      <c r="O30" s="86"/>
      <c r="P30" s="86"/>
      <c r="Q30" s="86"/>
      <c r="R30" s="86"/>
      <c r="S30" s="86"/>
      <c r="T30" s="86"/>
      <c r="U30" s="86"/>
      <c r="V30" s="86"/>
      <c r="W30" s="86"/>
      <c r="X30" s="86"/>
      <c r="Y30" s="86"/>
      <c r="Z30" s="86"/>
      <c r="AA30" s="86"/>
      <c r="AB30" s="86"/>
      <c r="AC30" s="86"/>
      <c r="AD30" s="86"/>
      <c r="AE30" s="86"/>
      <c r="AF30" s="86"/>
      <c r="AG30" s="86"/>
    </row>
    <row r="31" spans="1:33" ht="15.6" customHeight="1" x14ac:dyDescent="0.45">
      <c r="A31" s="86"/>
      <c r="B31" s="86"/>
      <c r="C31" s="86"/>
      <c r="D31" s="86"/>
      <c r="E31" s="86"/>
      <c r="F31" s="86"/>
      <c r="G31" s="86"/>
      <c r="H31" s="86"/>
      <c r="I31" s="86"/>
      <c r="J31" s="86"/>
      <c r="K31" s="86" t="s">
        <v>128</v>
      </c>
      <c r="L31" s="86"/>
      <c r="M31" s="86"/>
      <c r="N31" s="86"/>
      <c r="O31" s="86"/>
      <c r="P31" s="86"/>
      <c r="Q31" s="86"/>
      <c r="R31" s="86"/>
      <c r="S31" s="86"/>
      <c r="T31" s="86"/>
      <c r="U31" s="86"/>
      <c r="V31" s="86"/>
      <c r="W31" s="86"/>
      <c r="X31" s="86"/>
      <c r="Y31" s="86"/>
      <c r="Z31" s="86"/>
      <c r="AA31" s="86"/>
      <c r="AB31" s="86"/>
      <c r="AC31" s="86"/>
      <c r="AD31" s="86"/>
      <c r="AE31" s="86"/>
      <c r="AF31" s="86"/>
      <c r="AG31" s="86"/>
    </row>
    <row r="32" spans="1:33" x14ac:dyDescent="0.45">
      <c r="A32" s="86" t="s">
        <v>139</v>
      </c>
      <c r="B32" s="86"/>
      <c r="C32" s="86"/>
      <c r="D32" s="86"/>
      <c r="E32" s="86"/>
      <c r="F32" s="86"/>
      <c r="G32" s="86"/>
      <c r="H32" s="86"/>
      <c r="I32" s="86" t="s">
        <v>129</v>
      </c>
      <c r="J32" s="126">
        <v>9</v>
      </c>
      <c r="K32" s="86" t="s">
        <v>125</v>
      </c>
      <c r="L32" s="126">
        <v>2</v>
      </c>
      <c r="M32" s="86" t="s">
        <v>126</v>
      </c>
      <c r="N32" s="127">
        <v>28</v>
      </c>
      <c r="O32" s="86" t="s">
        <v>127</v>
      </c>
      <c r="P32" s="86"/>
      <c r="Q32" s="86"/>
      <c r="R32" s="86"/>
      <c r="S32" s="86"/>
      <c r="T32" s="86"/>
      <c r="U32" s="86"/>
      <c r="V32" s="86"/>
      <c r="W32" s="86"/>
      <c r="X32" s="86"/>
      <c r="Y32" s="86"/>
      <c r="Z32" s="86"/>
      <c r="AA32" s="86"/>
      <c r="AB32" s="86"/>
      <c r="AC32" s="86"/>
      <c r="AD32" s="86"/>
      <c r="AE32" s="86"/>
      <c r="AF32" s="86"/>
      <c r="AG32" s="86"/>
    </row>
    <row r="33" spans="1:33" x14ac:dyDescent="0.45">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row>
    <row r="34" spans="1:33" ht="42" customHeight="1" x14ac:dyDescent="0.45">
      <c r="A34" s="86" t="s">
        <v>148</v>
      </c>
      <c r="B34" s="86"/>
      <c r="C34" s="86"/>
      <c r="D34" s="86"/>
      <c r="E34" s="86"/>
      <c r="F34" s="86"/>
      <c r="G34" s="86"/>
      <c r="H34" s="86"/>
      <c r="I34" s="357" t="str">
        <f>+中間報告書!I35</f>
        <v>補助事業により、会費を低廉な価格で抑えられ、必要な物品も購入でき、安定的な団体運営に繋がった。</v>
      </c>
      <c r="J34" s="357"/>
      <c r="K34" s="357"/>
      <c r="L34" s="357"/>
      <c r="M34" s="357"/>
      <c r="N34" s="357"/>
      <c r="O34" s="357"/>
      <c r="P34" s="357"/>
      <c r="Q34" s="357"/>
      <c r="R34" s="357"/>
      <c r="S34" s="357"/>
      <c r="T34" s="357"/>
      <c r="U34" s="357"/>
      <c r="V34" s="357"/>
      <c r="W34" s="357"/>
      <c r="X34" s="357"/>
      <c r="Y34" s="86"/>
      <c r="Z34" s="86"/>
      <c r="AA34" s="86"/>
      <c r="AB34" s="86"/>
      <c r="AC34" s="86"/>
      <c r="AD34" s="86"/>
      <c r="AE34" s="86"/>
      <c r="AF34" s="86"/>
      <c r="AG34" s="86"/>
    </row>
    <row r="35" spans="1:33" x14ac:dyDescent="0.45">
      <c r="A35" s="86"/>
      <c r="B35" s="86"/>
      <c r="C35" s="86"/>
      <c r="D35" s="86"/>
      <c r="E35" s="86"/>
      <c r="F35" s="86"/>
      <c r="G35" s="86"/>
      <c r="H35" s="86"/>
      <c r="I35" s="87" t="str">
        <f>+中間報告書!I36</f>
        <v>　</v>
      </c>
      <c r="J35" s="87"/>
      <c r="K35" s="87"/>
      <c r="L35" s="87"/>
      <c r="M35" s="87"/>
      <c r="N35" s="87"/>
      <c r="O35" s="87"/>
      <c r="P35" s="87"/>
      <c r="Q35" s="87"/>
      <c r="R35" s="87"/>
      <c r="S35" s="87"/>
      <c r="T35" s="87"/>
      <c r="U35" s="87"/>
      <c r="V35" s="87"/>
      <c r="W35" s="87"/>
      <c r="X35" s="87"/>
      <c r="Y35" s="86"/>
      <c r="Z35" s="86"/>
      <c r="AA35" s="86"/>
      <c r="AB35" s="86"/>
      <c r="AC35" s="86"/>
      <c r="AD35" s="86"/>
      <c r="AE35" s="86"/>
      <c r="AF35" s="86"/>
      <c r="AG35" s="86"/>
    </row>
    <row r="36" spans="1:33" x14ac:dyDescent="0.45">
      <c r="A36" s="86" t="s">
        <v>111</v>
      </c>
      <c r="B36" s="86"/>
      <c r="C36" s="86"/>
      <c r="D36" s="86"/>
      <c r="E36" s="86"/>
      <c r="F36" s="86"/>
      <c r="G36" s="86"/>
      <c r="H36" s="86"/>
      <c r="I36" s="358" t="s">
        <v>163</v>
      </c>
      <c r="J36" s="358"/>
      <c r="K36" s="358"/>
      <c r="L36" s="358"/>
      <c r="M36" s="358"/>
      <c r="N36" s="358"/>
      <c r="O36" s="358"/>
      <c r="P36" s="358"/>
      <c r="Q36" s="86"/>
      <c r="R36" s="86"/>
      <c r="S36" s="86"/>
      <c r="T36" s="86"/>
      <c r="U36" s="86"/>
      <c r="V36" s="86"/>
      <c r="W36" s="86"/>
      <c r="X36" s="86"/>
      <c r="Y36" s="86"/>
      <c r="Z36" s="86"/>
      <c r="AA36" s="86"/>
      <c r="AB36" s="86"/>
      <c r="AC36" s="86"/>
      <c r="AD36" s="86"/>
      <c r="AE36" s="86"/>
      <c r="AF36" s="86"/>
      <c r="AG36" s="86"/>
    </row>
    <row r="37" spans="1:33" x14ac:dyDescent="0.45">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row>
    <row r="38" spans="1:33" ht="37.200000000000003" customHeight="1" x14ac:dyDescent="0.45">
      <c r="A38" s="86" t="s">
        <v>112</v>
      </c>
      <c r="B38" s="86"/>
      <c r="C38" s="86"/>
      <c r="D38" s="86"/>
      <c r="E38" s="86"/>
      <c r="F38" s="86"/>
      <c r="G38" s="86"/>
      <c r="H38" s="86"/>
      <c r="I38" s="357" t="str">
        <f>+中間報告書!I39</f>
        <v>「新潟市中学生のための地域クラブ活動支援事業補助金」を受けていることを会員募集時、会報、大会パンフレット、各種チラシ、SNS等で随時周知。</v>
      </c>
      <c r="J38" s="357"/>
      <c r="K38" s="357"/>
      <c r="L38" s="357"/>
      <c r="M38" s="357"/>
      <c r="N38" s="357"/>
      <c r="O38" s="357"/>
      <c r="P38" s="357"/>
      <c r="Q38" s="357"/>
      <c r="R38" s="357"/>
      <c r="S38" s="357"/>
      <c r="T38" s="357"/>
      <c r="U38" s="357"/>
      <c r="V38" s="357"/>
      <c r="W38" s="357"/>
      <c r="X38" s="357"/>
      <c r="Y38" s="86"/>
      <c r="Z38" s="86"/>
      <c r="AA38" s="86"/>
      <c r="AB38" s="86"/>
      <c r="AC38" s="86"/>
      <c r="AD38" s="86"/>
      <c r="AE38" s="86"/>
      <c r="AF38" s="86"/>
      <c r="AG38" s="86"/>
    </row>
    <row r="39" spans="1:33" ht="13.2" customHeight="1" x14ac:dyDescent="0.45">
      <c r="A39" s="86"/>
      <c r="B39" s="86"/>
      <c r="C39" s="86"/>
      <c r="D39" s="86"/>
      <c r="E39" s="86"/>
      <c r="F39" s="86"/>
      <c r="G39" s="86"/>
      <c r="H39" s="86"/>
      <c r="I39" s="87"/>
      <c r="J39" s="87"/>
      <c r="K39" s="87"/>
      <c r="L39" s="87"/>
      <c r="M39" s="87"/>
      <c r="N39" s="87"/>
      <c r="O39" s="87"/>
      <c r="P39" s="87"/>
      <c r="Q39" s="87"/>
      <c r="R39" s="87"/>
      <c r="S39" s="87"/>
      <c r="T39" s="87"/>
      <c r="U39" s="87"/>
      <c r="V39" s="87"/>
      <c r="W39" s="87"/>
      <c r="X39" s="87"/>
      <c r="Y39" s="86"/>
      <c r="Z39" s="86"/>
      <c r="AA39" s="86"/>
      <c r="AB39" s="86"/>
      <c r="AC39" s="86"/>
      <c r="AD39" s="86"/>
      <c r="AE39" s="86"/>
      <c r="AF39" s="86"/>
      <c r="AG39" s="86"/>
    </row>
    <row r="40" spans="1:33" x14ac:dyDescent="0.45">
      <c r="A40" s="86" t="s">
        <v>113</v>
      </c>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row>
    <row r="41" spans="1:33" x14ac:dyDescent="0.45">
      <c r="A41" s="86" t="s">
        <v>114</v>
      </c>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row>
    <row r="42" spans="1:33" x14ac:dyDescent="0.45">
      <c r="A42" s="86" t="s">
        <v>115</v>
      </c>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row>
    <row r="43" spans="1:33" x14ac:dyDescent="0.45">
      <c r="A43" s="86" t="s">
        <v>133</v>
      </c>
      <c r="B43" s="88"/>
      <c r="C43" s="88"/>
      <c r="D43" s="88"/>
      <c r="E43" s="88"/>
      <c r="F43" s="88"/>
      <c r="G43" s="88"/>
      <c r="H43" s="88"/>
      <c r="I43" s="88"/>
      <c r="J43" s="88"/>
      <c r="K43" s="88"/>
      <c r="L43" s="88"/>
      <c r="M43" s="88"/>
      <c r="N43" s="88"/>
      <c r="O43" s="88"/>
      <c r="P43" s="88"/>
      <c r="Q43" s="88"/>
      <c r="R43" s="88"/>
      <c r="S43" s="88"/>
      <c r="T43" s="88"/>
      <c r="U43" s="88"/>
      <c r="V43" s="88"/>
      <c r="W43" s="88"/>
      <c r="X43" s="88"/>
      <c r="Y43" s="86"/>
      <c r="Z43" s="86"/>
      <c r="AA43" s="86"/>
      <c r="AB43" s="86"/>
      <c r="AC43" s="86"/>
      <c r="AD43" s="86"/>
      <c r="AE43" s="86"/>
      <c r="AF43" s="86"/>
      <c r="AG43" s="86"/>
    </row>
    <row r="44" spans="1:33" ht="16.95" customHeight="1" x14ac:dyDescent="0.45">
      <c r="A44" s="86"/>
      <c r="B44" s="86" t="s">
        <v>134</v>
      </c>
      <c r="C44" s="86"/>
      <c r="D44" s="86"/>
      <c r="E44" s="86"/>
      <c r="F44" s="86"/>
      <c r="G44" s="86"/>
      <c r="H44" s="86"/>
      <c r="I44" s="86"/>
      <c r="J44" s="86"/>
      <c r="K44" s="88"/>
      <c r="L44" s="88"/>
      <c r="M44" s="88"/>
      <c r="N44" s="88"/>
      <c r="O44" s="88"/>
      <c r="P44" s="88"/>
      <c r="Q44" s="88"/>
      <c r="R44" s="88"/>
      <c r="S44" s="88"/>
      <c r="T44" s="88"/>
      <c r="U44" s="88"/>
      <c r="V44" s="88"/>
      <c r="W44" s="88"/>
      <c r="X44" s="88"/>
      <c r="Y44" s="86"/>
      <c r="Z44" s="86"/>
      <c r="AA44" s="86"/>
      <c r="AB44" s="86"/>
      <c r="AC44" s="86"/>
      <c r="AD44" s="86"/>
      <c r="AE44" s="86"/>
      <c r="AF44" s="86"/>
      <c r="AG44" s="86"/>
    </row>
    <row r="45" spans="1:33" x14ac:dyDescent="0.45">
      <c r="A45" s="86" t="s">
        <v>116</v>
      </c>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row>
    <row r="46" spans="1:33" x14ac:dyDescent="0.45">
      <c r="A46" s="86" t="s">
        <v>117</v>
      </c>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row>
    <row r="47" spans="1:33" x14ac:dyDescent="0.45">
      <c r="A47" s="86" t="s">
        <v>118</v>
      </c>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row>
    <row r="48" spans="1:33" x14ac:dyDescent="0.45">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row>
    <row r="49" spans="1:27" x14ac:dyDescent="0.45">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row>
  </sheetData>
  <sheetProtection algorithmName="SHA-512" hashValue="hzpnK8SWJQicsZugAOcoJ6tJj8Zp+WQ47VnVXlPlyWw5rK35TJ6+q4AYEmHgTT97jnu4t5HX1H/cVs7tNdnRIw==" saltValue="zvWeHcPdNPOaXXiVxJeS5w==" spinCount="100000" sheet="1" objects="1" scenarios="1"/>
  <mergeCells count="14">
    <mergeCell ref="I34:X34"/>
    <mergeCell ref="I38:X38"/>
    <mergeCell ref="I36:P36"/>
    <mergeCell ref="R6:Z6"/>
    <mergeCell ref="R7:Z7"/>
    <mergeCell ref="R8:Z8"/>
    <mergeCell ref="R9:Z9"/>
    <mergeCell ref="R10:Z10"/>
    <mergeCell ref="A17:B17"/>
    <mergeCell ref="I30:L30"/>
    <mergeCell ref="H13:R13"/>
    <mergeCell ref="I28:L28"/>
    <mergeCell ref="P7:Q7"/>
    <mergeCell ref="J17:K17"/>
  </mergeCells>
  <phoneticPr fontId="1"/>
  <pageMargins left="0.70866141732283472" right="0.70866141732283472" top="0.55118110236220474" bottom="0.55118110236220474" header="0.31496062992125984" footer="0.31496062992125984"/>
  <pageSetup paperSize="9" scale="7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22"/>
  <sheetViews>
    <sheetView topLeftCell="C9" zoomScale="85" zoomScaleNormal="85" workbookViewId="0">
      <selection activeCell="E16" sqref="E16"/>
    </sheetView>
  </sheetViews>
  <sheetFormatPr defaultRowHeight="18" x14ac:dyDescent="0.45"/>
  <cols>
    <col min="1" max="1" width="5.8984375" customWidth="1"/>
    <col min="2" max="2" width="18.09765625" customWidth="1"/>
    <col min="3" max="3" width="22.3984375" customWidth="1"/>
    <col min="4" max="4" width="36.796875" customWidth="1"/>
  </cols>
  <sheetData>
    <row r="1" spans="2:7" ht="43.95" customHeight="1" thickBot="1" x14ac:dyDescent="0.5">
      <c r="B1" s="130" t="s">
        <v>219</v>
      </c>
      <c r="F1" s="5"/>
      <c r="G1" s="5"/>
    </row>
    <row r="2" spans="2:7" ht="32.4" customHeight="1" thickBot="1" x14ac:dyDescent="0.5">
      <c r="B2" s="131" t="s">
        <v>165</v>
      </c>
      <c r="C2" s="305">
        <f>中間報告書!R8</f>
        <v>0</v>
      </c>
      <c r="D2" s="305"/>
      <c r="F2" s="132" t="s">
        <v>206</v>
      </c>
      <c r="G2" s="132"/>
    </row>
    <row r="3" spans="2:7" ht="19.2" thickBot="1" x14ac:dyDescent="0.5">
      <c r="B3" s="339" t="s">
        <v>128</v>
      </c>
      <c r="C3" s="339"/>
      <c r="D3" s="339"/>
      <c r="F3" s="364" t="s">
        <v>207</v>
      </c>
      <c r="G3" s="364"/>
    </row>
    <row r="4" spans="2:7" ht="31.95" customHeight="1" thickBot="1" x14ac:dyDescent="0.5">
      <c r="B4" s="367" t="s">
        <v>220</v>
      </c>
      <c r="C4" s="368"/>
      <c r="D4" s="368"/>
      <c r="E4" s="369"/>
      <c r="F4" s="138" t="s">
        <v>210</v>
      </c>
      <c r="G4" s="143" t="s">
        <v>211</v>
      </c>
    </row>
    <row r="5" spans="2:7" ht="25.95" customHeight="1" x14ac:dyDescent="0.45">
      <c r="B5" s="328" t="s">
        <v>221</v>
      </c>
      <c r="C5" s="329"/>
      <c r="D5" s="329"/>
      <c r="E5" s="330"/>
      <c r="F5" s="138"/>
      <c r="G5" s="144"/>
    </row>
    <row r="6" spans="2:7" ht="37.950000000000003" customHeight="1" x14ac:dyDescent="0.45">
      <c r="B6" s="370" t="s">
        <v>213</v>
      </c>
      <c r="C6" s="371"/>
      <c r="D6" s="371"/>
      <c r="E6" s="124"/>
      <c r="F6" s="145"/>
      <c r="G6" s="146"/>
    </row>
    <row r="7" spans="2:7" ht="35.4" customHeight="1" x14ac:dyDescent="0.45">
      <c r="B7" s="361" t="s">
        <v>222</v>
      </c>
      <c r="C7" s="362"/>
      <c r="D7" s="362"/>
      <c r="E7" s="124"/>
      <c r="F7" s="145"/>
      <c r="G7" s="146"/>
    </row>
    <row r="8" spans="2:7" ht="24.6" customHeight="1" x14ac:dyDescent="0.45">
      <c r="B8" s="361" t="s">
        <v>223</v>
      </c>
      <c r="C8" s="362"/>
      <c r="D8" s="363"/>
      <c r="E8" s="124"/>
      <c r="F8" s="145"/>
      <c r="G8" s="146"/>
    </row>
    <row r="9" spans="2:7" ht="34.200000000000003" customHeight="1" x14ac:dyDescent="0.45">
      <c r="B9" s="334" t="s">
        <v>215</v>
      </c>
      <c r="C9" s="335"/>
      <c r="D9" s="335"/>
      <c r="E9" s="336"/>
      <c r="F9" s="375"/>
      <c r="G9" s="376"/>
    </row>
    <row r="10" spans="2:7" ht="38.4" customHeight="1" x14ac:dyDescent="0.45">
      <c r="B10" s="377" t="s">
        <v>171</v>
      </c>
      <c r="C10" s="378"/>
      <c r="D10" s="378"/>
      <c r="E10" s="124"/>
      <c r="F10" s="145"/>
      <c r="G10" s="146"/>
    </row>
    <row r="11" spans="2:7" ht="38.4" customHeight="1" x14ac:dyDescent="0.45">
      <c r="B11" s="377" t="s">
        <v>213</v>
      </c>
      <c r="C11" s="378"/>
      <c r="D11" s="378"/>
      <c r="E11" s="124"/>
      <c r="F11" s="145"/>
      <c r="G11" s="146"/>
    </row>
    <row r="12" spans="2:7" ht="38.4" customHeight="1" x14ac:dyDescent="0.45">
      <c r="B12" s="380" t="s">
        <v>178</v>
      </c>
      <c r="C12" s="381"/>
      <c r="D12" s="381"/>
      <c r="E12" s="124"/>
      <c r="F12" s="145"/>
      <c r="G12" s="146"/>
    </row>
    <row r="13" spans="2:7" ht="23.4" customHeight="1" x14ac:dyDescent="0.45">
      <c r="B13" s="380" t="s">
        <v>216</v>
      </c>
      <c r="C13" s="381"/>
      <c r="D13" s="381"/>
      <c r="E13" s="124"/>
      <c r="F13" s="145"/>
      <c r="G13" s="146"/>
    </row>
    <row r="14" spans="2:7" ht="34.200000000000003" customHeight="1" x14ac:dyDescent="0.45">
      <c r="B14" s="372" t="s">
        <v>166</v>
      </c>
      <c r="C14" s="373"/>
      <c r="D14" s="373"/>
      <c r="E14" s="374"/>
      <c r="F14" s="375"/>
      <c r="G14" s="376"/>
    </row>
    <row r="15" spans="2:7" ht="34.200000000000003" customHeight="1" x14ac:dyDescent="0.45">
      <c r="B15" s="377" t="s">
        <v>224</v>
      </c>
      <c r="C15" s="378"/>
      <c r="D15" s="379"/>
      <c r="E15" s="124"/>
      <c r="F15" s="145"/>
      <c r="G15" s="146"/>
    </row>
    <row r="16" spans="2:7" ht="36" customHeight="1" x14ac:dyDescent="0.45">
      <c r="B16" s="380" t="s">
        <v>173</v>
      </c>
      <c r="C16" s="381"/>
      <c r="D16" s="382"/>
      <c r="E16" s="124"/>
      <c r="F16" s="145"/>
      <c r="G16" s="146"/>
    </row>
    <row r="17" spans="2:7" ht="177.6" customHeight="1" x14ac:dyDescent="0.45">
      <c r="B17" s="361" t="s">
        <v>218</v>
      </c>
      <c r="C17" s="381"/>
      <c r="D17" s="382"/>
      <c r="E17" s="124"/>
      <c r="F17" s="145"/>
      <c r="G17" s="146"/>
    </row>
    <row r="18" spans="2:7" ht="39.6" customHeight="1" x14ac:dyDescent="0.45">
      <c r="B18" s="347" t="s">
        <v>167</v>
      </c>
      <c r="C18" s="348"/>
      <c r="D18" s="348"/>
      <c r="E18" s="349"/>
      <c r="F18" s="375"/>
      <c r="G18" s="376"/>
    </row>
    <row r="19" spans="2:7" ht="40.950000000000003" customHeight="1" thickBot="1" x14ac:dyDescent="0.5">
      <c r="B19" s="365" t="s">
        <v>213</v>
      </c>
      <c r="C19" s="366"/>
      <c r="D19" s="366"/>
      <c r="E19" s="129"/>
      <c r="F19" s="145"/>
      <c r="G19" s="146"/>
    </row>
    <row r="22" spans="2:7" ht="29.4" x14ac:dyDescent="0.45">
      <c r="E22" s="142" t="s">
        <v>172</v>
      </c>
    </row>
  </sheetData>
  <sheetProtection algorithmName="SHA-512" hashValue="/+G3R1mrrUugTujWOHw6KcE9eEOsisusVIWzs9PJOzuquqjipvTZLVYMg3D6DQKU0ZH9pr3iP5coEIxHdVJMOw==" saltValue="NFCFFwLvf9bnRiWTLYEy6A==" spinCount="100000" sheet="1" objects="1" scenarios="1"/>
  <mergeCells count="22">
    <mergeCell ref="B19:D19"/>
    <mergeCell ref="B4:E4"/>
    <mergeCell ref="B6:D6"/>
    <mergeCell ref="B14:E14"/>
    <mergeCell ref="F14:G14"/>
    <mergeCell ref="B15:D15"/>
    <mergeCell ref="B16:D16"/>
    <mergeCell ref="B17:D17"/>
    <mergeCell ref="B18:E18"/>
    <mergeCell ref="F18:G18"/>
    <mergeCell ref="B9:E9"/>
    <mergeCell ref="F9:G9"/>
    <mergeCell ref="B10:D10"/>
    <mergeCell ref="B11:D11"/>
    <mergeCell ref="B12:D12"/>
    <mergeCell ref="B13:D13"/>
    <mergeCell ref="B8:D8"/>
    <mergeCell ref="C2:D2"/>
    <mergeCell ref="B3:D3"/>
    <mergeCell ref="F3:G3"/>
    <mergeCell ref="B5:E5"/>
    <mergeCell ref="B7:D7"/>
  </mergeCells>
  <phoneticPr fontId="1"/>
  <dataValidations count="1">
    <dataValidation type="list" allowBlank="1" showInputMessage="1" showErrorMessage="1" sqref="E6:G8 E10:G13 E15:G17 E19:G19" xr:uid="{00000000-0002-0000-0700-000000000000}">
      <formula1>$E$22:$E$23</formula1>
    </dataValidation>
  </dataValidations>
  <pageMargins left="0.7" right="0.7" top="0.75" bottom="0.75" header="0.3" footer="0.3"/>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A87CF-F8E4-4433-B66F-34667C278FF4}">
  <sheetPr>
    <pageSetUpPr fitToPage="1"/>
  </sheetPr>
  <dimension ref="A1:AG49"/>
  <sheetViews>
    <sheetView topLeftCell="A12" zoomScaleNormal="100" workbookViewId="0">
      <selection activeCell="AF13" sqref="AF13"/>
    </sheetView>
  </sheetViews>
  <sheetFormatPr defaultRowHeight="18" x14ac:dyDescent="0.45"/>
  <cols>
    <col min="1" max="25" width="4" customWidth="1"/>
    <col min="26" max="26" width="4.69921875" customWidth="1"/>
    <col min="27" max="51" width="4" customWidth="1"/>
  </cols>
  <sheetData>
    <row r="1" spans="1:33" x14ac:dyDescent="0.45">
      <c r="A1" s="86" t="s">
        <v>243</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row>
    <row r="2" spans="1:33" x14ac:dyDescent="0.45">
      <c r="A2" s="86"/>
      <c r="B2" s="86"/>
      <c r="C2" s="86"/>
      <c r="D2" s="86"/>
      <c r="E2" s="86"/>
      <c r="F2" s="86"/>
      <c r="G2" s="86"/>
      <c r="H2" s="86"/>
      <c r="I2" s="86"/>
      <c r="J2" s="86"/>
      <c r="K2" s="86"/>
      <c r="L2" s="86"/>
      <c r="M2" s="86"/>
      <c r="N2" s="86"/>
      <c r="O2" s="86"/>
      <c r="P2" s="86"/>
      <c r="Q2" s="86"/>
      <c r="R2" s="86"/>
      <c r="S2" s="86" t="s">
        <v>131</v>
      </c>
      <c r="T2" s="86"/>
      <c r="U2" s="215"/>
      <c r="V2" s="215"/>
      <c r="W2" s="86" t="s">
        <v>235</v>
      </c>
      <c r="X2" s="86" t="s">
        <v>236</v>
      </c>
      <c r="Y2" s="150">
        <v>2</v>
      </c>
      <c r="Z2" s="86"/>
      <c r="AA2" s="86"/>
      <c r="AB2" s="86"/>
      <c r="AC2" s="86"/>
      <c r="AD2" s="86"/>
      <c r="AE2" s="86"/>
      <c r="AF2" s="86"/>
      <c r="AG2" s="86"/>
    </row>
    <row r="3" spans="1:33" x14ac:dyDescent="0.45">
      <c r="A3" s="90"/>
      <c r="B3" s="87"/>
      <c r="C3" s="87"/>
      <c r="D3" s="87"/>
      <c r="E3" s="87"/>
      <c r="F3" s="87"/>
      <c r="G3" s="87"/>
      <c r="H3" s="87"/>
      <c r="I3" s="86"/>
      <c r="J3" s="86"/>
      <c r="K3" s="86"/>
      <c r="L3" s="86"/>
      <c r="M3" s="86"/>
      <c r="N3" s="86"/>
      <c r="O3" s="86"/>
      <c r="P3" s="86"/>
      <c r="Q3" s="86"/>
      <c r="R3" s="86"/>
      <c r="S3" s="86" t="s">
        <v>103</v>
      </c>
      <c r="T3" s="125">
        <v>9</v>
      </c>
      <c r="U3" s="86" t="s">
        <v>125</v>
      </c>
      <c r="V3" s="125">
        <v>2</v>
      </c>
      <c r="W3" s="86" t="s">
        <v>126</v>
      </c>
      <c r="X3" s="125">
        <v>28</v>
      </c>
      <c r="Y3" s="86" t="s">
        <v>127</v>
      </c>
      <c r="Z3" s="86"/>
      <c r="AA3" s="86"/>
      <c r="AB3" s="86"/>
      <c r="AC3" s="86"/>
      <c r="AD3" s="86"/>
      <c r="AE3" s="86"/>
      <c r="AF3" s="86"/>
      <c r="AG3" s="86"/>
    </row>
    <row r="4" spans="1:33" ht="9" customHeight="1" x14ac:dyDescent="0.45">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row>
    <row r="5" spans="1:33" x14ac:dyDescent="0.45">
      <c r="A5" s="86" t="s">
        <v>104</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row>
    <row r="6" spans="1:33" ht="8.4" customHeight="1" x14ac:dyDescent="0.45">
      <c r="A6" s="86"/>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row>
    <row r="7" spans="1:33" x14ac:dyDescent="0.45">
      <c r="A7" s="86"/>
      <c r="B7" s="86"/>
      <c r="C7" s="86"/>
      <c r="D7" s="86"/>
      <c r="E7" s="86"/>
      <c r="F7" s="86"/>
      <c r="G7" s="86"/>
      <c r="H7" s="86"/>
      <c r="I7" s="86"/>
      <c r="J7" s="86"/>
      <c r="K7" s="86"/>
      <c r="L7" s="86"/>
      <c r="M7" s="86"/>
      <c r="N7" s="86" t="s">
        <v>105</v>
      </c>
      <c r="O7" s="86"/>
      <c r="P7" s="86"/>
      <c r="Q7" s="86"/>
      <c r="R7" s="359">
        <f>中間報告書!R6</f>
        <v>0</v>
      </c>
      <c r="S7" s="359"/>
      <c r="T7" s="359"/>
      <c r="U7" s="359"/>
      <c r="V7" s="359"/>
      <c r="W7" s="359"/>
      <c r="X7" s="359"/>
      <c r="Y7" s="359"/>
      <c r="Z7" s="359"/>
      <c r="AA7" s="86"/>
      <c r="AB7" s="86"/>
      <c r="AC7" s="86"/>
      <c r="AD7" s="86"/>
      <c r="AE7" s="86"/>
      <c r="AF7" s="86"/>
      <c r="AG7" s="86"/>
    </row>
    <row r="8" spans="1:33" ht="31.2" customHeight="1" x14ac:dyDescent="0.45">
      <c r="A8" s="86"/>
      <c r="B8" s="86"/>
      <c r="C8" s="86"/>
      <c r="D8" s="86"/>
      <c r="E8" s="86"/>
      <c r="F8" s="86"/>
      <c r="G8" s="86"/>
      <c r="H8" s="86"/>
      <c r="I8" s="86"/>
      <c r="J8" s="86"/>
      <c r="K8" s="86"/>
      <c r="L8" s="86"/>
      <c r="M8" s="86"/>
      <c r="N8" s="86"/>
      <c r="O8" s="86"/>
      <c r="P8" s="355" t="s">
        <v>124</v>
      </c>
      <c r="Q8" s="355"/>
      <c r="R8" s="360">
        <f>+中間報告書!R7</f>
        <v>0</v>
      </c>
      <c r="S8" s="360"/>
      <c r="T8" s="360"/>
      <c r="U8" s="360"/>
      <c r="V8" s="360"/>
      <c r="W8" s="360"/>
      <c r="X8" s="360"/>
      <c r="Y8" s="360"/>
      <c r="Z8" s="360"/>
      <c r="AA8" s="86"/>
      <c r="AB8" s="86"/>
      <c r="AC8" s="86"/>
      <c r="AD8" s="86"/>
      <c r="AE8" s="86"/>
      <c r="AF8" s="86"/>
      <c r="AG8" s="86"/>
    </row>
    <row r="9" spans="1:33" ht="26.4" customHeight="1" x14ac:dyDescent="0.45">
      <c r="A9" s="86"/>
      <c r="B9" s="86"/>
      <c r="C9" s="86"/>
      <c r="D9" s="86"/>
      <c r="E9" s="86"/>
      <c r="F9" s="86"/>
      <c r="G9" s="86"/>
      <c r="H9" s="86"/>
      <c r="I9" s="86"/>
      <c r="J9" s="86"/>
      <c r="K9" s="86"/>
      <c r="L9" s="86"/>
      <c r="M9" s="86"/>
      <c r="N9" s="86" t="s">
        <v>106</v>
      </c>
      <c r="O9" s="86"/>
      <c r="P9" s="86"/>
      <c r="Q9" s="86"/>
      <c r="R9" s="360">
        <f>+中間報告書!R8</f>
        <v>0</v>
      </c>
      <c r="S9" s="360"/>
      <c r="T9" s="360"/>
      <c r="U9" s="360"/>
      <c r="V9" s="360"/>
      <c r="W9" s="360"/>
      <c r="X9" s="360"/>
      <c r="Y9" s="360"/>
      <c r="Z9" s="360"/>
      <c r="AA9" s="86"/>
      <c r="AB9" s="86"/>
      <c r="AC9" s="86"/>
      <c r="AD9" s="86"/>
      <c r="AE9" s="86"/>
      <c r="AF9" s="86"/>
      <c r="AG9" s="86"/>
    </row>
    <row r="10" spans="1:33" x14ac:dyDescent="0.45">
      <c r="A10" s="86"/>
      <c r="B10" s="86"/>
      <c r="C10" s="86"/>
      <c r="D10" s="86"/>
      <c r="E10" s="86"/>
      <c r="F10" s="86"/>
      <c r="G10" s="86"/>
      <c r="H10" s="86"/>
      <c r="I10" s="86"/>
      <c r="J10" s="86"/>
      <c r="K10" s="86"/>
      <c r="L10" s="86"/>
      <c r="M10" s="86"/>
      <c r="N10" s="86" t="s">
        <v>107</v>
      </c>
      <c r="O10" s="86"/>
      <c r="P10" s="86"/>
      <c r="Q10" s="86"/>
      <c r="R10" s="360">
        <f>+中間報告書!R9</f>
        <v>0</v>
      </c>
      <c r="S10" s="360"/>
      <c r="T10" s="360"/>
      <c r="U10" s="360"/>
      <c r="V10" s="360"/>
      <c r="W10" s="360"/>
      <c r="X10" s="360"/>
      <c r="Y10" s="360"/>
      <c r="Z10" s="360"/>
      <c r="AA10" s="86"/>
      <c r="AB10" s="86"/>
      <c r="AC10" s="86"/>
      <c r="AD10" s="86"/>
      <c r="AE10" s="86"/>
      <c r="AF10" s="86"/>
      <c r="AG10" s="86"/>
    </row>
    <row r="11" spans="1:33" x14ac:dyDescent="0.45">
      <c r="A11" s="86"/>
      <c r="B11" s="86"/>
      <c r="C11" s="86"/>
      <c r="D11" s="86"/>
      <c r="E11" s="86"/>
      <c r="F11" s="86"/>
      <c r="G11" s="86"/>
      <c r="H11" s="86"/>
      <c r="I11" s="86"/>
      <c r="J11" s="86"/>
      <c r="K11" s="86"/>
      <c r="L11" s="86"/>
      <c r="M11" s="86"/>
      <c r="N11" s="86" t="s">
        <v>108</v>
      </c>
      <c r="O11" s="86"/>
      <c r="P11" s="86"/>
      <c r="Q11" s="86"/>
      <c r="R11" s="360">
        <f>+中間報告書!R10</f>
        <v>0</v>
      </c>
      <c r="S11" s="360"/>
      <c r="T11" s="360"/>
      <c r="U11" s="360"/>
      <c r="V11" s="360"/>
      <c r="W11" s="360"/>
      <c r="X11" s="360"/>
      <c r="Y11" s="360"/>
      <c r="Z11" s="360"/>
      <c r="AA11" s="86"/>
      <c r="AB11" s="86"/>
      <c r="AC11" s="86"/>
      <c r="AD11" s="86"/>
      <c r="AE11" s="86"/>
      <c r="AF11" s="86"/>
      <c r="AG11" s="86"/>
    </row>
    <row r="12" spans="1:33" ht="24.6" customHeight="1" x14ac:dyDescent="0.45">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row>
    <row r="13" spans="1:33" x14ac:dyDescent="0.45">
      <c r="A13" s="86"/>
      <c r="B13" s="86"/>
      <c r="C13" s="86"/>
      <c r="D13" s="86"/>
      <c r="E13" s="86"/>
      <c r="F13" s="86"/>
      <c r="G13" s="86"/>
      <c r="H13" s="89"/>
      <c r="I13" s="89"/>
      <c r="J13" s="89"/>
      <c r="K13" s="89"/>
      <c r="L13" s="89"/>
      <c r="M13" s="89"/>
      <c r="N13" s="89"/>
      <c r="O13" s="89"/>
      <c r="P13" s="89"/>
      <c r="Q13" s="89"/>
      <c r="R13" s="86"/>
      <c r="S13" s="86"/>
      <c r="T13" s="86"/>
      <c r="U13" s="86"/>
      <c r="V13" s="86"/>
      <c r="W13" s="86"/>
      <c r="X13" s="86"/>
      <c r="Y13" s="86"/>
      <c r="Z13" s="86"/>
      <c r="AA13" s="86"/>
      <c r="AB13" s="86"/>
      <c r="AC13" s="86"/>
      <c r="AD13" s="86"/>
      <c r="AE13" s="86"/>
      <c r="AF13" s="86"/>
      <c r="AG13" s="86"/>
    </row>
    <row r="14" spans="1:33" x14ac:dyDescent="0.45">
      <c r="A14" s="86"/>
      <c r="B14" s="86"/>
      <c r="C14" s="86"/>
      <c r="D14" s="86"/>
      <c r="E14" s="86"/>
      <c r="F14" s="86"/>
      <c r="G14" s="86"/>
      <c r="H14" s="354" t="s">
        <v>244</v>
      </c>
      <c r="I14" s="354"/>
      <c r="J14" s="354"/>
      <c r="K14" s="354"/>
      <c r="L14" s="354"/>
      <c r="M14" s="354"/>
      <c r="N14" s="354"/>
      <c r="O14" s="354"/>
      <c r="P14" s="354"/>
      <c r="Q14" s="354"/>
      <c r="R14" s="354"/>
      <c r="S14" s="86"/>
      <c r="T14" s="86"/>
      <c r="U14" s="86"/>
      <c r="V14" s="86"/>
      <c r="W14" s="86"/>
      <c r="X14" s="86"/>
      <c r="Y14" s="86"/>
      <c r="Z14" s="86"/>
      <c r="AA14" s="86"/>
      <c r="AB14" s="86"/>
      <c r="AC14" s="86"/>
      <c r="AD14" s="86"/>
      <c r="AE14" s="86"/>
      <c r="AF14" s="86"/>
      <c r="AG14" s="125"/>
    </row>
    <row r="15" spans="1:33" ht="9.6" customHeight="1" x14ac:dyDescent="0.45">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row>
    <row r="16" spans="1:33" ht="9.6" customHeight="1" x14ac:dyDescent="0.45">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row>
    <row r="17" spans="1:33" ht="9.6" customHeight="1" x14ac:dyDescent="0.45">
      <c r="A17" s="86"/>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row>
    <row r="18" spans="1:33" x14ac:dyDescent="0.45">
      <c r="A18" s="215" t="s">
        <v>129</v>
      </c>
      <c r="B18" s="215"/>
      <c r="C18" s="87">
        <f>+'【2月】実績報告 '!T2</f>
        <v>9</v>
      </c>
      <c r="D18" s="87" t="s">
        <v>125</v>
      </c>
      <c r="E18" s="87">
        <f>+'【2月】実績報告 '!V2</f>
        <v>2</v>
      </c>
      <c r="F18" s="87" t="s">
        <v>126</v>
      </c>
      <c r="G18" s="87">
        <f>+'【2月】実績報告 '!X2</f>
        <v>28</v>
      </c>
      <c r="H18" s="87" t="s">
        <v>127</v>
      </c>
      <c r="I18" s="87" t="s">
        <v>237</v>
      </c>
      <c r="J18" s="87"/>
      <c r="K18" s="87"/>
      <c r="L18" s="87"/>
      <c r="M18" s="87"/>
      <c r="N18" s="87"/>
      <c r="O18" s="87"/>
      <c r="P18" s="87"/>
      <c r="Q18" s="87"/>
      <c r="R18" s="87"/>
      <c r="S18" s="87"/>
      <c r="T18" s="87"/>
      <c r="U18" s="87"/>
      <c r="V18" s="87"/>
      <c r="W18" s="87"/>
      <c r="X18" s="86"/>
      <c r="Y18" s="86"/>
      <c r="Z18" s="86"/>
      <c r="AA18" s="86"/>
      <c r="AC18" s="86"/>
      <c r="AD18" s="86"/>
      <c r="AE18" s="86"/>
      <c r="AF18" s="86"/>
      <c r="AG18" s="86"/>
    </row>
    <row r="19" spans="1:33" x14ac:dyDescent="0.45">
      <c r="A19" s="86" t="s">
        <v>238</v>
      </c>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row>
    <row r="20" spans="1:33" ht="15" customHeight="1" x14ac:dyDescent="0.45">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row>
    <row r="21" spans="1:33" x14ac:dyDescent="0.45">
      <c r="A21" s="86"/>
      <c r="B21" s="86"/>
      <c r="C21" s="86"/>
      <c r="D21" s="86"/>
      <c r="E21" s="86"/>
      <c r="F21" s="86"/>
      <c r="G21" s="86"/>
      <c r="H21" s="86"/>
      <c r="I21" s="86"/>
      <c r="J21" s="86"/>
      <c r="K21" s="86"/>
      <c r="L21" s="86" t="s">
        <v>109</v>
      </c>
      <c r="M21" s="86"/>
      <c r="N21" s="86"/>
      <c r="O21" s="86"/>
      <c r="P21" s="86"/>
      <c r="Q21" s="86"/>
      <c r="R21" s="86"/>
      <c r="S21" s="86"/>
      <c r="T21" s="86"/>
      <c r="U21" s="86"/>
      <c r="V21" s="86"/>
      <c r="W21" s="86"/>
      <c r="X21" s="86"/>
      <c r="Y21" s="86"/>
      <c r="Z21" s="86"/>
      <c r="AA21" s="86"/>
      <c r="AB21" s="86"/>
      <c r="AC21" s="86"/>
      <c r="AD21" s="86"/>
      <c r="AE21" s="86"/>
      <c r="AF21" s="86"/>
      <c r="AG21" s="86"/>
    </row>
    <row r="22" spans="1:33" ht="12.6" customHeight="1" x14ac:dyDescent="0.45">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row>
    <row r="23" spans="1:33" ht="12.6" customHeight="1" x14ac:dyDescent="0.45">
      <c r="A23" s="86"/>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row>
    <row r="24" spans="1:33" x14ac:dyDescent="0.45">
      <c r="A24" s="86" t="s">
        <v>239</v>
      </c>
      <c r="B24" s="86"/>
      <c r="C24" s="86"/>
      <c r="D24" s="86"/>
      <c r="E24" s="86"/>
      <c r="F24" s="86"/>
      <c r="G24" s="86"/>
      <c r="H24" s="86"/>
      <c r="I24" s="86"/>
      <c r="J24" s="86"/>
      <c r="K24" s="214"/>
      <c r="L24" s="214"/>
      <c r="M24" s="383">
        <f>+'【2月】実績報告 '!I28</f>
        <v>0</v>
      </c>
      <c r="N24" s="383"/>
      <c r="O24" s="383"/>
      <c r="P24" s="214" t="s">
        <v>138</v>
      </c>
      <c r="Q24" s="214"/>
      <c r="R24" s="86"/>
      <c r="S24" s="86"/>
      <c r="T24" s="86"/>
      <c r="U24" s="86"/>
      <c r="V24" s="86"/>
      <c r="W24" s="86"/>
      <c r="X24" s="86"/>
      <c r="Y24" s="86"/>
      <c r="Z24" s="86"/>
      <c r="AA24" s="86"/>
      <c r="AB24" s="86"/>
      <c r="AC24" s="86"/>
      <c r="AD24" s="86"/>
      <c r="AE24" s="86"/>
      <c r="AF24" s="86"/>
      <c r="AG24" s="86"/>
    </row>
    <row r="25" spans="1:33" ht="13.95" customHeight="1" x14ac:dyDescent="0.45">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row>
    <row r="26" spans="1:33" x14ac:dyDescent="0.45">
      <c r="A26" s="86" t="s">
        <v>240</v>
      </c>
      <c r="B26" s="86"/>
      <c r="C26" s="86"/>
      <c r="D26" s="86"/>
      <c r="E26" s="86"/>
      <c r="F26" s="86"/>
      <c r="G26" s="86"/>
      <c r="H26" s="86"/>
      <c r="I26" s="86"/>
      <c r="J26" s="86"/>
      <c r="K26" s="86"/>
      <c r="L26" s="86"/>
      <c r="M26" s="353">
        <f>+M24</f>
        <v>0</v>
      </c>
      <c r="N26" s="353"/>
      <c r="O26" s="353"/>
      <c r="P26" s="86" t="s">
        <v>138</v>
      </c>
      <c r="Q26" s="86"/>
      <c r="R26" s="86"/>
      <c r="S26" s="86"/>
      <c r="T26" s="86"/>
      <c r="U26" s="86"/>
      <c r="V26" s="86"/>
      <c r="W26" s="86"/>
      <c r="X26" s="86"/>
      <c r="Y26" s="86"/>
      <c r="Z26" s="86"/>
      <c r="AA26" s="86"/>
      <c r="AB26" s="86"/>
      <c r="AC26" s="86"/>
      <c r="AD26" s="86"/>
      <c r="AE26" s="86"/>
      <c r="AF26" s="86"/>
      <c r="AG26" s="86"/>
    </row>
    <row r="27" spans="1:33" ht="13.95" customHeight="1" x14ac:dyDescent="0.45">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row>
    <row r="28" spans="1:33" x14ac:dyDescent="0.45">
      <c r="A28" s="86" t="s">
        <v>241</v>
      </c>
      <c r="B28" s="86"/>
      <c r="C28" s="86"/>
      <c r="D28" s="86"/>
      <c r="E28" s="86"/>
      <c r="F28" s="86"/>
      <c r="G28" s="86"/>
      <c r="H28" s="86"/>
      <c r="I28" s="353"/>
      <c r="J28" s="353"/>
      <c r="K28" s="353"/>
      <c r="L28" s="353"/>
      <c r="M28" s="353">
        <f>+M26-M30</f>
        <v>0</v>
      </c>
      <c r="N28" s="353"/>
      <c r="O28" s="353"/>
      <c r="P28" s="86" t="s">
        <v>138</v>
      </c>
      <c r="Q28" s="86"/>
      <c r="R28" s="86"/>
      <c r="S28" s="86"/>
      <c r="T28" s="86"/>
      <c r="U28" s="86"/>
      <c r="V28" s="86"/>
      <c r="W28" s="86"/>
      <c r="X28" s="86"/>
      <c r="Y28" s="86"/>
      <c r="Z28" s="86"/>
      <c r="AA28" s="86"/>
      <c r="AB28" s="86"/>
      <c r="AC28" s="86"/>
      <c r="AD28" s="86"/>
      <c r="AE28" s="86"/>
      <c r="AF28" s="86"/>
      <c r="AG28" s="86"/>
    </row>
    <row r="29" spans="1:33" ht="11.4" customHeight="1" x14ac:dyDescent="0.45">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row>
    <row r="30" spans="1:33" x14ac:dyDescent="0.45">
      <c r="A30" s="86" t="s">
        <v>242</v>
      </c>
      <c r="B30" s="86"/>
      <c r="C30" s="86"/>
      <c r="D30" s="86"/>
      <c r="E30" s="86" t="s">
        <v>128</v>
      </c>
      <c r="F30" s="86"/>
      <c r="G30" s="86"/>
      <c r="H30" s="86"/>
      <c r="I30" s="353"/>
      <c r="J30" s="353"/>
      <c r="K30" s="353"/>
      <c r="L30" s="353"/>
      <c r="M30" s="383">
        <f>+'(別紙1－1)年間活動実績報告_謝金・研修受講料'!H113</f>
        <v>0</v>
      </c>
      <c r="N30" s="383"/>
      <c r="O30" s="383"/>
      <c r="P30" s="86" t="s">
        <v>138</v>
      </c>
      <c r="Q30" s="86"/>
      <c r="R30" s="86"/>
      <c r="S30" s="86"/>
      <c r="T30" s="86"/>
      <c r="U30" s="86"/>
      <c r="V30" s="86"/>
      <c r="W30" s="86"/>
      <c r="X30" s="86"/>
      <c r="Y30" s="86"/>
      <c r="Z30" s="86"/>
      <c r="AA30" s="86"/>
      <c r="AB30" s="86"/>
      <c r="AC30" s="86"/>
      <c r="AD30" s="86"/>
      <c r="AE30" s="86"/>
      <c r="AF30" s="86"/>
      <c r="AG30" s="86"/>
    </row>
    <row r="31" spans="1:33" ht="15.6" customHeight="1" x14ac:dyDescent="0.45">
      <c r="A31" s="86"/>
      <c r="B31" s="86"/>
      <c r="C31" s="86"/>
      <c r="D31" s="86"/>
      <c r="E31" s="86"/>
      <c r="F31" s="86"/>
      <c r="G31" s="86"/>
      <c r="H31" s="86"/>
      <c r="I31" s="86"/>
      <c r="J31" s="86"/>
      <c r="K31" s="86" t="s">
        <v>128</v>
      </c>
      <c r="L31" s="86"/>
      <c r="M31" s="86"/>
      <c r="N31" s="86"/>
      <c r="O31" s="86"/>
      <c r="P31" s="86"/>
      <c r="Q31" s="86"/>
      <c r="R31" s="86"/>
      <c r="S31" s="86"/>
      <c r="T31" s="86"/>
      <c r="U31" s="86"/>
      <c r="V31" s="86"/>
      <c r="W31" s="86"/>
      <c r="X31" s="86"/>
      <c r="Y31" s="86"/>
      <c r="Z31" s="86"/>
      <c r="AA31" s="86"/>
      <c r="AB31" s="86"/>
      <c r="AC31" s="86"/>
      <c r="AD31" s="86"/>
      <c r="AE31" s="86"/>
      <c r="AF31" s="86"/>
      <c r="AG31" s="86"/>
    </row>
    <row r="32" spans="1:33" x14ac:dyDescent="0.45">
      <c r="A32" s="86"/>
      <c r="B32" s="86"/>
      <c r="C32" s="86"/>
      <c r="D32" s="86"/>
      <c r="E32" s="86"/>
      <c r="F32" s="86"/>
      <c r="G32" s="86"/>
      <c r="H32" s="86"/>
      <c r="I32" s="86"/>
      <c r="J32" s="126"/>
      <c r="K32" s="86"/>
      <c r="L32" s="126"/>
      <c r="M32" s="86"/>
      <c r="N32" s="127"/>
      <c r="O32" s="86"/>
      <c r="P32" s="86"/>
      <c r="Q32" s="86"/>
      <c r="R32" s="86"/>
      <c r="S32" s="86"/>
      <c r="T32" s="86"/>
      <c r="U32" s="86"/>
      <c r="V32" s="86"/>
      <c r="W32" s="86"/>
      <c r="X32" s="86"/>
      <c r="Y32" s="86"/>
      <c r="Z32" s="86"/>
      <c r="AA32" s="86"/>
      <c r="AB32" s="86"/>
      <c r="AC32" s="86"/>
      <c r="AD32" s="86"/>
      <c r="AE32" s="86"/>
      <c r="AF32" s="86"/>
      <c r="AG32" s="86"/>
    </row>
    <row r="33" spans="1:33" x14ac:dyDescent="0.45">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row>
    <row r="34" spans="1:33" ht="42" customHeight="1" x14ac:dyDescent="0.45">
      <c r="A34" s="86"/>
      <c r="B34" s="86"/>
      <c r="C34" s="86"/>
      <c r="D34" s="86"/>
      <c r="E34" s="86"/>
      <c r="F34" s="86"/>
      <c r="G34" s="86"/>
      <c r="H34" s="86"/>
      <c r="I34" s="357"/>
      <c r="J34" s="357"/>
      <c r="K34" s="357"/>
      <c r="L34" s="357"/>
      <c r="M34" s="357"/>
      <c r="N34" s="357"/>
      <c r="O34" s="357"/>
      <c r="P34" s="357"/>
      <c r="Q34" s="357"/>
      <c r="R34" s="357"/>
      <c r="S34" s="357"/>
      <c r="T34" s="357"/>
      <c r="U34" s="357"/>
      <c r="V34" s="357"/>
      <c r="W34" s="357"/>
      <c r="X34" s="357"/>
      <c r="Y34" s="86"/>
      <c r="Z34" s="86"/>
      <c r="AA34" s="86"/>
      <c r="AB34" s="86"/>
      <c r="AC34" s="86"/>
      <c r="AD34" s="86"/>
      <c r="AE34" s="86"/>
      <c r="AF34" s="86"/>
      <c r="AG34" s="86"/>
    </row>
    <row r="35" spans="1:33" x14ac:dyDescent="0.45">
      <c r="A35" s="86"/>
      <c r="B35" s="86"/>
      <c r="C35" s="86"/>
      <c r="D35" s="86"/>
      <c r="E35" s="86"/>
      <c r="F35" s="86"/>
      <c r="G35" s="86"/>
      <c r="H35" s="86"/>
      <c r="I35" s="87"/>
      <c r="J35" s="87"/>
      <c r="K35" s="87"/>
      <c r="L35" s="87"/>
      <c r="M35" s="87"/>
      <c r="N35" s="87"/>
      <c r="O35" s="87"/>
      <c r="P35" s="87"/>
      <c r="Q35" s="87"/>
      <c r="R35" s="87"/>
      <c r="S35" s="87"/>
      <c r="T35" s="87"/>
      <c r="U35" s="87"/>
      <c r="V35" s="87"/>
      <c r="W35" s="87"/>
      <c r="X35" s="87"/>
      <c r="Y35" s="86"/>
      <c r="Z35" s="86"/>
      <c r="AA35" s="86"/>
      <c r="AB35" s="86"/>
      <c r="AC35" s="86"/>
      <c r="AD35" s="86"/>
      <c r="AE35" s="86"/>
      <c r="AF35" s="86"/>
      <c r="AG35" s="86"/>
    </row>
    <row r="36" spans="1:33" x14ac:dyDescent="0.45">
      <c r="A36" s="86"/>
      <c r="B36" s="86"/>
      <c r="C36" s="86"/>
      <c r="D36" s="86"/>
      <c r="E36" s="86"/>
      <c r="F36" s="86"/>
      <c r="G36" s="86"/>
      <c r="H36" s="86"/>
      <c r="I36" s="358"/>
      <c r="J36" s="358"/>
      <c r="K36" s="358"/>
      <c r="L36" s="358"/>
      <c r="M36" s="358"/>
      <c r="N36" s="358"/>
      <c r="O36" s="358"/>
      <c r="P36" s="358"/>
      <c r="Q36" s="86"/>
      <c r="R36" s="86"/>
      <c r="S36" s="86"/>
      <c r="T36" s="86"/>
      <c r="U36" s="86"/>
      <c r="V36" s="86"/>
      <c r="W36" s="86"/>
      <c r="X36" s="86"/>
      <c r="Y36" s="86"/>
      <c r="Z36" s="86"/>
      <c r="AA36" s="86"/>
      <c r="AB36" s="86"/>
      <c r="AC36" s="86"/>
      <c r="AD36" s="86"/>
      <c r="AE36" s="86"/>
      <c r="AF36" s="86"/>
      <c r="AG36" s="86"/>
    </row>
    <row r="37" spans="1:33" x14ac:dyDescent="0.45">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row>
    <row r="38" spans="1:33" ht="37.200000000000003" customHeight="1" x14ac:dyDescent="0.45">
      <c r="A38" s="86"/>
      <c r="B38" s="86"/>
      <c r="C38" s="86"/>
      <c r="D38" s="86"/>
      <c r="E38" s="86"/>
      <c r="F38" s="86"/>
      <c r="G38" s="86"/>
      <c r="H38" s="86"/>
      <c r="I38" s="357"/>
      <c r="J38" s="357"/>
      <c r="K38" s="357"/>
      <c r="L38" s="357"/>
      <c r="M38" s="357"/>
      <c r="N38" s="357"/>
      <c r="O38" s="357"/>
      <c r="P38" s="357"/>
      <c r="Q38" s="357"/>
      <c r="R38" s="357"/>
      <c r="S38" s="357"/>
      <c r="T38" s="357"/>
      <c r="U38" s="357"/>
      <c r="V38" s="357"/>
      <c r="W38" s="357"/>
      <c r="X38" s="357"/>
      <c r="Y38" s="86"/>
      <c r="Z38" s="86"/>
      <c r="AA38" s="86"/>
      <c r="AB38" s="86"/>
      <c r="AC38" s="86"/>
      <c r="AD38" s="86"/>
      <c r="AE38" s="86"/>
      <c r="AF38" s="86"/>
      <c r="AG38" s="86"/>
    </row>
    <row r="39" spans="1:33" ht="13.2" customHeight="1" x14ac:dyDescent="0.45">
      <c r="A39" s="86"/>
      <c r="B39" s="86"/>
      <c r="C39" s="86"/>
      <c r="D39" s="86"/>
      <c r="E39" s="86"/>
      <c r="F39" s="86"/>
      <c r="G39" s="86"/>
      <c r="H39" s="86"/>
      <c r="I39" s="87"/>
      <c r="J39" s="87"/>
      <c r="K39" s="87"/>
      <c r="L39" s="87"/>
      <c r="M39" s="87"/>
      <c r="N39" s="87"/>
      <c r="O39" s="87"/>
      <c r="P39" s="87"/>
      <c r="Q39" s="87"/>
      <c r="R39" s="87"/>
      <c r="S39" s="87"/>
      <c r="T39" s="87"/>
      <c r="U39" s="87"/>
      <c r="V39" s="87"/>
      <c r="W39" s="87"/>
      <c r="X39" s="87"/>
      <c r="Y39" s="86"/>
      <c r="Z39" s="86"/>
      <c r="AA39" s="86"/>
      <c r="AB39" s="86"/>
      <c r="AC39" s="86"/>
      <c r="AD39" s="86"/>
      <c r="AE39" s="86"/>
      <c r="AF39" s="86"/>
      <c r="AG39" s="86"/>
    </row>
    <row r="40" spans="1:33" x14ac:dyDescent="0.45">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row>
    <row r="41" spans="1:33" x14ac:dyDescent="0.45">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row>
    <row r="42" spans="1:33" x14ac:dyDescent="0.45">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row>
    <row r="43" spans="1:33" x14ac:dyDescent="0.45">
      <c r="A43" s="86"/>
      <c r="B43" s="88"/>
      <c r="C43" s="88"/>
      <c r="D43" s="88"/>
      <c r="E43" s="88"/>
      <c r="F43" s="88"/>
      <c r="G43" s="88"/>
      <c r="H43" s="88"/>
      <c r="I43" s="88"/>
      <c r="J43" s="88"/>
      <c r="K43" s="88"/>
      <c r="L43" s="88"/>
      <c r="M43" s="88"/>
      <c r="N43" s="88"/>
      <c r="O43" s="88"/>
      <c r="P43" s="88"/>
      <c r="Q43" s="88"/>
      <c r="R43" s="88"/>
      <c r="S43" s="88"/>
      <c r="T43" s="88"/>
      <c r="U43" s="88"/>
      <c r="V43" s="88"/>
      <c r="W43" s="88"/>
      <c r="X43" s="88"/>
      <c r="Y43" s="86"/>
      <c r="Z43" s="86"/>
      <c r="AA43" s="86"/>
      <c r="AB43" s="86"/>
      <c r="AC43" s="86"/>
      <c r="AD43" s="86"/>
      <c r="AE43" s="86"/>
      <c r="AF43" s="86"/>
      <c r="AG43" s="86"/>
    </row>
    <row r="44" spans="1:33" ht="16.95" customHeight="1" x14ac:dyDescent="0.45">
      <c r="A44" s="86"/>
      <c r="B44" s="86"/>
      <c r="C44" s="86"/>
      <c r="D44" s="86"/>
      <c r="E44" s="86"/>
      <c r="F44" s="86"/>
      <c r="G44" s="86"/>
      <c r="H44" s="86"/>
      <c r="I44" s="86"/>
      <c r="J44" s="86"/>
      <c r="K44" s="88"/>
      <c r="L44" s="88"/>
      <c r="M44" s="88"/>
      <c r="N44" s="88"/>
      <c r="O44" s="88"/>
      <c r="P44" s="88"/>
      <c r="Q44" s="88"/>
      <c r="R44" s="88"/>
      <c r="S44" s="88"/>
      <c r="T44" s="88"/>
      <c r="U44" s="88"/>
      <c r="V44" s="88"/>
      <c r="W44" s="88"/>
      <c r="X44" s="88"/>
      <c r="Y44" s="86"/>
      <c r="Z44" s="86"/>
      <c r="AA44" s="86"/>
      <c r="AB44" s="86"/>
      <c r="AC44" s="86"/>
      <c r="AD44" s="86"/>
      <c r="AE44" s="86"/>
      <c r="AF44" s="86"/>
      <c r="AG44" s="86"/>
    </row>
    <row r="45" spans="1:33" x14ac:dyDescent="0.45">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row>
    <row r="46" spans="1:33" x14ac:dyDescent="0.45">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row>
    <row r="47" spans="1:33" x14ac:dyDescent="0.45">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row>
    <row r="48" spans="1:33" x14ac:dyDescent="0.45">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row>
    <row r="49" spans="1:27" x14ac:dyDescent="0.45">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row>
  </sheetData>
  <mergeCells count="18">
    <mergeCell ref="A18:B18"/>
    <mergeCell ref="I28:L28"/>
    <mergeCell ref="I30:L30"/>
    <mergeCell ref="I34:X34"/>
    <mergeCell ref="R7:Z7"/>
    <mergeCell ref="P8:Q8"/>
    <mergeCell ref="R8:Z8"/>
    <mergeCell ref="R9:Z9"/>
    <mergeCell ref="R10:Z10"/>
    <mergeCell ref="R11:Z11"/>
    <mergeCell ref="I36:P36"/>
    <mergeCell ref="I38:X38"/>
    <mergeCell ref="U2:V2"/>
    <mergeCell ref="M24:O24"/>
    <mergeCell ref="M26:O26"/>
    <mergeCell ref="M30:O30"/>
    <mergeCell ref="M28:O28"/>
    <mergeCell ref="H14:R14"/>
  </mergeCells>
  <phoneticPr fontId="1"/>
  <pageMargins left="0.70866141732283472" right="0.70866141732283472" top="0.55118110236220474" bottom="0.55118110236220474"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中間報告書</vt:lpstr>
      <vt:lpstr>(別紙1－1)年間活動実績報告_謝金・研修受講料</vt:lpstr>
      <vt:lpstr>(別紙1－2)消耗品費</vt:lpstr>
      <vt:lpstr>(別紙3)収支実績(自動入力)</vt:lpstr>
      <vt:lpstr>(別紙4)収支明細書</vt:lpstr>
      <vt:lpstr>中間報告チェック</vt:lpstr>
      <vt:lpstr>【2月】実績報告 </vt:lpstr>
      <vt:lpstr>実績報告チェック </vt:lpstr>
      <vt:lpstr>補助金確定通知書</vt:lpstr>
      <vt:lpstr>'(別紙4)収支明細書'!Excel_BuiltIn_Print_Area</vt:lpstr>
      <vt:lpstr>'(別紙1－1)年間活動実績報告_謝金・研修受講料'!Print_Area</vt:lpstr>
      <vt:lpstr>'(別紙1－2)消耗品費'!Print_Area</vt:lpstr>
      <vt:lpstr>'(別紙4)収支明細書'!Print_Area</vt:lpstr>
      <vt:lpstr>'【2月】実績報告 '!Print_Area</vt:lpstr>
      <vt:lpstr>'実績報告チェック '!Print_Area</vt:lpstr>
      <vt:lpstr>中間報告チェック!Print_Area</vt:lpstr>
      <vt:lpstr>中間報告書!Print_Area</vt:lpstr>
      <vt:lpstr>補助金確定通知書!Print_Area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野口　美奈子</dc:creator>
  <cp:lastModifiedBy>野口 美奈子</cp:lastModifiedBy>
  <cp:lastPrinted>2026-07-28T06:22:49Z</cp:lastPrinted>
  <dcterms:created xsi:type="dcterms:W3CDTF">2026-07-28T05:27:07Z</dcterms:created>
  <dcterms:modified xsi:type="dcterms:W3CDTF">2026-07-31T01:29:18Z</dcterms:modified>
</cp:coreProperties>
</file>