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00" windowWidth="15360" windowHeight="9015" tabRatio="912"/>
  </bookViews>
  <sheets>
    <sheet name="生活サポ(身介、単一日中)" sheetId="96" r:id="rId1"/>
    <sheet name="生活サポ(身介、単一早朝夜間)" sheetId="97" r:id="rId2"/>
    <sheet name="生活サポ(身介、単一深夜)" sheetId="98" r:id="rId3"/>
    <sheet name="生活サポ(身介、合成深夜)" sheetId="102" r:id="rId4"/>
    <sheet name="生活サポ(身介、合成早朝)" sheetId="101" r:id="rId5"/>
    <sheet name="生活サポ(身介、合成日中)" sheetId="103" r:id="rId6"/>
    <sheet name="生活サポ(身介、合成夜間１)" sheetId="104" r:id="rId7"/>
    <sheet name="生活サポ(身介、合成夜間２)" sheetId="105" r:id="rId8"/>
    <sheet name="生活サポ(身介、2h未合成１)" sheetId="113" r:id="rId9"/>
    <sheet name="生活サポ(身介、2h未合成２)" sheetId="114" r:id="rId10"/>
    <sheet name="生活サポ(身介、2h未合成３)" sheetId="115" r:id="rId11"/>
    <sheet name="生活サポ(身介、日中増分)" sheetId="106" r:id="rId12"/>
    <sheet name="生活サポ(身介、早朝夜間増分)" sheetId="107" r:id="rId13"/>
    <sheet name="生活サポ(身介、深夜増分)" sheetId="108" r:id="rId14"/>
    <sheet name="生活サポ(身介重度、単一日中・早朝・夜間)" sheetId="117" r:id="rId15"/>
    <sheet name="生活サポ(身介重度、単一深夜)" sheetId="118" r:id="rId16"/>
    <sheet name="生活サポ(身介重度、合成１)" sheetId="119" r:id="rId17"/>
    <sheet name="生活サポ(身介重度、日中早朝増分)" sheetId="120" r:id="rId18"/>
    <sheet name="生活サポ(身介重度、夜間深夜増分)" sheetId="121" r:id="rId19"/>
    <sheet name="生活サポ(家援、単一日中)" sheetId="141" r:id="rId20"/>
    <sheet name="生活サポ(家援、単一早朝夜間)" sheetId="142" r:id="rId21"/>
    <sheet name="生活サポ(家援、単一深夜)" sheetId="143" r:id="rId22"/>
    <sheet name="生活サポ(家援、合成１)" sheetId="144" r:id="rId23"/>
    <sheet name="生活サポ(家援、合成２)" sheetId="145" r:id="rId24"/>
    <sheet name="生活サポ(家援、2h未合成１)" sheetId="146" r:id="rId25"/>
    <sheet name="生活サポ(家援、日中増分)" sheetId="147" r:id="rId26"/>
    <sheet name="生活サポ(家援、早朝夜間増分)" sheetId="148" r:id="rId27"/>
    <sheet name="生活サポ(家援、深夜増分)" sheetId="149" r:id="rId28"/>
    <sheet name="加算" sheetId="150" r:id="rId29"/>
  </sheets>
  <externalReferences>
    <externalReference r:id="rId30"/>
  </externalReferences>
  <definedNames>
    <definedName name="_xlnm._FilterDatabase" localSheetId="24" hidden="1">'生活サポ(家援、2h未合成１)'!$A$1:$A$151</definedName>
    <definedName name="_xlnm._FilterDatabase" localSheetId="22" hidden="1">'生活サポ(家援、合成１)'!$A$1:$A$172</definedName>
    <definedName name="_xlnm._FilterDatabase" localSheetId="23" hidden="1">'生活サポ(家援、合成２)'!$A$1:$A$109</definedName>
    <definedName name="_xlnm._FilterDatabase" localSheetId="27" hidden="1">'生活サポ(家援、深夜増分)'!$A$1:$A$127</definedName>
    <definedName name="_xlnm._FilterDatabase" localSheetId="26" hidden="1">'生活サポ(家援、早朝夜間増分)'!$A$1:$A$131</definedName>
    <definedName name="_xlnm._FilterDatabase" localSheetId="21" hidden="1">'生活サポ(家援、単一深夜)'!$A$1:$A$120</definedName>
    <definedName name="_xlnm._FilterDatabase" localSheetId="20" hidden="1">'生活サポ(家援、単一早朝夜間)'!$A$1:$A$127</definedName>
    <definedName name="_xlnm._FilterDatabase" localSheetId="19" hidden="1">'生活サポ(家援、単一日中)'!$A$1:$A$176</definedName>
    <definedName name="_xlnm._FilterDatabase" localSheetId="25" hidden="1">'生活サポ(家援、日中増分)'!$A$1:$A$183</definedName>
    <definedName name="_xlnm._FilterDatabase" localSheetId="8" hidden="1">'生活サポ(身介、2h未合成１)'!$A$1:$A$99</definedName>
    <definedName name="_xlnm._FilterDatabase" localSheetId="9" hidden="1">'生活サポ(身介、2h未合成２)'!$A$1:$A$84</definedName>
    <definedName name="_xlnm._FilterDatabase" localSheetId="10" hidden="1">'生活サポ(身介、2h未合成３)'!$A$1:$A$112</definedName>
    <definedName name="_xlnm._FilterDatabase" localSheetId="3" hidden="1">'生活サポ(身介、合成深夜)'!$A$1:$A$84</definedName>
    <definedName name="_xlnm._FilterDatabase" localSheetId="4" hidden="1">'生活サポ(身介、合成早朝)'!$A$1:$A$84</definedName>
    <definedName name="_xlnm._FilterDatabase" localSheetId="5" hidden="1">'生活サポ(身介、合成日中)'!$A$1:$A$92</definedName>
    <definedName name="_xlnm._FilterDatabase" localSheetId="6" hidden="1">'生活サポ(身介、合成夜間１)'!$A$1:$A$84</definedName>
    <definedName name="_xlnm._FilterDatabase" localSheetId="7" hidden="1">'生活サポ(身介、合成夜間２)'!$A$1:$A$84</definedName>
    <definedName name="_xlnm._FilterDatabase" localSheetId="13" hidden="1">'生活サポ(身介、深夜増分)'!$A$1:$A$76</definedName>
    <definedName name="_xlnm._FilterDatabase" localSheetId="12" hidden="1">'生活サポ(身介、早朝夜間増分)'!$A$1:$A$76</definedName>
    <definedName name="_xlnm._FilterDatabase" localSheetId="2" hidden="1">'生活サポ(身介、単一深夜)'!$A$1:$A$76</definedName>
    <definedName name="_xlnm._FilterDatabase" localSheetId="1" hidden="1">'生活サポ(身介、単一早朝夜間)'!$A$1:$A$76</definedName>
    <definedName name="_xlnm._FilterDatabase" localSheetId="0" hidden="1">'生活サポ(身介、単一日中)'!$A$2:$A$99</definedName>
    <definedName name="_xlnm._FilterDatabase" localSheetId="11" hidden="1">'生活サポ(身介、日中増分)'!$A$1:$A$100</definedName>
    <definedName name="_xlnm._FilterDatabase" localSheetId="16" hidden="1">'生活サポ(身介重度、合成１)'!$A$1:$A$100</definedName>
    <definedName name="_xlnm._FilterDatabase" localSheetId="15" hidden="1">'生活サポ(身介重度、単一深夜)'!$A$1:$A$44</definedName>
    <definedName name="_xlnm._FilterDatabase" localSheetId="14" hidden="1">'生活サポ(身介重度、単一日中・早朝・夜間)'!$A$1:$A$80</definedName>
    <definedName name="_xlnm._FilterDatabase" localSheetId="17" hidden="1">'生活サポ(身介重度、日中早朝増分)'!$A$1:$A$72</definedName>
    <definedName name="_xlnm._FilterDatabase" localSheetId="18" hidden="1">'生活サポ(身介重度、夜間深夜増分)'!$A$1:$A$73</definedName>
    <definedName name="_xlnm.Print_Area" localSheetId="28">加算!$A$1:$W$12</definedName>
    <definedName name="_xlnm.Print_Area" localSheetId="24">'生活サポ(家援、2h未合成１)'!$A$1:$BA$137</definedName>
    <definedName name="_xlnm.Print_Area" localSheetId="22">'生活サポ(家援、合成１)'!$A$1:$BE$138</definedName>
    <definedName name="_xlnm.Print_Area" localSheetId="23">'生活サポ(家援、合成２)'!$A$1:$BE$92</definedName>
    <definedName name="_xlnm.Print_Area" localSheetId="27">'生活サポ(家援、深夜増分)'!$A$1:$AT$116</definedName>
    <definedName name="_xlnm.Print_Area" localSheetId="26">'生活サポ(家援、早朝夜間増分)'!$A$1:$AT$128</definedName>
    <definedName name="_xlnm.Print_Area" localSheetId="21">'生活サポ(家援、単一深夜)'!$A$1:$AT$107</definedName>
    <definedName name="_xlnm.Print_Area" localSheetId="20">'生活サポ(家援、単一早朝夜間)'!$A$1:$AT$120</definedName>
    <definedName name="_xlnm.Print_Area" localSheetId="19">'生活サポ(家援、単一日中)'!$A$1:$AU$173</definedName>
    <definedName name="_xlnm.Print_Area" localSheetId="25">'生活サポ(家援、日中増分)'!$A$1:$AT$180</definedName>
    <definedName name="_xlnm.Print_Area" localSheetId="8">'生活サポ(身介、2h未合成１)'!$A$1:$BA$84</definedName>
    <definedName name="_xlnm.Print_Area" localSheetId="9">'生活サポ(身介、2h未合成２)'!$A$1:$BA$67</definedName>
    <definedName name="_xlnm.Print_Area" localSheetId="10">'生活サポ(身介、2h未合成３)'!$A$1:$BA$97</definedName>
    <definedName name="_xlnm.Print_Area" localSheetId="3">'生活サポ(身介、合成深夜)'!$A$1:$BE$69</definedName>
    <definedName name="_xlnm.Print_Area" localSheetId="4">'生活サポ(身介、合成早朝)'!$A$1:$BA$69</definedName>
    <definedName name="_xlnm.Print_Area" localSheetId="5">'生活サポ(身介、合成日中)'!$A$1:$BA$77</definedName>
    <definedName name="_xlnm.Print_Area" localSheetId="6">'生活サポ(身介、合成夜間１)'!$A$1:$BE$67</definedName>
    <definedName name="_xlnm.Print_Area" localSheetId="7">'生活サポ(身介、合成夜間２)'!$A$1:$BC$69</definedName>
    <definedName name="_xlnm.Print_Area" localSheetId="13">'生活サポ(身介、深夜増分)'!$A$1:$AT$61</definedName>
    <definedName name="_xlnm.Print_Area" localSheetId="12">'生活サポ(身介、早朝夜間増分)'!$A$1:$AT$68</definedName>
    <definedName name="_xlnm.Print_Area" localSheetId="2">'生活サポ(身介、単一深夜)'!$A$1:$AT$61</definedName>
    <definedName name="_xlnm.Print_Area" localSheetId="1">'生活サポ(身介、単一早朝夜間)'!$A$1:$AT$69</definedName>
    <definedName name="_xlnm.Print_Area" localSheetId="0">'生活サポ(身介、単一日中)'!$A$1:$AT$92</definedName>
    <definedName name="_xlnm.Print_Area" localSheetId="11">'生活サポ(身介、日中増分)'!$A$1:$AT$91</definedName>
    <definedName name="_xlnm.Print_Area" localSheetId="16">'生活サポ(身介重度、合成１)'!$A$1:$BE$204</definedName>
    <definedName name="_xlnm.Print_Area" localSheetId="15">'生活サポ(身介重度、単一深夜)'!$A$1:$AT$31</definedName>
    <definedName name="_xlnm.Print_Area" localSheetId="14">'生活サポ(身介重度、単一日中・早朝・夜間)'!$A$1:$AT$83</definedName>
    <definedName name="_xlnm.Print_Area" localSheetId="17">'生活サポ(身介重度、日中早朝増分)'!$A$1:$AT$65</definedName>
    <definedName name="_xlnm.Print_Area" localSheetId="18">'生活サポ(身介重度、夜間深夜増分)'!$A$1:$AT$58</definedName>
    <definedName name="_xlnm.Print_Titles" localSheetId="19">'生活サポ(家援、単一日中)'!$1:$7</definedName>
  </definedNames>
  <calcPr calcId="125725"/>
</workbook>
</file>

<file path=xl/calcChain.xml><?xml version="1.0" encoding="utf-8"?>
<calcChain xmlns="http://schemas.openxmlformats.org/spreadsheetml/2006/main">
  <c r="AS114" i="149"/>
  <c r="AS113"/>
  <c r="AS112"/>
  <c r="AS111"/>
  <c r="AS106"/>
  <c r="AS105"/>
  <c r="AS104"/>
  <c r="AS103"/>
  <c r="AS127" i="148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0"/>
  <c r="AS99"/>
  <c r="AS98"/>
  <c r="AS97"/>
  <c r="AS96"/>
  <c r="AS95"/>
  <c r="AS94"/>
  <c r="AS93"/>
  <c r="AS92"/>
  <c r="AS91"/>
  <c r="AS90"/>
  <c r="AS89"/>
  <c r="AS84"/>
  <c r="AS83"/>
  <c r="AS82"/>
  <c r="AS81"/>
  <c r="AS80"/>
  <c r="AS79"/>
  <c r="AS78"/>
  <c r="AS77"/>
  <c r="AS76"/>
  <c r="AS75"/>
  <c r="AS74"/>
  <c r="AS73"/>
  <c r="AS68"/>
  <c r="AS67"/>
  <c r="AS66"/>
  <c r="AS65"/>
  <c r="AS64"/>
  <c r="AS63"/>
  <c r="AS62"/>
  <c r="AS61"/>
  <c r="AS60"/>
  <c r="AS59"/>
  <c r="AS58"/>
  <c r="AS57"/>
  <c r="AS53"/>
  <c r="AZ137" i="146"/>
  <c r="AZ136"/>
  <c r="AZ135"/>
  <c r="AZ134"/>
  <c r="AZ133"/>
  <c r="AZ132"/>
  <c r="AZ131"/>
  <c r="AZ130"/>
  <c r="AZ129"/>
  <c r="AZ128"/>
  <c r="AZ127"/>
  <c r="AZ126"/>
  <c r="AZ125"/>
  <c r="AZ124"/>
  <c r="AZ123"/>
  <c r="AZ122"/>
  <c r="AZ121"/>
  <c r="AZ120"/>
  <c r="AZ119"/>
  <c r="AZ118"/>
  <c r="AZ117"/>
  <c r="AZ116"/>
  <c r="AZ115"/>
  <c r="AZ114"/>
  <c r="AZ113"/>
  <c r="AZ112"/>
  <c r="AZ111"/>
  <c r="AZ110"/>
  <c r="AZ109"/>
  <c r="AZ108"/>
  <c r="AZ107"/>
  <c r="AZ106"/>
  <c r="AZ101"/>
  <c r="AZ100"/>
  <c r="AZ99"/>
  <c r="AZ98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0"/>
  <c r="AZ59"/>
  <c r="AZ58"/>
  <c r="AZ57"/>
  <c r="AZ56"/>
  <c r="AZ55"/>
  <c r="AZ54"/>
  <c r="AZ53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5"/>
  <c r="AZ14"/>
  <c r="AZ13"/>
  <c r="AZ12"/>
  <c r="AZ11"/>
  <c r="AZ10"/>
  <c r="AZ9"/>
  <c r="AZ8"/>
  <c r="BD92" i="145"/>
  <c r="BD91"/>
  <c r="BD90"/>
  <c r="BD89"/>
  <c r="BD88"/>
  <c r="BD87"/>
  <c r="BD86"/>
  <c r="BD85"/>
  <c r="BD80"/>
  <c r="BD79"/>
  <c r="BD78"/>
  <c r="BD77"/>
  <c r="BD68"/>
  <c r="BD67"/>
  <c r="BD66"/>
  <c r="BD65"/>
  <c r="BD64"/>
  <c r="BD63"/>
  <c r="BD62"/>
  <c r="BD61"/>
  <c r="BD60"/>
  <c r="BD59"/>
  <c r="BD58"/>
  <c r="BD57"/>
  <c r="BD53"/>
  <c r="BD47"/>
  <c r="BD46"/>
  <c r="BD45"/>
  <c r="BD44"/>
  <c r="BD43"/>
  <c r="BD42"/>
  <c r="BD41"/>
  <c r="BD40"/>
  <c r="BD35"/>
  <c r="BD34"/>
  <c r="BD33"/>
  <c r="BD32"/>
  <c r="BD31"/>
  <c r="BD30"/>
  <c r="BD29"/>
  <c r="BD28"/>
  <c r="BD27"/>
  <c r="BD26"/>
  <c r="BD25"/>
  <c r="BD24"/>
  <c r="BD23"/>
  <c r="BD22"/>
  <c r="BD21"/>
  <c r="BD20"/>
  <c r="BD15"/>
  <c r="BD14"/>
  <c r="BD13"/>
  <c r="BD12"/>
  <c r="BD8"/>
  <c r="BD138" i="144"/>
  <c r="BD137"/>
  <c r="BD136"/>
  <c r="BD135"/>
  <c r="BD134"/>
  <c r="BD133"/>
  <c r="BD132"/>
  <c r="BD131"/>
  <c r="BD127"/>
  <c r="BD126"/>
  <c r="BD125"/>
  <c r="BD124"/>
  <c r="BD123"/>
  <c r="BD122"/>
  <c r="BD121"/>
  <c r="BD120"/>
  <c r="BD119"/>
  <c r="BD118"/>
  <c r="BD117"/>
  <c r="BD116"/>
  <c r="BD115"/>
  <c r="BD114"/>
  <c r="BD113"/>
  <c r="BD112"/>
  <c r="BD111"/>
  <c r="BD110"/>
  <c r="BD109"/>
  <c r="BD108"/>
  <c r="BD107"/>
  <c r="BD106"/>
  <c r="BD105"/>
  <c r="BD104"/>
  <c r="BD103"/>
  <c r="BD102"/>
  <c r="BD101"/>
  <c r="BD100"/>
  <c r="BD99"/>
  <c r="BD92"/>
  <c r="BD91"/>
  <c r="BD90"/>
  <c r="BD89"/>
  <c r="BD88"/>
  <c r="BD87"/>
  <c r="BD86"/>
  <c r="BD85"/>
  <c r="BD80"/>
  <c r="BD79"/>
  <c r="BD78"/>
  <c r="BD77"/>
  <c r="BD68"/>
  <c r="BD67"/>
  <c r="BD66"/>
  <c r="BD65"/>
  <c r="BD64"/>
  <c r="BD63"/>
  <c r="BD62"/>
  <c r="BD61"/>
  <c r="BD60"/>
  <c r="BD59"/>
  <c r="BD58"/>
  <c r="BD57"/>
  <c r="BD54"/>
  <c r="BD53"/>
  <c r="BD47"/>
  <c r="BD46"/>
  <c r="BD45"/>
  <c r="BD44"/>
  <c r="BD43"/>
  <c r="BD42"/>
  <c r="BD41"/>
  <c r="BD40"/>
  <c r="BD35"/>
  <c r="BD34"/>
  <c r="BD33"/>
  <c r="BD32"/>
  <c r="BD23"/>
  <c r="BD22"/>
  <c r="BD21"/>
  <c r="BD20"/>
  <c r="BD15"/>
  <c r="BD14"/>
  <c r="BD13"/>
  <c r="BD12"/>
  <c r="BD8"/>
  <c r="AS103" i="143"/>
  <c r="AS102"/>
  <c r="AS101"/>
  <c r="AS100"/>
  <c r="AS95"/>
  <c r="AS94"/>
  <c r="AS93"/>
  <c r="AS92"/>
  <c r="AS87"/>
  <c r="AS86"/>
  <c r="AS85"/>
  <c r="AS84"/>
  <c r="AS79"/>
  <c r="AS78"/>
  <c r="AS77"/>
  <c r="AS76"/>
  <c r="AS71"/>
  <c r="AS70"/>
  <c r="AS69"/>
  <c r="AS68"/>
  <c r="AS63"/>
  <c r="AS62"/>
  <c r="AS61"/>
  <c r="AS60"/>
  <c r="AS55"/>
  <c r="AS54"/>
  <c r="AS53"/>
  <c r="AS52"/>
  <c r="AS48"/>
  <c r="AS47"/>
  <c r="AS46"/>
  <c r="AS45"/>
  <c r="AS44"/>
  <c r="AS39"/>
  <c r="AS38"/>
  <c r="AS37"/>
  <c r="AS36"/>
  <c r="AS31"/>
  <c r="AS30"/>
  <c r="AS29"/>
  <c r="AS28"/>
  <c r="AS23"/>
  <c r="AS22"/>
  <c r="AS21"/>
  <c r="AS20"/>
  <c r="AS15"/>
  <c r="AS14"/>
  <c r="AS13"/>
  <c r="AS12"/>
  <c r="AS9"/>
  <c r="AS8"/>
  <c r="L56" i="121" l="1"/>
  <c r="L54"/>
  <c r="L52"/>
  <c r="L50"/>
  <c r="L48"/>
  <c r="L46"/>
  <c r="L44"/>
  <c r="L42"/>
  <c r="L40"/>
  <c r="L38"/>
  <c r="L36"/>
  <c r="L34"/>
  <c r="L25"/>
  <c r="L23"/>
  <c r="L21"/>
  <c r="L19"/>
  <c r="L17"/>
  <c r="L15"/>
  <c r="L13"/>
  <c r="L11"/>
  <c r="L64" i="120"/>
  <c r="L62"/>
  <c r="L60"/>
  <c r="L58"/>
  <c r="L56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AZ10" i="103" l="1"/>
  <c r="AS8" i="98"/>
  <c r="V10" i="150" l="1"/>
  <c r="V11"/>
  <c r="V9"/>
  <c r="L98" i="149" l="1"/>
  <c r="L94"/>
  <c r="L90"/>
  <c r="L86"/>
  <c r="L82"/>
  <c r="L78"/>
  <c r="L74"/>
  <c r="L70"/>
  <c r="L66"/>
  <c r="L62"/>
  <c r="L58"/>
  <c r="L54"/>
  <c r="L50"/>
  <c r="L46"/>
  <c r="L42"/>
  <c r="L38"/>
  <c r="L34"/>
  <c r="L30"/>
  <c r="L26"/>
  <c r="AS24" s="1"/>
  <c r="L22"/>
  <c r="L18"/>
  <c r="L14"/>
  <c r="L10"/>
  <c r="AS8" s="1"/>
  <c r="L46" i="148"/>
  <c r="L42"/>
  <c r="L38"/>
  <c r="L34"/>
  <c r="L30"/>
  <c r="L26"/>
  <c r="L22"/>
  <c r="L18"/>
  <c r="L14"/>
  <c r="L10"/>
  <c r="AS8" s="1"/>
  <c r="AS147" i="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78"/>
  <c r="AS146"/>
  <c r="AS145"/>
  <c r="AS144"/>
  <c r="AS143"/>
  <c r="L10"/>
  <c r="L94" s="1"/>
  <c r="S83" i="145"/>
  <c r="S75"/>
  <c r="S71"/>
  <c r="S83" i="144"/>
  <c r="S75"/>
  <c r="S71"/>
  <c r="S38"/>
  <c r="S30"/>
  <c r="S26"/>
  <c r="AS106" i="143"/>
  <c r="AS99"/>
  <c r="AS90"/>
  <c r="AS82"/>
  <c r="AS75"/>
  <c r="AS67"/>
  <c r="AS58"/>
  <c r="AS51"/>
  <c r="AS40"/>
  <c r="AS33"/>
  <c r="AS17"/>
  <c r="AS102" i="142"/>
  <c r="AS92"/>
  <c r="AS84"/>
  <c r="AS76"/>
  <c r="AS63"/>
  <c r="AS54"/>
  <c r="AS22"/>
  <c r="L38" i="141"/>
  <c r="BD203" i="119"/>
  <c r="BD202"/>
  <c r="BD201"/>
  <c r="BD200"/>
  <c r="BD199"/>
  <c r="BD198"/>
  <c r="BD197"/>
  <c r="BD196"/>
  <c r="BD195"/>
  <c r="BD194"/>
  <c r="BD193"/>
  <c r="BD192"/>
  <c r="BD191"/>
  <c r="BD190"/>
  <c r="BD189"/>
  <c r="BD188"/>
  <c r="BD187"/>
  <c r="BD186"/>
  <c r="BD185"/>
  <c r="BD184"/>
  <c r="BD101"/>
  <c r="V98"/>
  <c r="V94"/>
  <c r="BD93" s="1"/>
  <c r="V92"/>
  <c r="V88"/>
  <c r="V86"/>
  <c r="V84"/>
  <c r="BD84" s="1"/>
  <c r="BD76"/>
  <c r="V73"/>
  <c r="BD73" s="1"/>
  <c r="V69"/>
  <c r="V67"/>
  <c r="V63"/>
  <c r="V61"/>
  <c r="V59"/>
  <c r="BD59" s="1"/>
  <c r="BD51"/>
  <c r="V48"/>
  <c r="V44"/>
  <c r="BD43" s="1"/>
  <c r="V42"/>
  <c r="V38"/>
  <c r="V36"/>
  <c r="V34"/>
  <c r="BD34" s="1"/>
  <c r="BD26"/>
  <c r="V23"/>
  <c r="BD23" s="1"/>
  <c r="V19"/>
  <c r="V17"/>
  <c r="V13"/>
  <c r="V11"/>
  <c r="V9"/>
  <c r="BD9" s="1"/>
  <c r="AS20" i="118"/>
  <c r="AS16"/>
  <c r="AS12"/>
  <c r="AS8"/>
  <c r="V77" i="117"/>
  <c r="V75"/>
  <c r="V73"/>
  <c r="V71"/>
  <c r="V69"/>
  <c r="V67"/>
  <c r="V60"/>
  <c r="V58"/>
  <c r="AS58" s="1"/>
  <c r="V56"/>
  <c r="V54"/>
  <c r="AS54" s="1"/>
  <c r="V23"/>
  <c r="V81" s="1"/>
  <c r="AS10" i="108"/>
  <c r="L86" i="106"/>
  <c r="AZ95" i="115"/>
  <c r="AZ74"/>
  <c r="AZ58"/>
  <c r="AZ34"/>
  <c r="AZ62" i="114"/>
  <c r="AZ54"/>
  <c r="AZ82" i="113"/>
  <c r="AZ74"/>
  <c r="AZ42"/>
  <c r="AZ34"/>
  <c r="AZ18"/>
  <c r="AZ10"/>
  <c r="BB54" i="105"/>
  <c r="BB38"/>
  <c r="BB22"/>
  <c r="BD58" i="104"/>
  <c r="BD50"/>
  <c r="AZ65" i="103"/>
  <c r="AZ42"/>
  <c r="AZ26"/>
  <c r="AZ66" i="101"/>
  <c r="AZ42"/>
  <c r="AZ26"/>
  <c r="BD66" i="102"/>
  <c r="BD42"/>
  <c r="BD14"/>
  <c r="AS53" i="98"/>
  <c r="AS45"/>
  <c r="AS39"/>
  <c r="AS31"/>
  <c r="AS23"/>
  <c r="AS15"/>
  <c r="AS67" i="97"/>
  <c r="AS59"/>
  <c r="AS51"/>
  <c r="AS43"/>
  <c r="AS35"/>
  <c r="AS22"/>
  <c r="AS14"/>
  <c r="AZ105" i="146"/>
  <c r="AZ104"/>
  <c r="AZ103"/>
  <c r="AZ102"/>
  <c r="AZ64"/>
  <c r="AZ63"/>
  <c r="AZ62"/>
  <c r="AZ61"/>
  <c r="AZ19"/>
  <c r="AZ18"/>
  <c r="AZ17"/>
  <c r="AZ16"/>
  <c r="AS43" i="142"/>
  <c r="AS42"/>
  <c r="AS41"/>
  <c r="AS40"/>
  <c r="AS32"/>
  <c r="AS56" i="148"/>
  <c r="AS55"/>
  <c r="AS54"/>
  <c r="AS8" i="141"/>
  <c r="AS11" i="147"/>
  <c r="AS10"/>
  <c r="AS9"/>
  <c r="AS8"/>
  <c r="BD54" i="145"/>
  <c r="BD55"/>
  <c r="BD56"/>
  <c r="BD129" i="144"/>
  <c r="BD39" i="145"/>
  <c r="BD38"/>
  <c r="BD37"/>
  <c r="BD36"/>
  <c r="BD18"/>
  <c r="BD17"/>
  <c r="BD16"/>
  <c r="BD11"/>
  <c r="BD10"/>
  <c r="BD9"/>
  <c r="BD19"/>
  <c r="BD128" i="144"/>
  <c r="BD130"/>
  <c r="BD9"/>
  <c r="BD19"/>
  <c r="AS75" i="142"/>
  <c r="AS74"/>
  <c r="AS73"/>
  <c r="AS72"/>
  <c r="AS67"/>
  <c r="AS66"/>
  <c r="AS65"/>
  <c r="AS64"/>
  <c r="AS59"/>
  <c r="AS58"/>
  <c r="AS57"/>
  <c r="AS56"/>
  <c r="AS29"/>
  <c r="AS12"/>
  <c r="AS8"/>
  <c r="AS31" i="141"/>
  <c r="AS30"/>
  <c r="AS29"/>
  <c r="AS28"/>
  <c r="AS23"/>
  <c r="AS22"/>
  <c r="AS21"/>
  <c r="AS20"/>
  <c r="AS15"/>
  <c r="AS14"/>
  <c r="AS13"/>
  <c r="AS12"/>
  <c r="AS25" i="143"/>
  <c r="AS71" i="142"/>
  <c r="AS55"/>
  <c r="AS35"/>
  <c r="AS34"/>
  <c r="AS33"/>
  <c r="AS27"/>
  <c r="AS26"/>
  <c r="AS25"/>
  <c r="AS24"/>
  <c r="AS19"/>
  <c r="AS18"/>
  <c r="AS17"/>
  <c r="AS16"/>
  <c r="AS11"/>
  <c r="AS10"/>
  <c r="AS9"/>
  <c r="AS35" i="141"/>
  <c r="AS34"/>
  <c r="AS33"/>
  <c r="AS32"/>
  <c r="AS27"/>
  <c r="AS26"/>
  <c r="AS25"/>
  <c r="AS24"/>
  <c r="AS19"/>
  <c r="AS18"/>
  <c r="AS17"/>
  <c r="AS16"/>
  <c r="AS11"/>
  <c r="AS10"/>
  <c r="AS9"/>
  <c r="AS34" i="121"/>
  <c r="AS32"/>
  <c r="AS31"/>
  <c r="AS11"/>
  <c r="AS9"/>
  <c r="AS8"/>
  <c r="AS64" i="120"/>
  <c r="AS63"/>
  <c r="AS62"/>
  <c r="AS61"/>
  <c r="AS60"/>
  <c r="AS59"/>
  <c r="AS58"/>
  <c r="AS57"/>
  <c r="AS56"/>
  <c r="AS55"/>
  <c r="AS9"/>
  <c r="AS8"/>
  <c r="BD178" i="119"/>
  <c r="BD177"/>
  <c r="BD176"/>
  <c r="BD175"/>
  <c r="BD174"/>
  <c r="BD173"/>
  <c r="BD172"/>
  <c r="BD171"/>
  <c r="BD170"/>
  <c r="BD169"/>
  <c r="BD168"/>
  <c r="BD167"/>
  <c r="BD166"/>
  <c r="BD165"/>
  <c r="BD164"/>
  <c r="BD163"/>
  <c r="BD162"/>
  <c r="BD161"/>
  <c r="BD160"/>
  <c r="BD159"/>
  <c r="BD153"/>
  <c r="BD152"/>
  <c r="BD151"/>
  <c r="BD150"/>
  <c r="BD149"/>
  <c r="BD148"/>
  <c r="BD147"/>
  <c r="BD146"/>
  <c r="BD145"/>
  <c r="BD144"/>
  <c r="BD143"/>
  <c r="BD142"/>
  <c r="BD141"/>
  <c r="BD140"/>
  <c r="BD139"/>
  <c r="BD138"/>
  <c r="BD137"/>
  <c r="BD136"/>
  <c r="BD135"/>
  <c r="BD134"/>
  <c r="BD128"/>
  <c r="BD127"/>
  <c r="BD126"/>
  <c r="BD125"/>
  <c r="BD124"/>
  <c r="BD123"/>
  <c r="BD122"/>
  <c r="BD121"/>
  <c r="BD120"/>
  <c r="BD119"/>
  <c r="BD118"/>
  <c r="BD117"/>
  <c r="BD116"/>
  <c r="BD115"/>
  <c r="BD114"/>
  <c r="BD113"/>
  <c r="BD112"/>
  <c r="BD111"/>
  <c r="BD110"/>
  <c r="BD109"/>
  <c r="BD100"/>
  <c r="BD99"/>
  <c r="BD98"/>
  <c r="BD94"/>
  <c r="BD88"/>
  <c r="BD75"/>
  <c r="BD74"/>
  <c r="BD69"/>
  <c r="BD68"/>
  <c r="BD63"/>
  <c r="BD50"/>
  <c r="BD49"/>
  <c r="BD48"/>
  <c r="BD44"/>
  <c r="BD38"/>
  <c r="BD25"/>
  <c r="BD24"/>
  <c r="BD19"/>
  <c r="BD18"/>
  <c r="BD13"/>
  <c r="AS19" i="118"/>
  <c r="AS18"/>
  <c r="AS17"/>
  <c r="AS15"/>
  <c r="AS14"/>
  <c r="AS11"/>
  <c r="AS10"/>
  <c r="AS77" i="117"/>
  <c r="AS76"/>
  <c r="AS75"/>
  <c r="AS74"/>
  <c r="AS73"/>
  <c r="AS72"/>
  <c r="AS71"/>
  <c r="AS70"/>
  <c r="AS69"/>
  <c r="AS68"/>
  <c r="AS67"/>
  <c r="AS66"/>
  <c r="AS60"/>
  <c r="AS59"/>
  <c r="AS57"/>
  <c r="AS56"/>
  <c r="AS55"/>
  <c r="AS53"/>
  <c r="AS21"/>
  <c r="AS19"/>
  <c r="AS18"/>
  <c r="AS17"/>
  <c r="AS16"/>
  <c r="AS15"/>
  <c r="AS14"/>
  <c r="AS13"/>
  <c r="AS12"/>
  <c r="AS11"/>
  <c r="AS10"/>
  <c r="AS9"/>
  <c r="AS8"/>
  <c r="AS36" i="107"/>
  <c r="AS35"/>
  <c r="AS34"/>
  <c r="AS33"/>
  <c r="AS10"/>
  <c r="AS11" i="106"/>
  <c r="AS10"/>
  <c r="AS9"/>
  <c r="AS8"/>
  <c r="AZ86" i="115"/>
  <c r="AZ78"/>
  <c r="AZ70"/>
  <c r="AZ62"/>
  <c r="AZ54"/>
  <c r="AZ46"/>
  <c r="AZ38"/>
  <c r="AZ30"/>
  <c r="AZ22"/>
  <c r="AZ14"/>
  <c r="AZ66" i="114"/>
  <c r="AZ58"/>
  <c r="AZ50"/>
  <c r="AZ43"/>
  <c r="AZ42"/>
  <c r="AZ41"/>
  <c r="AZ40"/>
  <c r="AZ38"/>
  <c r="AZ35"/>
  <c r="AZ34"/>
  <c r="AZ33"/>
  <c r="AZ32"/>
  <c r="AZ26"/>
  <c r="AZ23"/>
  <c r="AZ22"/>
  <c r="AZ21"/>
  <c r="AZ20"/>
  <c r="AZ15"/>
  <c r="AZ14"/>
  <c r="AZ13"/>
  <c r="AZ12"/>
  <c r="AZ10"/>
  <c r="AZ78" i="113"/>
  <c r="AZ70"/>
  <c r="AZ62"/>
  <c r="AZ54"/>
  <c r="AZ46"/>
  <c r="AZ38"/>
  <c r="AZ30"/>
  <c r="AZ22"/>
  <c r="AZ14"/>
  <c r="BB67" i="105"/>
  <c r="BB66"/>
  <c r="BB65"/>
  <c r="BB64"/>
  <c r="BB62"/>
  <c r="BB59"/>
  <c r="BB58"/>
  <c r="BB57"/>
  <c r="BB56"/>
  <c r="BB51"/>
  <c r="BB50"/>
  <c r="BB49"/>
  <c r="BB48"/>
  <c r="BB46"/>
  <c r="BB43"/>
  <c r="BB42"/>
  <c r="BB41"/>
  <c r="BB40"/>
  <c r="BB35"/>
  <c r="BB34"/>
  <c r="BB33"/>
  <c r="BB32"/>
  <c r="BB30"/>
  <c r="BB27"/>
  <c r="BB26"/>
  <c r="BB25"/>
  <c r="BB24"/>
  <c r="BB19"/>
  <c r="BB18"/>
  <c r="BB17"/>
  <c r="BB16"/>
  <c r="BB14"/>
  <c r="BB11"/>
  <c r="BB10"/>
  <c r="BB9"/>
  <c r="BB8"/>
  <c r="BD62" i="104"/>
  <c r="BD54"/>
  <c r="BD46"/>
  <c r="BD43"/>
  <c r="BD42"/>
  <c r="BD41"/>
  <c r="BD40"/>
  <c r="BD35"/>
  <c r="BD34"/>
  <c r="BD33"/>
  <c r="BD32"/>
  <c r="BD30"/>
  <c r="BD23"/>
  <c r="BD22"/>
  <c r="BD21"/>
  <c r="BD20"/>
  <c r="BD18"/>
  <c r="BD15"/>
  <c r="BD14"/>
  <c r="BD13"/>
  <c r="BD12"/>
  <c r="AZ75" i="103"/>
  <c r="AZ63"/>
  <c r="AZ62"/>
  <c r="AZ61"/>
  <c r="AZ60"/>
  <c r="AZ57"/>
  <c r="AZ53"/>
  <c r="AZ51"/>
  <c r="AZ50"/>
  <c r="AZ49"/>
  <c r="AZ48"/>
  <c r="AZ45"/>
  <c r="AZ41"/>
  <c r="AZ37"/>
  <c r="AZ33"/>
  <c r="AZ29"/>
  <c r="AZ25"/>
  <c r="AZ21"/>
  <c r="AZ17"/>
  <c r="AZ13"/>
  <c r="AZ9"/>
  <c r="AZ65" i="101"/>
  <c r="AZ63"/>
  <c r="AZ62"/>
  <c r="AZ61"/>
  <c r="AZ60"/>
  <c r="AZ57"/>
  <c r="AZ53"/>
  <c r="AZ51"/>
  <c r="AZ50"/>
  <c r="AZ49"/>
  <c r="AZ48"/>
  <c r="AZ45"/>
  <c r="AZ41"/>
  <c r="AZ37"/>
  <c r="AZ33"/>
  <c r="AZ29"/>
  <c r="AZ25"/>
  <c r="AZ21"/>
  <c r="AZ17"/>
  <c r="AZ13"/>
  <c r="AZ9"/>
  <c r="BD65" i="102"/>
  <c r="BD63"/>
  <c r="BD62"/>
  <c r="BD61"/>
  <c r="BD60"/>
  <c r="BD57"/>
  <c r="BD53"/>
  <c r="BD51"/>
  <c r="BD50"/>
  <c r="BD49"/>
  <c r="BD48"/>
  <c r="BD45"/>
  <c r="BD41"/>
  <c r="BD37"/>
  <c r="BD33"/>
  <c r="BD29"/>
  <c r="AS40" i="98"/>
  <c r="AS38"/>
  <c r="AS35"/>
  <c r="AS34"/>
  <c r="AS33"/>
  <c r="AS32"/>
  <c r="AS30"/>
  <c r="AS27"/>
  <c r="AS26"/>
  <c r="AS25"/>
  <c r="AS24"/>
  <c r="AS22"/>
  <c r="AS19"/>
  <c r="AS18"/>
  <c r="AS17"/>
  <c r="AS16"/>
  <c r="AS14"/>
  <c r="AS11"/>
  <c r="AS10"/>
  <c r="AS9"/>
  <c r="AS62" i="97"/>
  <c r="AS58"/>
  <c r="AS56"/>
  <c r="AS55"/>
  <c r="AS54"/>
  <c r="AS53"/>
  <c r="AS50"/>
  <c r="AS48"/>
  <c r="AS47"/>
  <c r="AS46"/>
  <c r="AS45"/>
  <c r="AS42"/>
  <c r="AS40"/>
  <c r="AS39"/>
  <c r="AS38"/>
  <c r="AS37"/>
  <c r="AS34"/>
  <c r="AS27"/>
  <c r="AS26"/>
  <c r="AS25"/>
  <c r="AS24"/>
  <c r="AS21"/>
  <c r="AS19"/>
  <c r="AS18"/>
  <c r="AS17"/>
  <c r="AS16"/>
  <c r="AS13"/>
  <c r="AS11"/>
  <c r="AS10"/>
  <c r="AS9"/>
  <c r="AS8"/>
  <c r="AS39" i="96"/>
  <c r="AS37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43" i="98"/>
  <c r="AS41"/>
  <c r="AS63" i="97"/>
  <c r="AS61"/>
  <c r="AS38" i="96"/>
  <c r="AS36"/>
  <c r="AS64" i="97"/>
  <c r="AS42" i="98"/>
  <c r="AS12" i="121"/>
  <c r="AS10"/>
  <c r="AS36"/>
  <c r="AS33"/>
  <c r="AS79" i="142"/>
  <c r="AS83"/>
  <c r="AS81"/>
  <c r="AS82"/>
  <c r="AS80"/>
  <c r="AS66" i="97"/>
  <c r="AS35" i="121"/>
  <c r="AS37"/>
  <c r="AS13"/>
  <c r="AS47" i="98"/>
  <c r="AS42" i="143"/>
  <c r="AS39" i="121"/>
  <c r="AS51" i="98"/>
  <c r="AS49"/>
  <c r="AS50"/>
  <c r="AS48"/>
  <c r="AS85" i="142"/>
  <c r="AS54" i="98"/>
  <c r="AS91" i="142"/>
  <c r="AS89"/>
  <c r="AS90"/>
  <c r="AS88"/>
  <c r="AS59" i="98"/>
  <c r="AS57"/>
  <c r="AS58"/>
  <c r="AS56"/>
  <c r="AS94" i="142"/>
  <c r="AS49" i="143"/>
  <c r="AS99" i="142"/>
  <c r="AS97"/>
  <c r="AS98"/>
  <c r="AS96"/>
  <c r="AS100"/>
  <c r="AS56" i="143"/>
  <c r="AS106" i="142"/>
  <c r="AS104"/>
  <c r="AS105"/>
  <c r="AS107"/>
  <c r="AS110"/>
  <c r="AS108"/>
  <c r="AS111"/>
  <c r="AS109"/>
  <c r="AS65" i="143"/>
  <c r="AS115" i="142"/>
  <c r="AS112"/>
  <c r="AS113"/>
  <c r="AS114"/>
  <c r="AS119"/>
  <c r="AS117"/>
  <c r="AS116"/>
  <c r="AS118"/>
  <c r="AS73" i="143"/>
  <c r="AS80"/>
  <c r="AS88"/>
  <c r="AS97"/>
  <c r="BD18" i="102"/>
  <c r="BD13"/>
  <c r="BD8"/>
  <c r="BD16"/>
  <c r="BD26"/>
  <c r="AS26" i="149" l="1"/>
  <c r="BD26" i="144"/>
  <c r="BD24"/>
  <c r="BD27"/>
  <c r="BD25"/>
  <c r="BD75"/>
  <c r="BD73"/>
  <c r="BD76"/>
  <c r="BD74"/>
  <c r="BD72" i="145"/>
  <c r="BD70"/>
  <c r="BD71"/>
  <c r="BD69"/>
  <c r="BD84"/>
  <c r="BD82"/>
  <c r="BD83"/>
  <c r="BD81"/>
  <c r="AS18" i="148"/>
  <c r="AS16"/>
  <c r="AS19"/>
  <c r="AS17"/>
  <c r="AS34"/>
  <c r="AS32"/>
  <c r="AS35"/>
  <c r="AS33"/>
  <c r="AS18" i="149"/>
  <c r="AS16"/>
  <c r="AS19"/>
  <c r="AS17"/>
  <c r="AS34"/>
  <c r="AS32"/>
  <c r="AS35"/>
  <c r="AS33"/>
  <c r="AS50"/>
  <c r="AS48"/>
  <c r="AS51"/>
  <c r="AS49"/>
  <c r="AS66"/>
  <c r="AS64"/>
  <c r="AS67"/>
  <c r="AS65"/>
  <c r="AS82"/>
  <c r="AS80"/>
  <c r="AS83"/>
  <c r="AS81"/>
  <c r="AS98"/>
  <c r="AS96"/>
  <c r="AS99"/>
  <c r="AS97"/>
  <c r="BD30" i="144"/>
  <c r="BD28"/>
  <c r="BD31"/>
  <c r="BD29"/>
  <c r="BD76" i="145"/>
  <c r="BD74"/>
  <c r="BD75"/>
  <c r="BD73"/>
  <c r="AS14" i="148"/>
  <c r="AS12"/>
  <c r="AS15"/>
  <c r="AS13"/>
  <c r="AS22"/>
  <c r="AS20"/>
  <c r="AS23"/>
  <c r="AS21"/>
  <c r="AS30"/>
  <c r="AS28"/>
  <c r="AS31"/>
  <c r="AS29"/>
  <c r="AS38"/>
  <c r="AS36"/>
  <c r="AS39"/>
  <c r="AS37"/>
  <c r="AS46"/>
  <c r="AS44"/>
  <c r="AS47"/>
  <c r="AS45"/>
  <c r="AS14" i="149"/>
  <c r="AS12"/>
  <c r="AS15"/>
  <c r="AS13"/>
  <c r="AS22"/>
  <c r="AS20"/>
  <c r="AS23"/>
  <c r="AS21"/>
  <c r="AS30"/>
  <c r="AS28"/>
  <c r="AS31"/>
  <c r="AS29"/>
  <c r="AS38"/>
  <c r="AS36"/>
  <c r="AS39"/>
  <c r="AS37"/>
  <c r="AS46"/>
  <c r="AS44"/>
  <c r="AS47"/>
  <c r="AS45"/>
  <c r="AS54"/>
  <c r="AS52"/>
  <c r="AS55"/>
  <c r="AS53"/>
  <c r="AS62"/>
  <c r="AS60"/>
  <c r="AS63"/>
  <c r="AS61"/>
  <c r="AS70"/>
  <c r="AS68"/>
  <c r="AS71"/>
  <c r="AS69"/>
  <c r="AS78"/>
  <c r="AS76"/>
  <c r="AS79"/>
  <c r="AS77"/>
  <c r="AS86"/>
  <c r="AS84"/>
  <c r="AS87"/>
  <c r="AS85"/>
  <c r="AS94"/>
  <c r="AS92"/>
  <c r="AS95"/>
  <c r="AS93"/>
  <c r="AS41" i="121"/>
  <c r="AS38"/>
  <c r="AS10" i="120"/>
  <c r="AS80" i="117"/>
  <c r="AS81"/>
  <c r="V79"/>
  <c r="BD38" i="144"/>
  <c r="BD84"/>
  <c r="BD46" i="102"/>
  <c r="BD54"/>
  <c r="BD58"/>
  <c r="AZ46" i="101"/>
  <c r="AZ54"/>
  <c r="AZ58"/>
  <c r="AZ46" i="103"/>
  <c r="AZ54"/>
  <c r="AZ58"/>
  <c r="BD10" i="104"/>
  <c r="BD26"/>
  <c r="BD38"/>
  <c r="BD66"/>
  <c r="AZ26" i="113"/>
  <c r="AZ58"/>
  <c r="AZ66"/>
  <c r="AZ18" i="114"/>
  <c r="AZ30"/>
  <c r="AZ10" i="115"/>
  <c r="AZ18"/>
  <c r="AZ42"/>
  <c r="AZ82"/>
  <c r="BD16" i="119"/>
  <c r="BD20"/>
  <c r="BD22"/>
  <c r="BD41"/>
  <c r="BD45"/>
  <c r="BD47"/>
  <c r="BD66"/>
  <c r="BD70"/>
  <c r="BD72"/>
  <c r="BD91"/>
  <c r="BD95"/>
  <c r="BD97"/>
  <c r="BD25" i="102"/>
  <c r="BD9"/>
  <c r="BD12"/>
  <c r="BD27"/>
  <c r="BD11"/>
  <c r="AS96" i="143"/>
  <c r="AS89"/>
  <c r="AS81"/>
  <c r="AS72"/>
  <c r="AS64"/>
  <c r="AS59"/>
  <c r="AS101" i="142"/>
  <c r="AS50" i="143"/>
  <c r="AS95" i="142"/>
  <c r="AS55" i="98"/>
  <c r="AS86" i="142"/>
  <c r="AS43" i="143"/>
  <c r="AS46" i="98"/>
  <c r="AS65" i="97"/>
  <c r="AS32" i="143"/>
  <c r="AS15" i="97"/>
  <c r="AS23"/>
  <c r="AS36"/>
  <c r="AS44"/>
  <c r="AS52"/>
  <c r="AS60"/>
  <c r="AS12" i="98"/>
  <c r="AS20"/>
  <c r="AS28"/>
  <c r="AS36"/>
  <c r="BD31" i="102"/>
  <c r="BD35"/>
  <c r="BD39"/>
  <c r="BD43"/>
  <c r="BD47"/>
  <c r="BD55"/>
  <c r="BD59"/>
  <c r="BD67"/>
  <c r="AZ11" i="101"/>
  <c r="AZ15"/>
  <c r="AZ19"/>
  <c r="AZ23"/>
  <c r="AZ27"/>
  <c r="AZ31"/>
  <c r="AZ35"/>
  <c r="AZ39"/>
  <c r="AZ43"/>
  <c r="AZ47"/>
  <c r="AZ55"/>
  <c r="AZ59"/>
  <c r="AZ67"/>
  <c r="AZ11" i="103"/>
  <c r="AZ15"/>
  <c r="AZ19"/>
  <c r="AZ23"/>
  <c r="AZ27"/>
  <c r="AZ31"/>
  <c r="AZ35"/>
  <c r="AZ39"/>
  <c r="AZ43"/>
  <c r="AZ47"/>
  <c r="AZ55"/>
  <c r="AZ50" i="113"/>
  <c r="AZ46" i="114"/>
  <c r="AZ26" i="115"/>
  <c r="AZ50"/>
  <c r="AZ66"/>
  <c r="AS9" i="118"/>
  <c r="BD17" i="119"/>
  <c r="BD42"/>
  <c r="BD67"/>
  <c r="BD92"/>
  <c r="AS21" i="142"/>
  <c r="AS52"/>
  <c r="AS20"/>
  <c r="BD70" i="144"/>
  <c r="BD10"/>
  <c r="AZ66" i="103"/>
  <c r="AZ64"/>
  <c r="AZ73"/>
  <c r="AZ76"/>
  <c r="AZ74"/>
  <c r="BD11" i="104"/>
  <c r="BD9"/>
  <c r="BD19"/>
  <c r="BD17"/>
  <c r="BD27"/>
  <c r="BD25"/>
  <c r="BD31"/>
  <c r="BD29"/>
  <c r="BD39"/>
  <c r="BD37"/>
  <c r="BD55"/>
  <c r="BD53"/>
  <c r="BD51"/>
  <c r="BD49"/>
  <c r="BD47"/>
  <c r="BD45"/>
  <c r="BD63"/>
  <c r="BD61"/>
  <c r="BD59"/>
  <c r="BD57"/>
  <c r="BD67"/>
  <c r="BD65"/>
  <c r="BB15" i="105"/>
  <c r="BB13"/>
  <c r="BB23"/>
  <c r="BB21"/>
  <c r="BB31"/>
  <c r="BB29"/>
  <c r="BB39"/>
  <c r="BB37"/>
  <c r="BB47"/>
  <c r="BB45"/>
  <c r="BB55"/>
  <c r="BB53"/>
  <c r="BB63"/>
  <c r="BB61"/>
  <c r="AZ15" i="113"/>
  <c r="AZ13"/>
  <c r="AZ11"/>
  <c r="AZ9"/>
  <c r="AZ19"/>
  <c r="AZ17"/>
  <c r="AZ31"/>
  <c r="AZ29"/>
  <c r="AZ27"/>
  <c r="AZ25"/>
  <c r="AZ23"/>
  <c r="AZ21"/>
  <c r="AZ39"/>
  <c r="AZ37"/>
  <c r="AZ35"/>
  <c r="AZ33"/>
  <c r="AZ43"/>
  <c r="AZ41"/>
  <c r="AZ59"/>
  <c r="AZ57"/>
  <c r="AZ55"/>
  <c r="AZ53"/>
  <c r="AZ51"/>
  <c r="AZ49"/>
  <c r="AZ47"/>
  <c r="AZ45"/>
  <c r="AZ71"/>
  <c r="AZ69"/>
  <c r="AZ67"/>
  <c r="AZ65"/>
  <c r="AZ63"/>
  <c r="AZ61"/>
  <c r="AZ79"/>
  <c r="AZ77"/>
  <c r="AZ75"/>
  <c r="AZ73"/>
  <c r="AZ83"/>
  <c r="AZ81"/>
  <c r="AZ11" i="114"/>
  <c r="AZ9"/>
  <c r="AZ19"/>
  <c r="AZ17"/>
  <c r="AZ27"/>
  <c r="AZ25"/>
  <c r="AZ31"/>
  <c r="AZ29"/>
  <c r="AZ39"/>
  <c r="AZ37"/>
  <c r="AZ55"/>
  <c r="AZ53"/>
  <c r="AZ51"/>
  <c r="AZ49"/>
  <c r="AZ47"/>
  <c r="AZ45"/>
  <c r="AZ63"/>
  <c r="AZ61"/>
  <c r="AZ59"/>
  <c r="AZ57"/>
  <c r="AZ67"/>
  <c r="AZ65"/>
  <c r="AZ11" i="115"/>
  <c r="AZ9"/>
  <c r="AZ19"/>
  <c r="AZ17"/>
  <c r="AZ15"/>
  <c r="AZ13"/>
  <c r="AZ23"/>
  <c r="AZ21"/>
  <c r="AZ35"/>
  <c r="AZ33"/>
  <c r="AZ31"/>
  <c r="AZ29"/>
  <c r="AZ27"/>
  <c r="AZ25"/>
  <c r="AZ43"/>
  <c r="AZ41"/>
  <c r="AZ39"/>
  <c r="AZ37"/>
  <c r="AZ47"/>
  <c r="AZ45"/>
  <c r="AZ63"/>
  <c r="AZ61"/>
  <c r="AZ59"/>
  <c r="AZ57"/>
  <c r="AZ55"/>
  <c r="AZ53"/>
  <c r="AZ51"/>
  <c r="AZ49"/>
  <c r="AZ75"/>
  <c r="AZ73"/>
  <c r="AZ71"/>
  <c r="AZ69"/>
  <c r="AZ67"/>
  <c r="AZ65"/>
  <c r="AZ83"/>
  <c r="AZ81"/>
  <c r="AZ79"/>
  <c r="AZ77"/>
  <c r="AZ87"/>
  <c r="AZ85"/>
  <c r="AZ96"/>
  <c r="AZ94"/>
  <c r="L22" i="107"/>
  <c r="AS22" s="1"/>
  <c r="AS11"/>
  <c r="AS9"/>
  <c r="L54" i="108"/>
  <c r="AS11"/>
  <c r="AS9"/>
  <c r="BD14" i="119"/>
  <c r="BD12"/>
  <c r="BD10"/>
  <c r="BD8"/>
  <c r="BD39"/>
  <c r="BD37"/>
  <c r="BD35"/>
  <c r="BD33"/>
  <c r="BD64"/>
  <c r="BD62"/>
  <c r="BD60"/>
  <c r="BD58"/>
  <c r="BD89"/>
  <c r="BD87"/>
  <c r="BD85"/>
  <c r="BD83"/>
  <c r="AS15" i="142"/>
  <c r="AS13"/>
  <c r="AS30"/>
  <c r="AS28"/>
  <c r="AS38"/>
  <c r="AS37"/>
  <c r="AS36"/>
  <c r="AS39"/>
  <c r="AS62"/>
  <c r="AS60"/>
  <c r="AS70"/>
  <c r="AS68"/>
  <c r="AS10" i="143"/>
  <c r="AS18"/>
  <c r="AS16"/>
  <c r="AS26"/>
  <c r="AS24"/>
  <c r="AS107"/>
  <c r="AS105"/>
  <c r="BD16" i="144"/>
  <c r="BD17"/>
  <c r="BD36"/>
  <c r="BD39"/>
  <c r="BD37"/>
  <c r="BD55"/>
  <c r="BD56"/>
  <c r="BD71"/>
  <c r="BD72"/>
  <c r="BD81"/>
  <c r="BD82"/>
  <c r="AS11" i="148"/>
  <c r="AS9"/>
  <c r="AS11" i="149"/>
  <c r="AS9"/>
  <c r="BD19" i="102"/>
  <c r="BD15"/>
  <c r="BD22"/>
  <c r="BD20"/>
  <c r="BD10"/>
  <c r="BD23"/>
  <c r="BD21"/>
  <c r="BD17"/>
  <c r="BD24"/>
  <c r="AS98" i="143"/>
  <c r="AS91"/>
  <c r="AS83"/>
  <c r="AS74"/>
  <c r="AS66"/>
  <c r="AS57"/>
  <c r="AS103" i="142"/>
  <c r="AS93"/>
  <c r="AS52" i="98"/>
  <c r="AS87" i="142"/>
  <c r="AS41" i="143"/>
  <c r="AS44" i="98"/>
  <c r="AS68" i="97"/>
  <c r="AS77" i="142"/>
  <c r="AS35" i="143"/>
  <c r="AS34"/>
  <c r="AS12" i="97"/>
  <c r="AS20"/>
  <c r="AS33"/>
  <c r="AS41"/>
  <c r="AS49"/>
  <c r="AS57"/>
  <c r="AS13" i="98"/>
  <c r="AS21"/>
  <c r="AS29"/>
  <c r="AS37"/>
  <c r="BD28" i="102"/>
  <c r="BD30"/>
  <c r="BD32"/>
  <c r="BD34"/>
  <c r="BD36"/>
  <c r="BD38"/>
  <c r="BD40"/>
  <c r="BD44"/>
  <c r="BD52"/>
  <c r="BD56"/>
  <c r="BD64"/>
  <c r="AZ8" i="101"/>
  <c r="AZ10"/>
  <c r="AZ12"/>
  <c r="AZ14"/>
  <c r="AZ16"/>
  <c r="AZ18"/>
  <c r="AZ20"/>
  <c r="AZ22"/>
  <c r="AZ24"/>
  <c r="AZ28"/>
  <c r="AZ30"/>
  <c r="AZ32"/>
  <c r="AZ34"/>
  <c r="AZ36"/>
  <c r="AZ38"/>
  <c r="AZ40"/>
  <c r="AZ44"/>
  <c r="AZ52"/>
  <c r="AZ56"/>
  <c r="AZ64"/>
  <c r="AZ8" i="103"/>
  <c r="AZ12"/>
  <c r="AZ14"/>
  <c r="AZ16"/>
  <c r="AZ18"/>
  <c r="AZ20"/>
  <c r="AZ22"/>
  <c r="AZ24"/>
  <c r="AZ28"/>
  <c r="AZ30"/>
  <c r="AZ32"/>
  <c r="AZ34"/>
  <c r="AZ36"/>
  <c r="AZ38"/>
  <c r="AZ40"/>
  <c r="AZ44"/>
  <c r="AZ52"/>
  <c r="AZ56"/>
  <c r="AZ59"/>
  <c r="AZ67"/>
  <c r="BD8" i="104"/>
  <c r="BD16"/>
  <c r="BD24"/>
  <c r="BD28"/>
  <c r="BD36"/>
  <c r="BD44"/>
  <c r="BD48"/>
  <c r="BD52"/>
  <c r="BD56"/>
  <c r="BD60"/>
  <c r="BD64"/>
  <c r="BB12" i="105"/>
  <c r="BB20"/>
  <c r="BB28"/>
  <c r="BB36"/>
  <c r="BB44"/>
  <c r="BB52"/>
  <c r="BB60"/>
  <c r="AZ8" i="113"/>
  <c r="AZ12"/>
  <c r="AZ16"/>
  <c r="AZ20"/>
  <c r="AZ24"/>
  <c r="AZ28"/>
  <c r="AZ32"/>
  <c r="AZ36"/>
  <c r="AZ40"/>
  <c r="AZ44"/>
  <c r="AZ48"/>
  <c r="AZ52"/>
  <c r="AZ56"/>
  <c r="AZ60"/>
  <c r="AZ64"/>
  <c r="AZ68"/>
  <c r="AZ72"/>
  <c r="AZ76"/>
  <c r="AZ80"/>
  <c r="AZ8" i="114"/>
  <c r="AZ16"/>
  <c r="AZ24"/>
  <c r="AZ28"/>
  <c r="AZ36"/>
  <c r="AZ44"/>
  <c r="AZ48"/>
  <c r="AZ52"/>
  <c r="AZ56"/>
  <c r="AZ60"/>
  <c r="AZ64"/>
  <c r="AZ8" i="115"/>
  <c r="AZ12"/>
  <c r="AZ16"/>
  <c r="AZ20"/>
  <c r="AZ24"/>
  <c r="AZ28"/>
  <c r="AZ32"/>
  <c r="AZ36"/>
  <c r="AZ40"/>
  <c r="AZ44"/>
  <c r="AZ48"/>
  <c r="AZ52"/>
  <c r="AZ56"/>
  <c r="AZ60"/>
  <c r="AZ64"/>
  <c r="AZ68"/>
  <c r="AZ72"/>
  <c r="AZ76"/>
  <c r="AZ80"/>
  <c r="AZ84"/>
  <c r="AZ93"/>
  <c r="AS8" i="107"/>
  <c r="AS8" i="108"/>
  <c r="AS13" i="118"/>
  <c r="AS21"/>
  <c r="BD11" i="119"/>
  <c r="BD15"/>
  <c r="BD21"/>
  <c r="BD27"/>
  <c r="BD36"/>
  <c r="BD40"/>
  <c r="BD46"/>
  <c r="BD52"/>
  <c r="BD61"/>
  <c r="BD65"/>
  <c r="BD71"/>
  <c r="BD77"/>
  <c r="BD86"/>
  <c r="BD90"/>
  <c r="BD96"/>
  <c r="BD102"/>
  <c r="AS53" i="142"/>
  <c r="AS61"/>
  <c r="AS69"/>
  <c r="AS78"/>
  <c r="AS19" i="143"/>
  <c r="AS27"/>
  <c r="AS14" i="142"/>
  <c r="AS23"/>
  <c r="AS31"/>
  <c r="BD11" i="144"/>
  <c r="BD83"/>
  <c r="BD18"/>
  <c r="BD69"/>
  <c r="AS10" i="148"/>
  <c r="AS10" i="149"/>
  <c r="AS11" i="143"/>
  <c r="AS104"/>
  <c r="L39" i="107"/>
  <c r="L47"/>
  <c r="L55"/>
  <c r="L63"/>
  <c r="L43"/>
  <c r="L51"/>
  <c r="L59"/>
  <c r="L67"/>
  <c r="L18" i="147"/>
  <c r="AS16" s="1"/>
  <c r="L26"/>
  <c r="L34"/>
  <c r="L42"/>
  <c r="L50"/>
  <c r="L58"/>
  <c r="L66"/>
  <c r="L74"/>
  <c r="L82"/>
  <c r="L90"/>
  <c r="L98"/>
  <c r="L14"/>
  <c r="L22"/>
  <c r="L30"/>
  <c r="L38"/>
  <c r="L46"/>
  <c r="L54"/>
  <c r="L62"/>
  <c r="L70"/>
  <c r="L78"/>
  <c r="L86"/>
  <c r="AS39" i="141"/>
  <c r="AS38"/>
  <c r="AS36"/>
  <c r="L42"/>
  <c r="AS37"/>
  <c r="AS41" i="107"/>
  <c r="AS49"/>
  <c r="AS57"/>
  <c r="AS65"/>
  <c r="AS23" i="117"/>
  <c r="V25"/>
  <c r="V27" s="1"/>
  <c r="V29" s="1"/>
  <c r="V31" s="1"/>
  <c r="V33" s="1"/>
  <c r="V35" s="1"/>
  <c r="V37" s="1"/>
  <c r="V39" s="1"/>
  <c r="V41" s="1"/>
  <c r="V43" s="1"/>
  <c r="V45" s="1"/>
  <c r="V47" s="1"/>
  <c r="AS20"/>
  <c r="AS54" i="108"/>
  <c r="AS52"/>
  <c r="AS55"/>
  <c r="AS53"/>
  <c r="L18"/>
  <c r="L26"/>
  <c r="L34"/>
  <c r="L42"/>
  <c r="L50"/>
  <c r="L58"/>
  <c r="L14"/>
  <c r="L22"/>
  <c r="L30"/>
  <c r="L38"/>
  <c r="L46"/>
  <c r="AS20" i="107"/>
  <c r="AS21"/>
  <c r="L18"/>
  <c r="L26"/>
  <c r="L14"/>
  <c r="AS87" i="106"/>
  <c r="AS85"/>
  <c r="AS86"/>
  <c r="AS84"/>
  <c r="L18"/>
  <c r="L26"/>
  <c r="L34"/>
  <c r="L42"/>
  <c r="L50"/>
  <c r="L58"/>
  <c r="L66"/>
  <c r="L74"/>
  <c r="L82"/>
  <c r="L90"/>
  <c r="L14"/>
  <c r="L22"/>
  <c r="L30"/>
  <c r="L38"/>
  <c r="L46"/>
  <c r="L54"/>
  <c r="L62"/>
  <c r="L70"/>
  <c r="L78"/>
  <c r="AS40" i="96"/>
  <c r="AS43"/>
  <c r="AS42"/>
  <c r="AS41"/>
  <c r="AS12" i="120"/>
  <c r="AS13"/>
  <c r="AS18" i="147"/>
  <c r="AS19"/>
  <c r="AS42" i="121"/>
  <c r="AS40"/>
  <c r="AS25" i="149"/>
  <c r="AS27"/>
  <c r="AS11" i="120"/>
  <c r="AS23" i="118"/>
  <c r="AS25"/>
  <c r="AS24"/>
  <c r="AS22"/>
  <c r="AS22" i="117"/>
  <c r="AS25"/>
  <c r="AS24"/>
  <c r="AS17" i="147" l="1"/>
  <c r="AS78" i="117"/>
  <c r="AS79"/>
  <c r="AS23" i="107"/>
  <c r="AS59"/>
  <c r="AS60"/>
  <c r="AS58"/>
  <c r="AS43"/>
  <c r="AS44"/>
  <c r="AS42"/>
  <c r="AS56"/>
  <c r="AS54"/>
  <c r="AS55"/>
  <c r="AS53"/>
  <c r="AS40"/>
  <c r="AS38"/>
  <c r="AS39"/>
  <c r="AS37"/>
  <c r="AS67"/>
  <c r="AS68"/>
  <c r="AS66"/>
  <c r="AS51"/>
  <c r="AS52"/>
  <c r="AS50"/>
  <c r="AS64"/>
  <c r="AS62"/>
  <c r="AS63"/>
  <c r="AS61"/>
  <c r="AS48"/>
  <c r="AS46"/>
  <c r="AS47"/>
  <c r="AS45"/>
  <c r="AS14" i="147"/>
  <c r="AS12"/>
  <c r="AS15"/>
  <c r="AS13"/>
  <c r="L46" i="141"/>
  <c r="AS43"/>
  <c r="AS40"/>
  <c r="AS41"/>
  <c r="AS42"/>
  <c r="AS46" i="108"/>
  <c r="AS44"/>
  <c r="AS47"/>
  <c r="AS45"/>
  <c r="AS30"/>
  <c r="AS28"/>
  <c r="AS31"/>
  <c r="AS29"/>
  <c r="AS14"/>
  <c r="AS12"/>
  <c r="AS15"/>
  <c r="AS13"/>
  <c r="AS50"/>
  <c r="AS48"/>
  <c r="AS51"/>
  <c r="AS49"/>
  <c r="AS34"/>
  <c r="AS32"/>
  <c r="AS35"/>
  <c r="AS33"/>
  <c r="AS18"/>
  <c r="AS16"/>
  <c r="AS19"/>
  <c r="AS17"/>
  <c r="AS38"/>
  <c r="AS36"/>
  <c r="AS39"/>
  <c r="AS37"/>
  <c r="AS22"/>
  <c r="AS20"/>
  <c r="AS23"/>
  <c r="AS21"/>
  <c r="AS58"/>
  <c r="AS56"/>
  <c r="AS59"/>
  <c r="AS57"/>
  <c r="AS42"/>
  <c r="AS40"/>
  <c r="AS43"/>
  <c r="AS41"/>
  <c r="AS26"/>
  <c r="AS24"/>
  <c r="AS27"/>
  <c r="AS25"/>
  <c r="AS14" i="107"/>
  <c r="AS12"/>
  <c r="AS15"/>
  <c r="AS13"/>
  <c r="AS18"/>
  <c r="AS16"/>
  <c r="AS19"/>
  <c r="AS17"/>
  <c r="AS26"/>
  <c r="AS24"/>
  <c r="AS27"/>
  <c r="AS25"/>
  <c r="AS79" i="106"/>
  <c r="AS77"/>
  <c r="AS78"/>
  <c r="AS76"/>
  <c r="AS63"/>
  <c r="AS61"/>
  <c r="AS62"/>
  <c r="AS60"/>
  <c r="AS47"/>
  <c r="AS45"/>
  <c r="AS46"/>
  <c r="AS44"/>
  <c r="AS31"/>
  <c r="AS29"/>
  <c r="AS30"/>
  <c r="AS28"/>
  <c r="AS15"/>
  <c r="AS13"/>
  <c r="AS14"/>
  <c r="AS12"/>
  <c r="AS83"/>
  <c r="AS81"/>
  <c r="AS82"/>
  <c r="AS80"/>
  <c r="AS67"/>
  <c r="AS65"/>
  <c r="AS66"/>
  <c r="AS64"/>
  <c r="AS51"/>
  <c r="AS49"/>
  <c r="AS50"/>
  <c r="AS48"/>
  <c r="AS35"/>
  <c r="AS33"/>
  <c r="AS34"/>
  <c r="AS32"/>
  <c r="AS19"/>
  <c r="AS17"/>
  <c r="AS18"/>
  <c r="AS16"/>
  <c r="AS71"/>
  <c r="AS69"/>
  <c r="AS70"/>
  <c r="AS68"/>
  <c r="AS55"/>
  <c r="AS53"/>
  <c r="AS54"/>
  <c r="AS52"/>
  <c r="AS39"/>
  <c r="AS37"/>
  <c r="AS38"/>
  <c r="AS36"/>
  <c r="AS23"/>
  <c r="AS21"/>
  <c r="AS22"/>
  <c r="AS20"/>
  <c r="AS91"/>
  <c r="AS89"/>
  <c r="AS90"/>
  <c r="AS88"/>
  <c r="AS75"/>
  <c r="AS73"/>
  <c r="AS74"/>
  <c r="AS72"/>
  <c r="AS59"/>
  <c r="AS57"/>
  <c r="AS58"/>
  <c r="AS56"/>
  <c r="AS43"/>
  <c r="AS41"/>
  <c r="AS42"/>
  <c r="AS40"/>
  <c r="AS27"/>
  <c r="AS25"/>
  <c r="AS26"/>
  <c r="AS24"/>
  <c r="AS44" i="96"/>
  <c r="AS47"/>
  <c r="AS46"/>
  <c r="AS45"/>
  <c r="AS14" i="121"/>
  <c r="AS15"/>
  <c r="AS25" i="148"/>
  <c r="AS26"/>
  <c r="AS27"/>
  <c r="AS24"/>
  <c r="AS20" i="147"/>
  <c r="AS23"/>
  <c r="AS22"/>
  <c r="AS21"/>
  <c r="AS70" i="148"/>
  <c r="AS69"/>
  <c r="AS72"/>
  <c r="AS71"/>
  <c r="AS44" i="121"/>
  <c r="AS43"/>
  <c r="AS14" i="120"/>
  <c r="AS15"/>
  <c r="AS26" i="118"/>
  <c r="AS27"/>
  <c r="AS26" i="117"/>
  <c r="AS27"/>
  <c r="AS45" i="141" l="1"/>
  <c r="L50"/>
  <c r="AS46"/>
  <c r="AS47"/>
  <c r="AS44"/>
  <c r="AS48" i="96"/>
  <c r="AS51"/>
  <c r="AS50"/>
  <c r="AS49"/>
  <c r="AS16" i="120"/>
  <c r="AS17"/>
  <c r="AS45" i="121"/>
  <c r="AS46"/>
  <c r="AS27" i="147"/>
  <c r="AS25"/>
  <c r="AS26"/>
  <c r="AS24"/>
  <c r="AS16" i="121"/>
  <c r="AS17"/>
  <c r="AS29" i="118"/>
  <c r="AS28"/>
  <c r="AS29" i="117"/>
  <c r="AS28"/>
  <c r="L54" i="141" l="1"/>
  <c r="AS51"/>
  <c r="AS49"/>
  <c r="AS50"/>
  <c r="AS48"/>
  <c r="AS54" i="96"/>
  <c r="AS53"/>
  <c r="AS52"/>
  <c r="AS55"/>
  <c r="AS19" i="121"/>
  <c r="AS18"/>
  <c r="AS47"/>
  <c r="AS48"/>
  <c r="AS18" i="120"/>
  <c r="AS19"/>
  <c r="AS31" i="147"/>
  <c r="AS29"/>
  <c r="AS30"/>
  <c r="AS28"/>
  <c r="AS42" i="149"/>
  <c r="AS41"/>
  <c r="AS43"/>
  <c r="AS40"/>
  <c r="AS31" i="118"/>
  <c r="AS30"/>
  <c r="AS30" i="117"/>
  <c r="AS31"/>
  <c r="AS53" i="141" l="1"/>
  <c r="AS54"/>
  <c r="L58"/>
  <c r="AS55"/>
  <c r="AS52"/>
  <c r="AS58" i="96"/>
  <c r="AS57"/>
  <c r="AS56"/>
  <c r="AS59"/>
  <c r="AS50" i="121"/>
  <c r="AS49"/>
  <c r="AS21"/>
  <c r="AS20"/>
  <c r="AS32" i="147"/>
  <c r="AS35"/>
  <c r="AS34"/>
  <c r="AS33"/>
  <c r="AS21" i="120"/>
  <c r="AS20"/>
  <c r="AS33" i="117"/>
  <c r="AS32"/>
  <c r="L62" i="141" l="1"/>
  <c r="AS57"/>
  <c r="AS56"/>
  <c r="AS59"/>
  <c r="AS58"/>
  <c r="AS62" i="96"/>
  <c r="AS61"/>
  <c r="AS60"/>
  <c r="AS63"/>
  <c r="AS88" i="148"/>
  <c r="AS87"/>
  <c r="AS85"/>
  <c r="AS86"/>
  <c r="AS39" i="147"/>
  <c r="AS38"/>
  <c r="AS36"/>
  <c r="AS37"/>
  <c r="AS23" i="121"/>
  <c r="AS22"/>
  <c r="AS51"/>
  <c r="AS52"/>
  <c r="AS22" i="120"/>
  <c r="AS23"/>
  <c r="AS41" i="148"/>
  <c r="AS40"/>
  <c r="AS42"/>
  <c r="AS43"/>
  <c r="AS35" i="117"/>
  <c r="AS34"/>
  <c r="AS61" i="141" l="1"/>
  <c r="AS60"/>
  <c r="L66"/>
  <c r="AS62"/>
  <c r="AS63"/>
  <c r="AS66" i="96"/>
  <c r="AS65"/>
  <c r="AS64"/>
  <c r="AS67"/>
  <c r="AS25" i="120"/>
  <c r="AS24"/>
  <c r="AS53" i="121"/>
  <c r="AS54"/>
  <c r="AS24"/>
  <c r="AS25"/>
  <c r="AS41" i="147"/>
  <c r="AS43"/>
  <c r="AS42"/>
  <c r="AS40"/>
  <c r="AS37" i="117"/>
  <c r="AS36"/>
  <c r="L70" i="141" l="1"/>
  <c r="AS66"/>
  <c r="AS65"/>
  <c r="AS64"/>
  <c r="AS67"/>
  <c r="AS70" i="96"/>
  <c r="AS69"/>
  <c r="AS68"/>
  <c r="AS71"/>
  <c r="AS55" i="121"/>
  <c r="AS56"/>
  <c r="AS44" i="147"/>
  <c r="AS45"/>
  <c r="AS46"/>
  <c r="AS47"/>
  <c r="AS57" i="149"/>
  <c r="AS56"/>
  <c r="AS59"/>
  <c r="AS58"/>
  <c r="AS27" i="120"/>
  <c r="AS26"/>
  <c r="AS38" i="117"/>
  <c r="AS39"/>
  <c r="AS71" i="141" l="1"/>
  <c r="AS70"/>
  <c r="L74"/>
  <c r="AS68"/>
  <c r="AS69"/>
  <c r="AS74" i="96"/>
  <c r="AS73"/>
  <c r="AS72"/>
  <c r="AS75"/>
  <c r="AS29" i="120"/>
  <c r="AS28"/>
  <c r="AS50" i="147"/>
  <c r="AS49"/>
  <c r="AS48"/>
  <c r="AS51"/>
  <c r="AS41" i="117"/>
  <c r="AS40"/>
  <c r="L78" i="141" l="1"/>
  <c r="AS73"/>
  <c r="AS74"/>
  <c r="AS75"/>
  <c r="AS72"/>
  <c r="AS78" i="96"/>
  <c r="AS77"/>
  <c r="AS76"/>
  <c r="AS79"/>
  <c r="AS54" i="147"/>
  <c r="AS53"/>
  <c r="AS52"/>
  <c r="AS55"/>
  <c r="AS31" i="120"/>
  <c r="AS30"/>
  <c r="AS43" i="117"/>
  <c r="AS42"/>
  <c r="AS76" i="141" l="1"/>
  <c r="AS78"/>
  <c r="L82"/>
  <c r="AS79"/>
  <c r="AS77"/>
  <c r="AS82" i="96"/>
  <c r="AS81"/>
  <c r="AS80"/>
  <c r="AS83"/>
  <c r="AS33" i="120"/>
  <c r="AS32"/>
  <c r="AS57" i="147"/>
  <c r="AS56"/>
  <c r="AS59"/>
  <c r="AS58"/>
  <c r="AS45" i="117"/>
  <c r="AS44"/>
  <c r="L86" i="141" l="1"/>
  <c r="AS80"/>
  <c r="AS83"/>
  <c r="AS82"/>
  <c r="AS81"/>
  <c r="AS86" i="96"/>
  <c r="AS85"/>
  <c r="AS84"/>
  <c r="AS87"/>
  <c r="AS75" i="149"/>
  <c r="AS74"/>
  <c r="AS73"/>
  <c r="AS72"/>
  <c r="AS61" i="147"/>
  <c r="AS63"/>
  <c r="AS60"/>
  <c r="AS62"/>
  <c r="AS34" i="120"/>
  <c r="AS35"/>
  <c r="AS47" i="117"/>
  <c r="AS46"/>
  <c r="AS84" i="141" l="1"/>
  <c r="AS85"/>
  <c r="L90"/>
  <c r="AS87"/>
  <c r="AS86"/>
  <c r="AS90" i="96"/>
  <c r="AS89"/>
  <c r="AS88"/>
  <c r="AS91"/>
  <c r="AS67" i="147"/>
  <c r="AS66"/>
  <c r="AS64"/>
  <c r="AS65"/>
  <c r="AS37" i="120"/>
  <c r="AS36"/>
  <c r="L94" i="141" l="1"/>
  <c r="AS89"/>
  <c r="AS90"/>
  <c r="AS91"/>
  <c r="AS88"/>
  <c r="AS38" i="120"/>
  <c r="AS39"/>
  <c r="AS69" i="147"/>
  <c r="AS70"/>
  <c r="AS71"/>
  <c r="AS68"/>
  <c r="AS92" i="141" l="1"/>
  <c r="AS93"/>
  <c r="L98"/>
  <c r="AS95"/>
  <c r="AS94"/>
  <c r="AS72" i="147"/>
  <c r="AS75"/>
  <c r="AS73"/>
  <c r="AS74"/>
  <c r="AS40" i="120"/>
  <c r="AS41"/>
  <c r="L102" i="141" l="1"/>
  <c r="AS96"/>
  <c r="AS97"/>
  <c r="AS98"/>
  <c r="AS99"/>
  <c r="AS90" i="149"/>
  <c r="AS89"/>
  <c r="AS88"/>
  <c r="AS91"/>
  <c r="AS77" i="147"/>
  <c r="AS76"/>
  <c r="AS79"/>
  <c r="AS78"/>
  <c r="AS42" i="120"/>
  <c r="AS43"/>
  <c r="AS100" i="141" l="1"/>
  <c r="AS102"/>
  <c r="L106"/>
  <c r="AS103"/>
  <c r="AS101"/>
  <c r="AS44" i="120"/>
  <c r="AS45"/>
  <c r="AS83" i="147"/>
  <c r="AS82"/>
  <c r="AS80"/>
  <c r="AS81"/>
  <c r="L110" i="141" l="1"/>
  <c r="AS105"/>
  <c r="AS106"/>
  <c r="AS107"/>
  <c r="AS104"/>
  <c r="AS85" i="147"/>
  <c r="AS84"/>
  <c r="AS87"/>
  <c r="AS86"/>
  <c r="AS46" i="120"/>
  <c r="AS47"/>
  <c r="AS108" i="141" l="1"/>
  <c r="AS110"/>
  <c r="L114"/>
  <c r="AS111"/>
  <c r="AS109"/>
  <c r="AS49" i="120"/>
  <c r="AS48"/>
  <c r="AS91" i="147"/>
  <c r="AS90"/>
  <c r="AS88"/>
  <c r="AS89"/>
  <c r="L118" i="141" l="1"/>
  <c r="AS113"/>
  <c r="AS114"/>
  <c r="AS115"/>
  <c r="AS112"/>
  <c r="AS93" i="147"/>
  <c r="AS92"/>
  <c r="AS95"/>
  <c r="AS94"/>
  <c r="AS108" i="149"/>
  <c r="AS109"/>
  <c r="AS107"/>
  <c r="AS110"/>
  <c r="AS118" i="141" l="1"/>
  <c r="AS116"/>
  <c r="L122"/>
  <c r="AS117"/>
  <c r="AS119"/>
  <c r="AS99" i="147"/>
  <c r="AS98"/>
  <c r="AS96"/>
  <c r="AS97"/>
  <c r="L126" i="141" l="1"/>
  <c r="AS123"/>
  <c r="AS120"/>
  <c r="AS122"/>
  <c r="AS121"/>
  <c r="AS106" i="147"/>
  <c r="AS105"/>
  <c r="AS104"/>
  <c r="AS103"/>
  <c r="AS127" i="141" l="1"/>
  <c r="AS125"/>
  <c r="L130"/>
  <c r="AS126"/>
  <c r="AS124"/>
  <c r="AS109" i="147"/>
  <c r="AS108"/>
  <c r="AS107"/>
  <c r="AS110"/>
  <c r="L134" i="141" l="1"/>
  <c r="AS131"/>
  <c r="AS129"/>
  <c r="AS130"/>
  <c r="AS128"/>
  <c r="AS112" i="147"/>
  <c r="AS114"/>
  <c r="AS111"/>
  <c r="AS113"/>
  <c r="AS135" i="141" l="1"/>
  <c r="AS133"/>
  <c r="L138"/>
  <c r="AS134"/>
  <c r="AS132"/>
  <c r="AS115" i="147"/>
  <c r="AS116"/>
  <c r="AS118"/>
  <c r="AS117"/>
  <c r="L142" i="141" l="1"/>
  <c r="AS139"/>
  <c r="AS137"/>
  <c r="AS138"/>
  <c r="AS136"/>
  <c r="AS122" i="147"/>
  <c r="AS121"/>
  <c r="AS120"/>
  <c r="AS119"/>
  <c r="AS143" i="141" l="1"/>
  <c r="AS141"/>
  <c r="L146"/>
  <c r="AS142"/>
  <c r="AS140"/>
  <c r="AS125" i="147"/>
  <c r="AS124"/>
  <c r="AS123"/>
  <c r="AS126"/>
  <c r="L150" i="141" l="1"/>
  <c r="AS147"/>
  <c r="AS145"/>
  <c r="AS146"/>
  <c r="AS144"/>
  <c r="AS128" i="147"/>
  <c r="AS130"/>
  <c r="AS127"/>
  <c r="AS129"/>
  <c r="AS151" i="141" l="1"/>
  <c r="AS149"/>
  <c r="L154"/>
  <c r="AS150"/>
  <c r="AS148"/>
  <c r="AS131" i="147"/>
  <c r="AS132"/>
  <c r="AS134"/>
  <c r="AS133"/>
  <c r="L158" i="141" l="1"/>
  <c r="AS155"/>
  <c r="AS153"/>
  <c r="AS154"/>
  <c r="AS152"/>
  <c r="AS136" i="147"/>
  <c r="AS135"/>
  <c r="AS138"/>
  <c r="AS137"/>
  <c r="AS159" i="141" l="1"/>
  <c r="AS157"/>
  <c r="L162"/>
  <c r="AS158"/>
  <c r="AS156"/>
  <c r="AS140" i="147"/>
  <c r="AS141"/>
  <c r="AS142"/>
  <c r="AS139"/>
  <c r="L166" i="141" l="1"/>
  <c r="AS163"/>
  <c r="AS161"/>
  <c r="AS162"/>
  <c r="AS160"/>
  <c r="AS167" l="1"/>
  <c r="AS165"/>
  <c r="L170"/>
  <c r="AS166"/>
  <c r="AS164"/>
  <c r="AS171" l="1"/>
  <c r="AS169"/>
  <c r="AS170"/>
  <c r="AS168"/>
</calcChain>
</file>

<file path=xl/sharedStrings.xml><?xml version="1.0" encoding="utf-8"?>
<sst xmlns="http://schemas.openxmlformats.org/spreadsheetml/2006/main" count="8722" uniqueCount="2909">
  <si>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</si>
  <si>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</si>
  <si>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</si>
  <si>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家事深夜４．５・２人</t>
    <rPh sb="9" eb="10">
      <t>ヒト</t>
    </rPh>
    <phoneticPr fontId="2"/>
  </si>
  <si>
    <t>家事深夜５．０・２人</t>
    <rPh sb="9" eb="10">
      <t>ヒト</t>
    </rPh>
    <phoneticPr fontId="2"/>
  </si>
  <si>
    <t>家事深夜５．５・２人</t>
    <rPh sb="9" eb="10">
      <t>ヒト</t>
    </rPh>
    <phoneticPr fontId="2"/>
  </si>
  <si>
    <t>家事深夜６．０・２人</t>
    <rPh sb="9" eb="10">
      <t>ヒト</t>
    </rPh>
    <phoneticPr fontId="2"/>
  </si>
  <si>
    <t>家事深夜０．５・早朝０．５</t>
    <rPh sb="2" eb="4">
      <t>シンヤ</t>
    </rPh>
    <rPh sb="8" eb="10">
      <t>ソウチョウ</t>
    </rPh>
    <phoneticPr fontId="2"/>
  </si>
  <si>
    <t>家事深夜０．５・早朝０．５・２人</t>
    <rPh sb="2" eb="4">
      <t>シンヤ</t>
    </rPh>
    <rPh sb="8" eb="10">
      <t>ソウチョウ</t>
    </rPh>
    <phoneticPr fontId="2"/>
  </si>
  <si>
    <t>家事深夜０．５・早朝１．０</t>
    <rPh sb="2" eb="4">
      <t>シンヤ</t>
    </rPh>
    <rPh sb="8" eb="10">
      <t>ソウチョウ</t>
    </rPh>
    <phoneticPr fontId="2"/>
  </si>
  <si>
    <t>家事深夜０．５・日中１．０</t>
    <rPh sb="2" eb="4">
      <t>シンヤ</t>
    </rPh>
    <phoneticPr fontId="2"/>
  </si>
  <si>
    <t>家事深夜０．５・日中１．０・２人</t>
    <rPh sb="2" eb="4">
      <t>シンヤ</t>
    </rPh>
    <rPh sb="15" eb="16">
      <t>ヒト</t>
    </rPh>
    <phoneticPr fontId="2"/>
  </si>
  <si>
    <t>家事深夜１．０・日中０．５・２人</t>
    <rPh sb="15" eb="16">
      <t>ヒト</t>
    </rPh>
    <phoneticPr fontId="2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</si>
  <si>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</si>
  <si>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</si>
  <si>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</si>
  <si>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</si>
  <si>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(1)深夜
 ３０分未満</t>
    <rPh sb="9" eb="10">
      <t>フン</t>
    </rPh>
    <rPh sb="10" eb="12">
      <t>ミマン</t>
    </rPh>
    <phoneticPr fontId="2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</si>
  <si>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</si>
  <si>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</si>
  <si>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</si>
  <si>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</si>
  <si>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</si>
  <si>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</si>
  <si>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(一)早朝
 ３０分未満</t>
    <rPh sb="1" eb="2">
      <t>イチ</t>
    </rPh>
    <rPh sb="9" eb="10">
      <t>フン</t>
    </rPh>
    <rPh sb="10" eb="12">
      <t>ミマン</t>
    </rPh>
    <phoneticPr fontId="2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</si>
  <si>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</si>
  <si>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家事日中０．５</t>
    <rPh sb="2" eb="3">
      <t>ヒ</t>
    </rPh>
    <rPh sb="3" eb="4">
      <t>チュウ</t>
    </rPh>
    <phoneticPr fontId="2"/>
  </si>
  <si>
    <t>家事日中０．５・２人</t>
    <rPh sb="2" eb="3">
      <t>ヒ</t>
    </rPh>
    <rPh sb="3" eb="4">
      <t>チュウ</t>
    </rPh>
    <rPh sb="9" eb="10">
      <t>ヒト</t>
    </rPh>
    <phoneticPr fontId="2"/>
  </si>
  <si>
    <t>家事日中１．０</t>
    <rPh sb="2" eb="3">
      <t>ヒ</t>
    </rPh>
    <rPh sb="3" eb="4">
      <t>チュウ</t>
    </rPh>
    <phoneticPr fontId="2"/>
  </si>
  <si>
    <t>家事日中１．０・２人</t>
    <rPh sb="2" eb="3">
      <t>ヒ</t>
    </rPh>
    <rPh sb="3" eb="4">
      <t>チュウ</t>
    </rPh>
    <rPh sb="9" eb="10">
      <t>ヒト</t>
    </rPh>
    <phoneticPr fontId="2"/>
  </si>
  <si>
    <t>家事日中１．５</t>
    <rPh sb="2" eb="3">
      <t>ヒ</t>
    </rPh>
    <rPh sb="3" eb="4">
      <t>チュウ</t>
    </rPh>
    <phoneticPr fontId="2"/>
  </si>
  <si>
    <t>家事日中１．５・２人</t>
    <rPh sb="2" eb="3">
      <t>ヒ</t>
    </rPh>
    <rPh sb="3" eb="4">
      <t>チュウ</t>
    </rPh>
    <rPh sb="9" eb="10">
      <t>ヒト</t>
    </rPh>
    <phoneticPr fontId="2"/>
  </si>
  <si>
    <t>家事日中２．０</t>
    <rPh sb="2" eb="3">
      <t>ヒ</t>
    </rPh>
    <rPh sb="3" eb="4">
      <t>チュウ</t>
    </rPh>
    <phoneticPr fontId="2"/>
  </si>
  <si>
    <t>家事日中２．０・２人</t>
    <rPh sb="2" eb="3">
      <t>ヒ</t>
    </rPh>
    <rPh sb="3" eb="4">
      <t>チュウ</t>
    </rPh>
    <rPh sb="9" eb="10">
      <t>ヒト</t>
    </rPh>
    <phoneticPr fontId="2"/>
  </si>
  <si>
    <t>家事日中２．５</t>
    <rPh sb="2" eb="3">
      <t>ヒ</t>
    </rPh>
    <rPh sb="3" eb="4">
      <t>チュウ</t>
    </rPh>
    <phoneticPr fontId="2"/>
  </si>
  <si>
    <t>家事日中２．５・２人</t>
    <rPh sb="2" eb="3">
      <t>ヒ</t>
    </rPh>
    <rPh sb="3" eb="4">
      <t>チュウ</t>
    </rPh>
    <rPh sb="9" eb="10">
      <t>ヒト</t>
    </rPh>
    <phoneticPr fontId="2"/>
  </si>
  <si>
    <t>家事日中３．０</t>
    <rPh sb="2" eb="3">
      <t>ヒ</t>
    </rPh>
    <rPh sb="3" eb="4">
      <t>チュウ</t>
    </rPh>
    <phoneticPr fontId="2"/>
  </si>
  <si>
    <t>家事日中３．０・２人</t>
    <rPh sb="2" eb="3">
      <t>ヒ</t>
    </rPh>
    <rPh sb="3" eb="4">
      <t>チュウ</t>
    </rPh>
    <rPh sb="9" eb="10">
      <t>ヒト</t>
    </rPh>
    <phoneticPr fontId="2"/>
  </si>
  <si>
    <t>家事日中３．５</t>
    <rPh sb="2" eb="3">
      <t>ヒ</t>
    </rPh>
    <rPh sb="3" eb="4">
      <t>チュウ</t>
    </rPh>
    <phoneticPr fontId="2"/>
  </si>
  <si>
    <t>家事日中３．５・２人</t>
    <rPh sb="2" eb="3">
      <t>ヒ</t>
    </rPh>
    <rPh sb="3" eb="4">
      <t>チュウ</t>
    </rPh>
    <rPh sb="9" eb="10">
      <t>ヒト</t>
    </rPh>
    <phoneticPr fontId="2"/>
  </si>
  <si>
    <t>家事日中４．０</t>
    <rPh sb="2" eb="3">
      <t>ヒ</t>
    </rPh>
    <rPh sb="3" eb="4">
      <t>チュウ</t>
    </rPh>
    <phoneticPr fontId="2"/>
  </si>
  <si>
    <t>家事日中４．０・２人</t>
    <rPh sb="2" eb="3">
      <t>ヒ</t>
    </rPh>
    <rPh sb="3" eb="4">
      <t>チュウ</t>
    </rPh>
    <rPh sb="9" eb="10">
      <t>ヒト</t>
    </rPh>
    <phoneticPr fontId="2"/>
  </si>
  <si>
    <t>身体重度研修深夜４．０・２人</t>
    <rPh sb="13" eb="14">
      <t>ヒト</t>
    </rPh>
    <phoneticPr fontId="2"/>
  </si>
  <si>
    <t>身体重度研修深夜４．５</t>
  </si>
  <si>
    <t>身体重度研修深夜４．５・２人</t>
    <rPh sb="13" eb="14">
      <t>ヒト</t>
    </rPh>
    <phoneticPr fontId="2"/>
  </si>
  <si>
    <t>身体重度研修深夜５．０</t>
  </si>
  <si>
    <t>身体重度研修深夜５．０・２人</t>
    <rPh sb="13" eb="14">
      <t>ヒト</t>
    </rPh>
    <phoneticPr fontId="2"/>
  </si>
  <si>
    <t>身体重度研修深夜５．５</t>
  </si>
  <si>
    <t>身体重度研修深夜５．５・２人</t>
    <rPh sb="13" eb="14">
      <t>ヒト</t>
    </rPh>
    <phoneticPr fontId="2"/>
  </si>
  <si>
    <t>身体重度研修深夜６．０</t>
  </si>
  <si>
    <t>身体重度研修深夜６．０・２人</t>
    <rPh sb="13" eb="14">
      <t>ヒト</t>
    </rPh>
    <phoneticPr fontId="2"/>
  </si>
  <si>
    <t>身体重度研修深夜６．５</t>
  </si>
  <si>
    <t>家事深夜３．５・２人</t>
    <rPh sb="9" eb="10">
      <t>ヒト</t>
    </rPh>
    <phoneticPr fontId="2"/>
  </si>
  <si>
    <t>家事深夜４．０・２人</t>
    <rPh sb="9" eb="10">
      <t>ヒト</t>
    </rPh>
    <phoneticPr fontId="2"/>
  </si>
  <si>
    <t>イ　居宅における身体介護　（重度訪問介護研修修了者：夜間増分）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ヤカン</t>
    </rPh>
    <rPh sb="28" eb="30">
      <t>ゾウブン</t>
    </rPh>
    <phoneticPr fontId="2"/>
  </si>
  <si>
    <t>身体重度研修夜間増０．５</t>
    <rPh sb="8" eb="9">
      <t>ゾウ</t>
    </rPh>
    <phoneticPr fontId="2"/>
  </si>
  <si>
    <t>身体重度研修夜間増０．５・２人</t>
    <rPh sb="8" eb="9">
      <t>ゾウ</t>
    </rPh>
    <rPh sb="14" eb="15">
      <t>ヒト</t>
    </rPh>
    <phoneticPr fontId="2"/>
  </si>
  <si>
    <t>身体重度研修夜間増１．０</t>
    <rPh sb="8" eb="9">
      <t>ゾウ</t>
    </rPh>
    <phoneticPr fontId="2"/>
  </si>
  <si>
    <t>身体重度研修夜間増１．０・２人</t>
    <rPh sb="8" eb="9">
      <t>ゾウ</t>
    </rPh>
    <rPh sb="14" eb="15">
      <t>ヒト</t>
    </rPh>
    <phoneticPr fontId="2"/>
  </si>
  <si>
    <t>身体重度研修夜間増１．５</t>
    <rPh sb="8" eb="9">
      <t>ゾウ</t>
    </rPh>
    <phoneticPr fontId="2"/>
  </si>
  <si>
    <t>身体重度研修夜間増１．５・２人</t>
    <rPh sb="8" eb="9">
      <t>ゾウ</t>
    </rPh>
    <rPh sb="14" eb="15">
      <t>ヒト</t>
    </rPh>
    <phoneticPr fontId="2"/>
  </si>
  <si>
    <t>身体重度研修夜間増２．０</t>
    <rPh sb="8" eb="9">
      <t>ゾウ</t>
    </rPh>
    <phoneticPr fontId="2"/>
  </si>
  <si>
    <t>身体重度研修夜間増２．０・２人</t>
    <rPh sb="8" eb="9">
      <t>ゾウ</t>
    </rPh>
    <rPh sb="14" eb="15">
      <t>ヒト</t>
    </rPh>
    <phoneticPr fontId="2"/>
  </si>
  <si>
    <t>身体重度研修夜間増２．５</t>
    <rPh sb="8" eb="9">
      <t>ゾウ</t>
    </rPh>
    <phoneticPr fontId="2"/>
  </si>
  <si>
    <t>身体重度研修夜間増２．５・２人</t>
    <rPh sb="8" eb="9">
      <t>ゾウ</t>
    </rPh>
    <rPh sb="14" eb="15">
      <t>ヒト</t>
    </rPh>
    <phoneticPr fontId="2"/>
  </si>
  <si>
    <t>身体重度研修夜間増３．０</t>
    <rPh sb="8" eb="9">
      <t>ゾウ</t>
    </rPh>
    <phoneticPr fontId="2"/>
  </si>
  <si>
    <t>身体重度研修夜間増３．０・２人</t>
    <rPh sb="8" eb="9">
      <t>ゾウ</t>
    </rPh>
    <rPh sb="14" eb="15">
      <t>ヒト</t>
    </rPh>
    <phoneticPr fontId="2"/>
  </si>
  <si>
    <t>家事深夜０．５・早朝１．０・２人</t>
    <rPh sb="2" eb="4">
      <t>シンヤ</t>
    </rPh>
    <rPh sb="8" eb="10">
      <t>ソウチョウ</t>
    </rPh>
    <phoneticPr fontId="2"/>
  </si>
  <si>
    <t>家事深夜１．０・早朝０．５</t>
    <rPh sb="2" eb="4">
      <t>シンヤ</t>
    </rPh>
    <rPh sb="8" eb="10">
      <t>ソウチョウ</t>
    </rPh>
    <phoneticPr fontId="2"/>
  </si>
  <si>
    <t>家事深夜１．０・早朝０．５・２人</t>
    <rPh sb="2" eb="4">
      <t>シンヤ</t>
    </rPh>
    <rPh sb="8" eb="10">
      <t>ソウチョウ</t>
    </rPh>
    <phoneticPr fontId="2"/>
  </si>
  <si>
    <t>算定項目</t>
    <rPh sb="0" eb="2">
      <t>サンテイ</t>
    </rPh>
    <rPh sb="2" eb="4">
      <t>コウモク</t>
    </rPh>
    <phoneticPr fontId="2"/>
  </si>
  <si>
    <t>(1)日中３０分未満</t>
    <rPh sb="7" eb="8">
      <t>フン</t>
    </rPh>
    <rPh sb="8" eb="10">
      <t>ミマン</t>
    </rPh>
    <phoneticPr fontId="2"/>
  </si>
  <si>
    <t>家事日中増５．０・２人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</si>
  <si>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身体夜間０．５・深夜２．５</t>
  </si>
  <si>
    <t>身体日中０．５・夜間２．５</t>
    <rPh sb="0" eb="2">
      <t>シンタイ</t>
    </rPh>
    <phoneticPr fontId="2"/>
  </si>
  <si>
    <t>身体日中１．０・夜間０．５</t>
    <rPh sb="0" eb="2">
      <t>シンタイ</t>
    </rPh>
    <phoneticPr fontId="2"/>
  </si>
  <si>
    <t>身体日中１．０・夜間１．０</t>
    <rPh sb="0" eb="2">
      <t>シンタイ</t>
    </rPh>
    <phoneticPr fontId="2"/>
  </si>
  <si>
    <t>身体日中１．０・夜間１．５</t>
    <rPh sb="0" eb="2">
      <t>シンタイ</t>
    </rPh>
    <phoneticPr fontId="2"/>
  </si>
  <si>
    <t>身体日中１．０・夜間２．０</t>
    <rPh sb="0" eb="2">
      <t>シンタイ</t>
    </rPh>
    <phoneticPr fontId="2"/>
  </si>
  <si>
    <t>身体日中１．５・夜間０．５</t>
    <rPh sb="0" eb="2">
      <t>シンタイ</t>
    </rPh>
    <phoneticPr fontId="2"/>
  </si>
  <si>
    <t>身体日中１．５・夜間１．０</t>
    <rPh sb="0" eb="2">
      <t>シンタイ</t>
    </rPh>
    <phoneticPr fontId="2"/>
  </si>
  <si>
    <t>身体日中１．５・夜間１．５</t>
    <rPh sb="0" eb="2">
      <t>シンタイ</t>
    </rPh>
    <phoneticPr fontId="2"/>
  </si>
  <si>
    <t>(１)早朝
 ３０分未満</t>
    <rPh sb="3" eb="5">
      <t>ソウチョウ</t>
    </rPh>
    <rPh sb="9" eb="10">
      <t>フン</t>
    </rPh>
    <rPh sb="10" eb="12">
      <t>ミマン</t>
    </rPh>
    <phoneticPr fontId="2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</si>
  <si>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</si>
  <si>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身体日中２．０・夜間０．５</t>
    <rPh sb="0" eb="2">
      <t>シンタイ</t>
    </rPh>
    <phoneticPr fontId="2"/>
  </si>
  <si>
    <t>身体日中２．０・夜間１．０</t>
    <rPh sb="0" eb="2">
      <t>シンタイ</t>
    </rPh>
    <phoneticPr fontId="2"/>
  </si>
  <si>
    <t>身体日中２．５・夜間０．５</t>
    <rPh sb="0" eb="2">
      <t>シンタイ</t>
    </rPh>
    <phoneticPr fontId="2"/>
  </si>
  <si>
    <t>身体日中増２．０・２人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</si>
  <si>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身体日中増２．０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</si>
  <si>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</si>
  <si>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身体夜間４．５</t>
    <rPh sb="0" eb="2">
      <t>シンタイ</t>
    </rPh>
    <phoneticPr fontId="2"/>
  </si>
  <si>
    <t>身体夜間４．５・２人</t>
    <rPh sb="0" eb="2">
      <t>シンタイ</t>
    </rPh>
    <rPh sb="9" eb="10">
      <t>ヒト</t>
    </rPh>
    <phoneticPr fontId="2"/>
  </si>
  <si>
    <t>身体早朝０．５・２人</t>
    <rPh sb="0" eb="2">
      <t>シンタイ</t>
    </rPh>
    <rPh sb="9" eb="10">
      <t>ヒト</t>
    </rPh>
    <phoneticPr fontId="2"/>
  </si>
  <si>
    <t>身体早朝１．０</t>
    <rPh sb="0" eb="2">
      <t>シンタイ</t>
    </rPh>
    <phoneticPr fontId="2"/>
  </si>
  <si>
    <t>身体早朝１．０・２人</t>
    <rPh sb="0" eb="2">
      <t>シンタイ</t>
    </rPh>
    <rPh sb="9" eb="10">
      <t>ヒト</t>
    </rPh>
    <phoneticPr fontId="2"/>
  </si>
  <si>
    <t>身体早朝１．５</t>
    <rPh sb="0" eb="2">
      <t>シンタイ</t>
    </rPh>
    <phoneticPr fontId="2"/>
  </si>
  <si>
    <t>身体早朝１．５・２人</t>
    <rPh sb="0" eb="2">
      <t>シンタイ</t>
    </rPh>
    <rPh sb="9" eb="10">
      <t>ヒト</t>
    </rPh>
    <phoneticPr fontId="2"/>
  </si>
  <si>
    <t>身体深夜４．０</t>
    <rPh sb="0" eb="2">
      <t>シンタイ</t>
    </rPh>
    <phoneticPr fontId="2"/>
  </si>
  <si>
    <t>身体深夜４．０・２人</t>
    <rPh sb="0" eb="2">
      <t>シンタイ</t>
    </rPh>
    <rPh sb="9" eb="10">
      <t>ヒト</t>
    </rPh>
    <phoneticPr fontId="2"/>
  </si>
  <si>
    <t>身体深夜４．５</t>
    <rPh sb="0" eb="2">
      <t>シンタイ</t>
    </rPh>
    <phoneticPr fontId="2"/>
  </si>
  <si>
    <t>身体深夜４．５・２人</t>
    <rPh sb="0" eb="2">
      <t>シンタイ</t>
    </rPh>
    <rPh sb="9" eb="10">
      <t>ヒト</t>
    </rPh>
    <phoneticPr fontId="2"/>
  </si>
  <si>
    <t>身体深夜５．０</t>
    <rPh sb="0" eb="2">
      <t>シンタイ</t>
    </rPh>
    <phoneticPr fontId="2"/>
  </si>
  <si>
    <t>身体深夜５．０・２人</t>
    <rPh sb="0" eb="2">
      <t>シンタイ</t>
    </rPh>
    <rPh sb="9" eb="10">
      <t>ヒト</t>
    </rPh>
    <phoneticPr fontId="2"/>
  </si>
  <si>
    <t>身体深夜５．５</t>
    <rPh sb="0" eb="2">
      <t>シンタイ</t>
    </rPh>
    <phoneticPr fontId="2"/>
  </si>
  <si>
    <t>身体深夜５．５・２人</t>
    <rPh sb="0" eb="2">
      <t>シンタイ</t>
    </rPh>
    <rPh sb="9" eb="10">
      <t>ヒト</t>
    </rPh>
    <phoneticPr fontId="2"/>
  </si>
  <si>
    <t>身体深夜６．０</t>
    <rPh sb="0" eb="2">
      <t>シンタイ</t>
    </rPh>
    <phoneticPr fontId="2"/>
  </si>
  <si>
    <t>身体深夜１．０・日中２．０・２人</t>
    <rPh sb="0" eb="2">
      <t>シンタイ</t>
    </rPh>
    <rPh sb="2" eb="4">
      <t>シンヤ</t>
    </rPh>
    <rPh sb="15" eb="16">
      <t>ヒト</t>
    </rPh>
    <phoneticPr fontId="2"/>
  </si>
  <si>
    <t>身体深夜１．５・日中０．５</t>
    <rPh sb="0" eb="2">
      <t>シンタイ</t>
    </rPh>
    <rPh sb="2" eb="4">
      <t>シンヤ</t>
    </rPh>
    <phoneticPr fontId="2"/>
  </si>
  <si>
    <t>身体深夜１．５・日中０．５・２人</t>
    <rPh sb="0" eb="2">
      <t>シンタイ</t>
    </rPh>
    <rPh sb="2" eb="4">
      <t>シンヤ</t>
    </rPh>
    <rPh sb="15" eb="16">
      <t>ヒト</t>
    </rPh>
    <phoneticPr fontId="2"/>
  </si>
  <si>
    <t>身体深夜１．５・日中１．０</t>
    <rPh sb="0" eb="2">
      <t>シンタイ</t>
    </rPh>
    <rPh sb="2" eb="4">
      <t>シンヤ</t>
    </rPh>
    <phoneticPr fontId="2"/>
  </si>
  <si>
    <t>身体深夜１．５・日中１．０・２人</t>
    <rPh sb="0" eb="2">
      <t>シンタイ</t>
    </rPh>
    <rPh sb="2" eb="4">
      <t>シンヤ</t>
    </rPh>
    <rPh sb="15" eb="16">
      <t>ヒト</t>
    </rPh>
    <phoneticPr fontId="2"/>
  </si>
  <si>
    <t>身体深夜１．５・日中１．５</t>
    <rPh sb="0" eb="2">
      <t>シンタイ</t>
    </rPh>
    <rPh sb="2" eb="4">
      <t>シンヤ</t>
    </rPh>
    <phoneticPr fontId="2"/>
  </si>
  <si>
    <t>身体深夜１．５・日中１．５・２人</t>
    <rPh sb="0" eb="2">
      <t>シンタイ</t>
    </rPh>
    <rPh sb="2" eb="4">
      <t>シンヤ</t>
    </rPh>
    <rPh sb="15" eb="16">
      <t>ヒト</t>
    </rPh>
    <phoneticPr fontId="2"/>
  </si>
  <si>
    <t>身体深夜１．０・早朝１．０・日中１．０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</si>
  <si>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</si>
  <si>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身体深夜０．５・早朝０．５・日中２．０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</si>
  <si>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身体日中０．５・夜間１．５・深夜０．５・２人</t>
    <rPh sb="0" eb="2">
      <t>シンタイ</t>
    </rPh>
    <rPh sb="21" eb="22">
      <t>ヒト</t>
    </rPh>
    <phoneticPr fontId="2"/>
  </si>
  <si>
    <t>イ　居宅における身体介護　（重度訪問介護研修修了者：日中のみ）</t>
    <rPh sb="2" eb="4">
      <t>キョタク</t>
    </rPh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phoneticPr fontId="2"/>
  </si>
  <si>
    <t>身体重度研修日中１．０</t>
    <rPh sb="6" eb="7">
      <t>ヒ</t>
    </rPh>
    <rPh sb="7" eb="8">
      <t>チュウ</t>
    </rPh>
    <phoneticPr fontId="2"/>
  </si>
  <si>
    <t>(1)日中
 １時間未満</t>
    <rPh sb="8" eb="10">
      <t>ジカン</t>
    </rPh>
    <rPh sb="10" eb="12">
      <t>ミマン</t>
    </rPh>
    <phoneticPr fontId="2"/>
  </si>
  <si>
    <t>１回につき</t>
    <rPh sb="1" eb="2">
      <t>カイ</t>
    </rPh>
    <phoneticPr fontId="2"/>
  </si>
  <si>
    <t>身体重度研修日中１．０・２人</t>
    <rPh sb="6" eb="7">
      <t>ヒ</t>
    </rPh>
    <rPh sb="7" eb="8">
      <t>チュウ</t>
    </rPh>
    <rPh sb="13" eb="14">
      <t>ヒト</t>
    </rPh>
    <phoneticPr fontId="2"/>
  </si>
  <si>
    <t>身体重度研修日中２．０</t>
    <rPh sb="6" eb="7">
      <t>ヒ</t>
    </rPh>
    <rPh sb="7" eb="8">
      <t>チュウ</t>
    </rPh>
    <phoneticPr fontId="2"/>
  </si>
  <si>
    <t>身体重度研修日中２．０・２人</t>
    <rPh sb="6" eb="7">
      <t>ヒ</t>
    </rPh>
    <rPh sb="7" eb="8">
      <t>チュウ</t>
    </rPh>
    <rPh sb="13" eb="14">
      <t>ヒト</t>
    </rPh>
    <phoneticPr fontId="2"/>
  </si>
  <si>
    <t>身体重度研修日中３．０</t>
    <rPh sb="6" eb="7">
      <t>ヒ</t>
    </rPh>
    <rPh sb="7" eb="8">
      <t>チュウ</t>
    </rPh>
    <phoneticPr fontId="2"/>
  </si>
  <si>
    <t>身体重度研修日中３．０・２人</t>
    <rPh sb="6" eb="7">
      <t>ヒ</t>
    </rPh>
    <rPh sb="7" eb="8">
      <t>チュウ</t>
    </rPh>
    <rPh sb="13" eb="14">
      <t>ヒト</t>
    </rPh>
    <phoneticPr fontId="2"/>
  </si>
  <si>
    <t>身体重度研修日中３．５</t>
    <rPh sb="6" eb="7">
      <t>ヒ</t>
    </rPh>
    <rPh sb="7" eb="8">
      <t>チュウ</t>
    </rPh>
    <phoneticPr fontId="2"/>
  </si>
  <si>
    <t>身体重度研修日中３．５・２人</t>
    <rPh sb="6" eb="7">
      <t>ヒ</t>
    </rPh>
    <rPh sb="7" eb="8">
      <t>チュウ</t>
    </rPh>
    <rPh sb="13" eb="14">
      <t>ヒト</t>
    </rPh>
    <phoneticPr fontId="2"/>
  </si>
  <si>
    <t>身体重度研修日中４．０</t>
    <rPh sb="6" eb="7">
      <t>ヒ</t>
    </rPh>
    <rPh sb="7" eb="8">
      <t>チュウ</t>
    </rPh>
    <phoneticPr fontId="2"/>
  </si>
  <si>
    <t>身体重度研修日中４．０・２人</t>
    <rPh sb="6" eb="7">
      <t>ヒ</t>
    </rPh>
    <rPh sb="7" eb="8">
      <t>チュウ</t>
    </rPh>
    <rPh sb="13" eb="14">
      <t>ヒト</t>
    </rPh>
    <phoneticPr fontId="2"/>
  </si>
  <si>
    <t>身体重度研修日中４．５</t>
    <rPh sb="6" eb="7">
      <t>ヒ</t>
    </rPh>
    <rPh sb="7" eb="8">
      <t>チュウ</t>
    </rPh>
    <phoneticPr fontId="2"/>
  </si>
  <si>
    <t>身体重度研修日中４．５・２人</t>
    <rPh sb="6" eb="7">
      <t>ヒ</t>
    </rPh>
    <rPh sb="7" eb="8">
      <t>チュウ</t>
    </rPh>
    <rPh sb="13" eb="14">
      <t>ヒト</t>
    </rPh>
    <phoneticPr fontId="2"/>
  </si>
  <si>
    <t>身体重度研修日中５．０</t>
    <rPh sb="6" eb="7">
      <t>ヒ</t>
    </rPh>
    <rPh sb="7" eb="8">
      <t>チュウ</t>
    </rPh>
    <phoneticPr fontId="2"/>
  </si>
  <si>
    <t>身体深夜０．５・早朝２．５</t>
    <rPh sb="0" eb="2">
      <t>シンタイ</t>
    </rPh>
    <rPh sb="2" eb="4">
      <t>シンヤ</t>
    </rPh>
    <rPh sb="8" eb="10">
      <t>ソウチョウ</t>
    </rPh>
    <phoneticPr fontId="2"/>
  </si>
  <si>
    <t>身体深夜１．０・早朝１．０</t>
    <rPh sb="0" eb="2">
      <t>シンタイ</t>
    </rPh>
    <rPh sb="2" eb="4">
      <t>シンヤ</t>
    </rPh>
    <rPh sb="8" eb="10">
      <t>ソウチョウ</t>
    </rPh>
    <phoneticPr fontId="2"/>
  </si>
  <si>
    <t>身体深夜１．０・早朝１．５</t>
    <rPh sb="0" eb="2">
      <t>シンタイ</t>
    </rPh>
    <rPh sb="2" eb="4">
      <t>シンヤ</t>
    </rPh>
    <rPh sb="8" eb="10">
      <t>ソウチョウ</t>
    </rPh>
    <phoneticPr fontId="2"/>
  </si>
  <si>
    <t>身体深夜１．０・早朝２．０</t>
    <rPh sb="0" eb="2">
      <t>シンタイ</t>
    </rPh>
    <rPh sb="2" eb="4">
      <t>シンヤ</t>
    </rPh>
    <rPh sb="8" eb="10">
      <t>ソウチョウ</t>
    </rPh>
    <phoneticPr fontId="2"/>
  </si>
  <si>
    <t>身体日中増５．０・２人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</si>
  <si>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身体日中増５．０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</si>
  <si>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</si>
  <si>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身体日中増５．５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</si>
  <si>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</si>
  <si>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身体日中増６．０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</si>
  <si>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</si>
  <si>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身体日中増６．５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</si>
  <si>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</si>
  <si>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身体日中増７．０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</si>
  <si>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</si>
  <si>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イ　居宅における身体介護　（夜間増分）</t>
    <rPh sb="8" eb="10">
      <t>シンタイ</t>
    </rPh>
    <rPh sb="10" eb="12">
      <t>カイゴ</t>
    </rPh>
    <rPh sb="14" eb="16">
      <t>ヤカン</t>
    </rPh>
    <rPh sb="16" eb="18">
      <t>ゾウブン</t>
    </rPh>
    <phoneticPr fontId="2"/>
  </si>
  <si>
    <t>イ　居宅における身体介護　（深夜増分）</t>
    <rPh sb="8" eb="10">
      <t>シンタイ</t>
    </rPh>
    <rPh sb="10" eb="12">
      <t>カイゴ</t>
    </rPh>
    <rPh sb="14" eb="16">
      <t>シンヤ</t>
    </rPh>
    <rPh sb="16" eb="18">
      <t>ゾウブン</t>
    </rPh>
    <phoneticPr fontId="2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</si>
  <si>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</si>
  <si>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</si>
  <si>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</si>
  <si>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</si>
  <si>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</si>
  <si>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</si>
  <si>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</si>
  <si>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</si>
  <si>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</si>
  <si>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</si>
  <si>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</si>
  <si>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</si>
  <si>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</si>
  <si>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</si>
  <si>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</si>
  <si>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</si>
  <si>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</si>
  <si>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</si>
  <si>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</si>
  <si>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</si>
  <si>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</si>
  <si>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</si>
  <si>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</si>
  <si>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</si>
  <si>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</si>
  <si>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(1)夜間
 ３０分未満</t>
    <rPh sb="9" eb="10">
      <t>フン</t>
    </rPh>
    <rPh sb="10" eb="12">
      <t>ミマン</t>
    </rPh>
    <phoneticPr fontId="2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</si>
  <si>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</si>
  <si>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</si>
  <si>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家事日中増５．５</t>
    <rPh sb="2" eb="3">
      <t>ヒ</t>
    </rPh>
    <rPh sb="3" eb="4">
      <t>チュウ</t>
    </rPh>
    <rPh sb="4" eb="5">
      <t>ゾウ</t>
    </rPh>
    <phoneticPr fontId="2"/>
  </si>
  <si>
    <t>家事早朝増２．０・２人</t>
    <rPh sb="4" eb="5">
      <t>ゾウ</t>
    </rPh>
    <rPh sb="10" eb="11">
      <t>ヒト</t>
    </rPh>
    <phoneticPr fontId="2"/>
  </si>
  <si>
    <t>A</t>
    <phoneticPr fontId="2"/>
  </si>
  <si>
    <t>身体重度研修日中１．５</t>
    <rPh sb="6" eb="7">
      <t>ヒ</t>
    </rPh>
    <rPh sb="7" eb="8">
      <t>チュウ</t>
    </rPh>
    <phoneticPr fontId="2"/>
  </si>
  <si>
    <t>(2)日中
 １時間以上
 １時間３０分未満</t>
    <rPh sb="19" eb="20">
      <t>プン</t>
    </rPh>
    <phoneticPr fontId="2"/>
  </si>
  <si>
    <t>身体重度研修日中１．５・２人</t>
    <rPh sb="6" eb="7">
      <t>ヒ</t>
    </rPh>
    <rPh sb="7" eb="8">
      <t>チュウ</t>
    </rPh>
    <rPh sb="13" eb="14">
      <t>ヒト</t>
    </rPh>
    <phoneticPr fontId="2"/>
  </si>
  <si>
    <t>(3)日中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</si>
  <si>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身体重度研修日中２．５</t>
    <rPh sb="6" eb="7">
      <t>ヒ</t>
    </rPh>
    <rPh sb="7" eb="8">
      <t>チュウ</t>
    </rPh>
    <phoneticPr fontId="2"/>
  </si>
  <si>
    <t>(4)日中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</si>
  <si>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身体重度研修日中２．５・２人</t>
    <rPh sb="6" eb="7">
      <t>ヒ</t>
    </rPh>
    <rPh sb="7" eb="8">
      <t>チュウ</t>
    </rPh>
    <rPh sb="13" eb="14">
      <t>ヒト</t>
    </rPh>
    <phoneticPr fontId="2"/>
  </si>
  <si>
    <t>(5)日中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</si>
  <si>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</si>
  <si>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</si>
  <si>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</si>
  <si>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(9)日中
 ４時間３０分以上
 ５時間未満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</si>
  <si>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(10)日中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</si>
  <si>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(11)日中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</si>
  <si>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</si>
  <si>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(13)日中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</si>
  <si>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(14)日中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</si>
  <si>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</si>
  <si>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(16)日中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</si>
  <si>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(17)日中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</si>
  <si>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(18)日中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</si>
  <si>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(19)日中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</si>
  <si>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(20)日中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2"/>
  </si>
  <si>
    <t>算定項目</t>
    <phoneticPr fontId="2"/>
  </si>
  <si>
    <t>身体重度研修早朝１．５・２人</t>
    <rPh sb="13" eb="14">
      <t>ヒト</t>
    </rPh>
    <phoneticPr fontId="2"/>
  </si>
  <si>
    <t>(3)早朝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</si>
  <si>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(4)早朝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</si>
  <si>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身体重度研修早朝２．５・２人</t>
    <rPh sb="13" eb="14">
      <t>ヒト</t>
    </rPh>
    <phoneticPr fontId="2"/>
  </si>
  <si>
    <t>(2)夜間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</si>
  <si>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身体重度研修夜間１．５・２人</t>
    <rPh sb="13" eb="14">
      <t>ヒト</t>
    </rPh>
    <phoneticPr fontId="2"/>
  </si>
  <si>
    <t>(3)夜間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</si>
  <si>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(4)夜間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</si>
  <si>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身体重度研修夜間２．５・２人</t>
    <rPh sb="13" eb="14">
      <t>ヒト</t>
    </rPh>
    <phoneticPr fontId="2"/>
  </si>
  <si>
    <t>(5)夜間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</si>
  <si>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</si>
  <si>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</si>
  <si>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</si>
  <si>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(2)深夜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</si>
  <si>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身体重度研修深夜１．５・２人</t>
    <rPh sb="13" eb="14">
      <t>ヒト</t>
    </rPh>
    <phoneticPr fontId="2"/>
  </si>
  <si>
    <t>(3)深夜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</si>
  <si>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(4)深夜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</si>
  <si>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身体重度研修深夜２．５・２人</t>
    <rPh sb="13" eb="14">
      <t>ヒト</t>
    </rPh>
    <phoneticPr fontId="2"/>
  </si>
  <si>
    <t>(5)深夜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</si>
  <si>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</si>
  <si>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</si>
  <si>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</si>
  <si>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(9)深夜
 ４時間３０分以上
 ５時間未満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</si>
  <si>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(10)深夜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</si>
  <si>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(11)深夜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</si>
  <si>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</si>
  <si>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身体重度研修深夜１．０・早朝０．５</t>
    <rPh sb="6" eb="8">
      <t>シンヤ</t>
    </rPh>
    <rPh sb="12" eb="14">
      <t>ソウチョウ</t>
    </rPh>
    <phoneticPr fontId="2"/>
  </si>
  <si>
    <t>(一)早朝
 ３０分未満</t>
    <rPh sb="1" eb="2">
      <t>イチ</t>
    </rPh>
    <rPh sb="9" eb="10">
      <t>プン</t>
    </rPh>
    <rPh sb="10" eb="12">
      <t>ミマン</t>
    </rPh>
    <phoneticPr fontId="2"/>
  </si>
  <si>
    <t>身体重度研修深夜１．０・早朝０．５・２人</t>
    <rPh sb="6" eb="8">
      <t>シンヤ</t>
    </rPh>
    <rPh sb="12" eb="14">
      <t>ソウチョウ</t>
    </rPh>
    <phoneticPr fontId="2"/>
  </si>
  <si>
    <t>(ニ)早朝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</si>
  <si>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B</t>
    <phoneticPr fontId="2"/>
  </si>
  <si>
    <t>身体重度研修深夜１．０・早朝１．５</t>
    <rPh sb="6" eb="8">
      <t>シンヤ</t>
    </rPh>
    <rPh sb="12" eb="14">
      <t>ソウチョウ</t>
    </rPh>
    <phoneticPr fontId="2"/>
  </si>
  <si>
    <t>(三)早朝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</si>
  <si>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身体重度研修深夜１．０・早朝１．５・２人</t>
    <rPh sb="6" eb="8">
      <t>シンヤ</t>
    </rPh>
    <rPh sb="12" eb="14">
      <t>ソウチョウ</t>
    </rPh>
    <phoneticPr fontId="2"/>
  </si>
  <si>
    <t>(四)早朝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</si>
  <si>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身体重度研修深夜１．５・早朝０．５</t>
    <rPh sb="12" eb="14">
      <t>ソウチョウ</t>
    </rPh>
    <phoneticPr fontId="2"/>
  </si>
  <si>
    <t>身体重度研修深夜１．５・早朝０．５・２人</t>
    <rPh sb="12" eb="14">
      <t>ソウチョウ</t>
    </rPh>
    <phoneticPr fontId="2"/>
  </si>
  <si>
    <t>身体重度研修深夜１．５・早朝１．０</t>
    <rPh sb="12" eb="14">
      <t>ソウチョウ</t>
    </rPh>
    <phoneticPr fontId="2"/>
  </si>
  <si>
    <t>身体重度研修深夜１．５・早朝１．０・２人</t>
    <rPh sb="12" eb="14">
      <t>ソウチョウ</t>
    </rPh>
    <phoneticPr fontId="2"/>
  </si>
  <si>
    <t>身体重度研修深夜１．５・早朝１．５</t>
    <rPh sb="12" eb="14">
      <t>ソウチョウ</t>
    </rPh>
    <phoneticPr fontId="2"/>
  </si>
  <si>
    <t>身体重度研修深夜１．５・早朝１．５・２人</t>
    <rPh sb="12" eb="14">
      <t>ソウチョウ</t>
    </rPh>
    <phoneticPr fontId="2"/>
  </si>
  <si>
    <t>身体重度研修深夜２．０・早朝０．５</t>
    <rPh sb="12" eb="14">
      <t>ソウチョウ</t>
    </rPh>
    <phoneticPr fontId="2"/>
  </si>
  <si>
    <t>身体重度研修深夜２．０・早朝０．５・２人</t>
    <rPh sb="12" eb="14">
      <t>ソウチョウ</t>
    </rPh>
    <phoneticPr fontId="2"/>
  </si>
  <si>
    <t>身体重度研修深夜２．５・早朝０．５</t>
    <rPh sb="12" eb="14">
      <t>ソウチョウ</t>
    </rPh>
    <phoneticPr fontId="2"/>
  </si>
  <si>
    <t>身体重度研修深夜２．５・早朝０．５・２人</t>
    <rPh sb="12" eb="14">
      <t>ソウチョウ</t>
    </rPh>
    <phoneticPr fontId="2"/>
  </si>
  <si>
    <t>(一)日中
 ３０分未満</t>
    <rPh sb="1" eb="2">
      <t>イチ</t>
    </rPh>
    <rPh sb="9" eb="10">
      <t>プン</t>
    </rPh>
    <rPh sb="10" eb="12">
      <t>ミマン</t>
    </rPh>
    <phoneticPr fontId="2"/>
  </si>
  <si>
    <t>(ニ)日中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</si>
  <si>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(三)日中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</si>
  <si>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(四)日中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</si>
  <si>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身体重度研修早朝１．５・日中０．５</t>
  </si>
  <si>
    <t>(2)早朝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</si>
  <si>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身体重度研修早朝１．５・日中０．５・２人</t>
  </si>
  <si>
    <t>身体重度研修早朝１．５・日中１．０</t>
  </si>
  <si>
    <t>身体重度研修早朝１．５・日中１．０・２人</t>
  </si>
  <si>
    <t>身体重度研修早朝１．５・日中１．５</t>
  </si>
  <si>
    <t>身体重度研修早朝１．５・日中１．５・２人</t>
  </si>
  <si>
    <t>身体重度研修早朝２．０・日中０．５</t>
  </si>
  <si>
    <t>身体重度研修早朝２．０・日中０．５・２人</t>
  </si>
  <si>
    <t>身体重度研修早朝２．５・日中０．５</t>
    <rPh sb="6" eb="8">
      <t>ソウチョウ</t>
    </rPh>
    <rPh sb="12" eb="14">
      <t>ニッチュウ</t>
    </rPh>
    <phoneticPr fontId="2"/>
  </si>
  <si>
    <t>(4)早朝
 ２時間以上
 ２時間３０分未満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</si>
  <si>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(一)日中
 ３０分未満</t>
    <rPh sb="1" eb="2">
      <t>イチ</t>
    </rPh>
    <rPh sb="3" eb="5">
      <t>ニッチュウ</t>
    </rPh>
    <rPh sb="9" eb="10">
      <t>プン</t>
    </rPh>
    <rPh sb="10" eb="12">
      <t>ミマン</t>
    </rPh>
    <phoneticPr fontId="2"/>
  </si>
  <si>
    <t>身体重度研修早朝２．５・日中０．５・２人</t>
    <rPh sb="6" eb="8">
      <t>ソウチョウ</t>
    </rPh>
    <rPh sb="12" eb="14">
      <t>ニッチュウ</t>
    </rPh>
    <phoneticPr fontId="2"/>
  </si>
  <si>
    <t>身体重度研修日中１．０・夜間０．５</t>
    <rPh sb="6" eb="8">
      <t>ニッチュウ</t>
    </rPh>
    <rPh sb="12" eb="14">
      <t>ヤカン</t>
    </rPh>
    <phoneticPr fontId="2"/>
  </si>
  <si>
    <t>(一)夜間
 ３０分未満</t>
    <rPh sb="1" eb="2">
      <t>イチ</t>
    </rPh>
    <rPh sb="9" eb="10">
      <t>プン</t>
    </rPh>
    <rPh sb="10" eb="12">
      <t>ミマン</t>
    </rPh>
    <phoneticPr fontId="2"/>
  </si>
  <si>
    <t>身体重度研修日中１．０・夜間０．５・２人</t>
  </si>
  <si>
    <t>(ニ)夜間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</si>
  <si>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身体重度研修日中１．０・夜間１．５</t>
  </si>
  <si>
    <t>(三)夜間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</si>
  <si>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身体重度研修日中１．０・夜間１．５・２人</t>
  </si>
  <si>
    <t>(四)夜間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</si>
  <si>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身体重度研修日中１．５・夜間０．５</t>
  </si>
  <si>
    <t>(2)日中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</si>
  <si>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身体重度研修日中１．５・夜間０．５・２人</t>
  </si>
  <si>
    <t>身体重度研修日中１．５・夜間１．０</t>
  </si>
  <si>
    <t>身体重度研修日中１．５・夜間１．０・２人</t>
  </si>
  <si>
    <t>身体重度研修日中１．５・夜間１．５</t>
  </si>
  <si>
    <t>身体重度研修日中１．５・夜間１．５・２人</t>
  </si>
  <si>
    <t>身体重度研修日中２．０・夜間０．５</t>
  </si>
  <si>
    <t>身体重度研修日中２．０・夜間０．５・２人</t>
  </si>
  <si>
    <t>身体重度研修日中２．５・夜間０．５</t>
  </si>
  <si>
    <t>身体重度研修日中２．５・夜間０．５・２人</t>
  </si>
  <si>
    <t>(一)深夜
 ３０分未満</t>
    <rPh sb="1" eb="2">
      <t>イチ</t>
    </rPh>
    <rPh sb="9" eb="10">
      <t>プン</t>
    </rPh>
    <rPh sb="10" eb="12">
      <t>ミマン</t>
    </rPh>
    <phoneticPr fontId="2"/>
  </si>
  <si>
    <t>夜間の場合</t>
    <rPh sb="3" eb="5">
      <t>バアイ</t>
    </rPh>
    <phoneticPr fontId="2"/>
  </si>
  <si>
    <t>深夜の場合</t>
    <rPh sb="3" eb="5">
      <t>バアイ</t>
    </rPh>
    <phoneticPr fontId="2"/>
  </si>
  <si>
    <t>(ニ)深夜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</si>
  <si>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(三)深夜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</si>
  <si>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(四)深夜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</si>
  <si>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身体重度研修日跨増深夜１．０・深夜０．５</t>
    <rPh sb="9" eb="11">
      <t>シンヤ</t>
    </rPh>
    <rPh sb="15" eb="17">
      <t>シンヤ</t>
    </rPh>
    <phoneticPr fontId="2"/>
  </si>
  <si>
    <t>身体重度研修日跨増深夜１．０・深夜０．５・２人</t>
  </si>
  <si>
    <t>身体重度研修日跨増深夜１．０・深夜１．５</t>
  </si>
  <si>
    <t>身体重度研修日跨増深夜１．０・深夜１．５・２人</t>
  </si>
  <si>
    <t>身体重度研修日跨増深夜１．５・深夜０．５</t>
  </si>
  <si>
    <t>身体重度研修日跨増深夜１．５・深夜０．５・２人</t>
  </si>
  <si>
    <t>身体重度研修日跨増深夜１．５・深夜１．０</t>
  </si>
  <si>
    <t>身体重度研修日跨増深夜１．５・深夜１．０・２人</t>
  </si>
  <si>
    <t>身体重度研修日跨増深夜１．５・深夜１．５</t>
  </si>
  <si>
    <t>身体重度研修日跨増深夜１．５・深夜１．５・２人</t>
  </si>
  <si>
    <t>身体重度研修日跨増深夜２．０・深夜０．５</t>
  </si>
  <si>
    <t>身体重度研修日跨増深夜２．０・深夜０．５・２人</t>
  </si>
  <si>
    <t>身体重度研修日跨増深夜２．５・深夜０．５</t>
  </si>
  <si>
    <t>身体重度研修日跨増深夜２．５・深夜０．５・２人</t>
  </si>
  <si>
    <t>身体重度研修深夜１．０・日中０．５</t>
    <rPh sb="12" eb="14">
      <t>ニッチュウ</t>
    </rPh>
    <phoneticPr fontId="2"/>
  </si>
  <si>
    <t>身体重度研修深夜１．０・日中０．５・２人</t>
  </si>
  <si>
    <t>身体重度研修深夜１．０・日中１．５</t>
  </si>
  <si>
    <t>身体重度研修深夜１．０・日中１．５・２人</t>
  </si>
  <si>
    <t>身体重度研修深夜１．５・日中０．５</t>
  </si>
  <si>
    <t>身体重度研修深夜１．５・日中０．５・２人</t>
  </si>
  <si>
    <t>身体重度研修深夜１．５・日中１．０</t>
  </si>
  <si>
    <t>身体重度研修深夜１．５・日中１．０・２人</t>
  </si>
  <si>
    <t>身体重度研修深夜１．５・日中１．５</t>
  </si>
  <si>
    <t>身体重度研修深夜１．５・日中１．５・２人</t>
  </si>
  <si>
    <t>身体重度研修深夜２．０・日中０．５</t>
  </si>
  <si>
    <t>身体重度研修深夜２．０・日中０．５・２人</t>
  </si>
  <si>
    <t>身体重度研修深夜２．５・日中０．５</t>
  </si>
  <si>
    <t>身体重度研修深夜２．５・日中０．５・２人</t>
  </si>
  <si>
    <t>身体重度研修深夜１．０・早朝０．５・日中０．５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</si>
  <si>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</si>
  <si>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</si>
  <si>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</si>
  <si>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</si>
  <si>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</si>
  <si>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</si>
  <si>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(ニ)早朝
 ３０分以上
 １時間未満</t>
    <rPh sb="3" eb="5">
      <t>ソウチョウ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</si>
  <si>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(一)日中
 ３０分未満</t>
    <rPh sb="1" eb="2">
      <t>イチ</t>
    </rPh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</si>
  <si>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</si>
  <si>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</si>
  <si>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</si>
  <si>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</si>
  <si>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(1)深夜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</si>
  <si>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</si>
  <si>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</si>
  <si>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</si>
  <si>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</si>
  <si>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(三)日中
 ３０分未満</t>
    <rPh sb="1" eb="2">
      <t>３</t>
    </rPh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</si>
  <si>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</si>
  <si>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</si>
  <si>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(1)深夜
 １時間３０分以上
 ２時間未満</t>
    <rPh sb="3" eb="5">
      <t>シンヤ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</si>
  <si>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(一)日中
 ３０分未満</t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</si>
  <si>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</si>
  <si>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身体重度研修日中１．０・夜間０．５・深夜０．５</t>
  </si>
  <si>
    <t>身体重度研修日中１．０・夜間０．５・深夜０．５・２人</t>
    <rPh sb="25" eb="26">
      <t>ヒト</t>
    </rPh>
    <phoneticPr fontId="2"/>
  </si>
  <si>
    <t>身体重度研修日中１．０・夜間０．５・深夜１．０</t>
  </si>
  <si>
    <t>(ニ)深夜
 ３０分以上
 １時間未満</t>
    <rPh sb="3" eb="5">
      <t>シンヤ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</si>
  <si>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身体重度研修日中１．０・夜間０．５・深夜１．０・２人</t>
    <rPh sb="25" eb="26">
      <t>ヒト</t>
    </rPh>
    <phoneticPr fontId="2"/>
  </si>
  <si>
    <t>身体重度研修日中１．０・夜間０．５・深夜１．５</t>
  </si>
  <si>
    <t>(三)深夜
 １時間以上
 １時間３０分未満</t>
    <rPh sb="1" eb="2">
      <t>３</t>
    </rPh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</si>
  <si>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身体重度研修日中１．０・夜間０．５・深夜１．５・２人</t>
    <rPh sb="25" eb="26">
      <t>ヒト</t>
    </rPh>
    <phoneticPr fontId="2"/>
  </si>
  <si>
    <t>身体重度研修日中１．０・夜間１．０・深夜０．５</t>
  </si>
  <si>
    <t>(ニ)夜間
 ３０分以上
 １時間未満</t>
    <rPh sb="3" eb="5">
      <t>ヤカン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</si>
  <si>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身体重度研修日中１．０・夜間１．０・深夜０．５・２人</t>
    <rPh sb="25" eb="26">
      <t>ヒト</t>
    </rPh>
    <phoneticPr fontId="2"/>
  </si>
  <si>
    <t>身体重度研修日中１．０・夜間１．０・深夜１．０</t>
  </si>
  <si>
    <t>身体重度研修日中１．０・夜間１．０・深夜１．０・２人</t>
    <rPh sb="25" eb="26">
      <t>ヒト</t>
    </rPh>
    <phoneticPr fontId="2"/>
  </si>
  <si>
    <t>身体重度研修日中１．０・夜間１．５・深夜０．５</t>
  </si>
  <si>
    <t>(三)夜間
 １時間以上
 １時間３０分未満</t>
    <rPh sb="1" eb="2">
      <t>３</t>
    </rPh>
    <rPh sb="3" eb="5">
      <t>ヤカン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</si>
  <si>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身体重度研修日中１．０・夜間１．５・深夜０．５・２人</t>
    <rPh sb="25" eb="26">
      <t>ヒト</t>
    </rPh>
    <phoneticPr fontId="2"/>
  </si>
  <si>
    <t>身体重度研修日中１．５・夜間０．５・深夜０．５</t>
  </si>
  <si>
    <t>(1)日中
 １時間以上
 １時間３０分未満</t>
    <rPh sb="3" eb="5">
      <t>ニッチュウ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</si>
  <si>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身体重度研修日中１．５・夜間０．５・深夜０．５・２人</t>
    <rPh sb="25" eb="26">
      <t>ヒト</t>
    </rPh>
    <phoneticPr fontId="2"/>
  </si>
  <si>
    <t>身体重度研修日中１．５・夜間０．５・深夜１．０</t>
  </si>
  <si>
    <t>身体重度研修日中１．５・夜間０．５・深夜１．０・２人</t>
    <rPh sb="25" eb="26">
      <t>ヒト</t>
    </rPh>
    <phoneticPr fontId="2"/>
  </si>
  <si>
    <t>身体重度研修日中１．５・夜間１．０・深夜０．５</t>
  </si>
  <si>
    <t>身体重度研修日中１．５・夜間１．０・深夜０．５・２人</t>
    <rPh sb="25" eb="26">
      <t>ヒト</t>
    </rPh>
    <phoneticPr fontId="2"/>
  </si>
  <si>
    <t>身体重度研修日中２．０・夜間０．５・深夜０．５</t>
    <rPh sb="6" eb="8">
      <t>ニッチュウ</t>
    </rPh>
    <rPh sb="12" eb="14">
      <t>ヤカン</t>
    </rPh>
    <rPh sb="18" eb="20">
      <t>シンヤ</t>
    </rPh>
    <phoneticPr fontId="2"/>
  </si>
  <si>
    <t>(1)日中
 １時間３０分以上
 ２時間未満</t>
    <rPh sb="3" eb="5">
      <t>ニッチュウ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</si>
  <si>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(一)夜間
 ３０分未満</t>
    <rPh sb="1" eb="2">
      <t>イチ</t>
    </rPh>
    <rPh sb="3" eb="5">
      <t>ヤカン</t>
    </rPh>
    <rPh sb="9" eb="10">
      <t>プン</t>
    </rPh>
    <rPh sb="10" eb="12">
      <t>ミマン</t>
    </rPh>
    <phoneticPr fontId="2"/>
  </si>
  <si>
    <t>(一)深夜
 ３０分未満</t>
    <rPh sb="3" eb="5">
      <t>シンヤ</t>
    </rPh>
    <rPh sb="9" eb="10">
      <t>プン</t>
    </rPh>
    <rPh sb="10" eb="12">
      <t>ミマン</t>
    </rPh>
    <phoneticPr fontId="2"/>
  </si>
  <si>
    <t>身体深夜０．５・日中２．５</t>
    <rPh sb="0" eb="2">
      <t>シンタイ</t>
    </rPh>
    <rPh sb="2" eb="4">
      <t>シンヤ</t>
    </rPh>
    <phoneticPr fontId="2"/>
  </si>
  <si>
    <t>身体深夜０．５・日中２．５・２人</t>
    <rPh sb="0" eb="2">
      <t>シンタイ</t>
    </rPh>
    <rPh sb="2" eb="4">
      <t>シンヤ</t>
    </rPh>
    <rPh sb="15" eb="16">
      <t>ヒト</t>
    </rPh>
    <phoneticPr fontId="2"/>
  </si>
  <si>
    <t>身体深夜０．５・日中０．５</t>
    <rPh sb="0" eb="2">
      <t>シンタイ</t>
    </rPh>
    <rPh sb="2" eb="4">
      <t>シンヤ</t>
    </rPh>
    <phoneticPr fontId="2"/>
  </si>
  <si>
    <t>身体深夜１．０・日中０．５</t>
    <rPh sb="0" eb="2">
      <t>シンタイ</t>
    </rPh>
    <rPh sb="2" eb="4">
      <t>シンヤ</t>
    </rPh>
    <phoneticPr fontId="2"/>
  </si>
  <si>
    <t>身体深夜１．０・日中０．５・２人</t>
    <rPh sb="0" eb="2">
      <t>シンタイ</t>
    </rPh>
    <rPh sb="2" eb="4">
      <t>シンヤ</t>
    </rPh>
    <rPh sb="15" eb="16">
      <t>ヒト</t>
    </rPh>
    <phoneticPr fontId="2"/>
  </si>
  <si>
    <t>身体深夜１．０・日中１．０</t>
    <rPh sb="0" eb="2">
      <t>シンタイ</t>
    </rPh>
    <rPh sb="2" eb="4">
      <t>シンヤ</t>
    </rPh>
    <phoneticPr fontId="2"/>
  </si>
  <si>
    <t>身体深夜１．０・日中１．０・２人</t>
    <rPh sb="0" eb="2">
      <t>シンタイ</t>
    </rPh>
    <rPh sb="2" eb="4">
      <t>シンヤ</t>
    </rPh>
    <rPh sb="15" eb="16">
      <t>ヒト</t>
    </rPh>
    <phoneticPr fontId="2"/>
  </si>
  <si>
    <t>身体深夜１．０・日中１．５</t>
    <rPh sb="0" eb="2">
      <t>シンタイ</t>
    </rPh>
    <rPh sb="2" eb="4">
      <t>シンヤ</t>
    </rPh>
    <phoneticPr fontId="2"/>
  </si>
  <si>
    <t>身体深夜１．０・日中１．５・２人</t>
    <rPh sb="0" eb="2">
      <t>シンタイ</t>
    </rPh>
    <rPh sb="2" eb="4">
      <t>シンヤ</t>
    </rPh>
    <rPh sb="15" eb="16">
      <t>ヒト</t>
    </rPh>
    <phoneticPr fontId="2"/>
  </si>
  <si>
    <t>身体深夜１．０・日中２．０</t>
    <rPh sb="0" eb="2">
      <t>シンタイ</t>
    </rPh>
    <rPh sb="2" eb="4">
      <t>シンヤ</t>
    </rPh>
    <phoneticPr fontId="2"/>
  </si>
  <si>
    <t>身体重度研修夜間増３．５</t>
    <rPh sb="8" eb="9">
      <t>ゾウ</t>
    </rPh>
    <phoneticPr fontId="2"/>
  </si>
  <si>
    <t>身体日中増９．０・２人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</si>
  <si>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身体日中増９．０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</si>
  <si>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身体夜間増３．５・２人</t>
    <rPh sb="0" eb="2">
      <t>シンタイ</t>
    </rPh>
    <rPh sb="4" eb="5">
      <t>ゾウ</t>
    </rPh>
    <rPh sb="10" eb="11">
      <t>ヒト</t>
    </rPh>
    <phoneticPr fontId="2"/>
  </si>
  <si>
    <t>身体夜間増３．５</t>
    <rPh sb="0" eb="2">
      <t>シンタイ</t>
    </rPh>
    <rPh sb="4" eb="5">
      <t>ゾウ</t>
    </rPh>
    <phoneticPr fontId="2"/>
  </si>
  <si>
    <t>身体夜間増４．０・２人</t>
    <rPh sb="0" eb="2">
      <t>シンタイ</t>
    </rPh>
    <rPh sb="4" eb="5">
      <t>ゾウ</t>
    </rPh>
    <rPh sb="10" eb="11">
      <t>ヒト</t>
    </rPh>
    <phoneticPr fontId="2"/>
  </si>
  <si>
    <t>サービス内容略称</t>
    <rPh sb="4" eb="6">
      <t>ナイヨウ</t>
    </rPh>
    <rPh sb="6" eb="8">
      <t>リャクショウ</t>
    </rPh>
    <phoneticPr fontId="2"/>
  </si>
  <si>
    <t>合成</t>
    <rPh sb="0" eb="2">
      <t>ゴウセイ</t>
    </rPh>
    <phoneticPr fontId="2"/>
  </si>
  <si>
    <t>算定</t>
    <rPh sb="0" eb="2">
      <t>サンテイ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</si>
  <si>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</si>
  <si>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</si>
  <si>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単位数</t>
  </si>
  <si>
    <t>単位</t>
  </si>
  <si>
    <t>単位</t>
    <rPh sb="0" eb="2">
      <t>タンイ</t>
    </rPh>
    <phoneticPr fontId="2"/>
  </si>
  <si>
    <t>イ　居宅における身体介護　（早朝増分）</t>
    <rPh sb="8" eb="10">
      <t>シンタイ</t>
    </rPh>
    <rPh sb="10" eb="12">
      <t>カイゴ</t>
    </rPh>
    <rPh sb="14" eb="16">
      <t>ソウチョウ</t>
    </rPh>
    <rPh sb="16" eb="18">
      <t>ゾウブン</t>
    </rPh>
    <phoneticPr fontId="2"/>
  </si>
  <si>
    <t>身体日中増９．５・２人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</si>
  <si>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身体日中増９．５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</si>
  <si>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身体日中増１０．０・２人</t>
    <rPh sb="0" eb="2">
      <t>シンタイ</t>
    </rPh>
    <rPh sb="2" eb="3">
      <t>ヒ</t>
    </rPh>
    <rPh sb="3" eb="4">
      <t>チュウ</t>
    </rPh>
    <rPh sb="4" eb="5">
      <t>ゾウ</t>
    </rPh>
    <rPh sb="11" eb="12">
      <t>ヒト</t>
    </rPh>
    <phoneticPr fontId="2"/>
  </si>
  <si>
    <t>身体日中増１０．０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</si>
  <si>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身体日中増１０．５・２人</t>
    <rPh sb="0" eb="2">
      <t>シンタイ</t>
    </rPh>
    <rPh sb="2" eb="3">
      <t>ヒ</t>
    </rPh>
    <rPh sb="3" eb="4">
      <t>チュウ</t>
    </rPh>
    <rPh sb="4" eb="5">
      <t>ゾウ</t>
    </rPh>
    <rPh sb="11" eb="12">
      <t>ヒト</t>
    </rPh>
    <phoneticPr fontId="2"/>
  </si>
  <si>
    <t>身体日中増１０．５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</si>
  <si>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身体早朝増２．０・２人</t>
    <rPh sb="0" eb="2">
      <t>シンタイ</t>
    </rPh>
    <rPh sb="4" eb="5">
      <t>ゾウ</t>
    </rPh>
    <rPh sb="10" eb="11">
      <t>ヒト</t>
    </rPh>
    <phoneticPr fontId="2"/>
  </si>
  <si>
    <t>身体早朝増２．０</t>
    <rPh sb="0" eb="2">
      <t>シンタイ</t>
    </rPh>
    <rPh sb="4" eb="5">
      <t>ゾウ</t>
    </rPh>
    <phoneticPr fontId="2"/>
  </si>
  <si>
    <t>身体早朝増２．５・２人</t>
    <rPh sb="0" eb="2">
      <t>シンタイ</t>
    </rPh>
    <rPh sb="4" eb="5">
      <t>ゾウ</t>
    </rPh>
    <rPh sb="10" eb="11">
      <t>ヒト</t>
    </rPh>
    <phoneticPr fontId="2"/>
  </si>
  <si>
    <t>身体早朝増２．５</t>
    <rPh sb="0" eb="2">
      <t>シンタイ</t>
    </rPh>
    <rPh sb="4" eb="5">
      <t>ゾウ</t>
    </rPh>
    <phoneticPr fontId="2"/>
  </si>
  <si>
    <t>身体夜間増２．０・２人</t>
    <rPh sb="0" eb="2">
      <t>シンタイ</t>
    </rPh>
    <rPh sb="4" eb="5">
      <t>ゾウ</t>
    </rPh>
    <rPh sb="10" eb="11">
      <t>ヒト</t>
    </rPh>
    <phoneticPr fontId="2"/>
  </si>
  <si>
    <t>身体夜間増２．０</t>
    <rPh sb="0" eb="2">
      <t>シンタイ</t>
    </rPh>
    <rPh sb="4" eb="5">
      <t>ゾウ</t>
    </rPh>
    <phoneticPr fontId="2"/>
  </si>
  <si>
    <t>身体夜間増２．５・２人</t>
    <rPh sb="0" eb="2">
      <t>シンタイ</t>
    </rPh>
    <rPh sb="4" eb="5">
      <t>ゾウ</t>
    </rPh>
    <rPh sb="10" eb="11">
      <t>ヒト</t>
    </rPh>
    <phoneticPr fontId="2"/>
  </si>
  <si>
    <t>身体夜間増２．５</t>
    <rPh sb="0" eb="2">
      <t>シンタイ</t>
    </rPh>
    <rPh sb="4" eb="5">
      <t>ゾウ</t>
    </rPh>
    <phoneticPr fontId="2"/>
  </si>
  <si>
    <t>身体夜間増３．０・２人</t>
    <rPh sb="0" eb="2">
      <t>シンタイ</t>
    </rPh>
    <rPh sb="4" eb="5">
      <t>ゾウ</t>
    </rPh>
    <rPh sb="10" eb="11">
      <t>ヒト</t>
    </rPh>
    <phoneticPr fontId="2"/>
  </si>
  <si>
    <t>身体夜間増３．０</t>
    <rPh sb="0" eb="2">
      <t>シンタイ</t>
    </rPh>
    <rPh sb="4" eb="5">
      <t>ゾウ</t>
    </rPh>
    <phoneticPr fontId="2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</si>
  <si>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</si>
  <si>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</si>
  <si>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</si>
  <si>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</si>
  <si>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</si>
  <si>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</si>
  <si>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</si>
  <si>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</si>
  <si>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身体深夜０．５・早朝１．０・２人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</si>
  <si>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身体深夜０．５・早朝１．５・２人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</si>
  <si>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身体深夜０．５・早朝２．０・２人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</si>
  <si>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身体深夜０．５・早朝２．５・２人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</si>
  <si>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身体深夜１．０・早朝０．５・２人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</si>
  <si>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身体深夜１．０・早朝１．０・２人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</si>
  <si>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身体深夜１．０・早朝１．５・２人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</si>
  <si>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身体深夜１．０・早朝２．０・２人</t>
    <rPh sb="0" eb="2">
      <t>シンタイ</t>
    </rPh>
    <rPh sb="2" eb="4">
      <t>シンヤ</t>
    </rPh>
    <rPh sb="8" eb="10">
      <t>ソウチョウ</t>
    </rPh>
    <phoneticPr fontId="2"/>
  </si>
  <si>
    <t>身体深夜１．５・早朝０．５・２人</t>
    <rPh sb="0" eb="2">
      <t>シンタイ</t>
    </rPh>
    <rPh sb="8" eb="10">
      <t>ソウチョウ</t>
    </rPh>
    <phoneticPr fontId="2"/>
  </si>
  <si>
    <t>身体深夜１．５・早朝１．０・２人</t>
    <rPh sb="0" eb="2">
      <t>シンタイ</t>
    </rPh>
    <rPh sb="8" eb="10">
      <t>ソウチョウ</t>
    </rPh>
    <phoneticPr fontId="2"/>
  </si>
  <si>
    <t>身体深夜１．５・早朝１．５・２人</t>
    <rPh sb="0" eb="2">
      <t>シンタイ</t>
    </rPh>
    <rPh sb="8" eb="10">
      <t>ソウチョウ</t>
    </rPh>
    <phoneticPr fontId="2"/>
  </si>
  <si>
    <t>身体深夜２．０・早朝０．５・２人</t>
    <rPh sb="0" eb="2">
      <t>シンタイ</t>
    </rPh>
    <rPh sb="8" eb="10">
      <t>ソウチョウ</t>
    </rPh>
    <phoneticPr fontId="2"/>
  </si>
  <si>
    <t>身体深夜２．０・早朝１．０・２人</t>
    <rPh sb="0" eb="2">
      <t>シンタイ</t>
    </rPh>
    <rPh sb="8" eb="10">
      <t>ソウチョウ</t>
    </rPh>
    <phoneticPr fontId="2"/>
  </si>
  <si>
    <t>身体深夜２．５・早朝０．５・２人</t>
    <rPh sb="0" eb="2">
      <t>シンタイ</t>
    </rPh>
    <rPh sb="8" eb="10">
      <t>ソウチョウ</t>
    </rPh>
    <phoneticPr fontId="2"/>
  </si>
  <si>
    <t>身体深夜０．５・早朝０．５・２人</t>
    <rPh sb="0" eb="2">
      <t>シンタイ</t>
    </rPh>
    <rPh sb="2" eb="4">
      <t>シンヤ</t>
    </rPh>
    <rPh sb="8" eb="10">
      <t>ソウチョウ</t>
    </rPh>
    <phoneticPr fontId="2"/>
  </si>
  <si>
    <t>身体早朝０．５・日中１．０・２人</t>
    <rPh sb="0" eb="2">
      <t>シンタイ</t>
    </rPh>
    <phoneticPr fontId="2"/>
  </si>
  <si>
    <t>身体早朝０．５・日中１．５・２人</t>
    <rPh sb="0" eb="2">
      <t>シンタイ</t>
    </rPh>
    <phoneticPr fontId="2"/>
  </si>
  <si>
    <t>身体早朝０．５・日中２．０・２人</t>
    <rPh sb="0" eb="2">
      <t>シンタイ</t>
    </rPh>
    <phoneticPr fontId="2"/>
  </si>
  <si>
    <t>身体早朝０．５・日中２．５・２人</t>
    <rPh sb="0" eb="2">
      <t>シンタイ</t>
    </rPh>
    <phoneticPr fontId="2"/>
  </si>
  <si>
    <t>身体早朝１．０・日中０．５・２人</t>
    <rPh sb="0" eb="2">
      <t>シンタイ</t>
    </rPh>
    <phoneticPr fontId="2"/>
  </si>
  <si>
    <t>身体早朝１．０・日中１．０・２人</t>
    <rPh sb="0" eb="2">
      <t>シンタイ</t>
    </rPh>
    <phoneticPr fontId="2"/>
  </si>
  <si>
    <t>身体早朝１．０・日中１．５・２人</t>
    <rPh sb="0" eb="2">
      <t>シンタイ</t>
    </rPh>
    <phoneticPr fontId="2"/>
  </si>
  <si>
    <t>身体早朝１．０・日中２．０・２人</t>
    <rPh sb="0" eb="2">
      <t>シンタイ</t>
    </rPh>
    <phoneticPr fontId="2"/>
  </si>
  <si>
    <t>早朝の場合</t>
    <rPh sb="0" eb="2">
      <t>ソウチョウ</t>
    </rPh>
    <rPh sb="3" eb="5">
      <t>バアイ</t>
    </rPh>
    <phoneticPr fontId="2"/>
  </si>
  <si>
    <t>夜間の場合</t>
    <rPh sb="0" eb="2">
      <t>ヤカン</t>
    </rPh>
    <rPh sb="3" eb="5">
      <t>バアイ</t>
    </rPh>
    <phoneticPr fontId="2"/>
  </si>
  <si>
    <t>身体夜間増４．０</t>
    <rPh sb="0" eb="2">
      <t>シンタイ</t>
    </rPh>
    <rPh sb="4" eb="5">
      <t>ゾウ</t>
    </rPh>
    <phoneticPr fontId="2"/>
  </si>
  <si>
    <t>身体夜間増４．５・２人</t>
    <rPh sb="0" eb="2">
      <t>シンタイ</t>
    </rPh>
    <rPh sb="4" eb="5">
      <t>ゾウ</t>
    </rPh>
    <rPh sb="10" eb="11">
      <t>ヒト</t>
    </rPh>
    <phoneticPr fontId="2"/>
  </si>
  <si>
    <t>身体夜間増４．５</t>
    <rPh sb="0" eb="2">
      <t>シンタイ</t>
    </rPh>
    <rPh sb="4" eb="5">
      <t>ゾウ</t>
    </rPh>
    <phoneticPr fontId="2"/>
  </si>
  <si>
    <t>身体深夜増２．０</t>
    <rPh sb="0" eb="2">
      <t>シンタイ</t>
    </rPh>
    <rPh sb="4" eb="5">
      <t>ゾウ</t>
    </rPh>
    <phoneticPr fontId="2"/>
  </si>
  <si>
    <t>身体深夜増２．０・２人</t>
    <rPh sb="0" eb="2">
      <t>シンタイ</t>
    </rPh>
    <rPh sb="4" eb="5">
      <t>ゾウ</t>
    </rPh>
    <rPh sb="10" eb="11">
      <t>ヒト</t>
    </rPh>
    <phoneticPr fontId="2"/>
  </si>
  <si>
    <t>身体深夜増２．５</t>
    <rPh sb="0" eb="2">
      <t>シンタイ</t>
    </rPh>
    <rPh sb="4" eb="5">
      <t>ゾウ</t>
    </rPh>
    <phoneticPr fontId="2"/>
  </si>
  <si>
    <t>身体深夜増２．５・２人</t>
    <rPh sb="0" eb="2">
      <t>シンタイ</t>
    </rPh>
    <rPh sb="4" eb="5">
      <t>ゾウ</t>
    </rPh>
    <rPh sb="10" eb="11">
      <t>ヒト</t>
    </rPh>
    <phoneticPr fontId="2"/>
  </si>
  <si>
    <t>身体深夜増３．０</t>
    <rPh sb="0" eb="2">
      <t>シンタイ</t>
    </rPh>
    <rPh sb="4" eb="5">
      <t>ゾウ</t>
    </rPh>
    <phoneticPr fontId="2"/>
  </si>
  <si>
    <t>身体深夜増３．０・２人</t>
    <rPh sb="0" eb="2">
      <t>シンタイ</t>
    </rPh>
    <rPh sb="4" eb="5">
      <t>ゾウ</t>
    </rPh>
    <rPh sb="10" eb="11">
      <t>ヒト</t>
    </rPh>
    <phoneticPr fontId="2"/>
  </si>
  <si>
    <t>身体深夜増３．５</t>
    <rPh sb="0" eb="2">
      <t>シンタイ</t>
    </rPh>
    <rPh sb="4" eb="5">
      <t>ゾウ</t>
    </rPh>
    <phoneticPr fontId="2"/>
  </si>
  <si>
    <t>身体深夜増３．５・２人</t>
    <rPh sb="0" eb="2">
      <t>シンタイ</t>
    </rPh>
    <rPh sb="4" eb="5">
      <t>ゾウ</t>
    </rPh>
    <rPh sb="10" eb="11">
      <t>ヒト</t>
    </rPh>
    <phoneticPr fontId="2"/>
  </si>
  <si>
    <t>身体深夜増４．０</t>
    <rPh sb="0" eb="2">
      <t>シンタイ</t>
    </rPh>
    <rPh sb="4" eb="5">
      <t>ゾウ</t>
    </rPh>
    <phoneticPr fontId="2"/>
  </si>
  <si>
    <t>身体深夜増４．０・２人</t>
    <rPh sb="0" eb="2">
      <t>シンタイ</t>
    </rPh>
    <rPh sb="4" eb="5">
      <t>ゾウ</t>
    </rPh>
    <rPh sb="10" eb="11">
      <t>ヒト</t>
    </rPh>
    <phoneticPr fontId="2"/>
  </si>
  <si>
    <t>身体深夜増４．５</t>
    <rPh sb="0" eb="2">
      <t>シンタイ</t>
    </rPh>
    <rPh sb="4" eb="5">
      <t>ゾウ</t>
    </rPh>
    <phoneticPr fontId="2"/>
  </si>
  <si>
    <t>身体深夜増４．５・２人</t>
    <rPh sb="0" eb="2">
      <t>シンタイ</t>
    </rPh>
    <rPh sb="4" eb="5">
      <t>ゾウ</t>
    </rPh>
    <rPh sb="10" eb="11">
      <t>ヒト</t>
    </rPh>
    <phoneticPr fontId="2"/>
  </si>
  <si>
    <t>身体深夜増５．０</t>
    <rPh sb="0" eb="2">
      <t>シンタイ</t>
    </rPh>
    <rPh sb="4" eb="5">
      <t>ゾウ</t>
    </rPh>
    <phoneticPr fontId="2"/>
  </si>
  <si>
    <t>身体深夜増５．０・２人</t>
    <rPh sb="0" eb="2">
      <t>シンタイ</t>
    </rPh>
    <rPh sb="4" eb="5">
      <t>ゾウ</t>
    </rPh>
    <rPh sb="10" eb="11">
      <t>ヒト</t>
    </rPh>
    <phoneticPr fontId="2"/>
  </si>
  <si>
    <t>身体深夜増５．５</t>
    <rPh sb="0" eb="2">
      <t>シンタイ</t>
    </rPh>
    <rPh sb="4" eb="5">
      <t>ゾウ</t>
    </rPh>
    <phoneticPr fontId="2"/>
  </si>
  <si>
    <t>身体深夜増５．５・２人</t>
    <rPh sb="0" eb="2">
      <t>シンタイ</t>
    </rPh>
    <rPh sb="4" eb="5">
      <t>ゾウ</t>
    </rPh>
    <rPh sb="10" eb="11">
      <t>ヒト</t>
    </rPh>
    <phoneticPr fontId="2"/>
  </si>
  <si>
    <t>身体深夜増６．０</t>
    <rPh sb="0" eb="2">
      <t>シンタイ</t>
    </rPh>
    <rPh sb="4" eb="5">
      <t>ゾウ</t>
    </rPh>
    <phoneticPr fontId="2"/>
  </si>
  <si>
    <t>身体深夜増６．０・２人</t>
    <rPh sb="0" eb="2">
      <t>シンタイ</t>
    </rPh>
    <rPh sb="4" eb="5">
      <t>ゾウ</t>
    </rPh>
    <rPh sb="10" eb="11">
      <t>ヒト</t>
    </rPh>
    <phoneticPr fontId="2"/>
  </si>
  <si>
    <t>身体深夜増６．５</t>
    <rPh sb="0" eb="2">
      <t>シンタイ</t>
    </rPh>
    <rPh sb="4" eb="5">
      <t>ゾウ</t>
    </rPh>
    <phoneticPr fontId="2"/>
  </si>
  <si>
    <t>身体深夜増６．５・２人</t>
    <rPh sb="0" eb="2">
      <t>シンタイ</t>
    </rPh>
    <rPh sb="4" eb="5">
      <t>ゾウ</t>
    </rPh>
    <rPh sb="10" eb="11">
      <t>ヒト</t>
    </rPh>
    <phoneticPr fontId="2"/>
  </si>
  <si>
    <t>身体日跨増深夜１．０・深夜０．５</t>
  </si>
  <si>
    <t>身体日跨増深夜１．０・深夜１．０</t>
  </si>
  <si>
    <t>身体日跨増深夜１．０・深夜１．５</t>
  </si>
  <si>
    <t>身体日跨増深夜１．０・深夜２．０</t>
  </si>
  <si>
    <t>身体日跨増深夜１．５・深夜０．５</t>
  </si>
  <si>
    <t>身体日跨増深夜１．５・深夜１．０</t>
  </si>
  <si>
    <t>身体日跨増深夜１．５・深夜１．５</t>
  </si>
  <si>
    <t>身体日跨増深夜２．０・深夜０．５</t>
  </si>
  <si>
    <t>身体日跨増深夜２．０・深夜１．０</t>
  </si>
  <si>
    <t>身体日跨増深夜２．５・深夜０．５</t>
  </si>
  <si>
    <t>身体深夜６．０・２人</t>
    <rPh sb="0" eb="2">
      <t>シンタイ</t>
    </rPh>
    <rPh sb="9" eb="10">
      <t>ヒト</t>
    </rPh>
    <phoneticPr fontId="2"/>
  </si>
  <si>
    <t>身体深夜６．５</t>
    <rPh sb="0" eb="2">
      <t>シンタイ</t>
    </rPh>
    <phoneticPr fontId="2"/>
  </si>
  <si>
    <t>身体深夜６．５・２人</t>
    <rPh sb="0" eb="2">
      <t>シンタイ</t>
    </rPh>
    <rPh sb="9" eb="10">
      <t>ヒト</t>
    </rPh>
    <phoneticPr fontId="2"/>
  </si>
  <si>
    <t>身体深夜０．５・早朝１．０</t>
    <rPh sb="0" eb="2">
      <t>シンタイ</t>
    </rPh>
    <rPh sb="2" eb="4">
      <t>シンヤ</t>
    </rPh>
    <rPh sb="8" eb="10">
      <t>ソウチョウ</t>
    </rPh>
    <phoneticPr fontId="2"/>
  </si>
  <si>
    <t>身体深夜０．５・早朝２．０</t>
    <rPh sb="0" eb="2">
      <t>シンタイ</t>
    </rPh>
    <rPh sb="2" eb="4">
      <t>シンヤ</t>
    </rPh>
    <rPh sb="8" eb="10">
      <t>ソウチョウ</t>
    </rPh>
    <phoneticPr fontId="2"/>
  </si>
  <si>
    <t>身体深夜１．０・早朝０．５</t>
    <rPh sb="0" eb="2">
      <t>シンタイ</t>
    </rPh>
    <rPh sb="2" eb="4">
      <t>シンヤ</t>
    </rPh>
    <rPh sb="8" eb="10">
      <t>ソウチョウ</t>
    </rPh>
    <phoneticPr fontId="2"/>
  </si>
  <si>
    <t>身体深夜１．５・早朝１．０</t>
    <rPh sb="0" eb="2">
      <t>シンタイ</t>
    </rPh>
    <rPh sb="8" eb="10">
      <t>ソウチョウ</t>
    </rPh>
    <phoneticPr fontId="2"/>
  </si>
  <si>
    <t>身体深夜１．５・早朝１．５</t>
    <rPh sb="0" eb="2">
      <t>シンタイ</t>
    </rPh>
    <rPh sb="8" eb="10">
      <t>ソウチョウ</t>
    </rPh>
    <phoneticPr fontId="2"/>
  </si>
  <si>
    <t>身体深夜１．５・早朝０．５</t>
    <rPh sb="0" eb="2">
      <t>シンタイ</t>
    </rPh>
    <rPh sb="8" eb="10">
      <t>ソウチョウ</t>
    </rPh>
    <phoneticPr fontId="2"/>
  </si>
  <si>
    <t>身体深夜２．０・早朝１．０</t>
    <rPh sb="0" eb="2">
      <t>シンタイ</t>
    </rPh>
    <rPh sb="8" eb="10">
      <t>ソウチョウ</t>
    </rPh>
    <phoneticPr fontId="2"/>
  </si>
  <si>
    <t>身体深夜２．０・早朝０．５</t>
    <rPh sb="0" eb="2">
      <t>シンタイ</t>
    </rPh>
    <rPh sb="8" eb="10">
      <t>ソウチョウ</t>
    </rPh>
    <phoneticPr fontId="2"/>
  </si>
  <si>
    <t>身体深夜２．５・早朝０．５</t>
    <rPh sb="0" eb="2">
      <t>シンタイ</t>
    </rPh>
    <rPh sb="8" eb="10">
      <t>ソウチョウ</t>
    </rPh>
    <phoneticPr fontId="2"/>
  </si>
  <si>
    <t>身体早朝０．５・日中１．０</t>
    <rPh sb="0" eb="2">
      <t>シンタイ</t>
    </rPh>
    <phoneticPr fontId="2"/>
  </si>
  <si>
    <t>身体早朝０．５・日中２．０</t>
    <rPh sb="0" eb="2">
      <t>シンタイ</t>
    </rPh>
    <phoneticPr fontId="2"/>
  </si>
  <si>
    <t>身体早朝０．５・日中２．５</t>
    <rPh sb="0" eb="2">
      <t>シンタイ</t>
    </rPh>
    <phoneticPr fontId="2"/>
  </si>
  <si>
    <t>身体早朝１．０・日中０．５</t>
    <rPh sb="0" eb="2">
      <t>シンタイ</t>
    </rPh>
    <phoneticPr fontId="2"/>
  </si>
  <si>
    <t>身体早朝１．０・日中１．０</t>
    <rPh sb="0" eb="2">
      <t>シンタイ</t>
    </rPh>
    <phoneticPr fontId="2"/>
  </si>
  <si>
    <t>家事深夜０．５・早朝０．５・日中０．５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</si>
  <si>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家事深夜０．５・早朝０．５・日中０．５・２人</t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</si>
  <si>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家事深夜０．５・日中０．５</t>
    <rPh sb="2" eb="4">
      <t>シンヤ</t>
    </rPh>
    <rPh sb="8" eb="9">
      <t>ヒ</t>
    </rPh>
    <rPh sb="9" eb="10">
      <t>チュウ</t>
    </rPh>
    <phoneticPr fontId="2"/>
  </si>
  <si>
    <t>家事深夜０．５・日中０．５・２人</t>
    <rPh sb="2" eb="4">
      <t>シンヤ</t>
    </rPh>
    <rPh sb="8" eb="9">
      <t>ヒ</t>
    </rPh>
    <rPh sb="9" eb="10">
      <t>チュウ</t>
    </rPh>
    <rPh sb="15" eb="16">
      <t>ヒト</t>
    </rPh>
    <phoneticPr fontId="2"/>
  </si>
  <si>
    <t>身体日中１．５・夜間１．０・深夜０．５</t>
    <rPh sb="0" eb="2">
      <t>シンタイ</t>
    </rPh>
    <phoneticPr fontId="2"/>
  </si>
  <si>
    <t>身体日中１．５・夜間１．０・深夜０．５・２人</t>
    <rPh sb="0" eb="2">
      <t>シンタイ</t>
    </rPh>
    <rPh sb="21" eb="22">
      <t>ヒト</t>
    </rPh>
    <phoneticPr fontId="2"/>
  </si>
  <si>
    <t>身体日中０．５・夜間０．５・深夜０．５</t>
    <rPh sb="0" eb="2">
      <t>シンタイ</t>
    </rPh>
    <phoneticPr fontId="2"/>
  </si>
  <si>
    <t>身体日中０．５・夜間０．５・深夜０．５・２人</t>
    <rPh sb="0" eb="2">
      <t>シンタイ</t>
    </rPh>
    <rPh sb="21" eb="22">
      <t>ヒト</t>
    </rPh>
    <phoneticPr fontId="2"/>
  </si>
  <si>
    <t>身体日中０．５・夜間０．５・深夜１．０</t>
    <rPh sb="0" eb="2">
      <t>シンタイ</t>
    </rPh>
    <phoneticPr fontId="2"/>
  </si>
  <si>
    <t>身体日中０．５・夜間０．５・深夜１．０・２人</t>
    <rPh sb="0" eb="2">
      <t>シンタイ</t>
    </rPh>
    <rPh sb="21" eb="22">
      <t>ヒト</t>
    </rPh>
    <phoneticPr fontId="2"/>
  </si>
  <si>
    <t>身体日中０．５・夜間０．５・深夜１．５・２人</t>
    <rPh sb="0" eb="2">
      <t>シンタイ</t>
    </rPh>
    <rPh sb="21" eb="22">
      <t>ヒト</t>
    </rPh>
    <phoneticPr fontId="2"/>
  </si>
  <si>
    <t>身体日中０．５・夜間０．５・深夜２．０</t>
    <rPh sb="0" eb="2">
      <t>シンタイ</t>
    </rPh>
    <phoneticPr fontId="2"/>
  </si>
  <si>
    <t>身体日中０．５・夜間０．５・深夜２．０・２人</t>
    <rPh sb="0" eb="2">
      <t>シンタイ</t>
    </rPh>
    <rPh sb="21" eb="22">
      <t>ヒト</t>
    </rPh>
    <phoneticPr fontId="2"/>
  </si>
  <si>
    <t>身体日中１．０・夜間０．５・深夜０．５</t>
    <rPh sb="0" eb="2">
      <t>シンタイ</t>
    </rPh>
    <phoneticPr fontId="2"/>
  </si>
  <si>
    <t>身体日中１．０・夜間０．５・深夜０．５・２人</t>
    <rPh sb="0" eb="2">
      <t>シンタイ</t>
    </rPh>
    <rPh sb="21" eb="22">
      <t>ヒト</t>
    </rPh>
    <phoneticPr fontId="2"/>
  </si>
  <si>
    <t>身体日中１．０・夜間０．５・深夜１．０</t>
    <rPh sb="0" eb="2">
      <t>シンタイ</t>
    </rPh>
    <phoneticPr fontId="2"/>
  </si>
  <si>
    <t>身体日中１．０・夜間０．５・深夜１．０・２人</t>
    <rPh sb="0" eb="2">
      <t>シンタイ</t>
    </rPh>
    <rPh sb="21" eb="22">
      <t>ヒト</t>
    </rPh>
    <phoneticPr fontId="2"/>
  </si>
  <si>
    <t>家事日中増１．０・２人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</si>
  <si>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家事日中増１．５</t>
    <rPh sb="2" eb="3">
      <t>ヒ</t>
    </rPh>
    <rPh sb="3" eb="4">
      <t>チュウ</t>
    </rPh>
    <rPh sb="4" eb="5">
      <t>ゾウ</t>
    </rPh>
    <phoneticPr fontId="2"/>
  </si>
  <si>
    <t>家事日中増１．５・２人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</si>
  <si>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家事日中増２．０</t>
    <rPh sb="2" eb="3">
      <t>ヒ</t>
    </rPh>
    <rPh sb="3" eb="4">
      <t>チュウ</t>
    </rPh>
    <rPh sb="4" eb="5">
      <t>ゾウ</t>
    </rPh>
    <phoneticPr fontId="2"/>
  </si>
  <si>
    <t>家事日中増２．０・２人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</si>
  <si>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家事日中増２．５</t>
    <rPh sb="2" eb="3">
      <t>ヒ</t>
    </rPh>
    <rPh sb="3" eb="4">
      <t>チュウ</t>
    </rPh>
    <rPh sb="4" eb="5">
      <t>ゾウ</t>
    </rPh>
    <phoneticPr fontId="2"/>
  </si>
  <si>
    <t>家事日中増２．５・２人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</si>
  <si>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家事日中増３．０</t>
    <rPh sb="2" eb="3">
      <t>ヒ</t>
    </rPh>
    <rPh sb="3" eb="4">
      <t>チュウ</t>
    </rPh>
    <rPh sb="4" eb="5">
      <t>ゾウ</t>
    </rPh>
    <phoneticPr fontId="2"/>
  </si>
  <si>
    <t>家事日中増３．０・２人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</si>
  <si>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家事日中増３．５</t>
    <rPh sb="2" eb="3">
      <t>ヒ</t>
    </rPh>
    <rPh sb="3" eb="4">
      <t>チュウ</t>
    </rPh>
    <rPh sb="4" eb="5">
      <t>ゾウ</t>
    </rPh>
    <phoneticPr fontId="2"/>
  </si>
  <si>
    <t>家事日中増３．５・２人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</si>
  <si>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家事早朝０．５・２人</t>
    <rPh sb="9" eb="10">
      <t>ヒト</t>
    </rPh>
    <phoneticPr fontId="2"/>
  </si>
  <si>
    <t>家事早朝１．０・２人</t>
    <rPh sb="9" eb="10">
      <t>ヒト</t>
    </rPh>
    <phoneticPr fontId="2"/>
  </si>
  <si>
    <t>家事早朝１．５・２人</t>
    <rPh sb="9" eb="10">
      <t>ヒト</t>
    </rPh>
    <phoneticPr fontId="2"/>
  </si>
  <si>
    <t>家事早朝２．０・２人</t>
    <rPh sb="9" eb="10">
      <t>ヒト</t>
    </rPh>
    <phoneticPr fontId="2"/>
  </si>
  <si>
    <t>家事夜間０．５・２人</t>
    <rPh sb="9" eb="10">
      <t>ヒト</t>
    </rPh>
    <phoneticPr fontId="2"/>
  </si>
  <si>
    <t>家事夜間１．０・２人</t>
    <rPh sb="9" eb="10">
      <t>ヒト</t>
    </rPh>
    <phoneticPr fontId="2"/>
  </si>
  <si>
    <t>家事夜間１．５・２人</t>
    <rPh sb="9" eb="10">
      <t>ヒト</t>
    </rPh>
    <phoneticPr fontId="2"/>
  </si>
  <si>
    <t>家事夜間２．０・２人</t>
    <rPh sb="9" eb="10">
      <t>ヒト</t>
    </rPh>
    <phoneticPr fontId="2"/>
  </si>
  <si>
    <t>家事夜間２．５・２人</t>
    <rPh sb="9" eb="10">
      <t>ヒト</t>
    </rPh>
    <phoneticPr fontId="2"/>
  </si>
  <si>
    <t>家事夜間３．０・２人</t>
    <rPh sb="9" eb="10">
      <t>ヒト</t>
    </rPh>
    <phoneticPr fontId="2"/>
  </si>
  <si>
    <t>家事夜間３．５・２人</t>
    <rPh sb="9" eb="10">
      <t>ヒト</t>
    </rPh>
    <phoneticPr fontId="2"/>
  </si>
  <si>
    <t>家事夜間４．０・２人</t>
    <rPh sb="9" eb="10">
      <t>ヒト</t>
    </rPh>
    <phoneticPr fontId="2"/>
  </si>
  <si>
    <t>家事夜間４．５・２人</t>
    <rPh sb="9" eb="10">
      <t>ヒト</t>
    </rPh>
    <phoneticPr fontId="2"/>
  </si>
  <si>
    <t>家事深夜０．５・２人</t>
    <rPh sb="9" eb="10">
      <t>ヒト</t>
    </rPh>
    <phoneticPr fontId="2"/>
  </si>
  <si>
    <t>家事深夜１．０・２人</t>
    <rPh sb="9" eb="10">
      <t>ヒト</t>
    </rPh>
    <phoneticPr fontId="2"/>
  </si>
  <si>
    <t>家事深夜１．５・２人</t>
    <rPh sb="9" eb="10">
      <t>ヒト</t>
    </rPh>
    <phoneticPr fontId="2"/>
  </si>
  <si>
    <t>家事深夜２．０・２人</t>
    <rPh sb="9" eb="10">
      <t>ヒト</t>
    </rPh>
    <phoneticPr fontId="2"/>
  </si>
  <si>
    <t>家事深夜２．５・２人</t>
    <rPh sb="9" eb="10">
      <t>ヒト</t>
    </rPh>
    <phoneticPr fontId="2"/>
  </si>
  <si>
    <t>家事深夜３．０・２人</t>
    <rPh sb="9" eb="10">
      <t>ヒト</t>
    </rPh>
    <phoneticPr fontId="2"/>
  </si>
  <si>
    <t>身体重度研修日中増８．０・２人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</si>
  <si>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身体重度研修日中増８．５</t>
    <rPh sb="6" eb="7">
      <t>ヒ</t>
    </rPh>
    <rPh sb="7" eb="8">
      <t>チュウ</t>
    </rPh>
    <rPh sb="8" eb="9">
      <t>ゾウ</t>
    </rPh>
    <phoneticPr fontId="2"/>
  </si>
  <si>
    <t>身体重度研修日中増８．５・２人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</si>
  <si>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身体重度研修日中増９．０</t>
    <rPh sb="6" eb="7">
      <t>ヒ</t>
    </rPh>
    <rPh sb="7" eb="8">
      <t>チュウ</t>
    </rPh>
    <rPh sb="8" eb="9">
      <t>ゾウ</t>
    </rPh>
    <phoneticPr fontId="2"/>
  </si>
  <si>
    <t>身体重度研修日中増９．０・２人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</si>
  <si>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身体重度研修日中増９．５</t>
    <rPh sb="6" eb="7">
      <t>ヒ</t>
    </rPh>
    <rPh sb="7" eb="8">
      <t>チュウ</t>
    </rPh>
    <rPh sb="8" eb="9">
      <t>ゾウ</t>
    </rPh>
    <phoneticPr fontId="2"/>
  </si>
  <si>
    <t>身体重度研修日中増９．５・２人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</si>
  <si>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身体重度研修日中増１０．０</t>
    <rPh sb="6" eb="7">
      <t>ヒ</t>
    </rPh>
    <rPh sb="7" eb="8">
      <t>チュウ</t>
    </rPh>
    <rPh sb="8" eb="9">
      <t>ゾウ</t>
    </rPh>
    <phoneticPr fontId="2"/>
  </si>
  <si>
    <t>身体重度研修日中増１０．０・２人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2"/>
  </si>
  <si>
    <t>身体重度研修日中増１０．５</t>
    <rPh sb="6" eb="7">
      <t>ヒ</t>
    </rPh>
    <rPh sb="7" eb="8">
      <t>チュウ</t>
    </rPh>
    <rPh sb="8" eb="9">
      <t>ゾウ</t>
    </rPh>
    <phoneticPr fontId="2"/>
  </si>
  <si>
    <t>身体重度研修日中増１０．５・２人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2"/>
  </si>
  <si>
    <t>イ　居宅における身体介護　（重度訪問介護研修修了者：早朝増分）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rPh sb="28" eb="30">
      <t>ゾウブン</t>
    </rPh>
    <phoneticPr fontId="2"/>
  </si>
  <si>
    <t>身体重度研修早朝増０．５</t>
    <rPh sb="8" eb="9">
      <t>ゾウ</t>
    </rPh>
    <phoneticPr fontId="2"/>
  </si>
  <si>
    <t>身体重度研修早朝増０．５・２人</t>
    <rPh sb="8" eb="9">
      <t>ゾウ</t>
    </rPh>
    <rPh sb="14" eb="15">
      <t>ヒト</t>
    </rPh>
    <phoneticPr fontId="2"/>
  </si>
  <si>
    <t>身体重度研修早朝増１．０</t>
    <rPh sb="8" eb="9">
      <t>ゾウ</t>
    </rPh>
    <phoneticPr fontId="2"/>
  </si>
  <si>
    <t>身体重度研修早朝増１．０・２人</t>
    <rPh sb="8" eb="9">
      <t>ゾウ</t>
    </rPh>
    <rPh sb="14" eb="15">
      <t>ヒト</t>
    </rPh>
    <phoneticPr fontId="2"/>
  </si>
  <si>
    <t>身体重度研修早朝増１．５</t>
    <rPh sb="8" eb="9">
      <t>ゾウ</t>
    </rPh>
    <phoneticPr fontId="2"/>
  </si>
  <si>
    <t>身体重度研修早朝増１．５・２人</t>
    <rPh sb="8" eb="9">
      <t>ゾウ</t>
    </rPh>
    <rPh sb="14" eb="15">
      <t>ヒト</t>
    </rPh>
    <phoneticPr fontId="2"/>
  </si>
  <si>
    <t>身体重度研修早朝増２．０</t>
    <rPh sb="8" eb="9">
      <t>ゾウ</t>
    </rPh>
    <phoneticPr fontId="2"/>
  </si>
  <si>
    <t>身体重度研修早朝増２．０・２人</t>
    <rPh sb="8" eb="9">
      <t>ゾウ</t>
    </rPh>
    <rPh sb="14" eb="15">
      <t>ヒト</t>
    </rPh>
    <phoneticPr fontId="2"/>
  </si>
  <si>
    <t>身体重度研修早朝増２．５</t>
    <rPh sb="8" eb="9">
      <t>ゾウ</t>
    </rPh>
    <phoneticPr fontId="2"/>
  </si>
  <si>
    <t>身体重度研修早朝増２．５・２人</t>
    <rPh sb="8" eb="9">
      <t>ゾウ</t>
    </rPh>
    <rPh sb="14" eb="15">
      <t>ヒト</t>
    </rPh>
    <phoneticPr fontId="2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</si>
  <si>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</si>
  <si>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</si>
  <si>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2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</si>
  <si>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</si>
  <si>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</si>
  <si>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</si>
  <si>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</si>
  <si>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2"/>
  </si>
  <si>
    <t>(３)深夜
 ３０分未満</t>
    <rPh sb="3" eb="5">
      <t>シンヤ</t>
    </rPh>
    <rPh sb="9" eb="10">
      <t>フン</t>
    </rPh>
    <rPh sb="10" eb="12">
      <t>ミマン</t>
    </rPh>
    <phoneticPr fontId="2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</si>
  <si>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</si>
  <si>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</si>
  <si>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</si>
  <si>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</si>
  <si>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(６)深夜
 ３０分未満</t>
    <rPh sb="3" eb="5">
      <t>シンヤ</t>
    </rPh>
    <rPh sb="9" eb="10">
      <t>フン</t>
    </rPh>
    <rPh sb="10" eb="12">
      <t>ミマン</t>
    </rPh>
    <phoneticPr fontId="2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</si>
  <si>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</si>
  <si>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</si>
  <si>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</si>
  <si>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</si>
  <si>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</si>
  <si>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</si>
  <si>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身体重度研修深夜６．５・２人</t>
    <rPh sb="13" eb="14">
      <t>ヒト</t>
    </rPh>
    <phoneticPr fontId="2"/>
  </si>
  <si>
    <t>イ　居宅における身体介護　（重度訪問介護研修修了者：深夜＋早朝）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4">
      <t>シュウリョウ</t>
    </rPh>
    <rPh sb="24" eb="25">
      <t>シャ</t>
    </rPh>
    <rPh sb="26" eb="28">
      <t>シンヤ</t>
    </rPh>
    <rPh sb="29" eb="31">
      <t>ソウチョウ</t>
    </rPh>
    <phoneticPr fontId="2"/>
  </si>
  <si>
    <t>身体重度研修深夜１．０・早朝１．０</t>
    <rPh sb="6" eb="8">
      <t>シンヤ</t>
    </rPh>
    <rPh sb="12" eb="14">
      <t>ソウチョウ</t>
    </rPh>
    <phoneticPr fontId="2"/>
  </si>
  <si>
    <t>身体重度研修深夜１．０・早朝１．０・２人</t>
    <rPh sb="6" eb="8">
      <t>シンヤ</t>
    </rPh>
    <rPh sb="12" eb="14">
      <t>ソウチョウ</t>
    </rPh>
    <phoneticPr fontId="2"/>
  </si>
  <si>
    <t>身体重度研修深夜１．０・早朝２．０</t>
    <rPh sb="6" eb="8">
      <t>シンヤ</t>
    </rPh>
    <rPh sb="12" eb="14">
      <t>ソウチョウ</t>
    </rPh>
    <phoneticPr fontId="2"/>
  </si>
  <si>
    <t>身体重度研修深夜１．０・早朝２．０・２人</t>
    <rPh sb="6" eb="8">
      <t>シンヤ</t>
    </rPh>
    <rPh sb="12" eb="14">
      <t>ソウチョウ</t>
    </rPh>
    <phoneticPr fontId="2"/>
  </si>
  <si>
    <t>身体重度研修深夜２．０・早朝１．０</t>
    <rPh sb="12" eb="14">
      <t>ソウチョウ</t>
    </rPh>
    <phoneticPr fontId="2"/>
  </si>
  <si>
    <t>身体重度研修深夜２．０・早朝１．０・２人</t>
    <rPh sb="12" eb="14">
      <t>ソウチョウ</t>
    </rPh>
    <phoneticPr fontId="2"/>
  </si>
  <si>
    <t>イ　居宅における身体介護　（重度訪問介護研修修了者：早朝＋日中）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rPh sb="29" eb="30">
      <t>ヒ</t>
    </rPh>
    <rPh sb="30" eb="31">
      <t>チュウ</t>
    </rPh>
    <phoneticPr fontId="2"/>
  </si>
  <si>
    <t>身体重度研修早朝２．０・日中１．０</t>
  </si>
  <si>
    <t>家事日中５．５</t>
    <rPh sb="2" eb="3">
      <t>ヒ</t>
    </rPh>
    <rPh sb="3" eb="4">
      <t>チュウ</t>
    </rPh>
    <phoneticPr fontId="2"/>
  </si>
  <si>
    <t>家事日中５．５・２人</t>
    <rPh sb="2" eb="3">
      <t>ヒ</t>
    </rPh>
    <rPh sb="3" eb="4">
      <t>チュウ</t>
    </rPh>
    <rPh sb="9" eb="10">
      <t>ヒト</t>
    </rPh>
    <phoneticPr fontId="2"/>
  </si>
  <si>
    <t>家事日中６．０</t>
    <rPh sb="2" eb="3">
      <t>ヒ</t>
    </rPh>
    <rPh sb="3" eb="4">
      <t>チュウ</t>
    </rPh>
    <phoneticPr fontId="2"/>
  </si>
  <si>
    <t>家事日中６．０・２人</t>
    <rPh sb="2" eb="3">
      <t>ヒ</t>
    </rPh>
    <rPh sb="3" eb="4">
      <t>チュウ</t>
    </rPh>
    <rPh sb="9" eb="10">
      <t>ヒト</t>
    </rPh>
    <phoneticPr fontId="2"/>
  </si>
  <si>
    <t>家事日中６．５</t>
    <rPh sb="2" eb="3">
      <t>ヒ</t>
    </rPh>
    <rPh sb="3" eb="4">
      <t>チュウ</t>
    </rPh>
    <phoneticPr fontId="2"/>
  </si>
  <si>
    <t>家事日中６．５・２人</t>
    <rPh sb="2" eb="3">
      <t>ヒ</t>
    </rPh>
    <rPh sb="3" eb="4">
      <t>チュウ</t>
    </rPh>
    <rPh sb="9" eb="10">
      <t>ヒト</t>
    </rPh>
    <phoneticPr fontId="2"/>
  </si>
  <si>
    <t>家事日中７．０</t>
    <rPh sb="2" eb="3">
      <t>ヒ</t>
    </rPh>
    <rPh sb="3" eb="4">
      <t>チュウ</t>
    </rPh>
    <phoneticPr fontId="2"/>
  </si>
  <si>
    <t>家事日中７．０・２人</t>
    <rPh sb="2" eb="3">
      <t>ヒ</t>
    </rPh>
    <rPh sb="3" eb="4">
      <t>チュウ</t>
    </rPh>
    <rPh sb="9" eb="10">
      <t>ヒト</t>
    </rPh>
    <phoneticPr fontId="2"/>
  </si>
  <si>
    <t>家事日中７．５</t>
    <rPh sb="2" eb="3">
      <t>ヒ</t>
    </rPh>
    <rPh sb="3" eb="4">
      <t>チュウ</t>
    </rPh>
    <phoneticPr fontId="2"/>
  </si>
  <si>
    <t>家事日中７．５・２人</t>
    <rPh sb="2" eb="3">
      <t>ヒ</t>
    </rPh>
    <rPh sb="3" eb="4">
      <t>チュウ</t>
    </rPh>
    <rPh sb="9" eb="10">
      <t>ヒト</t>
    </rPh>
    <phoneticPr fontId="2"/>
  </si>
  <si>
    <t>家事日中８．０</t>
    <rPh sb="2" eb="3">
      <t>ヒ</t>
    </rPh>
    <rPh sb="3" eb="4">
      <t>チュウ</t>
    </rPh>
    <phoneticPr fontId="2"/>
  </si>
  <si>
    <t>家事日中８．０・２人</t>
    <rPh sb="2" eb="3">
      <t>ヒ</t>
    </rPh>
    <rPh sb="3" eb="4">
      <t>チュウ</t>
    </rPh>
    <rPh sb="9" eb="10">
      <t>ヒト</t>
    </rPh>
    <phoneticPr fontId="2"/>
  </si>
  <si>
    <t>身体重度研修日中増８．０</t>
    <rPh sb="6" eb="7">
      <t>ヒ</t>
    </rPh>
    <rPh sb="7" eb="8">
      <t>チュウ</t>
    </rPh>
    <rPh sb="8" eb="9">
      <t>ゾウ</t>
    </rPh>
    <phoneticPr fontId="2"/>
  </si>
  <si>
    <t>身体日中増１．５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</si>
  <si>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身体早朝増０．５・２人</t>
    <rPh sb="0" eb="2">
      <t>シンタイ</t>
    </rPh>
    <rPh sb="4" eb="5">
      <t>ゾウ</t>
    </rPh>
    <rPh sb="10" eb="11">
      <t>ヒト</t>
    </rPh>
    <phoneticPr fontId="2"/>
  </si>
  <si>
    <t>身体早朝増１．０</t>
    <rPh sb="0" eb="2">
      <t>シンタイ</t>
    </rPh>
    <rPh sb="4" eb="5">
      <t>ゾウ</t>
    </rPh>
    <phoneticPr fontId="2"/>
  </si>
  <si>
    <t>身体早朝増１．０・２人</t>
    <rPh sb="0" eb="2">
      <t>シンタイ</t>
    </rPh>
    <rPh sb="4" eb="5">
      <t>ゾウ</t>
    </rPh>
    <rPh sb="10" eb="11">
      <t>ヒト</t>
    </rPh>
    <phoneticPr fontId="2"/>
  </si>
  <si>
    <t>身体深夜増１．０</t>
    <rPh sb="0" eb="2">
      <t>シンタイ</t>
    </rPh>
    <rPh sb="4" eb="5">
      <t>ゾウ</t>
    </rPh>
    <phoneticPr fontId="2"/>
  </si>
  <si>
    <t>身体深夜増１．０・２人</t>
    <rPh sb="0" eb="2">
      <t>シンタイ</t>
    </rPh>
    <rPh sb="4" eb="5">
      <t>ゾウ</t>
    </rPh>
    <rPh sb="10" eb="11">
      <t>ヒト</t>
    </rPh>
    <phoneticPr fontId="2"/>
  </si>
  <si>
    <t>身体深夜増１．５</t>
    <rPh sb="0" eb="2">
      <t>シンタイ</t>
    </rPh>
    <rPh sb="4" eb="5">
      <t>ゾウ</t>
    </rPh>
    <phoneticPr fontId="2"/>
  </si>
  <si>
    <t>身体深夜増１．５・２人</t>
    <rPh sb="0" eb="2">
      <t>シンタイ</t>
    </rPh>
    <rPh sb="4" eb="5">
      <t>ゾウ</t>
    </rPh>
    <rPh sb="10" eb="11">
      <t>ヒト</t>
    </rPh>
    <phoneticPr fontId="2"/>
  </si>
  <si>
    <t>身体深夜増０．５</t>
    <rPh sb="0" eb="2">
      <t>シンタイ</t>
    </rPh>
    <rPh sb="4" eb="5">
      <t>ゾウ</t>
    </rPh>
    <phoneticPr fontId="2"/>
  </si>
  <si>
    <t>身体日中２．０・２人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</si>
  <si>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身体日中２．０</t>
    <rPh sb="0" eb="2">
      <t>シンタイ</t>
    </rPh>
    <rPh sb="2" eb="3">
      <t>ヒ</t>
    </rPh>
    <rPh sb="3" eb="4">
      <t>チュウ</t>
    </rPh>
    <phoneticPr fontId="2"/>
  </si>
  <si>
    <t>身体日中２．５・２人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</si>
  <si>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身体日中２．５</t>
    <rPh sb="0" eb="2">
      <t>シンタイ</t>
    </rPh>
    <rPh sb="2" eb="3">
      <t>ヒ</t>
    </rPh>
    <rPh sb="3" eb="4">
      <t>チュウ</t>
    </rPh>
    <phoneticPr fontId="2"/>
  </si>
  <si>
    <t>身体日中３．０・２人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</si>
  <si>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身体日中３．０</t>
    <rPh sb="0" eb="2">
      <t>シンタイ</t>
    </rPh>
    <rPh sb="2" eb="3">
      <t>ヒ</t>
    </rPh>
    <rPh sb="3" eb="4">
      <t>チュウ</t>
    </rPh>
    <phoneticPr fontId="2"/>
  </si>
  <si>
    <t>身体日中３．５・２人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</si>
  <si>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身体日中３．５</t>
    <rPh sb="0" eb="2">
      <t>シンタイ</t>
    </rPh>
    <rPh sb="2" eb="3">
      <t>ヒ</t>
    </rPh>
    <rPh sb="3" eb="4">
      <t>チュウ</t>
    </rPh>
    <phoneticPr fontId="2"/>
  </si>
  <si>
    <t>身体日中４．０・２人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</si>
  <si>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身体日中４．０</t>
    <rPh sb="0" eb="2">
      <t>シンタイ</t>
    </rPh>
    <rPh sb="2" eb="3">
      <t>ヒ</t>
    </rPh>
    <rPh sb="3" eb="4">
      <t>チュウ</t>
    </rPh>
    <phoneticPr fontId="2"/>
  </si>
  <si>
    <t>身体日中４．５・２人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</si>
  <si>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身体日中４．５</t>
    <rPh sb="0" eb="2">
      <t>シンタイ</t>
    </rPh>
    <rPh sb="2" eb="3">
      <t>ヒ</t>
    </rPh>
    <rPh sb="3" eb="4">
      <t>チュウ</t>
    </rPh>
    <phoneticPr fontId="2"/>
  </si>
  <si>
    <t>身体日中５．０・２人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</si>
  <si>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身体日中５．０</t>
    <rPh sb="0" eb="2">
      <t>シンタイ</t>
    </rPh>
    <rPh sb="2" eb="3">
      <t>ヒ</t>
    </rPh>
    <rPh sb="3" eb="4">
      <t>チュウ</t>
    </rPh>
    <phoneticPr fontId="2"/>
  </si>
  <si>
    <t>身体日中５．５・２人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</si>
  <si>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身体日中５．５</t>
    <rPh sb="0" eb="2">
      <t>シンタイ</t>
    </rPh>
    <rPh sb="2" eb="3">
      <t>ヒ</t>
    </rPh>
    <rPh sb="3" eb="4">
      <t>チュウ</t>
    </rPh>
    <phoneticPr fontId="2"/>
  </si>
  <si>
    <t>身体日中６．０・２人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</si>
  <si>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身体日中６．０</t>
    <rPh sb="0" eb="2">
      <t>シンタイ</t>
    </rPh>
    <rPh sb="2" eb="3">
      <t>ヒ</t>
    </rPh>
    <rPh sb="3" eb="4">
      <t>チュウ</t>
    </rPh>
    <phoneticPr fontId="2"/>
  </si>
  <si>
    <t>身体日中６．５・２人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</si>
  <si>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身体日中０．５・夜間１．０・深夜０．５</t>
    <rPh sb="0" eb="2">
      <t>シンタイ</t>
    </rPh>
    <phoneticPr fontId="2"/>
  </si>
  <si>
    <t>身体日中０．５・夜間０．５・深夜１．５</t>
    <rPh sb="0" eb="2">
      <t>シンタイ</t>
    </rPh>
    <phoneticPr fontId="2"/>
  </si>
  <si>
    <t>身体日中１．０・夜間０．５・深夜１．５</t>
    <rPh sb="0" eb="2">
      <t>シンタイ</t>
    </rPh>
    <phoneticPr fontId="2"/>
  </si>
  <si>
    <t>身体日中１．０・夜間０．５・深夜１．５・２人</t>
    <rPh sb="0" eb="2">
      <t>シンタイ</t>
    </rPh>
    <rPh sb="21" eb="22">
      <t>ヒト</t>
    </rPh>
    <phoneticPr fontId="2"/>
  </si>
  <si>
    <t>身体日中１．５・夜間０．５・深夜０．５</t>
    <rPh sb="0" eb="2">
      <t>シンタイ</t>
    </rPh>
    <phoneticPr fontId="2"/>
  </si>
  <si>
    <t>身体日中１．５・夜間０．５・深夜０．５・２人</t>
    <rPh sb="0" eb="2">
      <t>シンタイ</t>
    </rPh>
    <rPh sb="21" eb="22">
      <t>ヒト</t>
    </rPh>
    <phoneticPr fontId="2"/>
  </si>
  <si>
    <t>身体日中１．５・夜間０．５・深夜１．０</t>
    <rPh sb="0" eb="2">
      <t>シンタイ</t>
    </rPh>
    <phoneticPr fontId="2"/>
  </si>
  <si>
    <t>身体日中１．５・夜間０．５・深夜１．０・２人</t>
    <rPh sb="0" eb="2">
      <t>シンタイ</t>
    </rPh>
    <rPh sb="21" eb="22">
      <t>ヒト</t>
    </rPh>
    <phoneticPr fontId="2"/>
  </si>
  <si>
    <t>身体日中２．０・夜間０．５・深夜０．５</t>
    <rPh sb="0" eb="2">
      <t>シンタイ</t>
    </rPh>
    <phoneticPr fontId="2"/>
  </si>
  <si>
    <t>身体日中２．０・夜間０．５・深夜０．５・２人</t>
    <rPh sb="0" eb="2">
      <t>シンタイ</t>
    </rPh>
    <rPh sb="21" eb="22">
      <t>ヒト</t>
    </rPh>
    <phoneticPr fontId="2"/>
  </si>
  <si>
    <t>身体深夜２．０・日中１．０・２人</t>
    <rPh sb="0" eb="2">
      <t>シンタイ</t>
    </rPh>
    <rPh sb="2" eb="4">
      <t>シンヤ</t>
    </rPh>
    <rPh sb="15" eb="16">
      <t>ヒト</t>
    </rPh>
    <phoneticPr fontId="2"/>
  </si>
  <si>
    <t>身体早朝０．５・日中２．０・夜間０．５</t>
    <rPh sb="0" eb="2">
      <t>シンタイ</t>
    </rPh>
    <phoneticPr fontId="2"/>
  </si>
  <si>
    <t>身体早朝０．５・日中２．０・夜間０．５・２人</t>
    <rPh sb="0" eb="2">
      <t>シンタイ</t>
    </rPh>
    <rPh sb="21" eb="22">
      <t>ヒト</t>
    </rPh>
    <phoneticPr fontId="2"/>
  </si>
  <si>
    <t>身体日中６．５</t>
    <rPh sb="0" eb="2">
      <t>シンタイ</t>
    </rPh>
    <rPh sb="2" eb="3">
      <t>ヒ</t>
    </rPh>
    <rPh sb="3" eb="4">
      <t>チュウ</t>
    </rPh>
    <phoneticPr fontId="2"/>
  </si>
  <si>
    <t>身体日中７．０・２人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</si>
  <si>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身体日中７．０</t>
    <rPh sb="0" eb="2">
      <t>シンタイ</t>
    </rPh>
    <rPh sb="2" eb="3">
      <t>ヒ</t>
    </rPh>
    <rPh sb="3" eb="4">
      <t>チュウ</t>
    </rPh>
    <phoneticPr fontId="2"/>
  </si>
  <si>
    <t>身体日中７．５・２人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</si>
  <si>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身体日中７．５</t>
    <rPh sb="0" eb="2">
      <t>シンタイ</t>
    </rPh>
    <rPh sb="2" eb="3">
      <t>ヒ</t>
    </rPh>
    <rPh sb="3" eb="4">
      <t>チュウ</t>
    </rPh>
    <phoneticPr fontId="2"/>
  </si>
  <si>
    <t>身体日中８．０・２人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</si>
  <si>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身体日中８．０</t>
    <rPh sb="0" eb="2">
      <t>シンタイ</t>
    </rPh>
    <rPh sb="2" eb="3">
      <t>ヒ</t>
    </rPh>
    <rPh sb="3" eb="4">
      <t>チュウ</t>
    </rPh>
    <phoneticPr fontId="2"/>
  </si>
  <si>
    <t>身体日中８．５・２人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</si>
  <si>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身体日中８．５</t>
    <rPh sb="0" eb="2">
      <t>シンタイ</t>
    </rPh>
    <rPh sb="2" eb="3">
      <t>ヒ</t>
    </rPh>
    <rPh sb="3" eb="4">
      <t>チュウ</t>
    </rPh>
    <phoneticPr fontId="2"/>
  </si>
  <si>
    <t>身体日中９．０・２人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</si>
  <si>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身体日中９．０</t>
    <rPh sb="0" eb="2">
      <t>シンタイ</t>
    </rPh>
    <rPh sb="2" eb="3">
      <t>ヒ</t>
    </rPh>
    <rPh sb="3" eb="4">
      <t>チュウ</t>
    </rPh>
    <phoneticPr fontId="2"/>
  </si>
  <si>
    <t>身体日中９．５・２人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</si>
  <si>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身体日中９．５</t>
    <rPh sb="0" eb="2">
      <t>シンタイ</t>
    </rPh>
    <rPh sb="2" eb="3">
      <t>ヒ</t>
    </rPh>
    <rPh sb="3" eb="4">
      <t>チュウ</t>
    </rPh>
    <phoneticPr fontId="2"/>
  </si>
  <si>
    <t>身体日中１０．０・２人</t>
    <rPh sb="0" eb="2">
      <t>シンタイ</t>
    </rPh>
    <rPh sb="2" eb="3">
      <t>ヒ</t>
    </rPh>
    <rPh sb="3" eb="4">
      <t>チュウ</t>
    </rPh>
    <rPh sb="10" eb="11">
      <t>ヒト</t>
    </rPh>
    <phoneticPr fontId="2"/>
  </si>
  <si>
    <t>身体日中１０．０</t>
    <rPh sb="0" eb="2">
      <t>シンタイ</t>
    </rPh>
    <rPh sb="2" eb="3">
      <t>ヒ</t>
    </rPh>
    <rPh sb="3" eb="4">
      <t>チュウ</t>
    </rPh>
    <phoneticPr fontId="2"/>
  </si>
  <si>
    <t>身体日中１０．５・２人</t>
    <rPh sb="0" eb="2">
      <t>シンタイ</t>
    </rPh>
    <rPh sb="2" eb="3">
      <t>ヒ</t>
    </rPh>
    <rPh sb="3" eb="4">
      <t>チュウ</t>
    </rPh>
    <rPh sb="10" eb="11">
      <t>ヒト</t>
    </rPh>
    <phoneticPr fontId="2"/>
  </si>
  <si>
    <t>身体日中１０．５</t>
    <rPh sb="0" eb="2">
      <t>シンタイ</t>
    </rPh>
    <rPh sb="2" eb="3">
      <t>ヒ</t>
    </rPh>
    <rPh sb="3" eb="4">
      <t>チュウ</t>
    </rPh>
    <phoneticPr fontId="2"/>
  </si>
  <si>
    <t>身体夜間２．０</t>
    <rPh sb="0" eb="2">
      <t>シンタイ</t>
    </rPh>
    <phoneticPr fontId="2"/>
  </si>
  <si>
    <t>身体夜間２．０・２人</t>
    <rPh sb="0" eb="2">
      <t>シンタイ</t>
    </rPh>
    <rPh sb="9" eb="10">
      <t>ヒト</t>
    </rPh>
    <phoneticPr fontId="2"/>
  </si>
  <si>
    <t>身体夜間２．５</t>
    <rPh sb="0" eb="2">
      <t>シンタイ</t>
    </rPh>
    <phoneticPr fontId="2"/>
  </si>
  <si>
    <t>身体夜間２．５・２人</t>
    <rPh sb="0" eb="2">
      <t>シンタイ</t>
    </rPh>
    <rPh sb="9" eb="10">
      <t>ヒト</t>
    </rPh>
    <phoneticPr fontId="2"/>
  </si>
  <si>
    <t>身体夜間３．０</t>
    <rPh sb="0" eb="2">
      <t>シンタイ</t>
    </rPh>
    <phoneticPr fontId="2"/>
  </si>
  <si>
    <t>身体夜間３．０・２人</t>
    <rPh sb="0" eb="2">
      <t>シンタイ</t>
    </rPh>
    <rPh sb="9" eb="10">
      <t>ヒト</t>
    </rPh>
    <phoneticPr fontId="2"/>
  </si>
  <si>
    <t>身体夜間３．５</t>
    <rPh sb="0" eb="2">
      <t>シンタイ</t>
    </rPh>
    <phoneticPr fontId="2"/>
  </si>
  <si>
    <t>身体夜間３．５・２人</t>
    <rPh sb="0" eb="2">
      <t>シンタイ</t>
    </rPh>
    <rPh sb="9" eb="10">
      <t>ヒト</t>
    </rPh>
    <phoneticPr fontId="2"/>
  </si>
  <si>
    <t>身体夜間４．０</t>
    <rPh sb="0" eb="2">
      <t>シンタイ</t>
    </rPh>
    <phoneticPr fontId="2"/>
  </si>
  <si>
    <t>身体夜間４．０・２人</t>
    <rPh sb="0" eb="2">
      <t>シンタイ</t>
    </rPh>
    <rPh sb="9" eb="10">
      <t>ヒト</t>
    </rPh>
    <phoneticPr fontId="2"/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</si>
  <si>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</si>
  <si>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</si>
  <si>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</si>
  <si>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</si>
  <si>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</si>
  <si>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(一)日中
 ３０分未満</t>
    <rPh sb="1" eb="2">
      <t>イチ</t>
    </rPh>
    <rPh sb="9" eb="10">
      <t>フン</t>
    </rPh>
    <rPh sb="10" eb="12">
      <t>ミマン</t>
    </rPh>
    <phoneticPr fontId="2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</si>
  <si>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</si>
  <si>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</si>
  <si>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</si>
  <si>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</si>
  <si>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(一)夜間
 ３０分未満</t>
    <rPh sb="1" eb="2">
      <t>イチ</t>
    </rPh>
    <rPh sb="9" eb="10">
      <t>フン</t>
    </rPh>
    <rPh sb="10" eb="12">
      <t>ミマン</t>
    </rPh>
    <phoneticPr fontId="2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</si>
  <si>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</si>
  <si>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</si>
  <si>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</si>
  <si>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</si>
  <si>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(1)深夜
 ３０分未満</t>
    <rPh sb="3" eb="5">
      <t>シンヤ</t>
    </rPh>
    <rPh sb="9" eb="10">
      <t>フン</t>
    </rPh>
    <rPh sb="10" eb="12">
      <t>ミマン</t>
    </rPh>
    <phoneticPr fontId="2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</si>
  <si>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</si>
  <si>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(一)深夜
 ３０分未満</t>
    <rPh sb="1" eb="2">
      <t>イチ</t>
    </rPh>
    <rPh sb="9" eb="10">
      <t>フン</t>
    </rPh>
    <rPh sb="10" eb="12">
      <t>ミマン</t>
    </rPh>
    <phoneticPr fontId="2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</si>
  <si>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</si>
  <si>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</si>
  <si>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</si>
  <si>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</si>
  <si>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</si>
  <si>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(1)日中増分
 ３０分未満</t>
    <rPh sb="11" eb="12">
      <t>フン</t>
    </rPh>
    <rPh sb="12" eb="14">
      <t>ミマン</t>
    </rPh>
    <phoneticPr fontId="2"/>
  </si>
  <si>
    <t>(1)早朝増分
 ３０分未満</t>
    <rPh sb="11" eb="12">
      <t>フン</t>
    </rPh>
    <rPh sb="12" eb="14">
      <t>ミマン</t>
    </rPh>
    <phoneticPr fontId="2"/>
  </si>
  <si>
    <t>(1)夜間増分
 ３０分未満</t>
    <rPh sb="11" eb="12">
      <t>フン</t>
    </rPh>
    <rPh sb="12" eb="14">
      <t>ミマン</t>
    </rPh>
    <phoneticPr fontId="2"/>
  </si>
  <si>
    <t>(1)深夜増分
 ３０分未満</t>
    <rPh sb="11" eb="12">
      <t>フン</t>
    </rPh>
    <rPh sb="12" eb="14">
      <t>ミマン</t>
    </rPh>
    <phoneticPr fontId="2"/>
  </si>
  <si>
    <t>身体日中０．５</t>
    <rPh sb="0" eb="2">
      <t>シンタイ</t>
    </rPh>
    <rPh sb="2" eb="3">
      <t>ヒ</t>
    </rPh>
    <rPh sb="3" eb="4">
      <t>チュウ</t>
    </rPh>
    <phoneticPr fontId="2"/>
  </si>
  <si>
    <t>身体日中０．５・２人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</si>
  <si>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身体日中１．０・２人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</si>
  <si>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身体日中１．０</t>
    <rPh sb="0" eb="2">
      <t>シンタイ</t>
    </rPh>
    <rPh sb="2" eb="3">
      <t>ヒ</t>
    </rPh>
    <rPh sb="3" eb="4">
      <t>チュウ</t>
    </rPh>
    <phoneticPr fontId="2"/>
  </si>
  <si>
    <t>身体日中１．５・２人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</si>
  <si>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家事日中増４．５</t>
    <rPh sb="2" eb="3">
      <t>ヒ</t>
    </rPh>
    <rPh sb="3" eb="4">
      <t>チュウ</t>
    </rPh>
    <rPh sb="4" eb="5">
      <t>ゾウ</t>
    </rPh>
    <phoneticPr fontId="2"/>
  </si>
  <si>
    <t>家事日中増４．５・２人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</si>
  <si>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家事日中増５．０</t>
    <rPh sb="2" eb="3">
      <t>ヒ</t>
    </rPh>
    <rPh sb="3" eb="4">
      <t>チュウ</t>
    </rPh>
    <rPh sb="4" eb="5">
      <t>ゾウ</t>
    </rPh>
    <phoneticPr fontId="2"/>
  </si>
  <si>
    <t>イ　居宅における身体介護　（重度訪問介護研修修了者：深夜増分）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8" eb="30">
      <t>ゾウブン</t>
    </rPh>
    <phoneticPr fontId="2"/>
  </si>
  <si>
    <t>身体重度研修深夜増０．５</t>
    <rPh sb="8" eb="9">
      <t>ゾウ</t>
    </rPh>
    <phoneticPr fontId="2"/>
  </si>
  <si>
    <t>身体重度研修深夜増０．５・２人</t>
    <rPh sb="8" eb="9">
      <t>ゾウ</t>
    </rPh>
    <rPh sb="14" eb="15">
      <t>ヒト</t>
    </rPh>
    <phoneticPr fontId="2"/>
  </si>
  <si>
    <t>身体重度研修深夜増１．０</t>
    <rPh sb="8" eb="9">
      <t>ゾウ</t>
    </rPh>
    <phoneticPr fontId="2"/>
  </si>
  <si>
    <t>身体重度研修深夜増１．０・２人</t>
    <rPh sb="8" eb="9">
      <t>ゾウ</t>
    </rPh>
    <rPh sb="14" eb="15">
      <t>ヒト</t>
    </rPh>
    <phoneticPr fontId="2"/>
  </si>
  <si>
    <t>身体重度研修深夜増１．５</t>
    <rPh sb="8" eb="9">
      <t>ゾウ</t>
    </rPh>
    <phoneticPr fontId="2"/>
  </si>
  <si>
    <t>身体重度研修深夜増１．５・２人</t>
    <rPh sb="8" eb="9">
      <t>ゾウ</t>
    </rPh>
    <rPh sb="14" eb="15">
      <t>ヒト</t>
    </rPh>
    <phoneticPr fontId="2"/>
  </si>
  <si>
    <t>身体重度研修深夜増２．０</t>
    <rPh sb="8" eb="9">
      <t>ゾウ</t>
    </rPh>
    <phoneticPr fontId="2"/>
  </si>
  <si>
    <t>身体重度研修深夜増２．０・２人</t>
    <rPh sb="8" eb="9">
      <t>ゾウ</t>
    </rPh>
    <rPh sb="14" eb="15">
      <t>ヒト</t>
    </rPh>
    <phoneticPr fontId="2"/>
  </si>
  <si>
    <t>身体重度研修深夜増２．５</t>
    <rPh sb="8" eb="9">
      <t>ゾウ</t>
    </rPh>
    <phoneticPr fontId="2"/>
  </si>
  <si>
    <t>身体重度研修深夜増２．５・２人</t>
    <rPh sb="8" eb="9">
      <t>ゾウ</t>
    </rPh>
    <rPh sb="14" eb="15">
      <t>ヒト</t>
    </rPh>
    <phoneticPr fontId="2"/>
  </si>
  <si>
    <t>身体重度研修深夜増３．０</t>
    <rPh sb="8" eb="9">
      <t>ゾウ</t>
    </rPh>
    <phoneticPr fontId="2"/>
  </si>
  <si>
    <t>身体重度研修深夜増３．０・２人</t>
    <rPh sb="8" eb="9">
      <t>ゾウ</t>
    </rPh>
    <rPh sb="14" eb="15">
      <t>ヒト</t>
    </rPh>
    <phoneticPr fontId="2"/>
  </si>
  <si>
    <t>身体重度研修深夜増３．５</t>
    <rPh sb="8" eb="9">
      <t>ゾウ</t>
    </rPh>
    <phoneticPr fontId="2"/>
  </si>
  <si>
    <t>身体重度研修深夜増３．５・２人</t>
    <rPh sb="8" eb="9">
      <t>ゾウ</t>
    </rPh>
    <rPh sb="14" eb="15">
      <t>ヒト</t>
    </rPh>
    <phoneticPr fontId="2"/>
  </si>
  <si>
    <t>身体重度研修深夜増４．０</t>
    <rPh sb="8" eb="9">
      <t>ゾウ</t>
    </rPh>
    <phoneticPr fontId="2"/>
  </si>
  <si>
    <t>身体重度研修深夜増４．０・２人</t>
    <rPh sb="8" eb="9">
      <t>ゾウ</t>
    </rPh>
    <rPh sb="14" eb="15">
      <t>ヒト</t>
    </rPh>
    <phoneticPr fontId="2"/>
  </si>
  <si>
    <t>身体重度研修深夜増４．５</t>
    <rPh sb="8" eb="9">
      <t>ゾウ</t>
    </rPh>
    <phoneticPr fontId="2"/>
  </si>
  <si>
    <t>身体重度研修深夜増４．５・２人</t>
    <rPh sb="8" eb="9">
      <t>ゾウ</t>
    </rPh>
    <rPh sb="14" eb="15">
      <t>ヒト</t>
    </rPh>
    <phoneticPr fontId="2"/>
  </si>
  <si>
    <t>身体重度研修深夜増５．０</t>
    <rPh sb="8" eb="9">
      <t>ゾウ</t>
    </rPh>
    <phoneticPr fontId="2"/>
  </si>
  <si>
    <t>身体重度研修深夜増５．０・２人</t>
    <rPh sb="8" eb="9">
      <t>ゾウ</t>
    </rPh>
    <rPh sb="14" eb="15">
      <t>ヒト</t>
    </rPh>
    <phoneticPr fontId="2"/>
  </si>
  <si>
    <t>身体重度研修深夜増５．５</t>
    <rPh sb="8" eb="9">
      <t>ゾウ</t>
    </rPh>
    <phoneticPr fontId="2"/>
  </si>
  <si>
    <t>身体重度研修深夜増５．５・２人</t>
    <rPh sb="8" eb="9">
      <t>ゾウ</t>
    </rPh>
    <rPh sb="14" eb="15">
      <t>ヒト</t>
    </rPh>
    <phoneticPr fontId="2"/>
  </si>
  <si>
    <t>身体重度研修深夜増６．０</t>
    <rPh sb="8" eb="9">
      <t>ゾウ</t>
    </rPh>
    <phoneticPr fontId="2"/>
  </si>
  <si>
    <t>身体重度研修深夜増６．０・２人</t>
    <rPh sb="8" eb="9">
      <t>ゾウ</t>
    </rPh>
    <rPh sb="14" eb="15">
      <t>ヒト</t>
    </rPh>
    <phoneticPr fontId="2"/>
  </si>
  <si>
    <t>身体重度研修深夜増６．５</t>
    <rPh sb="8" eb="9">
      <t>ゾウ</t>
    </rPh>
    <phoneticPr fontId="2"/>
  </si>
  <si>
    <t>身体重度研修深夜増６．５・２人</t>
    <rPh sb="8" eb="9">
      <t>ゾウ</t>
    </rPh>
    <rPh sb="14" eb="15">
      <t>ヒト</t>
    </rPh>
    <phoneticPr fontId="2"/>
  </si>
  <si>
    <t>身体夜間０．５・深夜０．５</t>
  </si>
  <si>
    <t>身体夜間０．５・深夜１．０</t>
  </si>
  <si>
    <t>身体夜間０．５・深夜１．５</t>
  </si>
  <si>
    <t>身体夜間０．５・深夜２．０</t>
  </si>
  <si>
    <t>身体夜間１．０・深夜０．５</t>
  </si>
  <si>
    <t>身体夜間１．０・深夜１．０</t>
  </si>
  <si>
    <t>身体重度研修日中２．０・夜間０．５・深夜０．５・２人</t>
    <rPh sb="6" eb="8">
      <t>ニッチュウ</t>
    </rPh>
    <rPh sb="12" eb="14">
      <t>ヤカン</t>
    </rPh>
    <rPh sb="18" eb="20">
      <t>シンヤ</t>
    </rPh>
    <rPh sb="25" eb="26">
      <t>ヒト</t>
    </rPh>
    <phoneticPr fontId="2"/>
  </si>
  <si>
    <t>身体日中１．５</t>
    <rPh sb="0" eb="2">
      <t>シンタイ</t>
    </rPh>
    <rPh sb="2" eb="3">
      <t>ヒ</t>
    </rPh>
    <rPh sb="3" eb="4">
      <t>チュウ</t>
    </rPh>
    <phoneticPr fontId="2"/>
  </si>
  <si>
    <t>身体深夜０．５・早朝０．５</t>
    <rPh sb="0" eb="2">
      <t>シンタイ</t>
    </rPh>
    <rPh sb="2" eb="4">
      <t>シンヤ</t>
    </rPh>
    <rPh sb="8" eb="10">
      <t>ソウチョウ</t>
    </rPh>
    <phoneticPr fontId="2"/>
  </si>
  <si>
    <t>身体深夜０．５・早朝１．５</t>
    <rPh sb="0" eb="2">
      <t>シンタイ</t>
    </rPh>
    <rPh sb="2" eb="4">
      <t>シンヤ</t>
    </rPh>
    <rPh sb="8" eb="10">
      <t>ソウチョウ</t>
    </rPh>
    <phoneticPr fontId="2"/>
  </si>
  <si>
    <t>身体夜間１．０</t>
    <rPh sb="0" eb="2">
      <t>シンタイ</t>
    </rPh>
    <phoneticPr fontId="2"/>
  </si>
  <si>
    <t>身体夜間１．０・２人</t>
    <rPh sb="0" eb="2">
      <t>シンタイ</t>
    </rPh>
    <rPh sb="9" eb="10">
      <t>ヒト</t>
    </rPh>
    <phoneticPr fontId="2"/>
  </si>
  <si>
    <t>身体夜間１．５</t>
    <rPh sb="0" eb="2">
      <t>シンタイ</t>
    </rPh>
    <phoneticPr fontId="2"/>
  </si>
  <si>
    <t>身体夜間１．５・２人</t>
    <rPh sb="0" eb="2">
      <t>シンタイ</t>
    </rPh>
    <rPh sb="9" eb="10">
      <t>ヒト</t>
    </rPh>
    <phoneticPr fontId="2"/>
  </si>
  <si>
    <t>身体夜間０．５</t>
    <rPh sb="0" eb="2">
      <t>シンタイ</t>
    </rPh>
    <phoneticPr fontId="2"/>
  </si>
  <si>
    <t>身体夜間０．５・２人</t>
    <rPh sb="0" eb="2">
      <t>シンタイ</t>
    </rPh>
    <rPh sb="9" eb="10">
      <t>ヒト</t>
    </rPh>
    <phoneticPr fontId="2"/>
  </si>
  <si>
    <t>身体深夜１．０</t>
    <rPh sb="0" eb="2">
      <t>シンタイ</t>
    </rPh>
    <phoneticPr fontId="2"/>
  </si>
  <si>
    <t>身体深夜１．０・２人</t>
    <rPh sb="0" eb="2">
      <t>シンタイ</t>
    </rPh>
    <rPh sb="9" eb="10">
      <t>ヒト</t>
    </rPh>
    <phoneticPr fontId="2"/>
  </si>
  <si>
    <t>身体深夜１．５</t>
    <rPh sb="0" eb="2">
      <t>シンタイ</t>
    </rPh>
    <phoneticPr fontId="2"/>
  </si>
  <si>
    <t>身体深夜１．５・２人</t>
    <rPh sb="0" eb="2">
      <t>シンタイ</t>
    </rPh>
    <rPh sb="9" eb="10">
      <t>ヒト</t>
    </rPh>
    <phoneticPr fontId="2"/>
  </si>
  <si>
    <t>身体深夜０．５</t>
    <rPh sb="0" eb="2">
      <t>シンタイ</t>
    </rPh>
    <phoneticPr fontId="2"/>
  </si>
  <si>
    <t>身体深夜０．５・２人</t>
    <rPh sb="0" eb="2">
      <t>シンタイ</t>
    </rPh>
    <rPh sb="9" eb="10">
      <t>ヒト</t>
    </rPh>
    <phoneticPr fontId="2"/>
  </si>
  <si>
    <t>身体早朝０．５・日中１．５</t>
    <rPh sb="0" eb="2">
      <t>シンタイ</t>
    </rPh>
    <phoneticPr fontId="2"/>
  </si>
  <si>
    <t>身体早朝０．５・日中０．５</t>
    <rPh sb="0" eb="2">
      <t>シンタイ</t>
    </rPh>
    <phoneticPr fontId="2"/>
  </si>
  <si>
    <t>身体日中０．５・夜間１．５</t>
    <rPh sb="0" eb="2">
      <t>シンタイ</t>
    </rPh>
    <phoneticPr fontId="2"/>
  </si>
  <si>
    <t>身体日中０．５・夜間０．５</t>
    <rPh sb="0" eb="2">
      <t>シンタイ</t>
    </rPh>
    <phoneticPr fontId="2"/>
  </si>
  <si>
    <t>身体深夜０．５・早朝２．０・日中０．５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</si>
  <si>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身体深夜０．５・早朝２．０・日中０．５・２人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</si>
  <si>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身体日中増０．５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</si>
  <si>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身体日中増０．５・２人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</si>
  <si>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身体日中増１．０・２人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</si>
  <si>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身体日中増１．０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</si>
  <si>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</si>
  <si>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身体早朝増１．５</t>
    <rPh sb="0" eb="2">
      <t>シンタイ</t>
    </rPh>
    <rPh sb="4" eb="5">
      <t>ゾウ</t>
    </rPh>
    <phoneticPr fontId="2"/>
  </si>
  <si>
    <t>身体早朝増１．５・２人</t>
    <rPh sb="0" eb="2">
      <t>シンタイ</t>
    </rPh>
    <rPh sb="4" eb="5">
      <t>ゾウ</t>
    </rPh>
    <rPh sb="10" eb="11">
      <t>ヒト</t>
    </rPh>
    <phoneticPr fontId="2"/>
  </si>
  <si>
    <t>身体早朝増０．５</t>
    <rPh sb="0" eb="2">
      <t>シンタイ</t>
    </rPh>
    <rPh sb="4" eb="5">
      <t>ゾウ</t>
    </rPh>
    <phoneticPr fontId="2"/>
  </si>
  <si>
    <t>身体夜間増１．０</t>
    <rPh sb="0" eb="2">
      <t>シンタイ</t>
    </rPh>
    <rPh sb="4" eb="5">
      <t>ゾウ</t>
    </rPh>
    <phoneticPr fontId="2"/>
  </si>
  <si>
    <t>身体夜間増１．０・２人</t>
    <rPh sb="0" eb="2">
      <t>シンタイ</t>
    </rPh>
    <rPh sb="4" eb="5">
      <t>ゾウ</t>
    </rPh>
    <rPh sb="10" eb="11">
      <t>ヒト</t>
    </rPh>
    <phoneticPr fontId="2"/>
  </si>
  <si>
    <t>身体夜間増１．５</t>
    <rPh sb="0" eb="2">
      <t>シンタイ</t>
    </rPh>
    <rPh sb="4" eb="5">
      <t>ゾウ</t>
    </rPh>
    <phoneticPr fontId="2"/>
  </si>
  <si>
    <t>身体夜間増１．５・２人</t>
    <rPh sb="0" eb="2">
      <t>シンタイ</t>
    </rPh>
    <rPh sb="4" eb="5">
      <t>ゾウ</t>
    </rPh>
    <rPh sb="10" eb="11">
      <t>ヒト</t>
    </rPh>
    <phoneticPr fontId="2"/>
  </si>
  <si>
    <t>身体夜間増０．５</t>
    <rPh sb="0" eb="2">
      <t>シンタイ</t>
    </rPh>
    <rPh sb="4" eb="5">
      <t>ゾウ</t>
    </rPh>
    <phoneticPr fontId="2"/>
  </si>
  <si>
    <t>身体夜間増０．５・２人</t>
    <rPh sb="0" eb="2">
      <t>シンタイ</t>
    </rPh>
    <rPh sb="4" eb="5">
      <t>ゾウ</t>
    </rPh>
    <rPh sb="10" eb="11">
      <t>ヒト</t>
    </rPh>
    <phoneticPr fontId="2"/>
  </si>
  <si>
    <t>身体深夜増０．５・２人</t>
    <rPh sb="0" eb="2">
      <t>シンタイ</t>
    </rPh>
    <rPh sb="4" eb="5">
      <t>ゾウ</t>
    </rPh>
    <rPh sb="10" eb="11">
      <t>ヒト</t>
    </rPh>
    <phoneticPr fontId="2"/>
  </si>
  <si>
    <t>身体日中０．５・夜間２．０・深夜０．５・２人</t>
    <rPh sb="0" eb="2">
      <t>シンタイ</t>
    </rPh>
    <rPh sb="21" eb="22">
      <t>ヒト</t>
    </rPh>
    <phoneticPr fontId="2"/>
  </si>
  <si>
    <t>身体日中０．５・夜間１．５・深夜０．５</t>
    <rPh sb="0" eb="2">
      <t>シンタイ</t>
    </rPh>
    <phoneticPr fontId="2"/>
  </si>
  <si>
    <t>身体重度研修日中５．５・２人</t>
    <rPh sb="6" eb="7">
      <t>ヒ</t>
    </rPh>
    <rPh sb="7" eb="8">
      <t>チュウ</t>
    </rPh>
    <rPh sb="13" eb="14">
      <t>ヒト</t>
    </rPh>
    <phoneticPr fontId="2"/>
  </si>
  <si>
    <t>身体重度研修日中６．０</t>
    <rPh sb="6" eb="7">
      <t>ヒ</t>
    </rPh>
    <rPh sb="7" eb="8">
      <t>チュウ</t>
    </rPh>
    <phoneticPr fontId="2"/>
  </si>
  <si>
    <t>身体重度研修日中６．０・２人</t>
    <rPh sb="6" eb="7">
      <t>ヒ</t>
    </rPh>
    <rPh sb="7" eb="8">
      <t>チュウ</t>
    </rPh>
    <rPh sb="13" eb="14">
      <t>ヒト</t>
    </rPh>
    <phoneticPr fontId="2"/>
  </si>
  <si>
    <t>身体重度研修日中６．５</t>
    <rPh sb="6" eb="7">
      <t>ヒ</t>
    </rPh>
    <rPh sb="7" eb="8">
      <t>チュウ</t>
    </rPh>
    <phoneticPr fontId="2"/>
  </si>
  <si>
    <t>身体重度研修日中６．５・２人</t>
    <rPh sb="6" eb="7">
      <t>ヒ</t>
    </rPh>
    <rPh sb="7" eb="8">
      <t>チュウ</t>
    </rPh>
    <rPh sb="13" eb="14">
      <t>ヒト</t>
    </rPh>
    <phoneticPr fontId="2"/>
  </si>
  <si>
    <t>身体重度研修日中７．０</t>
    <rPh sb="6" eb="7">
      <t>ヒ</t>
    </rPh>
    <rPh sb="7" eb="8">
      <t>チュウ</t>
    </rPh>
    <phoneticPr fontId="2"/>
  </si>
  <si>
    <t>身体重度研修日中７．０・２人</t>
    <rPh sb="6" eb="7">
      <t>ヒ</t>
    </rPh>
    <rPh sb="7" eb="8">
      <t>チュウ</t>
    </rPh>
    <rPh sb="13" eb="14">
      <t>ヒト</t>
    </rPh>
    <phoneticPr fontId="2"/>
  </si>
  <si>
    <t>身体重度研修日中７．５</t>
    <rPh sb="6" eb="7">
      <t>ヒ</t>
    </rPh>
    <rPh sb="7" eb="8">
      <t>チュウ</t>
    </rPh>
    <phoneticPr fontId="2"/>
  </si>
  <si>
    <t>身体重度研修日中７．５・２人</t>
    <rPh sb="6" eb="7">
      <t>ヒ</t>
    </rPh>
    <rPh sb="7" eb="8">
      <t>チュウ</t>
    </rPh>
    <rPh sb="13" eb="14">
      <t>ヒト</t>
    </rPh>
    <phoneticPr fontId="2"/>
  </si>
  <si>
    <t>身体重度研修日中８．０</t>
    <rPh sb="6" eb="7">
      <t>ヒ</t>
    </rPh>
    <rPh sb="7" eb="8">
      <t>チュウ</t>
    </rPh>
    <phoneticPr fontId="2"/>
  </si>
  <si>
    <t>身体重度研修日中８．０・２人</t>
    <rPh sb="6" eb="7">
      <t>ヒ</t>
    </rPh>
    <rPh sb="7" eb="8">
      <t>チュウ</t>
    </rPh>
    <rPh sb="13" eb="14">
      <t>ヒト</t>
    </rPh>
    <phoneticPr fontId="2"/>
  </si>
  <si>
    <t>身体重度研修日中８．５</t>
    <rPh sb="6" eb="7">
      <t>ヒ</t>
    </rPh>
    <rPh sb="7" eb="8">
      <t>チュウ</t>
    </rPh>
    <phoneticPr fontId="2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</si>
  <si>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</si>
  <si>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</si>
  <si>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</si>
  <si>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</si>
  <si>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</si>
  <si>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</si>
  <si>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</si>
  <si>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</si>
  <si>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</si>
  <si>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</si>
  <si>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</si>
  <si>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</si>
  <si>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</si>
  <si>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</si>
  <si>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</si>
  <si>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</si>
  <si>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身体夜間１．０・深夜１．５</t>
  </si>
  <si>
    <t>身体夜間１．０・深夜２．０</t>
  </si>
  <si>
    <t>身体夜間１．５・深夜０．５</t>
  </si>
  <si>
    <t>身体早朝１．５・日中０．５・２人</t>
    <rPh sb="0" eb="2">
      <t>シンタイ</t>
    </rPh>
    <phoneticPr fontId="2"/>
  </si>
  <si>
    <t>身体早朝１．５・日中１．０・２人</t>
    <rPh sb="0" eb="2">
      <t>シンタイ</t>
    </rPh>
    <phoneticPr fontId="2"/>
  </si>
  <si>
    <t>身体早朝１．５・日中１．５・２人</t>
    <rPh sb="0" eb="2">
      <t>シンタイ</t>
    </rPh>
    <phoneticPr fontId="2"/>
  </si>
  <si>
    <t>身体早朝２．０・日中０．５・２人</t>
    <rPh sb="0" eb="2">
      <t>シンタイ</t>
    </rPh>
    <phoneticPr fontId="2"/>
  </si>
  <si>
    <t>イ　居宅における身体介護　（重度訪問介護研修修了者：日中増分)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8" eb="30">
      <t>ゾウブン</t>
    </rPh>
    <phoneticPr fontId="2"/>
  </si>
  <si>
    <t>身体重度研修日中増０．５</t>
    <rPh sb="6" eb="7">
      <t>ヒ</t>
    </rPh>
    <rPh sb="7" eb="8">
      <t>チュウ</t>
    </rPh>
    <rPh sb="8" eb="9">
      <t>ゾウ</t>
    </rPh>
    <phoneticPr fontId="2"/>
  </si>
  <si>
    <t>身体重度研修日中増０．５・２人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</si>
  <si>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身体重度研修日中増１．０</t>
    <rPh sb="6" eb="7">
      <t>ヒ</t>
    </rPh>
    <rPh sb="7" eb="8">
      <t>チュウ</t>
    </rPh>
    <rPh sb="8" eb="9">
      <t>ゾウ</t>
    </rPh>
    <phoneticPr fontId="2"/>
  </si>
  <si>
    <t>身体重度研修日中増１．０・２人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</si>
  <si>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身体重度研修日中増１．５</t>
    <rPh sb="6" eb="7">
      <t>ヒ</t>
    </rPh>
    <rPh sb="7" eb="8">
      <t>チュウ</t>
    </rPh>
    <rPh sb="8" eb="9">
      <t>ゾウ</t>
    </rPh>
    <phoneticPr fontId="2"/>
  </si>
  <si>
    <t>身体重度研修日中増１．５・２人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</si>
  <si>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身体重度研修日中増２．０</t>
    <rPh sb="6" eb="7">
      <t>ヒ</t>
    </rPh>
    <rPh sb="7" eb="8">
      <t>チュウ</t>
    </rPh>
    <rPh sb="8" eb="9">
      <t>ゾウ</t>
    </rPh>
    <phoneticPr fontId="2"/>
  </si>
  <si>
    <t>身体重度研修日中増２．０・２人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</si>
  <si>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身体重度研修日中増２．５</t>
    <rPh sb="6" eb="7">
      <t>ヒ</t>
    </rPh>
    <rPh sb="7" eb="8">
      <t>チュウ</t>
    </rPh>
    <rPh sb="8" eb="9">
      <t>ゾウ</t>
    </rPh>
    <phoneticPr fontId="2"/>
  </si>
  <si>
    <t>身体重度研修日中増２．５・２人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</si>
  <si>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身体重度研修日中増３．０</t>
    <rPh sb="6" eb="7">
      <t>ヒ</t>
    </rPh>
    <rPh sb="7" eb="8">
      <t>チュウ</t>
    </rPh>
    <rPh sb="8" eb="9">
      <t>ゾウ</t>
    </rPh>
    <phoneticPr fontId="2"/>
  </si>
  <si>
    <t>身体重度研修日中増３．０・２人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</si>
  <si>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身体重度研修日中増３．５</t>
    <rPh sb="6" eb="7">
      <t>ヒ</t>
    </rPh>
    <rPh sb="7" eb="8">
      <t>チュウ</t>
    </rPh>
    <rPh sb="8" eb="9">
      <t>ゾウ</t>
    </rPh>
    <phoneticPr fontId="2"/>
  </si>
  <si>
    <t>身体重度研修日中増３．５・２人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</si>
  <si>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身体重度研修日中増４．０</t>
    <rPh sb="6" eb="7">
      <t>ヒ</t>
    </rPh>
    <rPh sb="7" eb="8">
      <t>チュウ</t>
    </rPh>
    <rPh sb="8" eb="9">
      <t>ゾウ</t>
    </rPh>
    <phoneticPr fontId="2"/>
  </si>
  <si>
    <t>身体重度研修日中増４．０・２人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</si>
  <si>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身体重度研修日中増４．５</t>
    <rPh sb="6" eb="7">
      <t>ヒ</t>
    </rPh>
    <rPh sb="7" eb="8">
      <t>チュウ</t>
    </rPh>
    <rPh sb="8" eb="9">
      <t>ゾウ</t>
    </rPh>
    <phoneticPr fontId="2"/>
  </si>
  <si>
    <t>身体重度研修日中増４．５・２人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</si>
  <si>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身体重度研修日中増５．０</t>
    <rPh sb="6" eb="7">
      <t>ヒ</t>
    </rPh>
    <rPh sb="7" eb="8">
      <t>チュウ</t>
    </rPh>
    <rPh sb="8" eb="9">
      <t>ゾウ</t>
    </rPh>
    <phoneticPr fontId="2"/>
  </si>
  <si>
    <t>身体重度研修日中増５．０・２人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</si>
  <si>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身体重度研修日中増５．５</t>
    <rPh sb="6" eb="7">
      <t>ヒ</t>
    </rPh>
    <rPh sb="7" eb="8">
      <t>チュウ</t>
    </rPh>
    <rPh sb="8" eb="9">
      <t>ゾウ</t>
    </rPh>
    <phoneticPr fontId="2"/>
  </si>
  <si>
    <t>身体重度研修日中増５．５・２人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</si>
  <si>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身体重度研修日中増６．０</t>
    <rPh sb="6" eb="7">
      <t>ヒ</t>
    </rPh>
    <rPh sb="7" eb="8">
      <t>チュウ</t>
    </rPh>
    <rPh sb="8" eb="9">
      <t>ゾウ</t>
    </rPh>
    <phoneticPr fontId="2"/>
  </si>
  <si>
    <t>身体重度研修日中増６．０・２人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</si>
  <si>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身体重度研修日中増６．５</t>
    <rPh sb="6" eb="7">
      <t>ヒ</t>
    </rPh>
    <rPh sb="7" eb="8">
      <t>チュウ</t>
    </rPh>
    <rPh sb="8" eb="9">
      <t>ゾウ</t>
    </rPh>
    <phoneticPr fontId="2"/>
  </si>
  <si>
    <t>身体重度研修日中増６．５・２人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</si>
  <si>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身体重度研修日中増７．０</t>
    <rPh sb="6" eb="7">
      <t>ヒ</t>
    </rPh>
    <rPh sb="7" eb="8">
      <t>チュウ</t>
    </rPh>
    <rPh sb="8" eb="9">
      <t>ゾウ</t>
    </rPh>
    <phoneticPr fontId="2"/>
  </si>
  <si>
    <t>身体重度研修日中増７．０・２人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</si>
  <si>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身体重度研修日中増７．５</t>
    <rPh sb="6" eb="7">
      <t>ヒ</t>
    </rPh>
    <rPh sb="7" eb="8">
      <t>チュウ</t>
    </rPh>
    <rPh sb="8" eb="9">
      <t>ゾウ</t>
    </rPh>
    <phoneticPr fontId="2"/>
  </si>
  <si>
    <t>身体重度研修日中増７．５・２人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</si>
  <si>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家事日中０．５・夜間０．５・深夜０．５・２人</t>
    <rPh sb="21" eb="22">
      <t>ヒト</t>
    </rPh>
    <phoneticPr fontId="2"/>
  </si>
  <si>
    <t>家事日中増０．５</t>
    <rPh sb="2" eb="3">
      <t>ヒ</t>
    </rPh>
    <rPh sb="3" eb="4">
      <t>チュウ</t>
    </rPh>
    <rPh sb="4" eb="5">
      <t>ゾウ</t>
    </rPh>
    <phoneticPr fontId="2"/>
  </si>
  <si>
    <t>家事日中増０．５・２人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</si>
  <si>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家事日中増１．０</t>
    <rPh sb="2" eb="3">
      <t>ヒ</t>
    </rPh>
    <rPh sb="3" eb="4">
      <t>チュウ</t>
    </rPh>
    <rPh sb="4" eb="5">
      <t>ゾウ</t>
    </rPh>
    <phoneticPr fontId="2"/>
  </si>
  <si>
    <t>家事日中増５．５・２人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</si>
  <si>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家事夜間増３．５</t>
    <rPh sb="4" eb="5">
      <t>ゾウ</t>
    </rPh>
    <phoneticPr fontId="2"/>
  </si>
  <si>
    <t>家事夜間増３．５・２人</t>
    <rPh sb="4" eb="5">
      <t>ゾウ</t>
    </rPh>
    <rPh sb="10" eb="11">
      <t>ヒト</t>
    </rPh>
    <phoneticPr fontId="2"/>
  </si>
  <si>
    <t>家事夜間増４．０</t>
    <rPh sb="4" eb="5">
      <t>ゾウ</t>
    </rPh>
    <phoneticPr fontId="2"/>
  </si>
  <si>
    <t>家事夜間増４．０・２人</t>
    <rPh sb="4" eb="5">
      <t>ゾウ</t>
    </rPh>
    <rPh sb="10" eb="11">
      <t>ヒト</t>
    </rPh>
    <phoneticPr fontId="2"/>
  </si>
  <si>
    <t>家事深夜増０．５</t>
    <rPh sb="4" eb="5">
      <t>ゾウ</t>
    </rPh>
    <phoneticPr fontId="2"/>
  </si>
  <si>
    <t>家事深夜増０．５・２人</t>
    <rPh sb="4" eb="5">
      <t>ゾウ</t>
    </rPh>
    <rPh sb="10" eb="11">
      <t>ヒト</t>
    </rPh>
    <phoneticPr fontId="2"/>
  </si>
  <si>
    <t>家事深夜増１．０</t>
    <rPh sb="4" eb="5">
      <t>ゾウ</t>
    </rPh>
    <phoneticPr fontId="2"/>
  </si>
  <si>
    <t>家事深夜増１．０・２人</t>
    <rPh sb="4" eb="5">
      <t>ゾウ</t>
    </rPh>
    <rPh sb="10" eb="11">
      <t>ヒト</t>
    </rPh>
    <phoneticPr fontId="2"/>
  </si>
  <si>
    <t>家事深夜増１．５</t>
    <rPh sb="4" eb="5">
      <t>ゾウ</t>
    </rPh>
    <phoneticPr fontId="2"/>
  </si>
  <si>
    <t>家事深夜増１．５・２人</t>
    <rPh sb="4" eb="5">
      <t>ゾウ</t>
    </rPh>
    <rPh sb="10" eb="11">
      <t>ヒト</t>
    </rPh>
    <phoneticPr fontId="2"/>
  </si>
  <si>
    <t>家事深夜増２．０</t>
    <rPh sb="4" eb="5">
      <t>ゾウ</t>
    </rPh>
    <phoneticPr fontId="2"/>
  </si>
  <si>
    <t>家事深夜増２．０・２人</t>
    <rPh sb="4" eb="5">
      <t>ゾウ</t>
    </rPh>
    <rPh sb="10" eb="11">
      <t>ヒト</t>
    </rPh>
    <phoneticPr fontId="2"/>
  </si>
  <si>
    <t>家事深夜増２．５</t>
    <rPh sb="4" eb="5">
      <t>ゾウ</t>
    </rPh>
    <phoneticPr fontId="2"/>
  </si>
  <si>
    <t>家事深夜増２．５・２人</t>
    <rPh sb="4" eb="5">
      <t>ゾウ</t>
    </rPh>
    <rPh sb="10" eb="11">
      <t>ヒト</t>
    </rPh>
    <phoneticPr fontId="2"/>
  </si>
  <si>
    <t>家事深夜増３．０</t>
    <rPh sb="4" eb="5">
      <t>ゾウ</t>
    </rPh>
    <phoneticPr fontId="2"/>
  </si>
  <si>
    <t>家事深夜増３．０・２人</t>
    <rPh sb="4" eb="5">
      <t>ゾウ</t>
    </rPh>
    <rPh sb="10" eb="11">
      <t>ヒト</t>
    </rPh>
    <phoneticPr fontId="2"/>
  </si>
  <si>
    <t>家事深夜増３．５</t>
    <rPh sb="4" eb="5">
      <t>ゾウ</t>
    </rPh>
    <phoneticPr fontId="2"/>
  </si>
  <si>
    <t>家事深夜増３．５・２人</t>
    <rPh sb="4" eb="5">
      <t>ゾウ</t>
    </rPh>
    <rPh sb="10" eb="11">
      <t>ヒト</t>
    </rPh>
    <phoneticPr fontId="2"/>
  </si>
  <si>
    <t>家事深夜増４．０</t>
    <rPh sb="4" eb="5">
      <t>ゾウ</t>
    </rPh>
    <phoneticPr fontId="2"/>
  </si>
  <si>
    <t>家事深夜増４．０・２人</t>
    <rPh sb="4" eb="5">
      <t>ゾウ</t>
    </rPh>
    <rPh sb="10" eb="11">
      <t>ヒト</t>
    </rPh>
    <phoneticPr fontId="2"/>
  </si>
  <si>
    <t>家事深夜増４．５</t>
    <rPh sb="4" eb="5">
      <t>ゾウ</t>
    </rPh>
    <phoneticPr fontId="2"/>
  </si>
  <si>
    <t>家事深夜増４．５・２人</t>
    <rPh sb="4" eb="5">
      <t>ゾウ</t>
    </rPh>
    <rPh sb="10" eb="11">
      <t>ヒト</t>
    </rPh>
    <phoneticPr fontId="2"/>
  </si>
  <si>
    <t>家事深夜増５．０</t>
    <rPh sb="4" eb="5">
      <t>ゾウ</t>
    </rPh>
    <phoneticPr fontId="2"/>
  </si>
  <si>
    <t>家事深夜増５．０・２人</t>
    <rPh sb="4" eb="5">
      <t>ゾウ</t>
    </rPh>
    <rPh sb="10" eb="11">
      <t>ヒト</t>
    </rPh>
    <phoneticPr fontId="2"/>
  </si>
  <si>
    <t>家事深夜増５．５</t>
    <rPh sb="4" eb="5">
      <t>ゾウ</t>
    </rPh>
    <phoneticPr fontId="2"/>
  </si>
  <si>
    <t>家事深夜増５．５・２人</t>
    <rPh sb="4" eb="5">
      <t>ゾウ</t>
    </rPh>
    <rPh sb="10" eb="11">
      <t>ヒト</t>
    </rPh>
    <phoneticPr fontId="2"/>
  </si>
  <si>
    <t>家事深夜増６．０</t>
    <rPh sb="4" eb="5">
      <t>ゾウ</t>
    </rPh>
    <phoneticPr fontId="2"/>
  </si>
  <si>
    <t>家事深夜増６．０・２人</t>
    <rPh sb="4" eb="5">
      <t>ゾウ</t>
    </rPh>
    <rPh sb="10" eb="11">
      <t>ヒト</t>
    </rPh>
    <phoneticPr fontId="2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</si>
  <si>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</si>
  <si>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2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</si>
  <si>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2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</si>
  <si>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</si>
  <si>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</si>
  <si>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</si>
  <si>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2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</si>
  <si>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2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</si>
  <si>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</si>
  <si>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</si>
  <si>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</si>
  <si>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</si>
  <si>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2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</si>
  <si>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2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</si>
  <si>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2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</si>
  <si>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</si>
  <si>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</si>
  <si>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加算</t>
    <rPh sb="0" eb="2">
      <t>カサン</t>
    </rPh>
    <phoneticPr fontId="2"/>
  </si>
  <si>
    <t>１日目</t>
    <rPh sb="1" eb="2">
      <t>ヒ</t>
    </rPh>
    <rPh sb="2" eb="3">
      <t>メ</t>
    </rPh>
    <phoneticPr fontId="2"/>
  </si>
  <si>
    <t>２日目</t>
    <rPh sb="1" eb="2">
      <t>ヒ</t>
    </rPh>
    <rPh sb="2" eb="3">
      <t>メ</t>
    </rPh>
    <phoneticPr fontId="2"/>
  </si>
  <si>
    <t>夜間の
　　場合</t>
    <rPh sb="0" eb="2">
      <t>ヤカン</t>
    </rPh>
    <rPh sb="6" eb="8">
      <t>バアイ</t>
    </rPh>
    <phoneticPr fontId="2"/>
  </si>
  <si>
    <t>早朝の
　　場合</t>
    <rPh sb="0" eb="2">
      <t>ソウチョウ</t>
    </rPh>
    <rPh sb="6" eb="8">
      <t>バアイ</t>
    </rPh>
    <phoneticPr fontId="2"/>
  </si>
  <si>
    <t>深夜の
　　場合</t>
    <rPh sb="0" eb="2">
      <t>シンヤ</t>
    </rPh>
    <rPh sb="6" eb="8">
      <t>バアイ</t>
    </rPh>
    <phoneticPr fontId="2"/>
  </si>
  <si>
    <t>(1)夜間 ３０分未満</t>
    <rPh sb="8" eb="9">
      <t>フン</t>
    </rPh>
    <rPh sb="9" eb="11">
      <t>ミマン</t>
    </rPh>
    <phoneticPr fontId="2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</si>
  <si>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</si>
  <si>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</si>
  <si>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身体深夜２．０・日中０．５</t>
    <rPh sb="0" eb="2">
      <t>シンタイ</t>
    </rPh>
    <rPh sb="2" eb="4">
      <t>シンヤ</t>
    </rPh>
    <phoneticPr fontId="2"/>
  </si>
  <si>
    <t>身体深夜２．０・日中０．５・２人</t>
    <rPh sb="0" eb="2">
      <t>シンタイ</t>
    </rPh>
    <rPh sb="2" eb="4">
      <t>シンヤ</t>
    </rPh>
    <rPh sb="15" eb="16">
      <t>ヒト</t>
    </rPh>
    <phoneticPr fontId="2"/>
  </si>
  <si>
    <t>身体深夜２．０・日中１．０</t>
    <rPh sb="0" eb="2">
      <t>シンタイ</t>
    </rPh>
    <rPh sb="2" eb="4">
      <t>シンヤ</t>
    </rPh>
    <phoneticPr fontId="2"/>
  </si>
  <si>
    <t>身体早朝１．０・日中１．５</t>
    <rPh sb="0" eb="2">
      <t>シンタイ</t>
    </rPh>
    <phoneticPr fontId="2"/>
  </si>
  <si>
    <t>身体早朝１．０・日中２．０</t>
    <rPh sb="0" eb="2">
      <t>シンタイ</t>
    </rPh>
    <phoneticPr fontId="2"/>
  </si>
  <si>
    <t>身体早朝１．５・日中０．５</t>
    <rPh sb="0" eb="2">
      <t>シンタイ</t>
    </rPh>
    <phoneticPr fontId="2"/>
  </si>
  <si>
    <t>身体早朝１．５・日中１．０</t>
    <rPh sb="0" eb="2">
      <t>シンタイ</t>
    </rPh>
    <phoneticPr fontId="2"/>
  </si>
  <si>
    <t>身体早朝１．５・日中１．５</t>
    <rPh sb="0" eb="2">
      <t>シンタイ</t>
    </rPh>
    <phoneticPr fontId="2"/>
  </si>
  <si>
    <t>身体早朝２．０・日中０．５</t>
    <rPh sb="0" eb="2">
      <t>シンタイ</t>
    </rPh>
    <phoneticPr fontId="2"/>
  </si>
  <si>
    <t>身体早朝２．０・日中１．０</t>
    <rPh sb="0" eb="2">
      <t>シンタイ</t>
    </rPh>
    <phoneticPr fontId="2"/>
  </si>
  <si>
    <t>身体深夜０．５・早朝１．５・日中０．５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</si>
  <si>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</si>
  <si>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</si>
  <si>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</si>
  <si>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</si>
  <si>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</si>
  <si>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</si>
  <si>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</si>
  <si>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</si>
  <si>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</si>
  <si>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</si>
  <si>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</si>
  <si>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</si>
  <si>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</si>
  <si>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身体深夜１．０・早朝１．０・日中１．０・２人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</si>
  <si>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</si>
  <si>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</si>
  <si>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</si>
  <si>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</si>
  <si>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</si>
  <si>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</si>
  <si>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</si>
  <si>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身体日中２．０・夜間１．０・２人</t>
    <rPh sb="0" eb="2">
      <t>シンタイ</t>
    </rPh>
    <phoneticPr fontId="2"/>
  </si>
  <si>
    <t>身体日中２．５・夜間０．５・２人</t>
    <rPh sb="0" eb="2">
      <t>シンタイ</t>
    </rPh>
    <phoneticPr fontId="2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</si>
  <si>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</si>
  <si>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</si>
  <si>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</si>
  <si>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</si>
  <si>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</si>
  <si>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</si>
  <si>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</si>
  <si>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</si>
  <si>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</si>
  <si>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</si>
  <si>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</si>
  <si>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</si>
  <si>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</si>
  <si>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(1)日中
 ３０分未満</t>
    <rPh sb="9" eb="10">
      <t>フン</t>
    </rPh>
    <rPh sb="10" eb="12">
      <t>ミマン</t>
    </rPh>
    <phoneticPr fontId="2"/>
  </si>
  <si>
    <t>イ　居宅における身体介護　（日中のみ）</t>
    <rPh sb="2" eb="4">
      <t>キョタク</t>
    </rPh>
    <rPh sb="8" eb="10">
      <t>シンタイ</t>
    </rPh>
    <rPh sb="10" eb="12">
      <t>カイゴ</t>
    </rPh>
    <rPh sb="14" eb="15">
      <t>ヒ</t>
    </rPh>
    <rPh sb="15" eb="16">
      <t>チュウ</t>
    </rPh>
    <phoneticPr fontId="2"/>
  </si>
  <si>
    <t>イ　居宅における身体介護　（早朝のみ）</t>
    <rPh sb="8" eb="10">
      <t>シンタイ</t>
    </rPh>
    <rPh sb="10" eb="12">
      <t>カイゴ</t>
    </rPh>
    <rPh sb="14" eb="16">
      <t>ソウチョウ</t>
    </rPh>
    <phoneticPr fontId="2"/>
  </si>
  <si>
    <t>イ　居宅における身体介護　（夜間のみ）</t>
    <rPh sb="8" eb="10">
      <t>シンタイ</t>
    </rPh>
    <rPh sb="10" eb="12">
      <t>カイゴ</t>
    </rPh>
    <rPh sb="14" eb="16">
      <t>ヤカン</t>
    </rPh>
    <phoneticPr fontId="2"/>
  </si>
  <si>
    <t>イ　居宅における身体介護　（深夜のみ）</t>
    <rPh sb="8" eb="10">
      <t>シンタイ</t>
    </rPh>
    <rPh sb="10" eb="12">
      <t>カイゴ</t>
    </rPh>
    <rPh sb="14" eb="16">
      <t>シンヤ</t>
    </rPh>
    <phoneticPr fontId="2"/>
  </si>
  <si>
    <t>イ　居宅における身体介護　（深夜＋早朝）</t>
    <rPh sb="8" eb="10">
      <t>シンタイ</t>
    </rPh>
    <rPh sb="10" eb="12">
      <t>カイゴ</t>
    </rPh>
    <rPh sb="14" eb="16">
      <t>シンヤ</t>
    </rPh>
    <rPh sb="17" eb="19">
      <t>ソウチョウ</t>
    </rPh>
    <phoneticPr fontId="2"/>
  </si>
  <si>
    <t>イ　居宅における身体介護　（早朝＋日中）</t>
    <rPh sb="8" eb="10">
      <t>シンタイ</t>
    </rPh>
    <rPh sb="10" eb="12">
      <t>カイゴ</t>
    </rPh>
    <rPh sb="14" eb="16">
      <t>ソウチョウ</t>
    </rPh>
    <rPh sb="17" eb="18">
      <t>ヒ</t>
    </rPh>
    <rPh sb="18" eb="19">
      <t>チュウ</t>
    </rPh>
    <phoneticPr fontId="2"/>
  </si>
  <si>
    <t>イ　居宅における身体介護　（日中＋夜間）</t>
    <rPh sb="8" eb="10">
      <t>シンタイ</t>
    </rPh>
    <rPh sb="10" eb="12">
      <t>カイゴ</t>
    </rPh>
    <rPh sb="14" eb="15">
      <t>ヒ</t>
    </rPh>
    <rPh sb="15" eb="16">
      <t>チュウ</t>
    </rPh>
    <rPh sb="17" eb="19">
      <t>ヤカン</t>
    </rPh>
    <phoneticPr fontId="2"/>
  </si>
  <si>
    <t>イ　居宅における身体介護　（深夜＋早朝＋日中）</t>
    <rPh sb="8" eb="10">
      <t>シンタイ</t>
    </rPh>
    <rPh sb="10" eb="12">
      <t>カイゴ</t>
    </rPh>
    <rPh sb="14" eb="16">
      <t>シンヤ</t>
    </rPh>
    <rPh sb="17" eb="19">
      <t>ソウチョウ</t>
    </rPh>
    <rPh sb="20" eb="21">
      <t>ヒ</t>
    </rPh>
    <rPh sb="21" eb="22">
      <t>チュウ</t>
    </rPh>
    <phoneticPr fontId="2"/>
  </si>
  <si>
    <t>イ　居宅における身体介護　（夜間＋深夜）</t>
    <rPh sb="8" eb="10">
      <t>シンタイ</t>
    </rPh>
    <rPh sb="10" eb="12">
      <t>カイゴ</t>
    </rPh>
    <rPh sb="14" eb="16">
      <t>ヤカン</t>
    </rPh>
    <rPh sb="17" eb="19">
      <t>シンヤ</t>
    </rPh>
    <phoneticPr fontId="2"/>
  </si>
  <si>
    <t>イ　居宅における身体介護　（日を跨る場合　２日目深夜増分）</t>
    <rPh sb="8" eb="10">
      <t>シンタイ</t>
    </rPh>
    <rPh sb="10" eb="12">
      <t>カイゴ</t>
    </rPh>
    <rPh sb="14" eb="15">
      <t>ヒ</t>
    </rPh>
    <rPh sb="16" eb="17">
      <t>マタガ</t>
    </rPh>
    <rPh sb="18" eb="20">
      <t>バアイ</t>
    </rPh>
    <rPh sb="22" eb="23">
      <t>ヒ</t>
    </rPh>
    <rPh sb="23" eb="24">
      <t>メ</t>
    </rPh>
    <rPh sb="24" eb="26">
      <t>シンヤ</t>
    </rPh>
    <rPh sb="26" eb="28">
      <t>ゾウブン</t>
    </rPh>
    <phoneticPr fontId="2"/>
  </si>
  <si>
    <t>イ　居宅における身体介護　（深夜＋早朝＋日中）　　※サービス間隔が２時間未満の場合</t>
    <rPh sb="8" eb="10">
      <t>シンタイ</t>
    </rPh>
    <rPh sb="10" eb="12">
      <t>カイゴ</t>
    </rPh>
    <rPh sb="14" eb="16">
      <t>シンヤ</t>
    </rPh>
    <rPh sb="17" eb="19">
      <t>ソウチョウ</t>
    </rPh>
    <rPh sb="20" eb="21">
      <t>ヒ</t>
    </rPh>
    <rPh sb="21" eb="22">
      <t>チュウ</t>
    </rPh>
    <rPh sb="30" eb="32">
      <t>カンカク</t>
    </rPh>
    <rPh sb="34" eb="36">
      <t>ジカン</t>
    </rPh>
    <rPh sb="36" eb="38">
      <t>ミマン</t>
    </rPh>
    <rPh sb="39" eb="41">
      <t>バアイ</t>
    </rPh>
    <phoneticPr fontId="2"/>
  </si>
  <si>
    <t>イ　居宅における身体介護　（深夜＋日中）　　※サービス間隔が２時間未満の場合</t>
    <rPh sb="8" eb="10">
      <t>シンタイ</t>
    </rPh>
    <rPh sb="10" eb="12">
      <t>カイゴ</t>
    </rPh>
    <rPh sb="14" eb="16">
      <t>シンヤ</t>
    </rPh>
    <rPh sb="17" eb="18">
      <t>ヒ</t>
    </rPh>
    <rPh sb="18" eb="19">
      <t>チュウ</t>
    </rPh>
    <phoneticPr fontId="2"/>
  </si>
  <si>
    <t>イ　居宅における身体介護　（早朝＋日中＋夜間）　　※サービス間隔が２時間未満の場合</t>
    <rPh sb="8" eb="10">
      <t>シンタイ</t>
    </rPh>
    <rPh sb="10" eb="12">
      <t>カイゴ</t>
    </rPh>
    <rPh sb="14" eb="16">
      <t>ソウチョウ</t>
    </rPh>
    <rPh sb="17" eb="18">
      <t>ヒ</t>
    </rPh>
    <rPh sb="18" eb="19">
      <t>チュウ</t>
    </rPh>
    <rPh sb="20" eb="22">
      <t>ヤカン</t>
    </rPh>
    <phoneticPr fontId="2"/>
  </si>
  <si>
    <t>イ　居宅における身体介護　（日中＋夜間＋深夜）　　※サービス間隔が２時間未満の場合</t>
    <rPh sb="8" eb="10">
      <t>シンタイ</t>
    </rPh>
    <rPh sb="10" eb="12">
      <t>カイゴ</t>
    </rPh>
    <rPh sb="14" eb="15">
      <t>ヒ</t>
    </rPh>
    <rPh sb="15" eb="16">
      <t>チュウ</t>
    </rPh>
    <rPh sb="17" eb="19">
      <t>ヤカン</t>
    </rPh>
    <rPh sb="20" eb="22">
      <t>シンヤ</t>
    </rPh>
    <phoneticPr fontId="2"/>
  </si>
  <si>
    <t>イ　居宅における身体介護　（日中増分)</t>
    <rPh sb="8" eb="10">
      <t>シンタイ</t>
    </rPh>
    <rPh sb="10" eb="12">
      <t>カイゴ</t>
    </rPh>
    <rPh sb="14" eb="15">
      <t>ヒ</t>
    </rPh>
    <rPh sb="15" eb="16">
      <t>チュウ</t>
    </rPh>
    <rPh sb="16" eb="18">
      <t>ゾウブン</t>
    </rPh>
    <phoneticPr fontId="2"/>
  </si>
  <si>
    <t>家事夜間増０．５</t>
    <rPh sb="4" eb="5">
      <t>ゾウ</t>
    </rPh>
    <phoneticPr fontId="2"/>
  </si>
  <si>
    <t>家事夜間増０．５・２人</t>
    <rPh sb="4" eb="5">
      <t>ゾウ</t>
    </rPh>
    <rPh sb="10" eb="11">
      <t>ヒト</t>
    </rPh>
    <phoneticPr fontId="2"/>
  </si>
  <si>
    <t>家事夜間増１．０</t>
    <rPh sb="4" eb="5">
      <t>ゾウ</t>
    </rPh>
    <phoneticPr fontId="2"/>
  </si>
  <si>
    <t>家事夜間増１．０・２人</t>
    <rPh sb="4" eb="5">
      <t>ゾウ</t>
    </rPh>
    <rPh sb="10" eb="11">
      <t>ヒト</t>
    </rPh>
    <phoneticPr fontId="2"/>
  </si>
  <si>
    <t>家事夜間増１．５</t>
    <rPh sb="4" eb="5">
      <t>ゾウ</t>
    </rPh>
    <phoneticPr fontId="2"/>
  </si>
  <si>
    <t>家事夜間増１．５・２人</t>
    <rPh sb="4" eb="5">
      <t>ゾウ</t>
    </rPh>
    <rPh sb="10" eb="11">
      <t>ヒト</t>
    </rPh>
    <phoneticPr fontId="2"/>
  </si>
  <si>
    <t>家事夜間増２．０</t>
    <rPh sb="4" eb="5">
      <t>ゾウ</t>
    </rPh>
    <phoneticPr fontId="2"/>
  </si>
  <si>
    <t>家事夜間増２．０・２人</t>
    <rPh sb="4" eb="5">
      <t>ゾウ</t>
    </rPh>
    <rPh sb="10" eb="11">
      <t>ヒト</t>
    </rPh>
    <phoneticPr fontId="2"/>
  </si>
  <si>
    <t>家事夜間増２．５</t>
    <rPh sb="4" eb="5">
      <t>ゾウ</t>
    </rPh>
    <phoneticPr fontId="2"/>
  </si>
  <si>
    <t>家事夜間増２．５・２人</t>
    <rPh sb="4" eb="5">
      <t>ゾウ</t>
    </rPh>
    <rPh sb="10" eb="11">
      <t>ヒト</t>
    </rPh>
    <phoneticPr fontId="2"/>
  </si>
  <si>
    <t>家事夜間増３．０</t>
    <rPh sb="4" eb="5">
      <t>ゾウ</t>
    </rPh>
    <phoneticPr fontId="2"/>
  </si>
  <si>
    <t>家事夜間増３．０・２人</t>
    <rPh sb="4" eb="5">
      <t>ゾウ</t>
    </rPh>
    <rPh sb="10" eb="11">
      <t>ヒト</t>
    </rPh>
    <phoneticPr fontId="2"/>
  </si>
  <si>
    <t>家事日中増６．０</t>
    <rPh sb="2" eb="3">
      <t>ヒ</t>
    </rPh>
    <rPh sb="3" eb="4">
      <t>チュウ</t>
    </rPh>
    <rPh sb="4" eb="5">
      <t>ゾウ</t>
    </rPh>
    <phoneticPr fontId="2"/>
  </si>
  <si>
    <t>家事日中増６．０・２人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</si>
  <si>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家事日中増６．５</t>
    <rPh sb="2" eb="3">
      <t>ヒ</t>
    </rPh>
    <rPh sb="3" eb="4">
      <t>チュウ</t>
    </rPh>
    <rPh sb="4" eb="5">
      <t>ゾウ</t>
    </rPh>
    <phoneticPr fontId="2"/>
  </si>
  <si>
    <t>家事日中増６．５・２人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</si>
  <si>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家事日中増７．０</t>
    <rPh sb="2" eb="3">
      <t>ヒ</t>
    </rPh>
    <rPh sb="3" eb="4">
      <t>チュウ</t>
    </rPh>
    <rPh sb="4" eb="5">
      <t>ゾウ</t>
    </rPh>
    <phoneticPr fontId="2"/>
  </si>
  <si>
    <t>家事日中増７．０・２人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</si>
  <si>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家事日中増７．５</t>
    <rPh sb="2" eb="3">
      <t>ヒ</t>
    </rPh>
    <rPh sb="3" eb="4">
      <t>チュウ</t>
    </rPh>
    <rPh sb="4" eb="5">
      <t>ゾウ</t>
    </rPh>
    <phoneticPr fontId="2"/>
  </si>
  <si>
    <t>家事日中増７．５・２人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</si>
  <si>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家事日中増８．０</t>
    <rPh sb="2" eb="3">
      <t>ヒ</t>
    </rPh>
    <rPh sb="3" eb="4">
      <t>チュウ</t>
    </rPh>
    <rPh sb="4" eb="5">
      <t>ゾウ</t>
    </rPh>
    <phoneticPr fontId="2"/>
  </si>
  <si>
    <t>家事日中増８．０・２人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</si>
  <si>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家事日中増８．５</t>
    <rPh sb="2" eb="3">
      <t>ヒ</t>
    </rPh>
    <rPh sb="3" eb="4">
      <t>チュウ</t>
    </rPh>
    <rPh sb="4" eb="5">
      <t>ゾウ</t>
    </rPh>
    <phoneticPr fontId="2"/>
  </si>
  <si>
    <t>家事日中増８．５・２人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</si>
  <si>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家事日中増９．０</t>
    <rPh sb="2" eb="3">
      <t>ヒ</t>
    </rPh>
    <rPh sb="3" eb="4">
      <t>チュウ</t>
    </rPh>
    <rPh sb="4" eb="5">
      <t>ゾウ</t>
    </rPh>
    <phoneticPr fontId="2"/>
  </si>
  <si>
    <t>家事日中増９．０・２人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</si>
  <si>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家事日中増９．５</t>
    <rPh sb="2" eb="3">
      <t>ヒ</t>
    </rPh>
    <rPh sb="3" eb="4">
      <t>チュウ</t>
    </rPh>
    <rPh sb="4" eb="5">
      <t>ゾウ</t>
    </rPh>
    <phoneticPr fontId="2"/>
  </si>
  <si>
    <t>家事日中増９．５・２人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</si>
  <si>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家事日中増１０．０</t>
    <rPh sb="2" eb="3">
      <t>ヒ</t>
    </rPh>
    <rPh sb="3" eb="4">
      <t>チュウ</t>
    </rPh>
    <rPh sb="4" eb="5">
      <t>ゾウ</t>
    </rPh>
    <phoneticPr fontId="2"/>
  </si>
  <si>
    <t>家事日中増１０．０・２人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</si>
  <si>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家事早朝増０．５</t>
    <rPh sb="4" eb="5">
      <t>ゾウ</t>
    </rPh>
    <phoneticPr fontId="2"/>
  </si>
  <si>
    <t>家事早朝増０．５・２人</t>
    <rPh sb="4" eb="5">
      <t>ゾウ</t>
    </rPh>
    <rPh sb="10" eb="11">
      <t>ヒト</t>
    </rPh>
    <phoneticPr fontId="2"/>
  </si>
  <si>
    <t>家事早朝増１．０</t>
    <rPh sb="4" eb="5">
      <t>ゾウ</t>
    </rPh>
    <phoneticPr fontId="2"/>
  </si>
  <si>
    <t>家事早朝増１．０・２人</t>
    <rPh sb="4" eb="5">
      <t>ゾウ</t>
    </rPh>
    <rPh sb="10" eb="11">
      <t>ヒト</t>
    </rPh>
    <phoneticPr fontId="2"/>
  </si>
  <si>
    <t>家事早朝増１．５</t>
    <rPh sb="4" eb="5">
      <t>ゾウ</t>
    </rPh>
    <phoneticPr fontId="2"/>
  </si>
  <si>
    <t>家事早朝増１．５・２人</t>
    <rPh sb="4" eb="5">
      <t>ゾウ</t>
    </rPh>
    <rPh sb="10" eb="11">
      <t>ヒト</t>
    </rPh>
    <phoneticPr fontId="2"/>
  </si>
  <si>
    <t>家事早朝増２．０</t>
    <rPh sb="4" eb="5">
      <t>ゾウ</t>
    </rPh>
    <phoneticPr fontId="2"/>
  </si>
  <si>
    <t>1回につき</t>
    <rPh sb="1" eb="2">
      <t>カイ</t>
    </rPh>
    <phoneticPr fontId="2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</si>
  <si>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</si>
  <si>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</si>
  <si>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2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</si>
  <si>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2"/>
  </si>
  <si>
    <t>身体早朝２．０・日中１．０・２人</t>
    <rPh sb="0" eb="2">
      <t>シンタイ</t>
    </rPh>
    <phoneticPr fontId="2"/>
  </si>
  <si>
    <t>身体早朝２．５・日中０．５・２人</t>
    <rPh sb="0" eb="2">
      <t>シンタイ</t>
    </rPh>
    <phoneticPr fontId="2"/>
  </si>
  <si>
    <t>身体早朝０．５・日中０．５・２人</t>
    <rPh sb="0" eb="2">
      <t>シンタイ</t>
    </rPh>
    <phoneticPr fontId="2"/>
  </si>
  <si>
    <t>身体日中０．５・夜間１．０・２人</t>
    <rPh sb="0" eb="2">
      <t>シンタイ</t>
    </rPh>
    <phoneticPr fontId="2"/>
  </si>
  <si>
    <t>身体日中０．５・夜間１．５・２人</t>
    <rPh sb="0" eb="2">
      <t>シンタイ</t>
    </rPh>
    <phoneticPr fontId="2"/>
  </si>
  <si>
    <t>身体日中０．５・夜間２．０・２人</t>
    <rPh sb="0" eb="2">
      <t>シンタイ</t>
    </rPh>
    <phoneticPr fontId="2"/>
  </si>
  <si>
    <t>身体日中０．５・夜間２．５・２人</t>
    <rPh sb="0" eb="2">
      <t>シンタイ</t>
    </rPh>
    <phoneticPr fontId="2"/>
  </si>
  <si>
    <t>身体日中１．０・夜間０．５・２人</t>
    <rPh sb="0" eb="2">
      <t>シンタイ</t>
    </rPh>
    <phoneticPr fontId="2"/>
  </si>
  <si>
    <t>身体日中１．０・夜間１．０・２人</t>
    <rPh sb="0" eb="2">
      <t>シンタイ</t>
    </rPh>
    <phoneticPr fontId="2"/>
  </si>
  <si>
    <t>身体日中１．０・夜間１．５・２人</t>
    <rPh sb="0" eb="2">
      <t>シンタイ</t>
    </rPh>
    <phoneticPr fontId="2"/>
  </si>
  <si>
    <t>身体日中１．０・夜間２．０・２人</t>
    <rPh sb="0" eb="2">
      <t>シンタイ</t>
    </rPh>
    <phoneticPr fontId="2"/>
  </si>
  <si>
    <t>身体日中１．５・夜間０．５・２人</t>
    <rPh sb="0" eb="2">
      <t>シンタイ</t>
    </rPh>
    <phoneticPr fontId="2"/>
  </si>
  <si>
    <t>身体日中１．５・夜間１．０・２人</t>
    <rPh sb="0" eb="2">
      <t>シンタイ</t>
    </rPh>
    <phoneticPr fontId="2"/>
  </si>
  <si>
    <t>身体日中１．５・夜間１．５・２人</t>
    <rPh sb="0" eb="2">
      <t>シンタイ</t>
    </rPh>
    <phoneticPr fontId="2"/>
  </si>
  <si>
    <t>身体日中２．０・夜間０．５・２人</t>
    <rPh sb="0" eb="2">
      <t>シンタイ</t>
    </rPh>
    <phoneticPr fontId="2"/>
  </si>
  <si>
    <t>身体日中０．５・夜間０．５・２人</t>
    <rPh sb="0" eb="2">
      <t>シンタイ</t>
    </rPh>
    <phoneticPr fontId="2"/>
  </si>
  <si>
    <t>身体日中増２．５・２人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</si>
  <si>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</si>
  <si>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</si>
  <si>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</si>
  <si>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</si>
  <si>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</si>
  <si>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家事日中増４．０</t>
    <rPh sb="2" eb="3">
      <t>ヒ</t>
    </rPh>
    <rPh sb="3" eb="4">
      <t>チュウ</t>
    </rPh>
    <rPh sb="4" eb="5">
      <t>ゾウ</t>
    </rPh>
    <phoneticPr fontId="2"/>
  </si>
  <si>
    <t>家事日中増４．０・２人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</si>
  <si>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身体重度研修日中５．０・２人</t>
    <rPh sb="6" eb="7">
      <t>ヒ</t>
    </rPh>
    <rPh sb="7" eb="8">
      <t>チュウ</t>
    </rPh>
    <rPh sb="13" eb="14">
      <t>ヒト</t>
    </rPh>
    <phoneticPr fontId="2"/>
  </si>
  <si>
    <t>身体重度研修日中５．５</t>
    <rPh sb="6" eb="7">
      <t>ヒ</t>
    </rPh>
    <rPh sb="7" eb="8">
      <t>チュウ</t>
    </rPh>
    <phoneticPr fontId="2"/>
  </si>
  <si>
    <t>身体日中増４．０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</si>
  <si>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</si>
  <si>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身体深夜２．５・日中０．５</t>
    <rPh sb="0" eb="2">
      <t>シンタイ</t>
    </rPh>
    <rPh sb="2" eb="4">
      <t>シンヤ</t>
    </rPh>
    <phoneticPr fontId="2"/>
  </si>
  <si>
    <t>身体深夜２．５・日中０．５・２人</t>
    <rPh sb="0" eb="2">
      <t>シンタイ</t>
    </rPh>
    <rPh sb="2" eb="4">
      <t>シンヤ</t>
    </rPh>
    <rPh sb="15" eb="16">
      <t>ヒト</t>
    </rPh>
    <phoneticPr fontId="2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</si>
  <si>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</si>
  <si>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身体日中増４．５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</si>
  <si>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家事日中８．５</t>
    <rPh sb="2" eb="3">
      <t>ヒ</t>
    </rPh>
    <rPh sb="3" eb="4">
      <t>チュウ</t>
    </rPh>
    <phoneticPr fontId="2"/>
  </si>
  <si>
    <t>家事日中８．５・２人</t>
    <rPh sb="2" eb="3">
      <t>ヒ</t>
    </rPh>
    <rPh sb="3" eb="4">
      <t>チュウ</t>
    </rPh>
    <rPh sb="9" eb="10">
      <t>ヒト</t>
    </rPh>
    <phoneticPr fontId="2"/>
  </si>
  <si>
    <t>家事日中９．０</t>
    <rPh sb="2" eb="3">
      <t>ヒ</t>
    </rPh>
    <rPh sb="3" eb="4">
      <t>チュウ</t>
    </rPh>
    <phoneticPr fontId="2"/>
  </si>
  <si>
    <t>身体夜間１．５・深夜１．０</t>
  </si>
  <si>
    <t>身体夜間１．５・深夜１．５</t>
  </si>
  <si>
    <t>身体夜間２．０・深夜０．５</t>
  </si>
  <si>
    <t>身体夜間２．０・深夜１．０</t>
  </si>
  <si>
    <t>身体夜間２．５・深夜０．５</t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</si>
  <si>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</si>
  <si>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</si>
  <si>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</si>
  <si>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2"/>
  </si>
  <si>
    <t>(1)早朝
 ３０分未満</t>
    <rPh sb="9" eb="10">
      <t>フン</t>
    </rPh>
    <rPh sb="10" eb="12">
      <t>ミマン</t>
    </rPh>
    <phoneticPr fontId="2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</si>
  <si>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</si>
  <si>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身体重度研修早朝２．０・日中１．０・２人</t>
  </si>
  <si>
    <t>イ　居宅における身体介護　（重度訪問介護研修修了者：日中＋夜間）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9" eb="31">
      <t>ヤカン</t>
    </rPh>
    <phoneticPr fontId="2"/>
  </si>
  <si>
    <t>身体重度研修日中１．０・夜間１．０</t>
  </si>
  <si>
    <t>身体重度研修日中１．０・夜間１．０・２人</t>
  </si>
  <si>
    <t>身体重度研修日中１．０・夜間２．０</t>
  </si>
  <si>
    <t>身体重度研修日中１．０・夜間２．０・２人</t>
  </si>
  <si>
    <t>身体重度研修日中２．０・夜間１．０</t>
  </si>
  <si>
    <t>身体重度研修日中２．０・夜間１．０・２人</t>
  </si>
  <si>
    <t>イ　居宅における身体介護　（重度訪問介護研修修了者：夜間＋深夜）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ヤカン</t>
    </rPh>
    <rPh sb="29" eb="31">
      <t>シンヤ</t>
    </rPh>
    <phoneticPr fontId="2"/>
  </si>
  <si>
    <t>イ　居宅における身体介護　（重度訪問介護研修修了者：日を跨る場合　２日目深夜増分）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8" eb="29">
      <t>マタガ</t>
    </rPh>
    <rPh sb="30" eb="32">
      <t>バアイ</t>
    </rPh>
    <rPh sb="34" eb="35">
      <t>ヒ</t>
    </rPh>
    <rPh sb="35" eb="36">
      <t>メ</t>
    </rPh>
    <rPh sb="36" eb="38">
      <t>シンヤ</t>
    </rPh>
    <rPh sb="38" eb="40">
      <t>ゾウブン</t>
    </rPh>
    <phoneticPr fontId="2"/>
  </si>
  <si>
    <t>身体重度研修日跨増深夜１．０・深夜１．０</t>
  </si>
  <si>
    <t>身体重度研修日跨増深夜１．０・深夜１．０・２人</t>
  </si>
  <si>
    <t>身体重度研修日跨増深夜１．０・深夜２．０</t>
  </si>
  <si>
    <t>身体重度研修日跨増深夜１．０・深夜２．０・２人</t>
  </si>
  <si>
    <t>身体重度研修日跨増深夜２．０・深夜１．０</t>
  </si>
  <si>
    <t>身体重度研修日跨増深夜２．０・深夜１．０・２人</t>
  </si>
  <si>
    <t>イ　居宅における身体介護　（重度訪問介護研修修了者：深夜＋日中）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9" eb="30">
      <t>ヒ</t>
    </rPh>
    <rPh sb="30" eb="31">
      <t>チュウ</t>
    </rPh>
    <phoneticPr fontId="2"/>
  </si>
  <si>
    <t>身体重度研修深夜１．０・日中１．０</t>
  </si>
  <si>
    <t>(1)深夜
 １時間未満</t>
    <rPh sb="3" eb="5">
      <t>シンヤ</t>
    </rPh>
    <rPh sb="8" eb="10">
      <t>ジカン</t>
    </rPh>
    <rPh sb="10" eb="12">
      <t>ミマン</t>
    </rPh>
    <phoneticPr fontId="2"/>
  </si>
  <si>
    <t>身体重度研修深夜１．０・日中１．０・２人</t>
  </si>
  <si>
    <t>身体重度研修深夜１．０・日中２．０</t>
  </si>
  <si>
    <t>身体重度研修深夜１．０・日中２．０・２人</t>
  </si>
  <si>
    <t>身体重度研修深夜２．０・日中１．０</t>
  </si>
  <si>
    <t>身体重度研修深夜２．０・日中１．０・２人</t>
  </si>
  <si>
    <t>イ　居宅における身体介護　（重度訪問介護研修修了者：深夜＋早朝＋日中）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9" eb="31">
      <t>ソウチョウ</t>
    </rPh>
    <rPh sb="32" eb="33">
      <t>ヒ</t>
    </rPh>
    <rPh sb="33" eb="34">
      <t>チュウ</t>
    </rPh>
    <phoneticPr fontId="2"/>
  </si>
  <si>
    <t>身体重度研修深夜１．０・早朝１．０・日中１．０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</si>
  <si>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</si>
  <si>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イ　居宅における身体介護　（重度訪問介護研修修了者：日中+夜間+深夜）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9" eb="31">
      <t>ヤカン</t>
    </rPh>
    <rPh sb="32" eb="34">
      <t>シンヤ</t>
    </rPh>
    <phoneticPr fontId="2"/>
  </si>
  <si>
    <t>身体深夜０．５・早朝０．５・日中２．０・２人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</si>
  <si>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</si>
  <si>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</si>
  <si>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</si>
  <si>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</si>
  <si>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</si>
  <si>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</si>
  <si>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</si>
  <si>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</si>
  <si>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</si>
  <si>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</si>
  <si>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身体深夜２．０・早朝０．５・日中０．５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</si>
  <si>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身体深夜２．０・早朝０．５・日中０．５・２人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</si>
  <si>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身体深夜０．５・日中０．５・２人</t>
    <rPh sb="0" eb="2">
      <t>シンタイ</t>
    </rPh>
    <rPh sb="2" eb="4">
      <t>シンヤ</t>
    </rPh>
    <rPh sb="15" eb="16">
      <t>ヒト</t>
    </rPh>
    <phoneticPr fontId="2"/>
  </si>
  <si>
    <t>身体深夜０．５・日中１．０</t>
    <rPh sb="0" eb="2">
      <t>シンタイ</t>
    </rPh>
    <rPh sb="2" eb="4">
      <t>シンヤ</t>
    </rPh>
    <phoneticPr fontId="2"/>
  </si>
  <si>
    <t>身体深夜０．５・日中１．０・２人</t>
    <rPh sb="0" eb="2">
      <t>シンタイ</t>
    </rPh>
    <rPh sb="2" eb="4">
      <t>シンヤ</t>
    </rPh>
    <rPh sb="15" eb="16">
      <t>ヒト</t>
    </rPh>
    <phoneticPr fontId="2"/>
  </si>
  <si>
    <t>身体深夜０．５・日中１．５</t>
    <rPh sb="0" eb="2">
      <t>シンタイ</t>
    </rPh>
    <rPh sb="2" eb="4">
      <t>シンヤ</t>
    </rPh>
    <phoneticPr fontId="2"/>
  </si>
  <si>
    <t>身体深夜０．５・日中１．５・２人</t>
    <rPh sb="0" eb="2">
      <t>シンタイ</t>
    </rPh>
    <rPh sb="2" eb="4">
      <t>シンヤ</t>
    </rPh>
    <rPh sb="15" eb="16">
      <t>ヒト</t>
    </rPh>
    <phoneticPr fontId="2"/>
  </si>
  <si>
    <t>身体深夜０．５・日中２．０</t>
    <rPh sb="0" eb="2">
      <t>シンタイ</t>
    </rPh>
    <rPh sb="2" eb="4">
      <t>シンヤ</t>
    </rPh>
    <phoneticPr fontId="2"/>
  </si>
  <si>
    <t>身体深夜０．５・日中２．０・２人</t>
    <rPh sb="0" eb="2">
      <t>シンタイ</t>
    </rPh>
    <rPh sb="2" eb="4">
      <t>シンヤ</t>
    </rPh>
    <rPh sb="15" eb="16">
      <t>ヒト</t>
    </rPh>
    <phoneticPr fontId="2"/>
  </si>
  <si>
    <t>単位加算</t>
    <rPh sb="0" eb="2">
      <t>タンイ</t>
    </rPh>
    <rPh sb="2" eb="4">
      <t>カサン</t>
    </rPh>
    <phoneticPr fontId="2"/>
  </si>
  <si>
    <t>月１回限度</t>
    <rPh sb="0" eb="1">
      <t>ツキ</t>
    </rPh>
    <rPh sb="2" eb="3">
      <t>カイ</t>
    </rPh>
    <rPh sb="3" eb="5">
      <t>ゲンド</t>
    </rPh>
    <phoneticPr fontId="2"/>
  </si>
  <si>
    <t>ロ　家事援助　（日中のみ）</t>
    <rPh sb="2" eb="4">
      <t>カジ</t>
    </rPh>
    <rPh sb="4" eb="6">
      <t>エンジョ</t>
    </rPh>
    <rPh sb="8" eb="9">
      <t>ヒ</t>
    </rPh>
    <rPh sb="9" eb="10">
      <t>チュウ</t>
    </rPh>
    <phoneticPr fontId="2"/>
  </si>
  <si>
    <t>ロ　家事援助　（早朝のみ）</t>
    <rPh sb="2" eb="4">
      <t>カジ</t>
    </rPh>
    <rPh sb="4" eb="6">
      <t>エンジョ</t>
    </rPh>
    <rPh sb="8" eb="10">
      <t>ソウチョウ</t>
    </rPh>
    <phoneticPr fontId="2"/>
  </si>
  <si>
    <t>ロ　家事援助　（夜間のみ）</t>
    <rPh sb="2" eb="4">
      <t>カジ</t>
    </rPh>
    <rPh sb="4" eb="6">
      <t>エンジョ</t>
    </rPh>
    <rPh sb="8" eb="10">
      <t>ヤカン</t>
    </rPh>
    <phoneticPr fontId="2"/>
  </si>
  <si>
    <t>ロ　家事援助　（深夜のみ）</t>
    <rPh sb="2" eb="4">
      <t>カジ</t>
    </rPh>
    <rPh sb="4" eb="6">
      <t>エンジョ</t>
    </rPh>
    <rPh sb="8" eb="10">
      <t>シンヤ</t>
    </rPh>
    <phoneticPr fontId="2"/>
  </si>
  <si>
    <t>ロ　家事援助　（深夜＋早朝）</t>
    <rPh sb="2" eb="4">
      <t>カジ</t>
    </rPh>
    <rPh sb="4" eb="6">
      <t>エンジョ</t>
    </rPh>
    <rPh sb="8" eb="10">
      <t>シンヤ</t>
    </rPh>
    <rPh sb="11" eb="13">
      <t>ソウチョウ</t>
    </rPh>
    <phoneticPr fontId="2"/>
  </si>
  <si>
    <t>ロ　家事援助　（早朝＋日中）</t>
    <rPh sb="2" eb="4">
      <t>カジ</t>
    </rPh>
    <rPh sb="4" eb="6">
      <t>エンジョ</t>
    </rPh>
    <rPh sb="8" eb="10">
      <t>ソウチョウ</t>
    </rPh>
    <rPh sb="11" eb="12">
      <t>ヒ</t>
    </rPh>
    <rPh sb="12" eb="13">
      <t>チュウ</t>
    </rPh>
    <phoneticPr fontId="2"/>
  </si>
  <si>
    <t>ロ　家事援助　（日中＋夜間）</t>
    <rPh sb="2" eb="4">
      <t>カジ</t>
    </rPh>
    <rPh sb="4" eb="6">
      <t>エンジョ</t>
    </rPh>
    <rPh sb="8" eb="9">
      <t>ヒ</t>
    </rPh>
    <rPh sb="9" eb="10">
      <t>チュウ</t>
    </rPh>
    <rPh sb="11" eb="13">
      <t>ヤカン</t>
    </rPh>
    <phoneticPr fontId="2"/>
  </si>
  <si>
    <t>ロ　家事援助　（夜間＋深夜）</t>
    <rPh sb="2" eb="4">
      <t>カジ</t>
    </rPh>
    <rPh sb="4" eb="6">
      <t>エンジョ</t>
    </rPh>
    <rPh sb="8" eb="10">
      <t>ヤカン</t>
    </rPh>
    <rPh sb="11" eb="13">
      <t>シンヤ</t>
    </rPh>
    <phoneticPr fontId="2"/>
  </si>
  <si>
    <t>ロ　家事援助　（日を跨る場合　２日目深夜増分）</t>
    <rPh sb="2" eb="4">
      <t>カジ</t>
    </rPh>
    <rPh sb="4" eb="6">
      <t>エンジョ</t>
    </rPh>
    <rPh sb="8" eb="9">
      <t>ヒ</t>
    </rPh>
    <rPh sb="10" eb="11">
      <t>マタガ</t>
    </rPh>
    <rPh sb="12" eb="14">
      <t>バアイ</t>
    </rPh>
    <rPh sb="16" eb="17">
      <t>ヒ</t>
    </rPh>
    <rPh sb="17" eb="18">
      <t>メ</t>
    </rPh>
    <rPh sb="18" eb="20">
      <t>シンヤ</t>
    </rPh>
    <rPh sb="20" eb="22">
      <t>ゾウブン</t>
    </rPh>
    <phoneticPr fontId="2"/>
  </si>
  <si>
    <t>ロ　家事援助　（深夜＋早朝＋日中）　　※サービス間隔が２時間未満の場合</t>
    <rPh sb="2" eb="4">
      <t>カジ</t>
    </rPh>
    <rPh sb="4" eb="6">
      <t>エンジョ</t>
    </rPh>
    <rPh sb="8" eb="10">
      <t>シンヤ</t>
    </rPh>
    <rPh sb="11" eb="13">
      <t>ソウチョウ</t>
    </rPh>
    <rPh sb="14" eb="15">
      <t>ヒ</t>
    </rPh>
    <rPh sb="15" eb="16">
      <t>チュウ</t>
    </rPh>
    <phoneticPr fontId="2"/>
  </si>
  <si>
    <t>ロ　家事援助　（深夜＋日中）　　※サービス間隔が２時間未満の場合</t>
    <rPh sb="2" eb="4">
      <t>カジ</t>
    </rPh>
    <rPh sb="4" eb="6">
      <t>エンジョ</t>
    </rPh>
    <rPh sb="8" eb="10">
      <t>シンヤ</t>
    </rPh>
    <rPh sb="11" eb="12">
      <t>ヒ</t>
    </rPh>
    <rPh sb="12" eb="13">
      <t>チュウ</t>
    </rPh>
    <phoneticPr fontId="2"/>
  </si>
  <si>
    <t>ロ　家事援助　（日中＋夜間＋深夜）　　※サービス間隔が２時間未満の場合</t>
    <rPh sb="2" eb="4">
      <t>カジ</t>
    </rPh>
    <rPh sb="4" eb="6">
      <t>エンジョ</t>
    </rPh>
    <rPh sb="8" eb="9">
      <t>ヒ</t>
    </rPh>
    <rPh sb="9" eb="10">
      <t>チュウ</t>
    </rPh>
    <rPh sb="11" eb="13">
      <t>ヤカン</t>
    </rPh>
    <rPh sb="14" eb="16">
      <t>シンヤ</t>
    </rPh>
    <phoneticPr fontId="2"/>
  </si>
  <si>
    <t>ロ　家事援助　（日中増分)</t>
    <rPh sb="2" eb="4">
      <t>カジ</t>
    </rPh>
    <rPh sb="4" eb="6">
      <t>エンジョ</t>
    </rPh>
    <rPh sb="8" eb="9">
      <t>ヒ</t>
    </rPh>
    <rPh sb="9" eb="10">
      <t>チュウ</t>
    </rPh>
    <rPh sb="10" eb="12">
      <t>ゾウブン</t>
    </rPh>
    <phoneticPr fontId="2"/>
  </si>
  <si>
    <t>ロ　家事援助　（早朝増分）</t>
    <rPh sb="2" eb="4">
      <t>カジ</t>
    </rPh>
    <rPh sb="4" eb="6">
      <t>エンジョ</t>
    </rPh>
    <rPh sb="8" eb="10">
      <t>ソウチョウ</t>
    </rPh>
    <rPh sb="10" eb="12">
      <t>ゾウブン</t>
    </rPh>
    <phoneticPr fontId="2"/>
  </si>
  <si>
    <t>ロ　家事援助　（夜間増分）</t>
    <rPh sb="2" eb="4">
      <t>カジ</t>
    </rPh>
    <rPh sb="4" eb="6">
      <t>エンジョ</t>
    </rPh>
    <rPh sb="8" eb="10">
      <t>ヤカン</t>
    </rPh>
    <rPh sb="10" eb="12">
      <t>ゾウブン</t>
    </rPh>
    <phoneticPr fontId="2"/>
  </si>
  <si>
    <t>ロ　家事援助　（深夜増分）</t>
    <rPh sb="2" eb="4">
      <t>カジ</t>
    </rPh>
    <rPh sb="4" eb="6">
      <t>エンジョ</t>
    </rPh>
    <rPh sb="8" eb="10">
      <t>シンヤ</t>
    </rPh>
    <rPh sb="10" eb="12">
      <t>ゾウブン</t>
    </rPh>
    <phoneticPr fontId="2"/>
  </si>
  <si>
    <t>ハ　加算</t>
    <rPh sb="2" eb="4">
      <t>カサン</t>
    </rPh>
    <phoneticPr fontId="2"/>
  </si>
  <si>
    <t>生サポ特定事業所加算</t>
    <rPh sb="0" eb="1">
      <t>ナマ</t>
    </rPh>
    <rPh sb="3" eb="5">
      <t>トクテイ</t>
    </rPh>
    <rPh sb="5" eb="8">
      <t>ジギョウショ</t>
    </rPh>
    <rPh sb="8" eb="10">
      <t>カサン</t>
    </rPh>
    <phoneticPr fontId="2"/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</si>
  <si>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</si>
  <si>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生サポ特別地域加算</t>
    <rPh sb="0" eb="1">
      <t>ナマ</t>
    </rPh>
    <rPh sb="3" eb="5">
      <t>トクベツ</t>
    </rPh>
    <rPh sb="5" eb="7">
      <t>チイキ</t>
    </rPh>
    <rPh sb="7" eb="9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</si>
  <si>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</si>
  <si>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生サポ初回加算</t>
    <rPh sb="0" eb="1">
      <t>ナマ</t>
    </rPh>
    <rPh sb="3" eb="5">
      <t>ショカイ</t>
    </rPh>
    <rPh sb="5" eb="7">
      <t>カサン</t>
    </rPh>
    <phoneticPr fontId="2"/>
  </si>
  <si>
    <t>初回加算</t>
    <rPh sb="0" eb="2">
      <t>ショカイ</t>
    </rPh>
    <rPh sb="2" eb="4">
      <t>カサン</t>
    </rPh>
    <phoneticPr fontId="2"/>
  </si>
  <si>
    <t>生サポ緊急時対応加算</t>
    <rPh sb="0" eb="1">
      <t>ナマ</t>
    </rPh>
    <rPh sb="3" eb="6">
      <t>キンキュウジ</t>
    </rPh>
    <rPh sb="6" eb="8">
      <t>タイオウ</t>
    </rPh>
    <rPh sb="8" eb="10">
      <t>カサン</t>
    </rPh>
    <phoneticPr fontId="2"/>
  </si>
  <si>
    <t>緊急時対応加算</t>
    <rPh sb="0" eb="3">
      <t>キンキュウジ</t>
    </rPh>
    <rPh sb="3" eb="5">
      <t>タイオウ</t>
    </rPh>
    <rPh sb="5" eb="7">
      <t>カサン</t>
    </rPh>
    <phoneticPr fontId="2"/>
  </si>
  <si>
    <t>月２回限度</t>
    <rPh sb="0" eb="1">
      <t>ツキ</t>
    </rPh>
    <rPh sb="2" eb="3">
      <t>カイ</t>
    </rPh>
    <rPh sb="3" eb="5">
      <t>ゲンド</t>
    </rPh>
    <phoneticPr fontId="2"/>
  </si>
  <si>
    <t>身体重度研修夜間増３．５・２人</t>
    <rPh sb="8" eb="9">
      <t>ゾウ</t>
    </rPh>
    <rPh sb="14" eb="15">
      <t>ヒト</t>
    </rPh>
    <phoneticPr fontId="2"/>
  </si>
  <si>
    <t>身体重度研修夜間増４．０</t>
    <rPh sb="8" eb="9">
      <t>ゾウ</t>
    </rPh>
    <phoneticPr fontId="2"/>
  </si>
  <si>
    <t>身体重度研修夜間増４．０・２人</t>
    <rPh sb="8" eb="9">
      <t>ゾウ</t>
    </rPh>
    <rPh sb="14" eb="15">
      <t>ヒト</t>
    </rPh>
    <phoneticPr fontId="2"/>
  </si>
  <si>
    <t>身体重度研修夜間増４．５</t>
    <rPh sb="8" eb="9">
      <t>ゾウ</t>
    </rPh>
    <phoneticPr fontId="2"/>
  </si>
  <si>
    <t>身体重度研修夜間増４．５・２人</t>
    <rPh sb="8" eb="9">
      <t>ゾウ</t>
    </rPh>
    <rPh sb="14" eb="15">
      <t>ヒト</t>
    </rPh>
    <phoneticPr fontId="2"/>
  </si>
  <si>
    <t>身体日中０．５・夜間１．５・深夜１．０</t>
    <rPh sb="0" eb="2">
      <t>シンタイ</t>
    </rPh>
    <phoneticPr fontId="2"/>
  </si>
  <si>
    <t>身体日中０．５・夜間１．５・深夜１．０・２人</t>
    <rPh sb="0" eb="2">
      <t>シンタイ</t>
    </rPh>
    <rPh sb="21" eb="22">
      <t>ヒト</t>
    </rPh>
    <phoneticPr fontId="2"/>
  </si>
  <si>
    <t>身体日中１．０・夜間１．５・深夜０．５</t>
    <rPh sb="0" eb="2">
      <t>シンタイ</t>
    </rPh>
    <phoneticPr fontId="2"/>
  </si>
  <si>
    <t>身体日中１．０・夜間１．５・深夜０．５・２人</t>
    <rPh sb="0" eb="2">
      <t>シンタイ</t>
    </rPh>
    <rPh sb="21" eb="22">
      <t>ヒト</t>
    </rPh>
    <phoneticPr fontId="2"/>
  </si>
  <si>
    <t>身体日中０．５・夜間１．０・深夜０．５・２人</t>
    <rPh sb="0" eb="2">
      <t>シンタイ</t>
    </rPh>
    <rPh sb="21" eb="22">
      <t>ヒト</t>
    </rPh>
    <phoneticPr fontId="2"/>
  </si>
  <si>
    <t>身体日中０．５・夜間１．０・深夜１．０</t>
    <rPh sb="0" eb="2">
      <t>シンタイ</t>
    </rPh>
    <phoneticPr fontId="2"/>
  </si>
  <si>
    <t>身体日中０．５・夜間１．０・深夜１．０・２人</t>
    <rPh sb="0" eb="2">
      <t>シンタイ</t>
    </rPh>
    <rPh sb="21" eb="22">
      <t>ヒト</t>
    </rPh>
    <phoneticPr fontId="2"/>
  </si>
  <si>
    <t>身体日中０．５・夜間１．０・深夜１．５</t>
    <rPh sb="0" eb="2">
      <t>シンタイ</t>
    </rPh>
    <phoneticPr fontId="2"/>
  </si>
  <si>
    <t>身体日中０．５・夜間１．０・深夜１．５・２人</t>
    <rPh sb="0" eb="2">
      <t>シンタイ</t>
    </rPh>
    <rPh sb="21" eb="22">
      <t>ヒト</t>
    </rPh>
    <phoneticPr fontId="2"/>
  </si>
  <si>
    <t>身体日中１．０・夜間１．０・深夜０．５</t>
    <rPh sb="0" eb="2">
      <t>シンタイ</t>
    </rPh>
    <phoneticPr fontId="2"/>
  </si>
  <si>
    <t>身体日中１．０・夜間１．０・深夜０．５・２人</t>
    <rPh sb="0" eb="2">
      <t>シンタイ</t>
    </rPh>
    <rPh sb="21" eb="22">
      <t>ヒト</t>
    </rPh>
    <phoneticPr fontId="2"/>
  </si>
  <si>
    <t>身体日中１．０・夜間１．０・深夜１．０</t>
    <rPh sb="0" eb="2">
      <t>シンタイ</t>
    </rPh>
    <phoneticPr fontId="2"/>
  </si>
  <si>
    <t>身体日中１．０・夜間１．０・深夜１．０・２人</t>
    <rPh sb="0" eb="2">
      <t>シンタイ</t>
    </rPh>
    <rPh sb="21" eb="22">
      <t>ヒト</t>
    </rPh>
    <phoneticPr fontId="2"/>
  </si>
  <si>
    <t>身体日中０．５・夜間２．０・深夜０．５</t>
    <rPh sb="0" eb="2">
      <t>シンタイ</t>
    </rPh>
    <phoneticPr fontId="2"/>
  </si>
  <si>
    <t>身体早朝２．５・日中０．５</t>
    <rPh sb="0" eb="2">
      <t>シンタイ</t>
    </rPh>
    <phoneticPr fontId="2"/>
  </si>
  <si>
    <t>身体日中０．５・夜間１．０</t>
    <rPh sb="0" eb="2">
      <t>シンタイ</t>
    </rPh>
    <phoneticPr fontId="2"/>
  </si>
  <si>
    <t>身体日中０．５・夜間２．０</t>
    <rPh sb="0" eb="2">
      <t>シンタイ</t>
    </rPh>
    <phoneticPr fontId="2"/>
  </si>
  <si>
    <t>身体夜間０．５・深夜２．５・２人</t>
  </si>
  <si>
    <t>身体重度研修日中８．５・２人</t>
    <rPh sb="6" eb="7">
      <t>ヒ</t>
    </rPh>
    <rPh sb="7" eb="8">
      <t>チュウ</t>
    </rPh>
    <rPh sb="13" eb="14">
      <t>ヒト</t>
    </rPh>
    <phoneticPr fontId="2"/>
  </si>
  <si>
    <t>身体重度研修日中９．０</t>
    <rPh sb="6" eb="7">
      <t>ヒ</t>
    </rPh>
    <rPh sb="7" eb="8">
      <t>チュウ</t>
    </rPh>
    <phoneticPr fontId="2"/>
  </si>
  <si>
    <t>身体重度研修日中９．０・２人</t>
    <rPh sb="6" eb="7">
      <t>ヒ</t>
    </rPh>
    <rPh sb="7" eb="8">
      <t>チュウ</t>
    </rPh>
    <rPh sb="13" eb="14">
      <t>ヒト</t>
    </rPh>
    <phoneticPr fontId="2"/>
  </si>
  <si>
    <t>身体重度研修日中９．５</t>
    <rPh sb="6" eb="7">
      <t>ヒ</t>
    </rPh>
    <rPh sb="7" eb="8">
      <t>チュウ</t>
    </rPh>
    <phoneticPr fontId="2"/>
  </si>
  <si>
    <t>身体重度研修日中９．５・２人</t>
    <rPh sb="6" eb="7">
      <t>ヒ</t>
    </rPh>
    <rPh sb="7" eb="8">
      <t>チュウ</t>
    </rPh>
    <rPh sb="13" eb="14">
      <t>ヒト</t>
    </rPh>
    <phoneticPr fontId="2"/>
  </si>
  <si>
    <t>身体重度研修日中１０．０</t>
    <rPh sb="6" eb="7">
      <t>ヒ</t>
    </rPh>
    <rPh sb="7" eb="8">
      <t>チュウ</t>
    </rPh>
    <phoneticPr fontId="2"/>
  </si>
  <si>
    <t>身体重度研修日中１０．０・２人</t>
    <rPh sb="6" eb="7">
      <t>ヒ</t>
    </rPh>
    <rPh sb="7" eb="8">
      <t>チュウ</t>
    </rPh>
    <rPh sb="14" eb="15">
      <t>ヒト</t>
    </rPh>
    <phoneticPr fontId="2"/>
  </si>
  <si>
    <t>身体重度研修日中１０．５</t>
    <rPh sb="6" eb="7">
      <t>ヒ</t>
    </rPh>
    <rPh sb="7" eb="8">
      <t>チュウ</t>
    </rPh>
    <phoneticPr fontId="2"/>
  </si>
  <si>
    <t>身体重度研修日中１０．５・２人</t>
    <rPh sb="6" eb="7">
      <t>ヒ</t>
    </rPh>
    <rPh sb="7" eb="8">
      <t>チュウ</t>
    </rPh>
    <rPh sb="14" eb="15">
      <t>ヒト</t>
    </rPh>
    <phoneticPr fontId="2"/>
  </si>
  <si>
    <t>イ　居宅における身体介護　（重度訪問介護研修修了者：早朝のみ）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phoneticPr fontId="2"/>
  </si>
  <si>
    <t>身体重度研修早朝１．０</t>
  </si>
  <si>
    <t>(1)早朝
 １時間未満</t>
    <rPh sb="8" eb="10">
      <t>ジカン</t>
    </rPh>
    <rPh sb="10" eb="12">
      <t>ミマン</t>
    </rPh>
    <phoneticPr fontId="2"/>
  </si>
  <si>
    <t>身体重度研修早朝１．０・２人</t>
    <rPh sb="13" eb="14">
      <t>ヒト</t>
    </rPh>
    <phoneticPr fontId="2"/>
  </si>
  <si>
    <t>身体重度研修早朝２．０</t>
  </si>
  <si>
    <t>身体重度研修早朝２．０・２人</t>
    <rPh sb="13" eb="14">
      <t>ヒト</t>
    </rPh>
    <phoneticPr fontId="2"/>
  </si>
  <si>
    <t>イ　居宅における身体介護　（重度訪問介護研修修了者：夜間のみ）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4">
      <t>シュウリョウ</t>
    </rPh>
    <rPh sb="24" eb="25">
      <t>シャ</t>
    </rPh>
    <rPh sb="26" eb="28">
      <t>ヤカン</t>
    </rPh>
    <phoneticPr fontId="2"/>
  </si>
  <si>
    <t>身体重度研修夜間１．０</t>
  </si>
  <si>
    <t>(1)夜間
 １時間未満</t>
    <rPh sb="8" eb="10">
      <t>ジカン</t>
    </rPh>
    <rPh sb="10" eb="12">
      <t>ミマン</t>
    </rPh>
    <phoneticPr fontId="2"/>
  </si>
  <si>
    <t>身体重度研修夜間１．０・２人</t>
    <rPh sb="13" eb="14">
      <t>ヒト</t>
    </rPh>
    <phoneticPr fontId="2"/>
  </si>
  <si>
    <t>身体重度研修夜間２．０</t>
  </si>
  <si>
    <t>身体重度研修夜間２．０・２人</t>
    <rPh sb="13" eb="14">
      <t>ヒト</t>
    </rPh>
    <phoneticPr fontId="2"/>
  </si>
  <si>
    <t>身体重度研修夜間３．０</t>
  </si>
  <si>
    <t>身体重度研修夜間３．０・２人</t>
    <rPh sb="13" eb="14">
      <t>ヒト</t>
    </rPh>
    <phoneticPr fontId="2"/>
  </si>
  <si>
    <t>身体重度研修夜間３．５</t>
  </si>
  <si>
    <t>身体重度研修夜間３．５・２人</t>
    <rPh sb="13" eb="14">
      <t>ヒト</t>
    </rPh>
    <phoneticPr fontId="2"/>
  </si>
  <si>
    <t>身体重度研修夜間４．０</t>
  </si>
  <si>
    <t>身体重度研修夜間４．０・２人</t>
    <rPh sb="13" eb="14">
      <t>ヒト</t>
    </rPh>
    <phoneticPr fontId="2"/>
  </si>
  <si>
    <t>身体重度研修夜間４．５</t>
  </si>
  <si>
    <t>身体重度研修夜間４．５・２人</t>
    <rPh sb="13" eb="14">
      <t>ヒト</t>
    </rPh>
    <phoneticPr fontId="2"/>
  </si>
  <si>
    <t>イ　居宅における身体介護　（重度訪問介護研修修了者：深夜のみ）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phoneticPr fontId="2"/>
  </si>
  <si>
    <t>身体重度研修深夜１．０</t>
  </si>
  <si>
    <t>(1)深夜
 １時間未満</t>
    <rPh sb="8" eb="10">
      <t>ジカン</t>
    </rPh>
    <rPh sb="10" eb="12">
      <t>ミマン</t>
    </rPh>
    <phoneticPr fontId="2"/>
  </si>
  <si>
    <t>身体重度研修深夜１．０・２人</t>
    <rPh sb="13" eb="14">
      <t>ヒト</t>
    </rPh>
    <phoneticPr fontId="2"/>
  </si>
  <si>
    <t>身体重度研修深夜２．０</t>
  </si>
  <si>
    <t>身体重度研修深夜２．０・２人</t>
    <rPh sb="13" eb="14">
      <t>ヒト</t>
    </rPh>
    <phoneticPr fontId="2"/>
  </si>
  <si>
    <t>身体重度研修深夜３．０</t>
  </si>
  <si>
    <t>身体重度研修深夜３．０・２人</t>
    <rPh sb="13" eb="14">
      <t>ヒト</t>
    </rPh>
    <phoneticPr fontId="2"/>
  </si>
  <si>
    <t>身体重度研修深夜３．５</t>
  </si>
  <si>
    <t>身体重度研修深夜３．５・２人</t>
    <rPh sb="13" eb="14">
      <t>ヒト</t>
    </rPh>
    <phoneticPr fontId="2"/>
  </si>
  <si>
    <t>身体重度研修深夜４．０</t>
  </si>
  <si>
    <t>家事日中４．５</t>
    <rPh sb="2" eb="3">
      <t>ヒ</t>
    </rPh>
    <rPh sb="3" eb="4">
      <t>チュウ</t>
    </rPh>
    <phoneticPr fontId="2"/>
  </si>
  <si>
    <t>家事日中４．５・２人</t>
    <rPh sb="2" eb="3">
      <t>ヒ</t>
    </rPh>
    <rPh sb="3" eb="4">
      <t>チュウ</t>
    </rPh>
    <rPh sb="9" eb="10">
      <t>ヒト</t>
    </rPh>
    <phoneticPr fontId="2"/>
  </si>
  <si>
    <t>家事日中５．０</t>
    <rPh sb="2" eb="3">
      <t>ヒ</t>
    </rPh>
    <rPh sb="3" eb="4">
      <t>チュウ</t>
    </rPh>
    <phoneticPr fontId="2"/>
  </si>
  <si>
    <t>家事日中５．０・２人</t>
    <rPh sb="2" eb="3">
      <t>ヒ</t>
    </rPh>
    <rPh sb="3" eb="4">
      <t>チュウ</t>
    </rPh>
    <rPh sb="9" eb="10">
      <t>ヒト</t>
    </rPh>
    <phoneticPr fontId="2"/>
  </si>
  <si>
    <t>家事日中９．０・２人</t>
    <rPh sb="2" eb="3">
      <t>ヒ</t>
    </rPh>
    <rPh sb="3" eb="4">
      <t>チュウ</t>
    </rPh>
    <rPh sb="9" eb="10">
      <t>ヒト</t>
    </rPh>
    <phoneticPr fontId="2"/>
  </si>
  <si>
    <t>家事日中９．５</t>
    <rPh sb="2" eb="3">
      <t>ヒ</t>
    </rPh>
    <rPh sb="3" eb="4">
      <t>チュウ</t>
    </rPh>
    <phoneticPr fontId="2"/>
  </si>
  <si>
    <t>家事日中９．５・２人</t>
    <rPh sb="2" eb="3">
      <t>ヒ</t>
    </rPh>
    <rPh sb="3" eb="4">
      <t>チュウ</t>
    </rPh>
    <rPh sb="9" eb="10">
      <t>ヒト</t>
    </rPh>
    <phoneticPr fontId="2"/>
  </si>
  <si>
    <t>家事日中１０．０</t>
    <rPh sb="2" eb="3">
      <t>ヒ</t>
    </rPh>
    <rPh sb="3" eb="4">
      <t>チュウ</t>
    </rPh>
    <phoneticPr fontId="2"/>
  </si>
  <si>
    <t>家事日中１０．０・２人</t>
    <rPh sb="2" eb="3">
      <t>ヒ</t>
    </rPh>
    <rPh sb="3" eb="4">
      <t>チュウ</t>
    </rPh>
    <rPh sb="10" eb="11">
      <t>ヒト</t>
    </rPh>
    <phoneticPr fontId="2"/>
  </si>
  <si>
    <t>深夜の場合</t>
    <rPh sb="0" eb="2">
      <t>シンヤ</t>
    </rPh>
    <rPh sb="3" eb="5">
      <t>バアイ</t>
    </rPh>
    <phoneticPr fontId="2"/>
  </si>
  <si>
    <t>身体早朝２．０</t>
    <rPh sb="0" eb="2">
      <t>シンタイ</t>
    </rPh>
    <phoneticPr fontId="2"/>
  </si>
  <si>
    <t>身体早朝２．０・２人</t>
    <rPh sb="0" eb="2">
      <t>シンタイ</t>
    </rPh>
    <rPh sb="9" eb="10">
      <t>ヒト</t>
    </rPh>
    <phoneticPr fontId="2"/>
  </si>
  <si>
    <t>身体早朝２．５</t>
    <rPh sb="0" eb="2">
      <t>シンタイ</t>
    </rPh>
    <phoneticPr fontId="2"/>
  </si>
  <si>
    <t>身体早朝２．５・２人</t>
    <rPh sb="0" eb="2">
      <t>シンタイ</t>
    </rPh>
    <rPh sb="9" eb="10">
      <t>ヒト</t>
    </rPh>
    <phoneticPr fontId="2"/>
  </si>
  <si>
    <t>身体早朝０．５</t>
    <rPh sb="0" eb="2">
      <t>シンタイ</t>
    </rPh>
    <phoneticPr fontId="2"/>
  </si>
  <si>
    <t>身体深夜２．０</t>
    <rPh sb="0" eb="2">
      <t>シンタイ</t>
    </rPh>
    <phoneticPr fontId="2"/>
  </si>
  <si>
    <t>身体深夜２．０・２人</t>
    <rPh sb="0" eb="2">
      <t>シンタイ</t>
    </rPh>
    <rPh sb="9" eb="10">
      <t>ヒト</t>
    </rPh>
    <phoneticPr fontId="2"/>
  </si>
  <si>
    <t>身体深夜２．５</t>
    <rPh sb="0" eb="2">
      <t>シンタイ</t>
    </rPh>
    <phoneticPr fontId="2"/>
  </si>
  <si>
    <t>身体深夜２．５・２人</t>
    <rPh sb="0" eb="2">
      <t>シンタイ</t>
    </rPh>
    <rPh sb="9" eb="10">
      <t>ヒト</t>
    </rPh>
    <phoneticPr fontId="2"/>
  </si>
  <si>
    <t>身体深夜３．０</t>
    <rPh sb="0" eb="2">
      <t>シンタイ</t>
    </rPh>
    <phoneticPr fontId="2"/>
  </si>
  <si>
    <t>身体深夜３．０・２人</t>
    <rPh sb="0" eb="2">
      <t>シンタイ</t>
    </rPh>
    <rPh sb="9" eb="10">
      <t>ヒト</t>
    </rPh>
    <phoneticPr fontId="2"/>
  </si>
  <si>
    <t>身体深夜３．５</t>
    <rPh sb="0" eb="2">
      <t>シンタイ</t>
    </rPh>
    <phoneticPr fontId="2"/>
  </si>
  <si>
    <t>身体深夜３．５・２人</t>
    <rPh sb="0" eb="2">
      <t>シンタイ</t>
    </rPh>
    <rPh sb="9" eb="10">
      <t>ヒト</t>
    </rPh>
    <phoneticPr fontId="2"/>
  </si>
  <si>
    <t>身体日中増７．５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</si>
  <si>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</si>
  <si>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身体日中増８．０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</si>
  <si>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</si>
  <si>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身体日中増８．５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</si>
  <si>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家事日中０．７５</t>
    <rPh sb="2" eb="3">
      <t>ヒ</t>
    </rPh>
    <rPh sb="3" eb="4">
      <t>チュウ</t>
    </rPh>
    <phoneticPr fontId="2"/>
  </si>
  <si>
    <t>家事日中０．７５・２人</t>
    <rPh sb="2" eb="3">
      <t>ヒ</t>
    </rPh>
    <rPh sb="3" eb="4">
      <t>チュウ</t>
    </rPh>
    <rPh sb="10" eb="11">
      <t>ヒト</t>
    </rPh>
    <phoneticPr fontId="2"/>
  </si>
  <si>
    <t>家事日中１．２５</t>
    <rPh sb="2" eb="3">
      <t>ヒ</t>
    </rPh>
    <rPh sb="3" eb="4">
      <t>チュウ</t>
    </rPh>
    <phoneticPr fontId="2"/>
  </si>
  <si>
    <t>家事日中１．２５・２人</t>
    <rPh sb="2" eb="3">
      <t>ヒ</t>
    </rPh>
    <rPh sb="3" eb="4">
      <t>チュウ</t>
    </rPh>
    <rPh sb="10" eb="11">
      <t>ヒト</t>
    </rPh>
    <phoneticPr fontId="2"/>
  </si>
  <si>
    <t>家事日中１．７５</t>
    <rPh sb="2" eb="3">
      <t>ヒ</t>
    </rPh>
    <rPh sb="3" eb="4">
      <t>チュウ</t>
    </rPh>
    <phoneticPr fontId="2"/>
  </si>
  <si>
    <t>家事日中１．７５・２人</t>
    <rPh sb="2" eb="3">
      <t>ヒ</t>
    </rPh>
    <rPh sb="3" eb="4">
      <t>チュウ</t>
    </rPh>
    <rPh sb="10" eb="11">
      <t>ヒト</t>
    </rPh>
    <phoneticPr fontId="2"/>
  </si>
  <si>
    <t>家事日中２．２５</t>
    <rPh sb="2" eb="3">
      <t>ヒ</t>
    </rPh>
    <rPh sb="3" eb="4">
      <t>チュウ</t>
    </rPh>
    <phoneticPr fontId="2"/>
  </si>
  <si>
    <t>家事日中２．２５・２人</t>
    <rPh sb="2" eb="3">
      <t>ヒ</t>
    </rPh>
    <rPh sb="3" eb="4">
      <t>チュウ</t>
    </rPh>
    <rPh sb="10" eb="11">
      <t>ヒト</t>
    </rPh>
    <phoneticPr fontId="2"/>
  </si>
  <si>
    <t>家事日中２．７５</t>
    <rPh sb="2" eb="3">
      <t>ヒ</t>
    </rPh>
    <rPh sb="3" eb="4">
      <t>チュウ</t>
    </rPh>
    <phoneticPr fontId="2"/>
  </si>
  <si>
    <t>家事日中２．７５・２人</t>
    <rPh sb="2" eb="3">
      <t>ヒ</t>
    </rPh>
    <rPh sb="3" eb="4">
      <t>チュウ</t>
    </rPh>
    <rPh sb="10" eb="11">
      <t>ヒト</t>
    </rPh>
    <phoneticPr fontId="2"/>
  </si>
  <si>
    <t>家事日中３．２５</t>
    <rPh sb="2" eb="3">
      <t>ヒ</t>
    </rPh>
    <rPh sb="3" eb="4">
      <t>チュウ</t>
    </rPh>
    <phoneticPr fontId="2"/>
  </si>
  <si>
    <t>家事日中３．２５・２人</t>
    <rPh sb="2" eb="3">
      <t>ヒ</t>
    </rPh>
    <rPh sb="3" eb="4">
      <t>チュウ</t>
    </rPh>
    <rPh sb="10" eb="11">
      <t>ヒト</t>
    </rPh>
    <phoneticPr fontId="2"/>
  </si>
  <si>
    <t>家事日中３．７５</t>
    <rPh sb="2" eb="3">
      <t>ヒ</t>
    </rPh>
    <rPh sb="3" eb="4">
      <t>チュウ</t>
    </rPh>
    <phoneticPr fontId="2"/>
  </si>
  <si>
    <t>家事日中３．７５・２人</t>
    <rPh sb="2" eb="3">
      <t>ヒ</t>
    </rPh>
    <rPh sb="3" eb="4">
      <t>チュウ</t>
    </rPh>
    <rPh sb="10" eb="11">
      <t>ヒト</t>
    </rPh>
    <phoneticPr fontId="2"/>
  </si>
  <si>
    <t>家事日中４．２５</t>
    <rPh sb="2" eb="3">
      <t>ヒ</t>
    </rPh>
    <rPh sb="3" eb="4">
      <t>チュウ</t>
    </rPh>
    <phoneticPr fontId="2"/>
  </si>
  <si>
    <t>家事日中４．２５・２人</t>
    <rPh sb="2" eb="3">
      <t>ヒ</t>
    </rPh>
    <rPh sb="3" eb="4">
      <t>チュウ</t>
    </rPh>
    <rPh sb="10" eb="11">
      <t>ヒト</t>
    </rPh>
    <phoneticPr fontId="2"/>
  </si>
  <si>
    <t>家事日中４．７５</t>
    <rPh sb="2" eb="3">
      <t>ヒ</t>
    </rPh>
    <rPh sb="3" eb="4">
      <t>チュウ</t>
    </rPh>
    <phoneticPr fontId="2"/>
  </si>
  <si>
    <t>家事日中４．７５・２人</t>
    <rPh sb="2" eb="3">
      <t>ヒ</t>
    </rPh>
    <rPh sb="3" eb="4">
      <t>チュウ</t>
    </rPh>
    <rPh sb="10" eb="11">
      <t>ヒト</t>
    </rPh>
    <phoneticPr fontId="2"/>
  </si>
  <si>
    <t>家事日中５．２５</t>
    <rPh sb="2" eb="3">
      <t>ヒ</t>
    </rPh>
    <rPh sb="3" eb="4">
      <t>チュウ</t>
    </rPh>
    <phoneticPr fontId="2"/>
  </si>
  <si>
    <t>家事日中５．２５・２人</t>
    <rPh sb="2" eb="3">
      <t>ヒ</t>
    </rPh>
    <rPh sb="3" eb="4">
      <t>チュウ</t>
    </rPh>
    <rPh sb="10" eb="11">
      <t>ヒト</t>
    </rPh>
    <phoneticPr fontId="2"/>
  </si>
  <si>
    <t>家事日中５．７５</t>
    <rPh sb="2" eb="3">
      <t>ヒ</t>
    </rPh>
    <rPh sb="3" eb="4">
      <t>チュウ</t>
    </rPh>
    <phoneticPr fontId="2"/>
  </si>
  <si>
    <t>家事日中５．７５・２人</t>
    <rPh sb="2" eb="3">
      <t>ヒ</t>
    </rPh>
    <rPh sb="3" eb="4">
      <t>チュウ</t>
    </rPh>
    <rPh sb="10" eb="11">
      <t>ヒト</t>
    </rPh>
    <phoneticPr fontId="2"/>
  </si>
  <si>
    <t>家事日中６．７５</t>
    <rPh sb="2" eb="3">
      <t>ヒ</t>
    </rPh>
    <rPh sb="3" eb="4">
      <t>チュウ</t>
    </rPh>
    <phoneticPr fontId="2"/>
  </si>
  <si>
    <t>家事日中６．７５・２人</t>
    <rPh sb="2" eb="3">
      <t>ヒ</t>
    </rPh>
    <rPh sb="3" eb="4">
      <t>チュウ</t>
    </rPh>
    <rPh sb="10" eb="11">
      <t>ヒト</t>
    </rPh>
    <phoneticPr fontId="2"/>
  </si>
  <si>
    <t>家事日中６．２５</t>
    <rPh sb="2" eb="3">
      <t>ヒ</t>
    </rPh>
    <rPh sb="3" eb="4">
      <t>チュウ</t>
    </rPh>
    <phoneticPr fontId="2"/>
  </si>
  <si>
    <t>家事日中６．２５・２人</t>
    <rPh sb="2" eb="3">
      <t>ヒ</t>
    </rPh>
    <rPh sb="3" eb="4">
      <t>チュウ</t>
    </rPh>
    <rPh sb="10" eb="11">
      <t>ヒト</t>
    </rPh>
    <phoneticPr fontId="2"/>
  </si>
  <si>
    <t>家事日中７．２５</t>
    <rPh sb="2" eb="3">
      <t>ヒ</t>
    </rPh>
    <rPh sb="3" eb="4">
      <t>チュウ</t>
    </rPh>
    <phoneticPr fontId="2"/>
  </si>
  <si>
    <t>家事日中７．２５・２人</t>
    <rPh sb="2" eb="3">
      <t>ヒ</t>
    </rPh>
    <rPh sb="3" eb="4">
      <t>チュウ</t>
    </rPh>
    <rPh sb="10" eb="11">
      <t>ヒト</t>
    </rPh>
    <phoneticPr fontId="2"/>
  </si>
  <si>
    <t>家事日中７．７５</t>
    <rPh sb="2" eb="3">
      <t>ヒ</t>
    </rPh>
    <rPh sb="3" eb="4">
      <t>チュウ</t>
    </rPh>
    <phoneticPr fontId="2"/>
  </si>
  <si>
    <t>家事日中７．７５・２人</t>
    <rPh sb="2" eb="3">
      <t>ヒ</t>
    </rPh>
    <rPh sb="3" eb="4">
      <t>チュウ</t>
    </rPh>
    <rPh sb="10" eb="11">
      <t>ヒト</t>
    </rPh>
    <phoneticPr fontId="2"/>
  </si>
  <si>
    <t>家事日中８．２５</t>
    <rPh sb="2" eb="3">
      <t>ヒ</t>
    </rPh>
    <rPh sb="3" eb="4">
      <t>チュウ</t>
    </rPh>
    <phoneticPr fontId="2"/>
  </si>
  <si>
    <t>家事日中８．２５・２人</t>
    <rPh sb="2" eb="3">
      <t>ヒ</t>
    </rPh>
    <rPh sb="3" eb="4">
      <t>チュウ</t>
    </rPh>
    <rPh sb="10" eb="11">
      <t>ヒト</t>
    </rPh>
    <phoneticPr fontId="2"/>
  </si>
  <si>
    <t>家事日中８．７５</t>
    <rPh sb="2" eb="3">
      <t>ヒ</t>
    </rPh>
    <rPh sb="3" eb="4">
      <t>チュウ</t>
    </rPh>
    <phoneticPr fontId="2"/>
  </si>
  <si>
    <t>家事日中８．７５・２人</t>
    <rPh sb="2" eb="3">
      <t>ヒ</t>
    </rPh>
    <rPh sb="3" eb="4">
      <t>チュウ</t>
    </rPh>
    <rPh sb="10" eb="11">
      <t>ヒト</t>
    </rPh>
    <phoneticPr fontId="2"/>
  </si>
  <si>
    <t>家事日中９．２５</t>
    <rPh sb="2" eb="3">
      <t>ヒ</t>
    </rPh>
    <rPh sb="3" eb="4">
      <t>チュウ</t>
    </rPh>
    <phoneticPr fontId="2"/>
  </si>
  <si>
    <t>家事日中９．２５・２人</t>
    <rPh sb="2" eb="3">
      <t>ヒ</t>
    </rPh>
    <rPh sb="3" eb="4">
      <t>チュウ</t>
    </rPh>
    <rPh sb="10" eb="11">
      <t>ヒト</t>
    </rPh>
    <phoneticPr fontId="2"/>
  </si>
  <si>
    <t>家事日中９．７５</t>
    <rPh sb="2" eb="3">
      <t>ヒ</t>
    </rPh>
    <rPh sb="3" eb="4">
      <t>チュウ</t>
    </rPh>
    <phoneticPr fontId="2"/>
  </si>
  <si>
    <t>家事日中９．７５・２人</t>
    <rPh sb="2" eb="3">
      <t>ヒ</t>
    </rPh>
    <rPh sb="3" eb="4">
      <t>チュウ</t>
    </rPh>
    <rPh sb="10" eb="11">
      <t>ヒト</t>
    </rPh>
    <phoneticPr fontId="2"/>
  </si>
  <si>
    <t>家事日中１０．２５</t>
    <rPh sb="2" eb="3">
      <t>ヒ</t>
    </rPh>
    <rPh sb="3" eb="4">
      <t>チュウ</t>
    </rPh>
    <phoneticPr fontId="2"/>
  </si>
  <si>
    <t>家事日中１０．２５・２人</t>
    <rPh sb="2" eb="3">
      <t>ヒ</t>
    </rPh>
    <rPh sb="3" eb="4">
      <t>チュウ</t>
    </rPh>
    <rPh sb="11" eb="12">
      <t>ヒト</t>
    </rPh>
    <phoneticPr fontId="2"/>
  </si>
  <si>
    <t>家事早朝０．７５・２人</t>
    <rPh sb="10" eb="11">
      <t>ヒト</t>
    </rPh>
    <phoneticPr fontId="2"/>
  </si>
  <si>
    <t>家事早朝１．２５・２人</t>
    <rPh sb="10" eb="11">
      <t>ヒト</t>
    </rPh>
    <phoneticPr fontId="2"/>
  </si>
  <si>
    <t>家事早朝１．７５・２人</t>
    <rPh sb="10" eb="11">
      <t>ヒト</t>
    </rPh>
    <phoneticPr fontId="2"/>
  </si>
  <si>
    <t>家事早朝２．２５・２人</t>
    <rPh sb="10" eb="11">
      <t>ヒト</t>
    </rPh>
    <phoneticPr fontId="2"/>
  </si>
  <si>
    <t>家事夜間０．７５・２人</t>
    <rPh sb="10" eb="11">
      <t>ヒト</t>
    </rPh>
    <phoneticPr fontId="2"/>
  </si>
  <si>
    <t>家事夜間１．２５・２人</t>
    <rPh sb="10" eb="11">
      <t>ヒト</t>
    </rPh>
    <phoneticPr fontId="2"/>
  </si>
  <si>
    <t>家事夜間１．７５・２人</t>
    <rPh sb="10" eb="11">
      <t>ヒト</t>
    </rPh>
    <phoneticPr fontId="2"/>
  </si>
  <si>
    <t>家事夜間２．２５・２人</t>
    <rPh sb="10" eb="11">
      <t>ヒト</t>
    </rPh>
    <phoneticPr fontId="2"/>
  </si>
  <si>
    <t>家事夜間２．７５・２人</t>
    <rPh sb="10" eb="11">
      <t>ヒト</t>
    </rPh>
    <phoneticPr fontId="2"/>
  </si>
  <si>
    <t>家事夜間３．２５・２人</t>
    <rPh sb="10" eb="11">
      <t>ヒト</t>
    </rPh>
    <phoneticPr fontId="2"/>
  </si>
  <si>
    <t>家事夜間３．７５・２人</t>
    <rPh sb="10" eb="11">
      <t>ヒト</t>
    </rPh>
    <phoneticPr fontId="2"/>
  </si>
  <si>
    <t>家事夜間４．２５・２人</t>
    <rPh sb="10" eb="11">
      <t>ヒト</t>
    </rPh>
    <phoneticPr fontId="2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</si>
  <si>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</si>
  <si>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家事深夜０．７５・２人</t>
    <rPh sb="10" eb="11">
      <t>ヒト</t>
    </rPh>
    <phoneticPr fontId="2"/>
  </si>
  <si>
    <t>家事深夜１．２５・２人</t>
    <rPh sb="10" eb="11">
      <t>ヒト</t>
    </rPh>
    <phoneticPr fontId="2"/>
  </si>
  <si>
    <t>家事深夜１．７５・２人</t>
    <rPh sb="10" eb="11">
      <t>ヒト</t>
    </rPh>
    <phoneticPr fontId="2"/>
  </si>
  <si>
    <t>家事深夜２．２５・２人</t>
    <rPh sb="10" eb="11">
      <t>ヒト</t>
    </rPh>
    <phoneticPr fontId="2"/>
  </si>
  <si>
    <t>家事深夜２．７５・２人</t>
    <rPh sb="10" eb="11">
      <t>ヒト</t>
    </rPh>
    <phoneticPr fontId="2"/>
  </si>
  <si>
    <t>家事深夜３．２５・２人</t>
    <rPh sb="10" eb="11">
      <t>ヒト</t>
    </rPh>
    <phoneticPr fontId="2"/>
  </si>
  <si>
    <t>家事深夜３．７５・２人</t>
    <rPh sb="10" eb="11">
      <t>ヒト</t>
    </rPh>
    <phoneticPr fontId="2"/>
  </si>
  <si>
    <t>家事深夜４．２５・２人</t>
    <rPh sb="10" eb="11">
      <t>ヒト</t>
    </rPh>
    <phoneticPr fontId="2"/>
  </si>
  <si>
    <t>家事深夜４．７５・２人</t>
    <rPh sb="10" eb="11">
      <t>ヒト</t>
    </rPh>
    <phoneticPr fontId="2"/>
  </si>
  <si>
    <t>家事深夜５．２５・２人</t>
    <rPh sb="10" eb="11">
      <t>ヒト</t>
    </rPh>
    <phoneticPr fontId="2"/>
  </si>
  <si>
    <t>家事深夜５．７５・２人</t>
    <rPh sb="10" eb="11">
      <t>ヒト</t>
    </rPh>
    <phoneticPr fontId="2"/>
  </si>
  <si>
    <t>家事深夜６．２５・２人</t>
    <rPh sb="10" eb="11">
      <t>ヒト</t>
    </rPh>
    <phoneticPr fontId="2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</si>
  <si>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</si>
  <si>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</si>
  <si>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</si>
  <si>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</si>
  <si>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</si>
  <si>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</si>
  <si>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</si>
  <si>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</si>
  <si>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</si>
  <si>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</si>
  <si>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</si>
  <si>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</si>
  <si>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</si>
  <si>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</si>
  <si>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</si>
  <si>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</si>
  <si>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</si>
  <si>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</si>
  <si>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</si>
  <si>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</si>
  <si>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</si>
  <si>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家事深夜０．５・早朝０．２５</t>
    <rPh sb="2" eb="4">
      <t>シンヤ</t>
    </rPh>
    <rPh sb="8" eb="10">
      <t>ソウチョウ</t>
    </rPh>
    <phoneticPr fontId="2"/>
  </si>
  <si>
    <t>家事深夜０．５・早朝０．２５・２人</t>
    <rPh sb="2" eb="4">
      <t>シンヤ</t>
    </rPh>
    <rPh sb="8" eb="10">
      <t>ソウチョウ</t>
    </rPh>
    <phoneticPr fontId="2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</si>
  <si>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2"/>
  </si>
  <si>
    <t>家事深夜０．５・早朝０．７５</t>
    <rPh sb="2" eb="4">
      <t>シンヤ</t>
    </rPh>
    <rPh sb="8" eb="10">
      <t>ソウチョウ</t>
    </rPh>
    <phoneticPr fontId="2"/>
  </si>
  <si>
    <t>家事深夜０．５・早朝０．７５・２人</t>
    <rPh sb="2" eb="4">
      <t>シンヤ</t>
    </rPh>
    <rPh sb="8" eb="10">
      <t>ソウチョウ</t>
    </rPh>
    <phoneticPr fontId="2"/>
  </si>
  <si>
    <t>家事深夜１．０・早朝０．２５</t>
    <rPh sb="2" eb="4">
      <t>シンヤ</t>
    </rPh>
    <rPh sb="8" eb="10">
      <t>ソウチョウ</t>
    </rPh>
    <phoneticPr fontId="2"/>
  </si>
  <si>
    <t>家事深夜１．０・早朝０．２５・２人</t>
    <rPh sb="2" eb="4">
      <t>シンヤ</t>
    </rPh>
    <rPh sb="8" eb="10">
      <t>ソウチョウ</t>
    </rPh>
    <phoneticPr fontId="2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</si>
  <si>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</si>
  <si>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</si>
  <si>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家事深夜０．７５・早朝０．２５</t>
    <rPh sb="2" eb="4">
      <t>シンヤ</t>
    </rPh>
    <rPh sb="9" eb="11">
      <t>ソウチョウ</t>
    </rPh>
    <phoneticPr fontId="2"/>
  </si>
  <si>
    <t>家事深夜０．７５・早朝０．２５・２人</t>
    <rPh sb="2" eb="4">
      <t>シンヤ</t>
    </rPh>
    <rPh sb="9" eb="11">
      <t>ソウチョウ</t>
    </rPh>
    <phoneticPr fontId="2"/>
  </si>
  <si>
    <t>家事深夜０．７５・早朝０．５</t>
    <rPh sb="2" eb="4">
      <t>シンヤ</t>
    </rPh>
    <rPh sb="9" eb="11">
      <t>ソウチョウ</t>
    </rPh>
    <phoneticPr fontId="2"/>
  </si>
  <si>
    <t>家事深夜０．７５・早朝０．５・２人</t>
    <rPh sb="2" eb="4">
      <t>シンヤ</t>
    </rPh>
    <rPh sb="9" eb="11">
      <t>ソウチョウ</t>
    </rPh>
    <phoneticPr fontId="2"/>
  </si>
  <si>
    <t>家事深夜０．７５・早朝０．７５</t>
    <rPh sb="2" eb="4">
      <t>シンヤ</t>
    </rPh>
    <rPh sb="9" eb="11">
      <t>ソウチョウ</t>
    </rPh>
    <phoneticPr fontId="2"/>
  </si>
  <si>
    <t>家事深夜０．７５・早朝０．７５・２人</t>
    <rPh sb="2" eb="4">
      <t>シンヤ</t>
    </rPh>
    <rPh sb="9" eb="11">
      <t>ソウチョウ</t>
    </rPh>
    <phoneticPr fontId="2"/>
  </si>
  <si>
    <t>(一)夜間
 １５分未満</t>
    <rPh sb="1" eb="2">
      <t>イチ</t>
    </rPh>
    <rPh sb="9" eb="10">
      <t>フン</t>
    </rPh>
    <rPh sb="10" eb="12">
      <t>ミマン</t>
    </rPh>
    <phoneticPr fontId="2"/>
  </si>
  <si>
    <t>(二)夜間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</si>
  <si>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</si>
  <si>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</si>
  <si>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(一)深夜
 １５分未満</t>
    <rPh sb="1" eb="2">
      <t>イチ</t>
    </rPh>
    <rPh sb="9" eb="10">
      <t>フン</t>
    </rPh>
    <rPh sb="10" eb="12">
      <t>ミマン</t>
    </rPh>
    <phoneticPr fontId="2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</si>
  <si>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</si>
  <si>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</si>
  <si>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</si>
  <si>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家事深夜１．２５・早朝０．２５</t>
    <rPh sb="2" eb="4">
      <t>シンヤ</t>
    </rPh>
    <rPh sb="9" eb="11">
      <t>ソウチョウ</t>
    </rPh>
    <phoneticPr fontId="2"/>
  </si>
  <si>
    <t>家事深夜１．２５・早朝０．２５・２人</t>
    <rPh sb="2" eb="4">
      <t>シンヤ</t>
    </rPh>
    <rPh sb="9" eb="11">
      <t>ソウチョウ</t>
    </rPh>
    <phoneticPr fontId="2"/>
  </si>
  <si>
    <t>(2)日中
 ３０分以上
 ４５分以上</t>
    <rPh sb="9" eb="10">
      <t>フン</t>
    </rPh>
    <rPh sb="10" eb="12">
      <t>イジョウ</t>
    </rPh>
    <rPh sb="16" eb="19">
      <t>フンイジョウ</t>
    </rPh>
    <phoneticPr fontId="2"/>
  </si>
  <si>
    <t>(1)深夜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</si>
  <si>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</si>
  <si>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家事深夜０．５・早朝０．２５・日中０．５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</si>
  <si>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家事深夜０．５・早朝０．２５・日中０．５・２人</t>
    <rPh sb="2" eb="4">
      <t>シンヤ</t>
    </rPh>
    <rPh sb="8" eb="10">
      <t>ソウチョウ</t>
    </rPh>
    <rPh sb="15" eb="16">
      <t>ヒ</t>
    </rPh>
    <rPh sb="16" eb="17">
      <t>チュウ</t>
    </rPh>
    <rPh sb="22" eb="23">
      <t>ヒト</t>
    </rPh>
    <phoneticPr fontId="2"/>
  </si>
  <si>
    <t>家事深夜０．５・早朝０．２５・日中０．２５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</si>
  <si>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</si>
  <si>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家事深夜０．５・早朝０．５・日中０．２５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</si>
  <si>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家事深夜０．５・早朝０．５・日中０．２５・２人</t>
    <rPh sb="2" eb="4">
      <t>シンヤ</t>
    </rPh>
    <rPh sb="8" eb="10">
      <t>ソウチョウ</t>
    </rPh>
    <rPh sb="14" eb="15">
      <t>ヒ</t>
    </rPh>
    <rPh sb="15" eb="16">
      <t>チュウ</t>
    </rPh>
    <rPh sb="22" eb="23">
      <t>ヒト</t>
    </rPh>
    <phoneticPr fontId="2"/>
  </si>
  <si>
    <t>家事深夜０．５・早朝０．２５・日中０．７５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</si>
  <si>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家事深夜０．５・早朝０．２５・日中０．７５・２人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</si>
  <si>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2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</si>
  <si>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</si>
  <si>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(一)早朝
 １５分以上
 ３０分未満</t>
    <rPh sb="1" eb="2">
      <t>イチ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2"/>
  </si>
  <si>
    <t>家事深夜０．５・早朝０．７５・日中０．２５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</si>
  <si>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家事深夜０．５・早朝０．７５・日中０．２５・２人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</si>
  <si>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(一)早朝
 ３０分以上
 ４５分未満</t>
    <rPh sb="1" eb="2">
      <t>イチ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2"/>
  </si>
  <si>
    <t>家事深夜０．５・日中０．２５</t>
    <rPh sb="2" eb="4">
      <t>シンヤ</t>
    </rPh>
    <rPh sb="8" eb="9">
      <t>ヒ</t>
    </rPh>
    <rPh sb="9" eb="10">
      <t>チュウ</t>
    </rPh>
    <phoneticPr fontId="2"/>
  </si>
  <si>
    <t>家事深夜０．５・日中０．２５・２人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</si>
  <si>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家事深夜０．５・日中０．７５</t>
    <rPh sb="2" eb="4">
      <t>シンヤ</t>
    </rPh>
    <rPh sb="8" eb="9">
      <t>ヒ</t>
    </rPh>
    <rPh sb="9" eb="10">
      <t>チュウ</t>
    </rPh>
    <phoneticPr fontId="2"/>
  </si>
  <si>
    <t>家事深夜０．５・日中０．７５・２人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</si>
  <si>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家事深夜０．７５・日中０．２５</t>
    <rPh sb="2" eb="4">
      <t>シンヤ</t>
    </rPh>
    <rPh sb="9" eb="10">
      <t>ヒ</t>
    </rPh>
    <rPh sb="10" eb="11">
      <t>チュウ</t>
    </rPh>
    <phoneticPr fontId="2"/>
  </si>
  <si>
    <t>家事深夜０．７５・日中０．２５・２人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</si>
  <si>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家事深夜０．７５・日中０．５</t>
    <rPh sb="2" eb="4">
      <t>シンヤ</t>
    </rPh>
    <rPh sb="9" eb="10">
      <t>ヒ</t>
    </rPh>
    <rPh sb="10" eb="11">
      <t>チュウ</t>
    </rPh>
    <phoneticPr fontId="2"/>
  </si>
  <si>
    <t>家事深夜０．７５・日中０．５・２人</t>
    <rPh sb="2" eb="4">
      <t>シンヤ</t>
    </rPh>
    <rPh sb="9" eb="10">
      <t>ヒ</t>
    </rPh>
    <rPh sb="10" eb="11">
      <t>チュウ</t>
    </rPh>
    <rPh sb="16" eb="17">
      <t>ヒト</t>
    </rPh>
    <phoneticPr fontId="2"/>
  </si>
  <si>
    <t>家事深夜０．７５・日中０．７５</t>
    <rPh sb="2" eb="4">
      <t>シンヤ</t>
    </rPh>
    <rPh sb="9" eb="10">
      <t>ヒ</t>
    </rPh>
    <rPh sb="10" eb="11">
      <t>チュウ</t>
    </rPh>
    <phoneticPr fontId="2"/>
  </si>
  <si>
    <t>家事深夜０．７５・日中０．７５・２人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</si>
  <si>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(一)日中
 １５分未満</t>
    <rPh sb="1" eb="2">
      <t>イチ</t>
    </rPh>
    <rPh sb="9" eb="10">
      <t>フン</t>
    </rPh>
    <rPh sb="10" eb="12">
      <t>ミマン</t>
    </rPh>
    <phoneticPr fontId="2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</si>
  <si>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</si>
  <si>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(三)日中
 ３０分以上
 ４５分未満</t>
    <rPh sb="1" eb="2">
      <t>３</t>
    </rPh>
    <rPh sb="9" eb="12">
      <t>フンイジョウ</t>
    </rPh>
    <rPh sb="16" eb="17">
      <t>フン</t>
    </rPh>
    <rPh sb="17" eb="19">
      <t>ミマン</t>
    </rPh>
    <phoneticPr fontId="2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</si>
  <si>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</si>
  <si>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家事深夜１．０・日中０．２５</t>
    <rPh sb="2" eb="4">
      <t>シンヤ</t>
    </rPh>
    <rPh sb="8" eb="9">
      <t>ヒ</t>
    </rPh>
    <rPh sb="9" eb="10">
      <t>チュウ</t>
    </rPh>
    <phoneticPr fontId="2"/>
  </si>
  <si>
    <t>家事深夜１．０・日中０．２５・２人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</si>
  <si>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家事深夜１．２５・日中０．２５</t>
    <rPh sb="2" eb="4">
      <t>シンヤ</t>
    </rPh>
    <rPh sb="9" eb="10">
      <t>ヒ</t>
    </rPh>
    <rPh sb="10" eb="11">
      <t>チュウ</t>
    </rPh>
    <phoneticPr fontId="2"/>
  </si>
  <si>
    <t>家事深夜１．２５・日中０．２５・２人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</si>
  <si>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(1)深夜
 ４５分以上
 １時間未満</t>
    <rPh sb="3" eb="5">
      <t>シンヤ</t>
    </rPh>
    <rPh sb="9" eb="12">
      <t>フンイジョウ</t>
    </rPh>
    <rPh sb="15" eb="17">
      <t>ジカン</t>
    </rPh>
    <rPh sb="17" eb="19">
      <t>ミマン</t>
    </rPh>
    <phoneticPr fontId="2"/>
  </si>
  <si>
    <t>(1)深夜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</si>
  <si>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家事日中０．５・夜間０．２５・深夜０．５・２人</t>
    <rPh sb="22" eb="23">
      <t>ヒト</t>
    </rPh>
    <phoneticPr fontId="2"/>
  </si>
  <si>
    <t>家事日中０．５・夜間０．２５・深夜０．２５・２人</t>
    <rPh sb="23" eb="24">
      <t>ヒト</t>
    </rPh>
    <phoneticPr fontId="2"/>
  </si>
  <si>
    <t>家事日中０．５・夜間０．５・深夜０．２５・２人</t>
    <rPh sb="22" eb="23">
      <t>ヒト</t>
    </rPh>
    <phoneticPr fontId="2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</si>
  <si>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2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</si>
  <si>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2"/>
  </si>
  <si>
    <t>家事日中０．５・夜間０．２５・深夜０．７５・２人</t>
    <rPh sb="23" eb="24">
      <t>ヒト</t>
    </rPh>
    <phoneticPr fontId="2"/>
  </si>
  <si>
    <t>家事日中０．５・夜間０．７５・深夜０．２５・２人</t>
    <rPh sb="23" eb="24">
      <t>ヒト</t>
    </rPh>
    <phoneticPr fontId="2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</si>
  <si>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2"/>
  </si>
  <si>
    <t>(一)深夜
 １５分以上
 ３０分未満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</si>
  <si>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</si>
  <si>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2"/>
  </si>
  <si>
    <t>(一)夜間
 ３０分以上
 ４５分未満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2"/>
  </si>
  <si>
    <t>家事日中増０．２５</t>
    <rPh sb="2" eb="3">
      <t>ヒ</t>
    </rPh>
    <rPh sb="3" eb="4">
      <t>チュウ</t>
    </rPh>
    <rPh sb="4" eb="5">
      <t>ゾウ</t>
    </rPh>
    <phoneticPr fontId="2"/>
  </si>
  <si>
    <t>家事日中増０．２５・２人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</si>
  <si>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家事日中増０．７５</t>
    <rPh sb="2" eb="3">
      <t>ヒ</t>
    </rPh>
    <rPh sb="3" eb="4">
      <t>チュウ</t>
    </rPh>
    <rPh sb="4" eb="5">
      <t>ゾウ</t>
    </rPh>
    <phoneticPr fontId="2"/>
  </si>
  <si>
    <t>家事日中増０．７５・２人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</si>
  <si>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家事日中増１．２５</t>
    <rPh sb="2" eb="3">
      <t>ヒ</t>
    </rPh>
    <rPh sb="3" eb="4">
      <t>チュウ</t>
    </rPh>
    <rPh sb="4" eb="5">
      <t>ゾウ</t>
    </rPh>
    <phoneticPr fontId="2"/>
  </si>
  <si>
    <t>家事日中増１．２５・２人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</si>
  <si>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家事日中増１．７５</t>
    <rPh sb="2" eb="3">
      <t>ヒ</t>
    </rPh>
    <rPh sb="3" eb="4">
      <t>チュウ</t>
    </rPh>
    <rPh sb="4" eb="5">
      <t>ゾウ</t>
    </rPh>
    <phoneticPr fontId="2"/>
  </si>
  <si>
    <t>家事日中増１．７５・２人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</si>
  <si>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家事日中増２．２５</t>
    <rPh sb="2" eb="3">
      <t>ヒ</t>
    </rPh>
    <rPh sb="3" eb="4">
      <t>チュウ</t>
    </rPh>
    <rPh sb="4" eb="5">
      <t>ゾウ</t>
    </rPh>
    <phoneticPr fontId="2"/>
  </si>
  <si>
    <t>家事日中増２．２５・２人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</si>
  <si>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家事日中増２．７５</t>
    <rPh sb="2" eb="3">
      <t>ヒ</t>
    </rPh>
    <rPh sb="3" eb="4">
      <t>チュウ</t>
    </rPh>
    <rPh sb="4" eb="5">
      <t>ゾウ</t>
    </rPh>
    <phoneticPr fontId="2"/>
  </si>
  <si>
    <t>家事日中増２．７５・２人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</si>
  <si>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家事日中増３．２５</t>
    <rPh sb="2" eb="3">
      <t>ヒ</t>
    </rPh>
    <rPh sb="3" eb="4">
      <t>チュウ</t>
    </rPh>
    <rPh sb="4" eb="5">
      <t>ゾウ</t>
    </rPh>
    <phoneticPr fontId="2"/>
  </si>
  <si>
    <t>家事日中増３．２５・２人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</si>
  <si>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家事日中増３．７５</t>
    <rPh sb="2" eb="3">
      <t>ヒ</t>
    </rPh>
    <rPh sb="3" eb="4">
      <t>チュウ</t>
    </rPh>
    <rPh sb="4" eb="5">
      <t>ゾウ</t>
    </rPh>
    <phoneticPr fontId="2"/>
  </si>
  <si>
    <t>家事日中増３．７５・２人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</si>
  <si>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家事日中増４．２５</t>
    <rPh sb="2" eb="3">
      <t>ヒ</t>
    </rPh>
    <rPh sb="3" eb="4">
      <t>チュウ</t>
    </rPh>
    <rPh sb="4" eb="5">
      <t>ゾウ</t>
    </rPh>
    <phoneticPr fontId="2"/>
  </si>
  <si>
    <t>家事日中増４．２５・２人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</si>
  <si>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家事日中増４．７５</t>
    <rPh sb="2" eb="3">
      <t>ヒ</t>
    </rPh>
    <rPh sb="3" eb="4">
      <t>チュウ</t>
    </rPh>
    <rPh sb="4" eb="5">
      <t>ゾウ</t>
    </rPh>
    <phoneticPr fontId="2"/>
  </si>
  <si>
    <t>家事日中増４．７５・２人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</si>
  <si>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家事日中増５．２５</t>
    <rPh sb="2" eb="3">
      <t>ヒ</t>
    </rPh>
    <rPh sb="3" eb="4">
      <t>チュウ</t>
    </rPh>
    <rPh sb="4" eb="5">
      <t>ゾウ</t>
    </rPh>
    <phoneticPr fontId="2"/>
  </si>
  <si>
    <t>家事日中増５．２５・２人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</si>
  <si>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家事日中増５．７５</t>
    <rPh sb="2" eb="3">
      <t>ヒ</t>
    </rPh>
    <rPh sb="3" eb="4">
      <t>チュウ</t>
    </rPh>
    <rPh sb="4" eb="5">
      <t>ゾウ</t>
    </rPh>
    <phoneticPr fontId="2"/>
  </si>
  <si>
    <t>家事日中増５．７５・２人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</si>
  <si>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家事日中増６．２５</t>
    <rPh sb="2" eb="3">
      <t>ヒ</t>
    </rPh>
    <rPh sb="3" eb="4">
      <t>チュウ</t>
    </rPh>
    <rPh sb="4" eb="5">
      <t>ゾウ</t>
    </rPh>
    <phoneticPr fontId="2"/>
  </si>
  <si>
    <t>家事日中増６．２５・２人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</si>
  <si>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家事日中増６．７５</t>
    <rPh sb="2" eb="3">
      <t>ヒ</t>
    </rPh>
    <rPh sb="3" eb="4">
      <t>チュウ</t>
    </rPh>
    <rPh sb="4" eb="5">
      <t>ゾウ</t>
    </rPh>
    <phoneticPr fontId="2"/>
  </si>
  <si>
    <t>家事日中増６．７５・２人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</si>
  <si>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家事日中増７．２５</t>
    <rPh sb="2" eb="3">
      <t>ヒ</t>
    </rPh>
    <rPh sb="3" eb="4">
      <t>チュウ</t>
    </rPh>
    <rPh sb="4" eb="5">
      <t>ゾウ</t>
    </rPh>
    <phoneticPr fontId="2"/>
  </si>
  <si>
    <t>家事日中増７．２５・２人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</si>
  <si>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家事日中増７．７５</t>
    <rPh sb="2" eb="3">
      <t>ヒ</t>
    </rPh>
    <rPh sb="3" eb="4">
      <t>チュウ</t>
    </rPh>
    <rPh sb="4" eb="5">
      <t>ゾウ</t>
    </rPh>
    <phoneticPr fontId="2"/>
  </si>
  <si>
    <t>家事日中増７．７５・２人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</si>
  <si>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家事日中増８．２５</t>
    <rPh sb="2" eb="3">
      <t>ヒ</t>
    </rPh>
    <rPh sb="3" eb="4">
      <t>チュウ</t>
    </rPh>
    <rPh sb="4" eb="5">
      <t>ゾウ</t>
    </rPh>
    <phoneticPr fontId="2"/>
  </si>
  <si>
    <t>家事日中増８．２５・２人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</si>
  <si>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家事日中増８．７５</t>
    <rPh sb="2" eb="3">
      <t>ヒ</t>
    </rPh>
    <rPh sb="3" eb="4">
      <t>チュウ</t>
    </rPh>
    <rPh sb="4" eb="5">
      <t>ゾウ</t>
    </rPh>
    <phoneticPr fontId="2"/>
  </si>
  <si>
    <t>家事日中増８．７５・２人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</si>
  <si>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家事日中増９．２５</t>
    <rPh sb="2" eb="3">
      <t>ヒ</t>
    </rPh>
    <rPh sb="3" eb="4">
      <t>チュウ</t>
    </rPh>
    <rPh sb="4" eb="5">
      <t>ゾウ</t>
    </rPh>
    <phoneticPr fontId="2"/>
  </si>
  <si>
    <t>家事日中増９．２５・２人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</si>
  <si>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家事日中増９．７５</t>
    <rPh sb="2" eb="3">
      <t>ヒ</t>
    </rPh>
    <rPh sb="3" eb="4">
      <t>チュウ</t>
    </rPh>
    <rPh sb="4" eb="5">
      <t>ゾウ</t>
    </rPh>
    <phoneticPr fontId="2"/>
  </si>
  <si>
    <t>家事日中増９．７５・２人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</si>
  <si>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家事日中増１０．２５</t>
    <rPh sb="2" eb="3">
      <t>ヒ</t>
    </rPh>
    <rPh sb="3" eb="4">
      <t>チュウ</t>
    </rPh>
    <rPh sb="4" eb="5">
      <t>ゾウ</t>
    </rPh>
    <phoneticPr fontId="2"/>
  </si>
  <si>
    <t>家事日中増１０．２５・２人</t>
    <rPh sb="2" eb="3">
      <t>ヒ</t>
    </rPh>
    <rPh sb="3" eb="4">
      <t>チュウ</t>
    </rPh>
    <rPh sb="4" eb="5">
      <t>ゾウ</t>
    </rPh>
    <rPh sb="12" eb="13">
      <t>ヒト</t>
    </rPh>
    <phoneticPr fontId="2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</si>
  <si>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2"/>
  </si>
  <si>
    <t>家事早朝増０．２５</t>
    <rPh sb="4" eb="5">
      <t>ゾウ</t>
    </rPh>
    <phoneticPr fontId="2"/>
  </si>
  <si>
    <t>家事早朝増０．２５・２人</t>
    <rPh sb="4" eb="5">
      <t>ゾウ</t>
    </rPh>
    <rPh sb="11" eb="12">
      <t>ヒト</t>
    </rPh>
    <phoneticPr fontId="2"/>
  </si>
  <si>
    <t>家事早朝増０．７５</t>
    <rPh sb="4" eb="5">
      <t>ゾウ</t>
    </rPh>
    <phoneticPr fontId="2"/>
  </si>
  <si>
    <t>家事早朝増０．７５・２人</t>
    <rPh sb="4" eb="5">
      <t>ゾウ</t>
    </rPh>
    <rPh sb="11" eb="12">
      <t>ヒト</t>
    </rPh>
    <phoneticPr fontId="2"/>
  </si>
  <si>
    <t>家事早朝増１．２５</t>
    <rPh sb="4" eb="5">
      <t>ゾウ</t>
    </rPh>
    <phoneticPr fontId="2"/>
  </si>
  <si>
    <t>家事早朝増１．２５・２人</t>
    <rPh sb="4" eb="5">
      <t>ゾウ</t>
    </rPh>
    <rPh sb="11" eb="12">
      <t>ヒト</t>
    </rPh>
    <phoneticPr fontId="2"/>
  </si>
  <si>
    <t>家事早朝増１．７５</t>
    <rPh sb="4" eb="5">
      <t>ゾウ</t>
    </rPh>
    <phoneticPr fontId="2"/>
  </si>
  <si>
    <t>家事早朝増１．７５・２人</t>
    <rPh sb="4" eb="5">
      <t>ゾウ</t>
    </rPh>
    <rPh sb="11" eb="12">
      <t>ヒト</t>
    </rPh>
    <phoneticPr fontId="2"/>
  </si>
  <si>
    <t>家事早朝増２．２５</t>
    <rPh sb="4" eb="5">
      <t>ゾウ</t>
    </rPh>
    <phoneticPr fontId="2"/>
  </si>
  <si>
    <t>家事早朝増２．２５・２人</t>
    <rPh sb="4" eb="5">
      <t>ゾウ</t>
    </rPh>
    <rPh sb="11" eb="12">
      <t>ヒト</t>
    </rPh>
    <phoneticPr fontId="2"/>
  </si>
  <si>
    <t>家事夜間増０．２５</t>
    <rPh sb="4" eb="5">
      <t>ゾウ</t>
    </rPh>
    <phoneticPr fontId="2"/>
  </si>
  <si>
    <t>家事夜間増０．２５・２人</t>
    <rPh sb="4" eb="5">
      <t>ゾウ</t>
    </rPh>
    <rPh sb="11" eb="12">
      <t>ヒト</t>
    </rPh>
    <phoneticPr fontId="2"/>
  </si>
  <si>
    <t>家事夜間増０．７５</t>
    <rPh sb="4" eb="5">
      <t>ゾウ</t>
    </rPh>
    <phoneticPr fontId="2"/>
  </si>
  <si>
    <t>家事夜間増０．７５・２人</t>
    <rPh sb="4" eb="5">
      <t>ゾウ</t>
    </rPh>
    <rPh sb="11" eb="12">
      <t>ヒト</t>
    </rPh>
    <phoneticPr fontId="2"/>
  </si>
  <si>
    <t>家事夜間増１．２５</t>
    <rPh sb="4" eb="5">
      <t>ゾウ</t>
    </rPh>
    <phoneticPr fontId="2"/>
  </si>
  <si>
    <t>家事夜間増１．２５・２人</t>
    <rPh sb="4" eb="5">
      <t>ゾウ</t>
    </rPh>
    <rPh sb="11" eb="12">
      <t>ヒト</t>
    </rPh>
    <phoneticPr fontId="2"/>
  </si>
  <si>
    <t>家事夜間増１．７５</t>
    <rPh sb="4" eb="5">
      <t>ゾウ</t>
    </rPh>
    <phoneticPr fontId="2"/>
  </si>
  <si>
    <t>家事夜間増１．７５・２人</t>
    <rPh sb="4" eb="5">
      <t>ゾウ</t>
    </rPh>
    <rPh sb="11" eb="12">
      <t>ヒト</t>
    </rPh>
    <phoneticPr fontId="2"/>
  </si>
  <si>
    <t>家事夜間増２．２５</t>
    <rPh sb="4" eb="5">
      <t>ゾウ</t>
    </rPh>
    <phoneticPr fontId="2"/>
  </si>
  <si>
    <t>家事夜間増２．２５・２人</t>
    <rPh sb="4" eb="5">
      <t>ゾウ</t>
    </rPh>
    <rPh sb="11" eb="12">
      <t>ヒト</t>
    </rPh>
    <phoneticPr fontId="2"/>
  </si>
  <si>
    <t>家事夜間増２．７５</t>
    <rPh sb="4" eb="5">
      <t>ゾウ</t>
    </rPh>
    <phoneticPr fontId="2"/>
  </si>
  <si>
    <t>家事夜間増２．７５・２人</t>
    <rPh sb="4" eb="5">
      <t>ゾウ</t>
    </rPh>
    <rPh sb="11" eb="12">
      <t>ヒト</t>
    </rPh>
    <phoneticPr fontId="2"/>
  </si>
  <si>
    <t>家事夜間増３．２５</t>
    <rPh sb="4" eb="5">
      <t>ゾウ</t>
    </rPh>
    <phoneticPr fontId="2"/>
  </si>
  <si>
    <t>家事夜間増３．２５・２人</t>
    <rPh sb="4" eb="5">
      <t>ゾウ</t>
    </rPh>
    <rPh sb="11" eb="12">
      <t>ヒト</t>
    </rPh>
    <phoneticPr fontId="2"/>
  </si>
  <si>
    <t>家事夜間増３．７５</t>
    <rPh sb="4" eb="5">
      <t>ゾウ</t>
    </rPh>
    <phoneticPr fontId="2"/>
  </si>
  <si>
    <t>家事夜間増３．７５・２人</t>
    <rPh sb="4" eb="5">
      <t>ゾウ</t>
    </rPh>
    <rPh sb="11" eb="12">
      <t>ヒト</t>
    </rPh>
    <phoneticPr fontId="2"/>
  </si>
  <si>
    <t>家事夜間増４．２５</t>
    <rPh sb="4" eb="5">
      <t>ゾウ</t>
    </rPh>
    <phoneticPr fontId="2"/>
  </si>
  <si>
    <t>家事夜間増４．２５・２人</t>
    <rPh sb="4" eb="5">
      <t>ゾウ</t>
    </rPh>
    <rPh sb="11" eb="12">
      <t>ヒト</t>
    </rPh>
    <phoneticPr fontId="2"/>
  </si>
  <si>
    <t>(1)夜間増分
 １５分未満</t>
    <rPh sb="11" eb="12">
      <t>フン</t>
    </rPh>
    <rPh sb="12" eb="14">
      <t>ミマン</t>
    </rPh>
    <phoneticPr fontId="2"/>
  </si>
  <si>
    <t>家事深夜増０．２５</t>
    <rPh sb="4" eb="5">
      <t>ゾウ</t>
    </rPh>
    <phoneticPr fontId="2"/>
  </si>
  <si>
    <t>家事深夜増０．２５・２人</t>
    <rPh sb="4" eb="5">
      <t>ゾウ</t>
    </rPh>
    <rPh sb="11" eb="12">
      <t>ヒト</t>
    </rPh>
    <phoneticPr fontId="2"/>
  </si>
  <si>
    <t>家事深夜増０．７５</t>
    <rPh sb="4" eb="5">
      <t>ゾウ</t>
    </rPh>
    <phoneticPr fontId="2"/>
  </si>
  <si>
    <t>家事深夜増０．７５・２人</t>
    <rPh sb="4" eb="5">
      <t>ゾウ</t>
    </rPh>
    <rPh sb="11" eb="12">
      <t>ヒト</t>
    </rPh>
    <phoneticPr fontId="2"/>
  </si>
  <si>
    <t>家事深夜増１．２５</t>
    <rPh sb="4" eb="5">
      <t>ゾウ</t>
    </rPh>
    <phoneticPr fontId="2"/>
  </si>
  <si>
    <t>家事深夜増１．２５・２人</t>
    <rPh sb="4" eb="5">
      <t>ゾウ</t>
    </rPh>
    <rPh sb="11" eb="12">
      <t>ヒト</t>
    </rPh>
    <phoneticPr fontId="2"/>
  </si>
  <si>
    <t>家事深夜増１．７５</t>
    <rPh sb="4" eb="5">
      <t>ゾウ</t>
    </rPh>
    <phoneticPr fontId="2"/>
  </si>
  <si>
    <t>家事深夜増１．７５・２人</t>
    <rPh sb="4" eb="5">
      <t>ゾウ</t>
    </rPh>
    <rPh sb="11" eb="12">
      <t>ヒト</t>
    </rPh>
    <phoneticPr fontId="2"/>
  </si>
  <si>
    <t>家事深夜増２．２５</t>
    <rPh sb="4" eb="5">
      <t>ゾウ</t>
    </rPh>
    <phoneticPr fontId="2"/>
  </si>
  <si>
    <t>家事深夜増２．２５・２人</t>
    <rPh sb="4" eb="5">
      <t>ゾウ</t>
    </rPh>
    <rPh sb="11" eb="12">
      <t>ヒト</t>
    </rPh>
    <phoneticPr fontId="2"/>
  </si>
  <si>
    <t>家事深夜増２．７５</t>
    <rPh sb="4" eb="5">
      <t>ゾウ</t>
    </rPh>
    <phoneticPr fontId="2"/>
  </si>
  <si>
    <t>家事深夜増２．７５・２人</t>
    <rPh sb="4" eb="5">
      <t>ゾウ</t>
    </rPh>
    <rPh sb="11" eb="12">
      <t>ヒト</t>
    </rPh>
    <phoneticPr fontId="2"/>
  </si>
  <si>
    <t>家事深夜増３．２５</t>
    <rPh sb="4" eb="5">
      <t>ゾウ</t>
    </rPh>
    <phoneticPr fontId="2"/>
  </si>
  <si>
    <t>家事深夜増３．２５・２人</t>
    <rPh sb="4" eb="5">
      <t>ゾウ</t>
    </rPh>
    <rPh sb="11" eb="12">
      <t>ヒト</t>
    </rPh>
    <phoneticPr fontId="2"/>
  </si>
  <si>
    <t>家事深夜増３．７５</t>
    <rPh sb="4" eb="5">
      <t>ゾウ</t>
    </rPh>
    <phoneticPr fontId="2"/>
  </si>
  <si>
    <t>家事深夜増３．７５・２人</t>
    <rPh sb="4" eb="5">
      <t>ゾウ</t>
    </rPh>
    <rPh sb="11" eb="12">
      <t>ヒト</t>
    </rPh>
    <phoneticPr fontId="2"/>
  </si>
  <si>
    <t>家事深夜増４．２５</t>
    <rPh sb="4" eb="5">
      <t>ゾウ</t>
    </rPh>
    <phoneticPr fontId="2"/>
  </si>
  <si>
    <t>家事深夜増４．２５・２人</t>
    <rPh sb="4" eb="5">
      <t>ゾウ</t>
    </rPh>
    <rPh sb="11" eb="12">
      <t>ヒト</t>
    </rPh>
    <phoneticPr fontId="2"/>
  </si>
  <si>
    <t>家事深夜増４．７５</t>
    <rPh sb="4" eb="5">
      <t>ゾウ</t>
    </rPh>
    <phoneticPr fontId="2"/>
  </si>
  <si>
    <t>家事深夜増４．７５・２人</t>
    <rPh sb="4" eb="5">
      <t>ゾウ</t>
    </rPh>
    <rPh sb="11" eb="12">
      <t>ヒト</t>
    </rPh>
    <phoneticPr fontId="2"/>
  </si>
  <si>
    <t>家事深夜増５．２５</t>
    <rPh sb="4" eb="5">
      <t>ゾウ</t>
    </rPh>
    <phoneticPr fontId="2"/>
  </si>
  <si>
    <t>家事深夜増５．２５・２人</t>
    <rPh sb="4" eb="5">
      <t>ゾウ</t>
    </rPh>
    <rPh sb="11" eb="12">
      <t>ヒト</t>
    </rPh>
    <phoneticPr fontId="2"/>
  </si>
  <si>
    <t>家事深夜増５．７５</t>
    <rPh sb="4" eb="5">
      <t>ゾウ</t>
    </rPh>
    <phoneticPr fontId="2"/>
  </si>
  <si>
    <t>家事深夜増５．７５・２人</t>
    <rPh sb="4" eb="5">
      <t>ゾウ</t>
    </rPh>
    <rPh sb="11" eb="12">
      <t>ヒト</t>
    </rPh>
    <phoneticPr fontId="2"/>
  </si>
  <si>
    <t>家事深夜増６．２５</t>
    <rPh sb="4" eb="5">
      <t>ゾウ</t>
    </rPh>
    <phoneticPr fontId="2"/>
  </si>
  <si>
    <t>家事深夜増６．２５・２人</t>
    <rPh sb="4" eb="5">
      <t>ゾウ</t>
    </rPh>
    <rPh sb="11" eb="12">
      <t>ヒト</t>
    </rPh>
    <phoneticPr fontId="2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</si>
  <si>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</si>
  <si>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</si>
  <si>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</si>
  <si>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</si>
  <si>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</si>
  <si>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</si>
  <si>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</si>
  <si>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2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</si>
  <si>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2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</si>
  <si>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</si>
  <si>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</si>
  <si>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</si>
  <si>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</si>
  <si>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</si>
  <si>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</si>
  <si>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</si>
  <si>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</si>
  <si>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</si>
  <si>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</si>
  <si>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</si>
  <si>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</si>
  <si>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</si>
  <si>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</si>
  <si>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</si>
  <si>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</si>
  <si>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</si>
  <si>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</si>
  <si>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</si>
  <si>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</si>
  <si>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</si>
  <si>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</si>
  <si>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</si>
  <si>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</si>
  <si>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(2)深夜
 ３０分未満</t>
    <rPh sb="3" eb="5">
      <t>シンヤ</t>
    </rPh>
    <rPh sb="9" eb="10">
      <t>フン</t>
    </rPh>
    <rPh sb="10" eb="12">
      <t>ミマン</t>
    </rPh>
    <phoneticPr fontId="2"/>
  </si>
  <si>
    <t>家事深夜０．７５・早朝０．２５・日中０．２５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</si>
  <si>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家事深夜０．７５・早朝０．２５・日中０．２５・２人</t>
    <rPh sb="2" eb="4">
      <t>シンヤ</t>
    </rPh>
    <rPh sb="9" eb="11">
      <t>ソウチョウ</t>
    </rPh>
    <rPh sb="16" eb="17">
      <t>ヒ</t>
    </rPh>
    <rPh sb="17" eb="18">
      <t>チュウ</t>
    </rPh>
    <rPh sb="24" eb="25">
      <t>ヒト</t>
    </rPh>
    <phoneticPr fontId="2"/>
  </si>
  <si>
    <t>家事深夜０．７５・早朝０．２５・日中０．５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</si>
  <si>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家事深夜０．７５・早朝０．２５・日中０．５・２人</t>
    <rPh sb="2" eb="4">
      <t>シンヤ</t>
    </rPh>
    <rPh sb="9" eb="11">
      <t>ソウチョウ</t>
    </rPh>
    <rPh sb="16" eb="17">
      <t>ヒ</t>
    </rPh>
    <rPh sb="17" eb="18">
      <t>チュウ</t>
    </rPh>
    <rPh sb="23" eb="24">
      <t>ヒト</t>
    </rPh>
    <phoneticPr fontId="2"/>
  </si>
  <si>
    <t>家事深夜０．７５・早朝０．５・日中０．２５</t>
    <rPh sb="2" eb="4">
      <t>シンヤ</t>
    </rPh>
    <rPh sb="9" eb="11">
      <t>ソウチョウ</t>
    </rPh>
    <rPh sb="15" eb="16">
      <t>ヒ</t>
    </rPh>
    <rPh sb="16" eb="17">
      <t>チュウ</t>
    </rPh>
    <phoneticPr fontId="2"/>
  </si>
  <si>
    <t>家事深夜０．７５・早朝０．５・日中０．２５・２人</t>
    <rPh sb="2" eb="4">
      <t>シンヤ</t>
    </rPh>
    <rPh sb="9" eb="11">
      <t>ソウチョウ</t>
    </rPh>
    <rPh sb="15" eb="16">
      <t>ヒ</t>
    </rPh>
    <rPh sb="16" eb="17">
      <t>チュウ</t>
    </rPh>
    <rPh sb="23" eb="24">
      <t>ヒト</t>
    </rPh>
    <phoneticPr fontId="2"/>
  </si>
  <si>
    <t>家事深夜１．０・早朝０．２５・日中０．２５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</si>
  <si>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家事深夜１．０・早朝０．２５・日中０．２５・２人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</si>
  <si>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(1)深夜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</si>
  <si>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家事日中０．７５・夜間０．２５・深夜０．２５・２人</t>
    <rPh sb="24" eb="25">
      <t>ヒト</t>
    </rPh>
    <phoneticPr fontId="2"/>
  </si>
  <si>
    <t>家事日中０．７５・夜間０．２５・深夜０．５・２人</t>
    <rPh sb="23" eb="24">
      <t>ヒト</t>
    </rPh>
    <phoneticPr fontId="2"/>
  </si>
  <si>
    <t>家事日中０．７５・夜間０．５・深夜０．２５・２人</t>
    <rPh sb="23" eb="24">
      <t>ヒト</t>
    </rPh>
    <phoneticPr fontId="2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</si>
  <si>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</si>
  <si>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家事日中１．０・夜間０．２５・深夜０．２５・２人</t>
    <rPh sb="23" eb="24">
      <t>ヒト</t>
    </rPh>
    <phoneticPr fontId="2"/>
  </si>
  <si>
    <t>(７)日中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</si>
  <si>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1日につき</t>
    <rPh sb="1" eb="2">
      <t>ニチ</t>
    </rPh>
    <phoneticPr fontId="2"/>
  </si>
  <si>
    <t>生サポ喀痰吸引等支援体制加算</t>
    <rPh sb="0" eb="1">
      <t>ナマ</t>
    </rPh>
    <rPh sb="3" eb="4">
      <t>カク</t>
    </rPh>
    <rPh sb="4" eb="5">
      <t>タン</t>
    </rPh>
    <rPh sb="5" eb="7">
      <t>キュウイン</t>
    </rPh>
    <rPh sb="7" eb="8">
      <t>ナド</t>
    </rPh>
    <rPh sb="8" eb="10">
      <t>シエン</t>
    </rPh>
    <rPh sb="10" eb="12">
      <t>タイセイ</t>
    </rPh>
    <rPh sb="12" eb="14">
      <t>カサン</t>
    </rPh>
    <phoneticPr fontId="2"/>
  </si>
  <si>
    <t>身体日中０．５・基礎</t>
    <rPh sb="0" eb="2">
      <t>シンタイ</t>
    </rPh>
    <rPh sb="2" eb="3">
      <t>ヒ</t>
    </rPh>
    <rPh sb="3" eb="4">
      <t>チュウ</t>
    </rPh>
    <phoneticPr fontId="2"/>
  </si>
  <si>
    <t>身体日中０．５・基礎・２人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</si>
  <si>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身体日中１．０・基礎</t>
    <rPh sb="0" eb="2">
      <t>シンタイ</t>
    </rPh>
    <rPh sb="2" eb="3">
      <t>ヒ</t>
    </rPh>
    <rPh sb="3" eb="4">
      <t>チュウ</t>
    </rPh>
    <phoneticPr fontId="2"/>
  </si>
  <si>
    <t>身体日中１．０・基礎・２人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</si>
  <si>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身体日中１．５・基礎</t>
    <rPh sb="0" eb="2">
      <t>シンタイ</t>
    </rPh>
    <rPh sb="2" eb="3">
      <t>ヒ</t>
    </rPh>
    <rPh sb="3" eb="4">
      <t>チュウ</t>
    </rPh>
    <phoneticPr fontId="2"/>
  </si>
  <si>
    <t>身体日中１．５・基礎・２人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</si>
  <si>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身体日中２．０・基礎</t>
    <rPh sb="0" eb="2">
      <t>シンタイ</t>
    </rPh>
    <rPh sb="2" eb="3">
      <t>ヒ</t>
    </rPh>
    <rPh sb="3" eb="4">
      <t>チュウ</t>
    </rPh>
    <phoneticPr fontId="2"/>
  </si>
  <si>
    <t>身体日中２．０・基礎・２人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</si>
  <si>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身体日中２．５・基礎</t>
    <rPh sb="0" eb="2">
      <t>シンタイ</t>
    </rPh>
    <rPh sb="2" eb="3">
      <t>ヒ</t>
    </rPh>
    <rPh sb="3" eb="4">
      <t>チュウ</t>
    </rPh>
    <phoneticPr fontId="2"/>
  </si>
  <si>
    <t>身体日中２．５・基礎・２人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</si>
  <si>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身体日中３．０・基礎</t>
    <rPh sb="0" eb="2">
      <t>シンタイ</t>
    </rPh>
    <rPh sb="2" eb="3">
      <t>ヒ</t>
    </rPh>
    <rPh sb="3" eb="4">
      <t>チュウ</t>
    </rPh>
    <phoneticPr fontId="2"/>
  </si>
  <si>
    <t>身体日中３．０・基礎・２人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</si>
  <si>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身体日中３．５・基礎</t>
    <rPh sb="0" eb="2">
      <t>シンタイ</t>
    </rPh>
    <rPh sb="2" eb="3">
      <t>ヒ</t>
    </rPh>
    <rPh sb="3" eb="4">
      <t>チュウ</t>
    </rPh>
    <phoneticPr fontId="2"/>
  </si>
  <si>
    <t>身体日中３．５・基礎・２人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</si>
  <si>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身体日中４．０・基礎</t>
    <rPh sb="0" eb="2">
      <t>シンタイ</t>
    </rPh>
    <rPh sb="2" eb="3">
      <t>ヒ</t>
    </rPh>
    <rPh sb="3" eb="4">
      <t>チュウ</t>
    </rPh>
    <phoneticPr fontId="2"/>
  </si>
  <si>
    <t>身体日中４．０・基礎・２人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</si>
  <si>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身体日中４．５・基礎</t>
    <rPh sb="0" eb="2">
      <t>シンタイ</t>
    </rPh>
    <rPh sb="2" eb="3">
      <t>ヒ</t>
    </rPh>
    <rPh sb="3" eb="4">
      <t>チュウ</t>
    </rPh>
    <phoneticPr fontId="2"/>
  </si>
  <si>
    <t>身体日中４．５・基礎・２人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</si>
  <si>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身体日中５．０・基礎</t>
    <rPh sb="0" eb="2">
      <t>シンタイ</t>
    </rPh>
    <rPh sb="2" eb="3">
      <t>ヒ</t>
    </rPh>
    <rPh sb="3" eb="4">
      <t>チュウ</t>
    </rPh>
    <phoneticPr fontId="2"/>
  </si>
  <si>
    <t>身体日中５．０・基礎・２人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</si>
  <si>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身体日中５．５・基礎</t>
    <rPh sb="0" eb="2">
      <t>シンタイ</t>
    </rPh>
    <rPh sb="2" eb="3">
      <t>ヒ</t>
    </rPh>
    <rPh sb="3" eb="4">
      <t>チュウ</t>
    </rPh>
    <phoneticPr fontId="2"/>
  </si>
  <si>
    <t>身体日中５．５・基礎・２人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</si>
  <si>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身体日中６．０・基礎</t>
    <rPh sb="0" eb="2">
      <t>シンタイ</t>
    </rPh>
    <rPh sb="2" eb="3">
      <t>ヒ</t>
    </rPh>
    <rPh sb="3" eb="4">
      <t>チュウ</t>
    </rPh>
    <phoneticPr fontId="2"/>
  </si>
  <si>
    <t>身体日中６．０・基礎・２人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</si>
  <si>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身体日中６．５・基礎</t>
    <rPh sb="0" eb="2">
      <t>シンタイ</t>
    </rPh>
    <rPh sb="2" eb="3">
      <t>ヒ</t>
    </rPh>
    <rPh sb="3" eb="4">
      <t>チュウ</t>
    </rPh>
    <phoneticPr fontId="2"/>
  </si>
  <si>
    <t>身体日中６．５・基礎・２人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</si>
  <si>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身体日中７．０・基礎</t>
    <rPh sb="0" eb="2">
      <t>シンタイ</t>
    </rPh>
    <rPh sb="2" eb="3">
      <t>ヒ</t>
    </rPh>
    <rPh sb="3" eb="4">
      <t>チュウ</t>
    </rPh>
    <phoneticPr fontId="2"/>
  </si>
  <si>
    <t>身体日中７．０・基礎・２人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</si>
  <si>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身体日中７．５・基礎</t>
    <rPh sb="0" eb="2">
      <t>シンタイ</t>
    </rPh>
    <rPh sb="2" eb="3">
      <t>ヒ</t>
    </rPh>
    <rPh sb="3" eb="4">
      <t>チュウ</t>
    </rPh>
    <phoneticPr fontId="2"/>
  </si>
  <si>
    <t>身体日中７．５・基礎・２人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</si>
  <si>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身体日中８．０・基礎</t>
    <rPh sb="0" eb="2">
      <t>シンタイ</t>
    </rPh>
    <rPh sb="2" eb="3">
      <t>ヒ</t>
    </rPh>
    <rPh sb="3" eb="4">
      <t>チュウ</t>
    </rPh>
    <phoneticPr fontId="2"/>
  </si>
  <si>
    <t>身体日中８．０・基礎・２人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</si>
  <si>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身体日中８．５・基礎</t>
    <rPh sb="0" eb="2">
      <t>シンタイ</t>
    </rPh>
    <rPh sb="2" eb="3">
      <t>ヒ</t>
    </rPh>
    <rPh sb="3" eb="4">
      <t>チュウ</t>
    </rPh>
    <phoneticPr fontId="2"/>
  </si>
  <si>
    <t>身体日中８．５・基礎・２人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</si>
  <si>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身体日中９．０・基礎</t>
    <rPh sb="0" eb="2">
      <t>シンタイ</t>
    </rPh>
    <rPh sb="2" eb="3">
      <t>ヒ</t>
    </rPh>
    <rPh sb="3" eb="4">
      <t>チュウ</t>
    </rPh>
    <phoneticPr fontId="2"/>
  </si>
  <si>
    <t>身体日中９．０・基礎・２人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</si>
  <si>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身体日中９．５・基礎</t>
    <rPh sb="0" eb="2">
      <t>シンタイ</t>
    </rPh>
    <rPh sb="2" eb="3">
      <t>ヒ</t>
    </rPh>
    <rPh sb="3" eb="4">
      <t>チュウ</t>
    </rPh>
    <phoneticPr fontId="2"/>
  </si>
  <si>
    <t>身体日中９．５・基礎・２人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</si>
  <si>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身体日中１０．０・基礎</t>
    <rPh sb="0" eb="2">
      <t>シンタイ</t>
    </rPh>
    <rPh sb="2" eb="3">
      <t>ヒ</t>
    </rPh>
    <rPh sb="3" eb="4">
      <t>チュウ</t>
    </rPh>
    <phoneticPr fontId="2"/>
  </si>
  <si>
    <t>身体日中１０．０・基礎・２人</t>
    <rPh sb="0" eb="2">
      <t>シンタイ</t>
    </rPh>
    <rPh sb="2" eb="3">
      <t>ヒ</t>
    </rPh>
    <rPh sb="3" eb="4">
      <t>チュウ</t>
    </rPh>
    <rPh sb="13" eb="14">
      <t>ヒト</t>
    </rPh>
    <phoneticPr fontId="2"/>
  </si>
  <si>
    <t>身体日中１０．５・基礎</t>
    <rPh sb="0" eb="2">
      <t>シンタイ</t>
    </rPh>
    <rPh sb="2" eb="3">
      <t>ヒ</t>
    </rPh>
    <rPh sb="3" eb="4">
      <t>チュウ</t>
    </rPh>
    <phoneticPr fontId="2"/>
  </si>
  <si>
    <t>身体日中１０．５・基礎・２人</t>
    <rPh sb="0" eb="2">
      <t>シンタイ</t>
    </rPh>
    <rPh sb="2" eb="3">
      <t>ヒ</t>
    </rPh>
    <rPh sb="3" eb="4">
      <t>チュウ</t>
    </rPh>
    <rPh sb="13" eb="14">
      <t>ヒト</t>
    </rPh>
    <phoneticPr fontId="2"/>
  </si>
  <si>
    <t>基礎研修課程修了者等により</t>
  </si>
  <si>
    <t>身体早朝０．５・基礎</t>
    <rPh sb="0" eb="2">
      <t>シンタイ</t>
    </rPh>
    <phoneticPr fontId="2"/>
  </si>
  <si>
    <t>身体早朝０．５・基礎・２人</t>
    <rPh sb="0" eb="2">
      <t>シンタイ</t>
    </rPh>
    <rPh sb="12" eb="13">
      <t>ヒト</t>
    </rPh>
    <phoneticPr fontId="2"/>
  </si>
  <si>
    <t>身体早朝１．０・基礎</t>
    <rPh sb="0" eb="2">
      <t>シンタイ</t>
    </rPh>
    <phoneticPr fontId="2"/>
  </si>
  <si>
    <t>身体早朝１．０・基礎・２人</t>
    <rPh sb="0" eb="2">
      <t>シンタイ</t>
    </rPh>
    <rPh sb="12" eb="13">
      <t>ヒト</t>
    </rPh>
    <phoneticPr fontId="2"/>
  </si>
  <si>
    <t>身体早朝１．５・基礎</t>
    <rPh sb="0" eb="2">
      <t>シンタイ</t>
    </rPh>
    <phoneticPr fontId="2"/>
  </si>
  <si>
    <t>身体早朝１．５・基礎・２人</t>
    <rPh sb="0" eb="2">
      <t>シンタイ</t>
    </rPh>
    <rPh sb="12" eb="13">
      <t>ヒト</t>
    </rPh>
    <phoneticPr fontId="2"/>
  </si>
  <si>
    <t>身体早朝２．０・基礎</t>
    <rPh sb="0" eb="2">
      <t>シンタイ</t>
    </rPh>
    <phoneticPr fontId="2"/>
  </si>
  <si>
    <t>身体早朝２．０・基礎・２人</t>
    <rPh sb="0" eb="2">
      <t>シンタイ</t>
    </rPh>
    <rPh sb="12" eb="13">
      <t>ヒト</t>
    </rPh>
    <phoneticPr fontId="2"/>
  </si>
  <si>
    <t>身体早朝２．５・基礎</t>
    <rPh sb="0" eb="2">
      <t>シンタイ</t>
    </rPh>
    <phoneticPr fontId="2"/>
  </si>
  <si>
    <t>身体早朝２．５・基礎・２人</t>
    <rPh sb="0" eb="2">
      <t>シンタイ</t>
    </rPh>
    <rPh sb="12" eb="13">
      <t>ヒト</t>
    </rPh>
    <phoneticPr fontId="2"/>
  </si>
  <si>
    <t>身体夜間０．５・基礎</t>
    <rPh sb="0" eb="2">
      <t>シンタイ</t>
    </rPh>
    <phoneticPr fontId="2"/>
  </si>
  <si>
    <t>身体夜間０．５・基礎・２人</t>
    <rPh sb="0" eb="2">
      <t>シンタイ</t>
    </rPh>
    <rPh sb="12" eb="13">
      <t>ヒト</t>
    </rPh>
    <phoneticPr fontId="2"/>
  </si>
  <si>
    <t>身体夜間１．０・基礎</t>
    <rPh sb="0" eb="2">
      <t>シンタイ</t>
    </rPh>
    <phoneticPr fontId="2"/>
  </si>
  <si>
    <t>身体夜間１．０・基礎・２人</t>
    <rPh sb="0" eb="2">
      <t>シンタイ</t>
    </rPh>
    <rPh sb="12" eb="13">
      <t>ヒト</t>
    </rPh>
    <phoneticPr fontId="2"/>
  </si>
  <si>
    <t>身体夜間１．５・基礎</t>
    <rPh sb="0" eb="2">
      <t>シンタイ</t>
    </rPh>
    <phoneticPr fontId="2"/>
  </si>
  <si>
    <t>身体夜間１．５・基礎・２人</t>
    <rPh sb="0" eb="2">
      <t>シンタイ</t>
    </rPh>
    <rPh sb="12" eb="13">
      <t>ヒト</t>
    </rPh>
    <phoneticPr fontId="2"/>
  </si>
  <si>
    <t>身体夜間２．０・基礎</t>
    <rPh sb="0" eb="2">
      <t>シンタイ</t>
    </rPh>
    <phoneticPr fontId="2"/>
  </si>
  <si>
    <t>身体夜間２．０・基礎・２人</t>
    <rPh sb="0" eb="2">
      <t>シンタイ</t>
    </rPh>
    <rPh sb="12" eb="13">
      <t>ヒト</t>
    </rPh>
    <phoneticPr fontId="2"/>
  </si>
  <si>
    <t>身体夜間２．５・基礎</t>
    <rPh sb="0" eb="2">
      <t>シンタイ</t>
    </rPh>
    <phoneticPr fontId="2"/>
  </si>
  <si>
    <t>身体夜間２．５・基礎・２人</t>
    <rPh sb="0" eb="2">
      <t>シンタイ</t>
    </rPh>
    <rPh sb="12" eb="13">
      <t>ヒト</t>
    </rPh>
    <phoneticPr fontId="2"/>
  </si>
  <si>
    <t>身体夜間３．０・基礎</t>
    <rPh sb="0" eb="2">
      <t>シンタイ</t>
    </rPh>
    <phoneticPr fontId="2"/>
  </si>
  <si>
    <t>身体夜間３．０・基礎・２人</t>
    <rPh sb="0" eb="2">
      <t>シンタイ</t>
    </rPh>
    <rPh sb="12" eb="13">
      <t>ヒト</t>
    </rPh>
    <phoneticPr fontId="2"/>
  </si>
  <si>
    <t>身体夜間３．５・基礎</t>
    <rPh sb="0" eb="2">
      <t>シンタイ</t>
    </rPh>
    <phoneticPr fontId="2"/>
  </si>
  <si>
    <t>身体夜間３．５・基礎・２人</t>
    <rPh sb="0" eb="2">
      <t>シンタイ</t>
    </rPh>
    <rPh sb="12" eb="13">
      <t>ヒト</t>
    </rPh>
    <phoneticPr fontId="2"/>
  </si>
  <si>
    <t>身体夜間４．０・基礎</t>
    <rPh sb="0" eb="2">
      <t>シンタイ</t>
    </rPh>
    <phoneticPr fontId="2"/>
  </si>
  <si>
    <t>身体夜間４．０・基礎・２人</t>
    <rPh sb="0" eb="2">
      <t>シンタイ</t>
    </rPh>
    <rPh sb="12" eb="13">
      <t>ヒト</t>
    </rPh>
    <phoneticPr fontId="2"/>
  </si>
  <si>
    <t>身体夜間４．５・基礎</t>
    <rPh sb="0" eb="2">
      <t>シンタイ</t>
    </rPh>
    <phoneticPr fontId="2"/>
  </si>
  <si>
    <t>身体夜間４．５・基礎・２人</t>
    <rPh sb="0" eb="2">
      <t>シンタイ</t>
    </rPh>
    <rPh sb="12" eb="13">
      <t>ヒト</t>
    </rPh>
    <phoneticPr fontId="2"/>
  </si>
  <si>
    <t>身体深夜０．５・基礎</t>
    <rPh sb="0" eb="2">
      <t>シンタイ</t>
    </rPh>
    <phoneticPr fontId="2"/>
  </si>
  <si>
    <t>身体深夜０．５・基礎・２人</t>
    <rPh sb="0" eb="2">
      <t>シンタイ</t>
    </rPh>
    <rPh sb="12" eb="13">
      <t>ヒト</t>
    </rPh>
    <phoneticPr fontId="2"/>
  </si>
  <si>
    <t>身体深夜１．０・基礎</t>
    <rPh sb="0" eb="2">
      <t>シンタイ</t>
    </rPh>
    <phoneticPr fontId="2"/>
  </si>
  <si>
    <t>身体深夜１．０・基礎・２人</t>
    <rPh sb="0" eb="2">
      <t>シンタイ</t>
    </rPh>
    <rPh sb="12" eb="13">
      <t>ヒト</t>
    </rPh>
    <phoneticPr fontId="2"/>
  </si>
  <si>
    <t>身体深夜１．５・基礎</t>
    <rPh sb="0" eb="2">
      <t>シンタイ</t>
    </rPh>
    <phoneticPr fontId="2"/>
  </si>
  <si>
    <t>身体深夜１．５・基礎・２人</t>
    <rPh sb="0" eb="2">
      <t>シンタイ</t>
    </rPh>
    <rPh sb="12" eb="13">
      <t>ヒト</t>
    </rPh>
    <phoneticPr fontId="2"/>
  </si>
  <si>
    <t>身体深夜２．０・基礎</t>
    <rPh sb="0" eb="2">
      <t>シンタイ</t>
    </rPh>
    <phoneticPr fontId="2"/>
  </si>
  <si>
    <t>身体深夜２．０・基礎・２人</t>
    <rPh sb="0" eb="2">
      <t>シンタイ</t>
    </rPh>
    <rPh sb="12" eb="13">
      <t>ヒト</t>
    </rPh>
    <phoneticPr fontId="2"/>
  </si>
  <si>
    <t>身体深夜２．５・基礎</t>
    <rPh sb="0" eb="2">
      <t>シンタイ</t>
    </rPh>
    <phoneticPr fontId="2"/>
  </si>
  <si>
    <t>身体深夜２．５・基礎・２人</t>
    <rPh sb="0" eb="2">
      <t>シンタイ</t>
    </rPh>
    <rPh sb="12" eb="13">
      <t>ヒト</t>
    </rPh>
    <phoneticPr fontId="2"/>
  </si>
  <si>
    <t>身体深夜３．０・基礎</t>
    <rPh sb="0" eb="2">
      <t>シンタイ</t>
    </rPh>
    <phoneticPr fontId="2"/>
  </si>
  <si>
    <t>身体深夜３．０・基礎・２人</t>
    <rPh sb="0" eb="2">
      <t>シンタイ</t>
    </rPh>
    <rPh sb="12" eb="13">
      <t>ヒト</t>
    </rPh>
    <phoneticPr fontId="2"/>
  </si>
  <si>
    <t>身体深夜３．５・基礎</t>
    <rPh sb="0" eb="2">
      <t>シンタイ</t>
    </rPh>
    <phoneticPr fontId="2"/>
  </si>
  <si>
    <t>身体深夜３．５・基礎・２人</t>
    <rPh sb="0" eb="2">
      <t>シンタイ</t>
    </rPh>
    <rPh sb="12" eb="13">
      <t>ヒト</t>
    </rPh>
    <phoneticPr fontId="2"/>
  </si>
  <si>
    <t>身体深夜４．０・基礎</t>
    <rPh sb="0" eb="2">
      <t>シンタイ</t>
    </rPh>
    <phoneticPr fontId="2"/>
  </si>
  <si>
    <t>身体深夜４．０・基礎・２人</t>
    <rPh sb="0" eb="2">
      <t>シンタイ</t>
    </rPh>
    <rPh sb="12" eb="13">
      <t>ヒト</t>
    </rPh>
    <phoneticPr fontId="2"/>
  </si>
  <si>
    <t>身体深夜４．５・基礎</t>
    <rPh sb="0" eb="2">
      <t>シンタイ</t>
    </rPh>
    <phoneticPr fontId="2"/>
  </si>
  <si>
    <t>身体深夜４．５・基礎・２人</t>
    <rPh sb="0" eb="2">
      <t>シンタイ</t>
    </rPh>
    <rPh sb="12" eb="13">
      <t>ヒト</t>
    </rPh>
    <phoneticPr fontId="2"/>
  </si>
  <si>
    <t>身体深夜５．０・基礎</t>
    <rPh sb="0" eb="2">
      <t>シンタイ</t>
    </rPh>
    <phoneticPr fontId="2"/>
  </si>
  <si>
    <t>身体深夜５．０・基礎・２人</t>
    <rPh sb="0" eb="2">
      <t>シンタイ</t>
    </rPh>
    <rPh sb="12" eb="13">
      <t>ヒト</t>
    </rPh>
    <phoneticPr fontId="2"/>
  </si>
  <si>
    <t>身体深夜５．５・基礎</t>
    <rPh sb="0" eb="2">
      <t>シンタイ</t>
    </rPh>
    <phoneticPr fontId="2"/>
  </si>
  <si>
    <t>身体深夜５．５・基礎・２人</t>
    <rPh sb="0" eb="2">
      <t>シンタイ</t>
    </rPh>
    <rPh sb="12" eb="13">
      <t>ヒト</t>
    </rPh>
    <phoneticPr fontId="2"/>
  </si>
  <si>
    <t>身体深夜６．０・基礎</t>
    <rPh sb="0" eb="2">
      <t>シンタイ</t>
    </rPh>
    <phoneticPr fontId="2"/>
  </si>
  <si>
    <t>身体深夜６．０・基礎・２人</t>
    <rPh sb="0" eb="2">
      <t>シンタイ</t>
    </rPh>
    <rPh sb="12" eb="13">
      <t>ヒト</t>
    </rPh>
    <phoneticPr fontId="2"/>
  </si>
  <si>
    <t>身体深夜６．５・基礎</t>
    <rPh sb="0" eb="2">
      <t>シンタイ</t>
    </rPh>
    <phoneticPr fontId="2"/>
  </si>
  <si>
    <t>身体深夜６．５・基礎・２人</t>
    <rPh sb="0" eb="2">
      <t>シンタイ</t>
    </rPh>
    <rPh sb="12" eb="13">
      <t>ヒト</t>
    </rPh>
    <phoneticPr fontId="2"/>
  </si>
  <si>
    <t>身体深夜０．５・早朝０．５・基礎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</si>
  <si>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身体深夜０．５・早朝０．５・基礎・２人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</si>
  <si>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身体深夜０．５・早朝１．０・基礎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</si>
  <si>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身体深夜０．５・早朝１．０・基礎・２人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</si>
  <si>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身体深夜０．５・早朝１．５・基礎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</si>
  <si>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身体深夜０．５・早朝１．５・基礎・２人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</si>
  <si>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身体深夜０．５・早朝２．０・基礎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</si>
  <si>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身体深夜０．５・早朝２．０・基礎・２人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</si>
  <si>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身体深夜０．５・早朝２．５・基礎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</si>
  <si>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身体深夜０．５・早朝２．５・基礎・２人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</si>
  <si>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身体深夜１．０・早朝０．５・基礎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</si>
  <si>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身体深夜１．０・早朝０．５・基礎・２人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</si>
  <si>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身体深夜１．０・早朝１．０・基礎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</si>
  <si>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身体深夜１．０・早朝１．０・基礎・２人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</si>
  <si>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身体深夜１．０・早朝１．５・基礎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</si>
  <si>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身体深夜１．０・早朝１．５・基礎・２人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</si>
  <si>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身体深夜１．０・早朝２．０・基礎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</si>
  <si>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身体深夜１．０・早朝２．０・基礎・２人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</si>
  <si>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身体深夜１．５・早朝０．５・基礎</t>
    <rPh sb="0" eb="2">
      <t>シンタイ</t>
    </rPh>
    <rPh sb="8" eb="10">
      <t>ソウチョウ</t>
    </rPh>
    <phoneticPr fontId="2"/>
  </si>
  <si>
    <t>身体深夜１．５・早朝０．５・基礎・２人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</si>
  <si>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身体深夜１．５・早朝１．０・基礎</t>
    <rPh sb="0" eb="2">
      <t>シンタイ</t>
    </rPh>
    <rPh sb="8" eb="10">
      <t>ソウチョウ</t>
    </rPh>
    <phoneticPr fontId="2"/>
  </si>
  <si>
    <t>身体深夜１．５・早朝１．０・基礎・２人</t>
    <rPh sb="0" eb="2">
      <t>シンタイ</t>
    </rPh>
    <rPh sb="8" eb="10">
      <t>ソウチョウ</t>
    </rPh>
    <rPh sb="18" eb="19">
      <t>ヒト</t>
    </rPh>
    <phoneticPr fontId="2"/>
  </si>
  <si>
    <t>身体深夜１．５・早朝１．５・基礎</t>
    <rPh sb="0" eb="2">
      <t>シンタイ</t>
    </rPh>
    <rPh sb="8" eb="10">
      <t>ソウチョウ</t>
    </rPh>
    <phoneticPr fontId="2"/>
  </si>
  <si>
    <t>身体深夜１．５・早朝１．５・基礎・２人</t>
    <rPh sb="0" eb="2">
      <t>シンタイ</t>
    </rPh>
    <rPh sb="8" eb="10">
      <t>ソウチョウ</t>
    </rPh>
    <rPh sb="18" eb="19">
      <t>ヒト</t>
    </rPh>
    <phoneticPr fontId="2"/>
  </si>
  <si>
    <t>身体深夜２．０・早朝０．５・基礎</t>
    <rPh sb="0" eb="2">
      <t>シンタイ</t>
    </rPh>
    <rPh sb="8" eb="10">
      <t>ソウチョウ</t>
    </rPh>
    <phoneticPr fontId="2"/>
  </si>
  <si>
    <t>身体深夜２．０・早朝０．５・基礎・２人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</si>
  <si>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身体深夜２．０・早朝１．０・基礎</t>
    <rPh sb="0" eb="2">
      <t>シンタイ</t>
    </rPh>
    <rPh sb="8" eb="10">
      <t>ソウチョウ</t>
    </rPh>
    <phoneticPr fontId="2"/>
  </si>
  <si>
    <t>身体深夜２．０・早朝１．０・基礎・２人</t>
    <rPh sb="0" eb="2">
      <t>シンタイ</t>
    </rPh>
    <rPh sb="8" eb="10">
      <t>ソウチョウ</t>
    </rPh>
    <rPh sb="18" eb="19">
      <t>ヒト</t>
    </rPh>
    <phoneticPr fontId="2"/>
  </si>
  <si>
    <t>身体深夜２．５・早朝０．５・基礎</t>
    <rPh sb="0" eb="2">
      <t>シンタイ</t>
    </rPh>
    <rPh sb="8" eb="10">
      <t>ソウチョウ</t>
    </rPh>
    <phoneticPr fontId="2"/>
  </si>
  <si>
    <t>身体深夜２．５・早朝０．５・基礎・２人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</si>
  <si>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身体早朝０．５・日中０．５・基礎</t>
    <rPh sb="0" eb="2">
      <t>シンタイ</t>
    </rPh>
    <phoneticPr fontId="2"/>
  </si>
  <si>
    <t>身体早朝０．５・日中０．５・基礎・２人</t>
    <rPh sb="0" eb="2">
      <t>シンタイ</t>
    </rPh>
    <rPh sb="18" eb="19">
      <t>ヒト</t>
    </rPh>
    <phoneticPr fontId="2"/>
  </si>
  <si>
    <t>身体早朝０．５・日中１．０・基礎</t>
    <rPh sb="0" eb="2">
      <t>シンタイ</t>
    </rPh>
    <phoneticPr fontId="2"/>
  </si>
  <si>
    <t>身体早朝０．５・日中１．０・基礎・２人</t>
    <rPh sb="0" eb="2">
      <t>シンタイ</t>
    </rPh>
    <rPh sb="18" eb="19">
      <t>ヒト</t>
    </rPh>
    <phoneticPr fontId="2"/>
  </si>
  <si>
    <t>身体早朝０．５・日中１．５・基礎</t>
    <rPh sb="0" eb="2">
      <t>シンタイ</t>
    </rPh>
    <phoneticPr fontId="2"/>
  </si>
  <si>
    <t>身体早朝０．５・日中１．５・基礎・２人</t>
    <rPh sb="0" eb="2">
      <t>シンタイ</t>
    </rPh>
    <rPh sb="18" eb="19">
      <t>ヒト</t>
    </rPh>
    <phoneticPr fontId="2"/>
  </si>
  <si>
    <t>身体早朝０．５・日中２．０・基礎</t>
    <rPh sb="0" eb="2">
      <t>シンタイ</t>
    </rPh>
    <phoneticPr fontId="2"/>
  </si>
  <si>
    <t>身体早朝０．５・日中２．０・基礎・２人</t>
    <rPh sb="0" eb="2">
      <t>シンタイ</t>
    </rPh>
    <rPh sb="18" eb="19">
      <t>ヒト</t>
    </rPh>
    <phoneticPr fontId="2"/>
  </si>
  <si>
    <t>身体早朝０．５・日中２．５・基礎</t>
    <rPh sb="0" eb="2">
      <t>シンタイ</t>
    </rPh>
    <phoneticPr fontId="2"/>
  </si>
  <si>
    <t>身体早朝０．５・日中２．５・基礎・２人</t>
    <rPh sb="0" eb="2">
      <t>シンタイ</t>
    </rPh>
    <rPh sb="18" eb="19">
      <t>ヒト</t>
    </rPh>
    <phoneticPr fontId="2"/>
  </si>
  <si>
    <t>身体早朝１．０・日中０．５・基礎</t>
    <rPh sb="0" eb="2">
      <t>シンタイ</t>
    </rPh>
    <phoneticPr fontId="2"/>
  </si>
  <si>
    <t>身体早朝１．０・日中０．５・基礎・２人</t>
    <rPh sb="0" eb="2">
      <t>シンタイ</t>
    </rPh>
    <rPh sb="18" eb="19">
      <t>ヒト</t>
    </rPh>
    <phoneticPr fontId="2"/>
  </si>
  <si>
    <t>身体早朝１．０・日中１．０・基礎</t>
    <rPh sb="0" eb="2">
      <t>シンタイ</t>
    </rPh>
    <phoneticPr fontId="2"/>
  </si>
  <si>
    <t>身体早朝１．０・日中１．０・基礎・２人</t>
    <rPh sb="0" eb="2">
      <t>シンタイ</t>
    </rPh>
    <rPh sb="18" eb="19">
      <t>ヒト</t>
    </rPh>
    <phoneticPr fontId="2"/>
  </si>
  <si>
    <t>身体早朝１．０・日中１．５・基礎</t>
    <rPh sb="0" eb="2">
      <t>シンタイ</t>
    </rPh>
    <phoneticPr fontId="2"/>
  </si>
  <si>
    <t>身体早朝１．０・日中１．５・基礎・２人</t>
    <rPh sb="0" eb="2">
      <t>シンタイ</t>
    </rPh>
    <rPh sb="18" eb="19">
      <t>ヒト</t>
    </rPh>
    <phoneticPr fontId="2"/>
  </si>
  <si>
    <t>身体早朝１．０・日中２．０・基礎</t>
    <rPh sb="0" eb="2">
      <t>シンタイ</t>
    </rPh>
    <phoneticPr fontId="2"/>
  </si>
  <si>
    <t>身体早朝１．０・日中２．０・基礎・２人</t>
    <rPh sb="0" eb="2">
      <t>シンタイ</t>
    </rPh>
    <rPh sb="18" eb="19">
      <t>ヒト</t>
    </rPh>
    <phoneticPr fontId="2"/>
  </si>
  <si>
    <t>身体早朝１．５・日中０．５・基礎</t>
    <rPh sb="0" eb="2">
      <t>シンタイ</t>
    </rPh>
    <phoneticPr fontId="2"/>
  </si>
  <si>
    <t>身体早朝１．５・日中０．５・基礎・２人</t>
    <rPh sb="0" eb="2">
      <t>シンタイ</t>
    </rPh>
    <rPh sb="18" eb="19">
      <t>ヒト</t>
    </rPh>
    <phoneticPr fontId="2"/>
  </si>
  <si>
    <t>身体早朝１．５・日中１．０・基礎</t>
    <rPh sb="0" eb="2">
      <t>シンタイ</t>
    </rPh>
    <phoneticPr fontId="2"/>
  </si>
  <si>
    <t>身体早朝１．５・日中１．０・基礎・２人</t>
    <rPh sb="0" eb="2">
      <t>シンタイ</t>
    </rPh>
    <rPh sb="18" eb="19">
      <t>ヒト</t>
    </rPh>
    <phoneticPr fontId="2"/>
  </si>
  <si>
    <t>身体早朝１．５・日中１．５・基礎</t>
    <rPh sb="0" eb="2">
      <t>シンタイ</t>
    </rPh>
    <phoneticPr fontId="2"/>
  </si>
  <si>
    <t>身体早朝１．５・日中１．５・基礎・２人</t>
    <rPh sb="0" eb="2">
      <t>シンタイ</t>
    </rPh>
    <rPh sb="18" eb="19">
      <t>ヒト</t>
    </rPh>
    <phoneticPr fontId="2"/>
  </si>
  <si>
    <t>身体早朝２．０・日中０．５・基礎</t>
    <rPh sb="0" eb="2">
      <t>シンタイ</t>
    </rPh>
    <phoneticPr fontId="2"/>
  </si>
  <si>
    <t>身体早朝２．０・日中０．５・基礎・２人</t>
    <rPh sb="0" eb="2">
      <t>シンタイ</t>
    </rPh>
    <rPh sb="18" eb="19">
      <t>ヒト</t>
    </rPh>
    <phoneticPr fontId="2"/>
  </si>
  <si>
    <t>身体早朝２．０・日中１．０・基礎</t>
    <rPh sb="0" eb="2">
      <t>シンタイ</t>
    </rPh>
    <phoneticPr fontId="2"/>
  </si>
  <si>
    <t>身体早朝２．０・日中１．０・基礎・２人</t>
    <rPh sb="0" eb="2">
      <t>シンタイ</t>
    </rPh>
    <rPh sb="18" eb="19">
      <t>ヒト</t>
    </rPh>
    <phoneticPr fontId="2"/>
  </si>
  <si>
    <t>身体早朝２．５・日中０．５・基礎</t>
    <rPh sb="0" eb="2">
      <t>シンタイ</t>
    </rPh>
    <phoneticPr fontId="2"/>
  </si>
  <si>
    <t>身体早朝２．５・日中０．５・基礎・２人</t>
    <rPh sb="0" eb="2">
      <t>シンタイ</t>
    </rPh>
    <rPh sb="18" eb="19">
      <t>ヒト</t>
    </rPh>
    <phoneticPr fontId="2"/>
  </si>
  <si>
    <t>身体日中０．５・夜間０．５・基礎</t>
    <rPh sb="0" eb="2">
      <t>シンタイ</t>
    </rPh>
    <phoneticPr fontId="2"/>
  </si>
  <si>
    <t>身体日中０．５・夜間０．５・基礎・２人</t>
    <rPh sb="0" eb="2">
      <t>シンタイ</t>
    </rPh>
    <rPh sb="18" eb="19">
      <t>ヒト</t>
    </rPh>
    <phoneticPr fontId="2"/>
  </si>
  <si>
    <t>身体日中０．５・夜間１．０・基礎</t>
    <rPh sb="0" eb="2">
      <t>シンタイ</t>
    </rPh>
    <phoneticPr fontId="2"/>
  </si>
  <si>
    <t>身体日中０．５・夜間１．０・基礎・２人</t>
    <rPh sb="0" eb="2">
      <t>シンタイ</t>
    </rPh>
    <rPh sb="18" eb="19">
      <t>ヒト</t>
    </rPh>
    <phoneticPr fontId="2"/>
  </si>
  <si>
    <t>身体日中０．５・夜間１．５・基礎</t>
    <rPh sb="0" eb="2">
      <t>シンタイ</t>
    </rPh>
    <phoneticPr fontId="2"/>
  </si>
  <si>
    <t>身体日中０．５・夜間１．５・基礎・２人</t>
    <rPh sb="0" eb="2">
      <t>シンタイ</t>
    </rPh>
    <rPh sb="18" eb="19">
      <t>ヒト</t>
    </rPh>
    <phoneticPr fontId="2"/>
  </si>
  <si>
    <t>身体日中０．５・夜間２．０・基礎</t>
    <rPh sb="0" eb="2">
      <t>シンタイ</t>
    </rPh>
    <phoneticPr fontId="2"/>
  </si>
  <si>
    <t>身体日中０．５・夜間２．０・基礎・２人</t>
    <rPh sb="0" eb="2">
      <t>シンタイ</t>
    </rPh>
    <rPh sb="18" eb="19">
      <t>ヒト</t>
    </rPh>
    <phoneticPr fontId="2"/>
  </si>
  <si>
    <t>身体日中０．５・夜間２．５・基礎</t>
    <rPh sb="0" eb="2">
      <t>シンタイ</t>
    </rPh>
    <phoneticPr fontId="2"/>
  </si>
  <si>
    <t>身体日中０．５・夜間２．５・基礎・２人</t>
    <rPh sb="0" eb="2">
      <t>シンタイ</t>
    </rPh>
    <rPh sb="18" eb="19">
      <t>ヒト</t>
    </rPh>
    <phoneticPr fontId="2"/>
  </si>
  <si>
    <t>身体日中１．０・夜間０．５・基礎</t>
    <rPh sb="0" eb="2">
      <t>シンタイ</t>
    </rPh>
    <phoneticPr fontId="2"/>
  </si>
  <si>
    <t>身体日中１．０・夜間０．５・基礎・２人</t>
    <rPh sb="0" eb="2">
      <t>シンタイ</t>
    </rPh>
    <rPh sb="18" eb="19">
      <t>ヒト</t>
    </rPh>
    <phoneticPr fontId="2"/>
  </si>
  <si>
    <t>身体日中１．０・夜間１．０・基礎</t>
    <rPh sb="0" eb="2">
      <t>シンタイ</t>
    </rPh>
    <phoneticPr fontId="2"/>
  </si>
  <si>
    <t>身体日中１．０・夜間１．０・基礎・２人</t>
    <rPh sb="0" eb="2">
      <t>シンタイ</t>
    </rPh>
    <rPh sb="18" eb="19">
      <t>ヒト</t>
    </rPh>
    <phoneticPr fontId="2"/>
  </si>
  <si>
    <t>身体日中１．０・夜間１．５・基礎</t>
    <rPh sb="0" eb="2">
      <t>シンタイ</t>
    </rPh>
    <phoneticPr fontId="2"/>
  </si>
  <si>
    <t>身体日中１．０・夜間１．５・基礎・２人</t>
    <rPh sb="0" eb="2">
      <t>シンタイ</t>
    </rPh>
    <rPh sb="18" eb="19">
      <t>ヒト</t>
    </rPh>
    <phoneticPr fontId="2"/>
  </si>
  <si>
    <t>身体日中１．０・夜間２．０・基礎</t>
    <rPh sb="0" eb="2">
      <t>シンタイ</t>
    </rPh>
    <phoneticPr fontId="2"/>
  </si>
  <si>
    <t>身体日中１．０・夜間２．０・基礎・２人</t>
    <rPh sb="0" eb="2">
      <t>シンタイ</t>
    </rPh>
    <rPh sb="18" eb="19">
      <t>ヒト</t>
    </rPh>
    <phoneticPr fontId="2"/>
  </si>
  <si>
    <t>身体日中１．５・夜間０．５・基礎</t>
    <rPh sb="0" eb="2">
      <t>シンタイ</t>
    </rPh>
    <phoneticPr fontId="2"/>
  </si>
  <si>
    <t>身体日中１．５・夜間０．５・基礎・２人</t>
    <rPh sb="0" eb="2">
      <t>シンタイ</t>
    </rPh>
    <rPh sb="18" eb="19">
      <t>ヒト</t>
    </rPh>
    <phoneticPr fontId="2"/>
  </si>
  <si>
    <t>身体日中１．５・夜間１．０・基礎</t>
    <rPh sb="0" eb="2">
      <t>シンタイ</t>
    </rPh>
    <phoneticPr fontId="2"/>
  </si>
  <si>
    <t>身体日中１．５・夜間１．０・基礎・２人</t>
    <rPh sb="0" eb="2">
      <t>シンタイ</t>
    </rPh>
    <rPh sb="18" eb="19">
      <t>ヒト</t>
    </rPh>
    <phoneticPr fontId="2"/>
  </si>
  <si>
    <t>身体日中１．５・夜間１．５・基礎</t>
    <rPh sb="0" eb="2">
      <t>シンタイ</t>
    </rPh>
    <phoneticPr fontId="2"/>
  </si>
  <si>
    <t>身体日中１．５・夜間１．５・基礎・２人</t>
    <rPh sb="0" eb="2">
      <t>シンタイ</t>
    </rPh>
    <rPh sb="18" eb="19">
      <t>ヒト</t>
    </rPh>
    <phoneticPr fontId="2"/>
  </si>
  <si>
    <t>身体日中２．０・夜間０．５・基礎</t>
    <rPh sb="0" eb="2">
      <t>シンタイ</t>
    </rPh>
    <phoneticPr fontId="2"/>
  </si>
  <si>
    <t>身体日中２．０・夜間０．５・基礎・２人</t>
    <rPh sb="0" eb="2">
      <t>シンタイ</t>
    </rPh>
    <rPh sb="18" eb="19">
      <t>ヒト</t>
    </rPh>
    <phoneticPr fontId="2"/>
  </si>
  <si>
    <t>身体日中２．０・夜間１．０・基礎</t>
    <rPh sb="0" eb="2">
      <t>シンタイ</t>
    </rPh>
    <phoneticPr fontId="2"/>
  </si>
  <si>
    <t>身体日中２．０・夜間１．０・基礎・２人</t>
    <rPh sb="0" eb="2">
      <t>シンタイ</t>
    </rPh>
    <rPh sb="18" eb="19">
      <t>ヒト</t>
    </rPh>
    <phoneticPr fontId="2"/>
  </si>
  <si>
    <t>身体日中２．５・夜間０．５・基礎</t>
    <rPh sb="0" eb="2">
      <t>シンタイ</t>
    </rPh>
    <phoneticPr fontId="2"/>
  </si>
  <si>
    <t>身体日中２．５・夜間０．５・基礎・２人</t>
    <rPh sb="0" eb="2">
      <t>シンタイ</t>
    </rPh>
    <rPh sb="18" eb="19">
      <t>ヒト</t>
    </rPh>
    <phoneticPr fontId="2"/>
  </si>
  <si>
    <t>身体深夜０．５・早朝２．０・日中０．５・基礎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</si>
  <si>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身体深夜０．５・早朝２．０・日中０．５・基礎・２人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</si>
  <si>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身体夜間０．５・深夜０．５・基礎</t>
  </si>
  <si>
    <t>身体夜間０．５・深夜０．５・基礎・２人</t>
    <rPh sb="18" eb="19">
      <t>ヒト</t>
    </rPh>
    <phoneticPr fontId="2"/>
  </si>
  <si>
    <t>身体夜間０．５・深夜１．０・基礎</t>
  </si>
  <si>
    <t>身体夜間０．５・深夜１．０・基礎・２人</t>
    <rPh sb="18" eb="19">
      <t>ヒト</t>
    </rPh>
    <phoneticPr fontId="2"/>
  </si>
  <si>
    <t>身体夜間０．５・深夜１．５・基礎</t>
  </si>
  <si>
    <t>身体夜間０．５・深夜１．５・基礎・２人</t>
    <rPh sb="18" eb="19">
      <t>ヒト</t>
    </rPh>
    <phoneticPr fontId="2"/>
  </si>
  <si>
    <t>身体夜間０．５・深夜２．０・基礎</t>
  </si>
  <si>
    <t>身体夜間０．５・深夜２．０・基礎・２人</t>
    <rPh sb="18" eb="19">
      <t>ヒト</t>
    </rPh>
    <phoneticPr fontId="2"/>
  </si>
  <si>
    <t>身体夜間０．５・深夜２．５・基礎</t>
  </si>
  <si>
    <t>身体夜間０．５・深夜２．５・基礎・２人</t>
    <rPh sb="18" eb="19">
      <t>ヒト</t>
    </rPh>
    <phoneticPr fontId="2"/>
  </si>
  <si>
    <t>身体夜間１．０・深夜０．５・基礎</t>
  </si>
  <si>
    <t>身体夜間１．０・深夜０．５・基礎・２人</t>
    <rPh sb="18" eb="19">
      <t>ヒト</t>
    </rPh>
    <phoneticPr fontId="2"/>
  </si>
  <si>
    <t>身体夜間１．０・深夜１．０・基礎</t>
  </si>
  <si>
    <t>身体夜間１．０・深夜１．０・基礎・２人</t>
    <rPh sb="18" eb="19">
      <t>ヒト</t>
    </rPh>
    <phoneticPr fontId="2"/>
  </si>
  <si>
    <t>身体夜間１．０・深夜１．５・基礎</t>
  </si>
  <si>
    <t>身体夜間１．０・深夜１．５・基礎・２人</t>
    <rPh sb="18" eb="19">
      <t>ヒト</t>
    </rPh>
    <phoneticPr fontId="2"/>
  </si>
  <si>
    <t>身体夜間１．０・深夜２．０・基礎</t>
  </si>
  <si>
    <t>身体夜間１．０・深夜２．０・基礎・２人</t>
    <rPh sb="18" eb="19">
      <t>ヒト</t>
    </rPh>
    <phoneticPr fontId="2"/>
  </si>
  <si>
    <t>身体夜間１．５・深夜０．５・基礎</t>
  </si>
  <si>
    <t>身体夜間１．５・深夜０．５・基礎・２人</t>
    <rPh sb="18" eb="19">
      <t>ヒト</t>
    </rPh>
    <phoneticPr fontId="2"/>
  </si>
  <si>
    <t>身体夜間１．５・深夜１．０・基礎</t>
  </si>
  <si>
    <t>身体夜間１．５・深夜１．０・基礎・２人</t>
    <rPh sb="18" eb="19">
      <t>ヒト</t>
    </rPh>
    <phoneticPr fontId="2"/>
  </si>
  <si>
    <t>身体夜間１．５・深夜１．５・基礎</t>
  </si>
  <si>
    <t>身体夜間１．５・深夜１．５・基礎・２人</t>
    <rPh sb="18" eb="19">
      <t>ヒト</t>
    </rPh>
    <phoneticPr fontId="2"/>
  </si>
  <si>
    <t>身体夜間２．０・深夜０．５・基礎</t>
  </si>
  <si>
    <t>身体夜間２．０・深夜０．５・基礎・２人</t>
    <rPh sb="18" eb="19">
      <t>ヒト</t>
    </rPh>
    <phoneticPr fontId="2"/>
  </si>
  <si>
    <t>身体夜間２．０・深夜１．０・基礎</t>
  </si>
  <si>
    <t>身体夜間２．０・深夜１．０・基礎・２人</t>
    <rPh sb="18" eb="19">
      <t>ヒト</t>
    </rPh>
    <phoneticPr fontId="2"/>
  </si>
  <si>
    <t>身体夜間２．５・深夜０．５・基礎</t>
  </si>
  <si>
    <t>身体夜間２．５・深夜０．５・基礎・２人</t>
    <rPh sb="18" eb="19">
      <t>ヒト</t>
    </rPh>
    <phoneticPr fontId="2"/>
  </si>
  <si>
    <t>身体日跨増深夜０．５・深夜０．５・基礎</t>
  </si>
  <si>
    <t>身体日跨増深夜０．５・深夜０．５・基礎・２人</t>
    <rPh sb="21" eb="22">
      <t>ヒト</t>
    </rPh>
    <phoneticPr fontId="2"/>
  </si>
  <si>
    <t>身体日跨増深夜０．５・深夜１．０・基礎</t>
  </si>
  <si>
    <t>身体日跨増深夜０．５・深夜１．０・基礎・２人</t>
    <rPh sb="21" eb="22">
      <t>ヒト</t>
    </rPh>
    <phoneticPr fontId="2"/>
  </si>
  <si>
    <t>身体日跨増深夜０．５・深夜１．５・基礎</t>
  </si>
  <si>
    <t>身体日跨増深夜０．５・深夜１．５・基礎・２人</t>
    <rPh sb="21" eb="22">
      <t>ヒト</t>
    </rPh>
    <phoneticPr fontId="2"/>
  </si>
  <si>
    <t>身体日跨増深夜０．５・深夜２．０・基礎</t>
  </si>
  <si>
    <t>身体日跨増深夜０．５・深夜２．０・基礎・２人</t>
    <rPh sb="21" eb="22">
      <t>ヒト</t>
    </rPh>
    <phoneticPr fontId="2"/>
  </si>
  <si>
    <t>身体日跨増深夜０．５・深夜２．５・基礎</t>
  </si>
  <si>
    <t>身体日跨増深夜０．５・深夜２．５・基礎・２人</t>
    <rPh sb="21" eb="22">
      <t>ヒト</t>
    </rPh>
    <phoneticPr fontId="2"/>
  </si>
  <si>
    <t>身体日跨増深夜１．０・深夜０．５・基礎</t>
  </si>
  <si>
    <t>身体日跨増深夜１．０・深夜０．５・基礎・２人</t>
    <rPh sb="21" eb="22">
      <t>ヒト</t>
    </rPh>
    <phoneticPr fontId="2"/>
  </si>
  <si>
    <t>身体日跨増深夜１．０・深夜１．０・基礎</t>
  </si>
  <si>
    <t>身体日跨増深夜１．０・深夜１．０・基礎・２人</t>
    <rPh sb="21" eb="22">
      <t>ヒト</t>
    </rPh>
    <phoneticPr fontId="2"/>
  </si>
  <si>
    <t>身体日跨増深夜１．０・深夜１．５・基礎</t>
  </si>
  <si>
    <t>身体日跨増深夜１．０・深夜１．５・基礎・２人</t>
    <rPh sb="21" eb="22">
      <t>ヒト</t>
    </rPh>
    <phoneticPr fontId="2"/>
  </si>
  <si>
    <t>身体日跨増深夜１．０・深夜２．０・基礎</t>
  </si>
  <si>
    <t>身体日跨増深夜１．０・深夜２．０・基礎・２人</t>
    <rPh sb="21" eb="22">
      <t>ヒト</t>
    </rPh>
    <phoneticPr fontId="2"/>
  </si>
  <si>
    <t>身体日跨増深夜１．５・深夜０．５・基礎</t>
  </si>
  <si>
    <t>身体日跨増深夜１．５・深夜０．５・基礎・２人</t>
    <rPh sb="21" eb="22">
      <t>ヒト</t>
    </rPh>
    <phoneticPr fontId="2"/>
  </si>
  <si>
    <t>身体日跨増深夜１．５・深夜１．０・基礎</t>
  </si>
  <si>
    <t>身体日跨増深夜１．５・深夜１．０・基礎・２人</t>
    <rPh sb="21" eb="22">
      <t>ヒト</t>
    </rPh>
    <phoneticPr fontId="2"/>
  </si>
  <si>
    <t>身体日跨増深夜１．５・深夜１．５・基礎</t>
  </si>
  <si>
    <t>身体日跨増深夜１．５・深夜１．５・基礎・２人</t>
    <rPh sb="21" eb="22">
      <t>ヒト</t>
    </rPh>
    <phoneticPr fontId="2"/>
  </si>
  <si>
    <t>身体日跨増深夜２．０・深夜０．５・基礎</t>
  </si>
  <si>
    <t>身体日跨増深夜２．０・深夜０．５・基礎・２人</t>
    <rPh sb="21" eb="22">
      <t>ヒト</t>
    </rPh>
    <phoneticPr fontId="2"/>
  </si>
  <si>
    <t>身体日跨増深夜２．０・深夜１．０・基礎</t>
  </si>
  <si>
    <t>身体日跨増深夜２．０・深夜１．０・基礎・２人</t>
    <rPh sb="21" eb="22">
      <t>ヒト</t>
    </rPh>
    <phoneticPr fontId="2"/>
  </si>
  <si>
    <t>身体日跨増深夜２．５・深夜０．５・基礎</t>
  </si>
  <si>
    <t>身体日跨増深夜２．５・深夜０．５・基礎・２人</t>
    <rPh sb="21" eb="22">
      <t>ヒト</t>
    </rPh>
    <phoneticPr fontId="2"/>
  </si>
  <si>
    <t>身体深夜０．５・早朝１．５・日中０．５・基礎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</si>
  <si>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</si>
  <si>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</si>
  <si>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</si>
  <si>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</si>
  <si>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</si>
  <si>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</si>
  <si>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</si>
  <si>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</si>
  <si>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</si>
  <si>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</si>
  <si>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</si>
  <si>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</si>
  <si>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</si>
  <si>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身体深夜１．０・早朝１．０・日中１．０・基礎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</si>
  <si>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</si>
  <si>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</si>
  <si>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</si>
  <si>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</si>
  <si>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</si>
  <si>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</si>
  <si>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</si>
  <si>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</si>
  <si>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</si>
  <si>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身体深夜０．５・早朝０．５・日中２．０・基礎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</si>
  <si>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身体深夜０．５・早朝０．５・日中２．０・基礎・２人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</si>
  <si>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</si>
  <si>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</si>
  <si>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</si>
  <si>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</si>
  <si>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</si>
  <si>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</si>
  <si>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</si>
  <si>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</si>
  <si>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</si>
  <si>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</si>
  <si>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身体深夜２．０・早朝０．５・日中０．５・基礎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</si>
  <si>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身体深夜２．０・早朝０．５・日中０．５・基礎・２人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</si>
  <si>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身体深夜０．５・日中０．５・基礎</t>
    <rPh sb="0" eb="2">
      <t>シンタイ</t>
    </rPh>
    <rPh sb="2" eb="4">
      <t>シンヤ</t>
    </rPh>
    <phoneticPr fontId="2"/>
  </si>
  <si>
    <t>身体深夜０．５・日中０．５・基礎・２人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</si>
  <si>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身体深夜０．５・日中１．０・基礎</t>
    <rPh sb="0" eb="2">
      <t>シンタイ</t>
    </rPh>
    <rPh sb="2" eb="4">
      <t>シンヤ</t>
    </rPh>
    <phoneticPr fontId="2"/>
  </si>
  <si>
    <t>身体深夜０．５・日中１．０・基礎・２人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</si>
  <si>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身体深夜０．５・日中１．５・基礎</t>
    <rPh sb="0" eb="2">
      <t>シンタイ</t>
    </rPh>
    <rPh sb="2" eb="4">
      <t>シンヤ</t>
    </rPh>
    <phoneticPr fontId="2"/>
  </si>
  <si>
    <t>身体深夜０．５・日中１．５・基礎・２人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</si>
  <si>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身体深夜０．５・日中２．０・基礎</t>
    <rPh sb="0" eb="2">
      <t>シンタイ</t>
    </rPh>
    <rPh sb="2" eb="4">
      <t>シンヤ</t>
    </rPh>
    <phoneticPr fontId="2"/>
  </si>
  <si>
    <t>身体深夜０．５・日中２．０・基礎・２人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</si>
  <si>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身体深夜０．５・日中２．５・基礎</t>
    <rPh sb="0" eb="2">
      <t>シンタイ</t>
    </rPh>
    <rPh sb="2" eb="4">
      <t>シンヤ</t>
    </rPh>
    <phoneticPr fontId="2"/>
  </si>
  <si>
    <t>身体深夜０．５・日中２．５・基礎・２人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</si>
  <si>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身体深夜１．０・日中０．５・基礎</t>
    <rPh sb="0" eb="2">
      <t>シンタイ</t>
    </rPh>
    <rPh sb="2" eb="4">
      <t>シンヤ</t>
    </rPh>
    <phoneticPr fontId="2"/>
  </si>
  <si>
    <t>身体深夜１．０・日中０．５・基礎・２人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</si>
  <si>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身体深夜１．０・日中１．０・基礎</t>
    <rPh sb="0" eb="2">
      <t>シンタイ</t>
    </rPh>
    <rPh sb="2" eb="4">
      <t>シンヤ</t>
    </rPh>
    <phoneticPr fontId="2"/>
  </si>
  <si>
    <t>身体深夜１．０・日中１．０・基礎・２人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</si>
  <si>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身体深夜１．０・日中１．５・基礎</t>
    <rPh sb="0" eb="2">
      <t>シンタイ</t>
    </rPh>
    <rPh sb="2" eb="4">
      <t>シンヤ</t>
    </rPh>
    <phoneticPr fontId="2"/>
  </si>
  <si>
    <t>身体深夜１．０・日中１．５・基礎・２人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</si>
  <si>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身体深夜１．０・日中２．０・基礎</t>
    <rPh sb="0" eb="2">
      <t>シンタイ</t>
    </rPh>
    <rPh sb="2" eb="4">
      <t>シンヤ</t>
    </rPh>
    <phoneticPr fontId="2"/>
  </si>
  <si>
    <t>身体深夜１．０・日中２．０・基礎・２人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</si>
  <si>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身体深夜１．５・日中０．５・基礎</t>
    <rPh sb="0" eb="2">
      <t>シンタイ</t>
    </rPh>
    <rPh sb="2" eb="4">
      <t>シンヤ</t>
    </rPh>
    <phoneticPr fontId="2"/>
  </si>
  <si>
    <t>身体深夜１．５・日中０．５・基礎・２人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</si>
  <si>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身体深夜１．５・日中１．０・基礎</t>
    <rPh sb="0" eb="2">
      <t>シンタイ</t>
    </rPh>
    <rPh sb="2" eb="4">
      <t>シンヤ</t>
    </rPh>
    <phoneticPr fontId="2"/>
  </si>
  <si>
    <t>身体深夜１．５・日中１．０・基礎・２人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</si>
  <si>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身体深夜１．５・日中１．５・基礎</t>
    <rPh sb="0" eb="2">
      <t>シンタイ</t>
    </rPh>
    <rPh sb="2" eb="4">
      <t>シンヤ</t>
    </rPh>
    <phoneticPr fontId="2"/>
  </si>
  <si>
    <t>身体深夜１．５・日中１．５・基礎・２人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</si>
  <si>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身体深夜２．０・日中０．５・基礎</t>
    <rPh sb="0" eb="2">
      <t>シンタイ</t>
    </rPh>
    <rPh sb="2" eb="4">
      <t>シンヤ</t>
    </rPh>
    <phoneticPr fontId="2"/>
  </si>
  <si>
    <t>身体深夜２．０・日中０．５・基礎・２人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</si>
  <si>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身体深夜２．０・日中１．０・基礎</t>
    <rPh sb="0" eb="2">
      <t>シンタイ</t>
    </rPh>
    <rPh sb="2" eb="4">
      <t>シンヤ</t>
    </rPh>
    <phoneticPr fontId="2"/>
  </si>
  <si>
    <t>身体深夜２．０・日中１．０・基礎・２人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</si>
  <si>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身体深夜２．５・日中０．５・基礎</t>
    <rPh sb="0" eb="2">
      <t>シンタイ</t>
    </rPh>
    <rPh sb="2" eb="4">
      <t>シンヤ</t>
    </rPh>
    <phoneticPr fontId="2"/>
  </si>
  <si>
    <t>身体深夜２．５・日中０．５・基礎・２人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</si>
  <si>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身体日中０．５・夜間２．０・深夜０．５・基礎</t>
    <rPh sb="0" eb="2">
      <t>シンタイ</t>
    </rPh>
    <phoneticPr fontId="2"/>
  </si>
  <si>
    <t>身体日中０．５・夜間２．０・深夜０．５・基礎・２人</t>
    <rPh sb="0" eb="2">
      <t>シンタイ</t>
    </rPh>
    <rPh sb="24" eb="25">
      <t>ヒト</t>
    </rPh>
    <phoneticPr fontId="2"/>
  </si>
  <si>
    <t>身体日中０．５・夜間１．５・深夜０．５・基礎</t>
    <rPh sb="0" eb="2">
      <t>シンタイ</t>
    </rPh>
    <phoneticPr fontId="2"/>
  </si>
  <si>
    <t>身体日中０．５・夜間１．５・深夜０．５・基礎・２人</t>
    <rPh sb="0" eb="2">
      <t>シンタイ</t>
    </rPh>
    <rPh sb="24" eb="25">
      <t>ヒト</t>
    </rPh>
    <phoneticPr fontId="2"/>
  </si>
  <si>
    <t>身体日中０．５・夜間１．５・深夜１．０・基礎</t>
    <rPh sb="0" eb="2">
      <t>シンタイ</t>
    </rPh>
    <phoneticPr fontId="2"/>
  </si>
  <si>
    <t>身体日中０．５・夜間１．５・深夜１．０・基礎・２人</t>
    <rPh sb="0" eb="2">
      <t>シンタイ</t>
    </rPh>
    <rPh sb="24" eb="25">
      <t>ヒト</t>
    </rPh>
    <phoneticPr fontId="2"/>
  </si>
  <si>
    <t>身体日中１．０・夜間１．５・深夜０．５・基礎</t>
    <rPh sb="0" eb="2">
      <t>シンタイ</t>
    </rPh>
    <phoneticPr fontId="2"/>
  </si>
  <si>
    <t>身体日中１．０・夜間１．５・深夜０．５・基礎・２人</t>
    <rPh sb="0" eb="2">
      <t>シンタイ</t>
    </rPh>
    <rPh sb="24" eb="25">
      <t>ヒト</t>
    </rPh>
    <phoneticPr fontId="2"/>
  </si>
  <si>
    <t>身体日中０．５・夜間１．０・深夜０．５・基礎</t>
    <rPh sb="0" eb="2">
      <t>シンタイ</t>
    </rPh>
    <phoneticPr fontId="2"/>
  </si>
  <si>
    <t>身体日中０．５・夜間１．０・深夜０．５・基礎・２人</t>
    <rPh sb="0" eb="2">
      <t>シンタイ</t>
    </rPh>
    <rPh sb="24" eb="25">
      <t>ヒト</t>
    </rPh>
    <phoneticPr fontId="2"/>
  </si>
  <si>
    <t>身体日中０．５・夜間１．０・深夜１．０・基礎</t>
    <rPh sb="0" eb="2">
      <t>シンタイ</t>
    </rPh>
    <phoneticPr fontId="2"/>
  </si>
  <si>
    <t>身体日中０．５・夜間１．０・深夜１．０・基礎・２人</t>
    <rPh sb="0" eb="2">
      <t>シンタイ</t>
    </rPh>
    <rPh sb="24" eb="25">
      <t>ヒト</t>
    </rPh>
    <phoneticPr fontId="2"/>
  </si>
  <si>
    <t>身体日中０．５・夜間１．０・深夜１．５・基礎</t>
    <rPh sb="0" eb="2">
      <t>シンタイ</t>
    </rPh>
    <phoneticPr fontId="2"/>
  </si>
  <si>
    <t>身体日中０．５・夜間１．０・深夜１．５・基礎・２人</t>
    <rPh sb="0" eb="2">
      <t>シンタイ</t>
    </rPh>
    <rPh sb="24" eb="25">
      <t>ヒト</t>
    </rPh>
    <phoneticPr fontId="2"/>
  </si>
  <si>
    <t>身体日中１．０・夜間１．０・深夜０．５・基礎</t>
    <rPh sb="0" eb="2">
      <t>シンタイ</t>
    </rPh>
    <phoneticPr fontId="2"/>
  </si>
  <si>
    <t>身体日中１．０・夜間１．０・深夜０．５・基礎・２人</t>
    <rPh sb="0" eb="2">
      <t>シンタイ</t>
    </rPh>
    <rPh sb="24" eb="25">
      <t>ヒト</t>
    </rPh>
    <phoneticPr fontId="2"/>
  </si>
  <si>
    <t>身体日中１．０・夜間１．０・深夜１．０・基礎</t>
    <rPh sb="0" eb="2">
      <t>シンタイ</t>
    </rPh>
    <phoneticPr fontId="2"/>
  </si>
  <si>
    <t>身体日中１．０・夜間１．０・深夜１．０・基礎・２人</t>
    <rPh sb="0" eb="2">
      <t>シンタイ</t>
    </rPh>
    <rPh sb="24" eb="25">
      <t>ヒト</t>
    </rPh>
    <phoneticPr fontId="2"/>
  </si>
  <si>
    <t>身体日中１．５・夜間１．０・深夜０．５・基礎</t>
    <rPh sb="0" eb="2">
      <t>シンタイ</t>
    </rPh>
    <phoneticPr fontId="2"/>
  </si>
  <si>
    <t>身体日中１．５・夜間１．０・深夜０．５・基礎・２人</t>
    <rPh sb="0" eb="2">
      <t>シンタイ</t>
    </rPh>
    <rPh sb="24" eb="25">
      <t>ヒト</t>
    </rPh>
    <phoneticPr fontId="2"/>
  </si>
  <si>
    <t>身体日中０．５・夜間０．５・深夜０．５・基礎</t>
    <rPh sb="0" eb="2">
      <t>シンタイ</t>
    </rPh>
    <phoneticPr fontId="2"/>
  </si>
  <si>
    <t>身体日中０．５・夜間０．５・深夜０．５・基礎・２人</t>
    <rPh sb="0" eb="2">
      <t>シンタイ</t>
    </rPh>
    <rPh sb="24" eb="25">
      <t>ヒト</t>
    </rPh>
    <phoneticPr fontId="2"/>
  </si>
  <si>
    <t>身体日中０．５・夜間０．５・深夜１．０・基礎</t>
    <rPh sb="0" eb="2">
      <t>シンタイ</t>
    </rPh>
    <phoneticPr fontId="2"/>
  </si>
  <si>
    <t>身体日中０．５・夜間０．５・深夜１．０・基礎・２人</t>
    <rPh sb="0" eb="2">
      <t>シンタイ</t>
    </rPh>
    <rPh sb="24" eb="25">
      <t>ヒト</t>
    </rPh>
    <phoneticPr fontId="2"/>
  </si>
  <si>
    <t>身体日中０．５・夜間０．５・深夜１．５・基礎</t>
    <rPh sb="0" eb="2">
      <t>シンタイ</t>
    </rPh>
    <phoneticPr fontId="2"/>
  </si>
  <si>
    <t>身体日中０．５・夜間０．５・深夜１．５・基礎・２人</t>
    <rPh sb="0" eb="2">
      <t>シンタイ</t>
    </rPh>
    <rPh sb="24" eb="25">
      <t>ヒト</t>
    </rPh>
    <phoneticPr fontId="2"/>
  </si>
  <si>
    <t>身体日中０．５・夜間０．５・深夜２．０・基礎</t>
    <rPh sb="0" eb="2">
      <t>シンタイ</t>
    </rPh>
    <phoneticPr fontId="2"/>
  </si>
  <si>
    <t>身体日中０．５・夜間０．５・深夜２．０・基礎・２人</t>
    <rPh sb="0" eb="2">
      <t>シンタイ</t>
    </rPh>
    <rPh sb="24" eb="25">
      <t>ヒト</t>
    </rPh>
    <phoneticPr fontId="2"/>
  </si>
  <si>
    <t>身体日中１．０・夜間０．５・深夜０．５・基礎</t>
    <rPh sb="0" eb="2">
      <t>シンタイ</t>
    </rPh>
    <phoneticPr fontId="2"/>
  </si>
  <si>
    <t>身体日中１．０・夜間０．５・深夜０．５・基礎・２人</t>
    <rPh sb="0" eb="2">
      <t>シンタイ</t>
    </rPh>
    <rPh sb="24" eb="25">
      <t>ヒト</t>
    </rPh>
    <phoneticPr fontId="2"/>
  </si>
  <si>
    <t>身体日中１．０・夜間０．５・深夜１．０・基礎</t>
    <rPh sb="0" eb="2">
      <t>シンタイ</t>
    </rPh>
    <phoneticPr fontId="2"/>
  </si>
  <si>
    <t>身体日中１．０・夜間０．５・深夜１．０・基礎・２人</t>
    <rPh sb="0" eb="2">
      <t>シンタイ</t>
    </rPh>
    <rPh sb="24" eb="25">
      <t>ヒト</t>
    </rPh>
    <phoneticPr fontId="2"/>
  </si>
  <si>
    <t>身体日中１．０・夜間０．５・深夜１．５・基礎</t>
    <rPh sb="0" eb="2">
      <t>シンタイ</t>
    </rPh>
    <phoneticPr fontId="2"/>
  </si>
  <si>
    <t>身体日中１．０・夜間０．５・深夜１．５・基礎・２人</t>
    <rPh sb="0" eb="2">
      <t>シンタイ</t>
    </rPh>
    <rPh sb="24" eb="25">
      <t>ヒト</t>
    </rPh>
    <phoneticPr fontId="2"/>
  </si>
  <si>
    <t>身体日中１．５・夜間０．５・深夜０．５・基礎</t>
    <rPh sb="0" eb="2">
      <t>シンタイ</t>
    </rPh>
    <phoneticPr fontId="2"/>
  </si>
  <si>
    <t>身体日中１．５・夜間０．５・深夜０．５・基礎・２人</t>
    <rPh sb="0" eb="2">
      <t>シンタイ</t>
    </rPh>
    <rPh sb="24" eb="25">
      <t>ヒト</t>
    </rPh>
    <phoneticPr fontId="2"/>
  </si>
  <si>
    <t>身体日中１．５・夜間０．５・深夜１．０・基礎</t>
    <rPh sb="0" eb="2">
      <t>シンタイ</t>
    </rPh>
    <phoneticPr fontId="2"/>
  </si>
  <si>
    <t>身体日中１．５・夜間０．５・深夜１．０・基礎・２人</t>
    <rPh sb="0" eb="2">
      <t>シンタイ</t>
    </rPh>
    <rPh sb="24" eb="25">
      <t>ヒト</t>
    </rPh>
    <phoneticPr fontId="2"/>
  </si>
  <si>
    <t>身体日中２．０・夜間０．５・深夜０．５・基礎</t>
    <rPh sb="0" eb="2">
      <t>シンタイ</t>
    </rPh>
    <phoneticPr fontId="2"/>
  </si>
  <si>
    <t>身体日中２．０・夜間０．５・深夜０．５・基礎・２人</t>
    <rPh sb="0" eb="2">
      <t>シンタイ</t>
    </rPh>
    <rPh sb="24" eb="25">
      <t>ヒト</t>
    </rPh>
    <phoneticPr fontId="2"/>
  </si>
  <si>
    <t>身体早朝０．５・日中２．０・夜間０．５・基礎</t>
    <rPh sb="0" eb="2">
      <t>シンタイ</t>
    </rPh>
    <phoneticPr fontId="2"/>
  </si>
  <si>
    <t>身体早朝０．５・日中２．０・夜間０．５・基礎・２人</t>
    <rPh sb="0" eb="2">
      <t>シンタイ</t>
    </rPh>
    <rPh sb="24" eb="25">
      <t>ヒト</t>
    </rPh>
    <phoneticPr fontId="2"/>
  </si>
  <si>
    <t>身体日中増０．５・基礎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</si>
  <si>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身体日中増０．５・基礎・２人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</si>
  <si>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</si>
  <si>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</si>
  <si>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</si>
  <si>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</si>
  <si>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身体日中増２．０・基礎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</si>
  <si>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</si>
  <si>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身体日中増２．５・基礎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</si>
  <si>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</si>
  <si>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身体日中増３．０・基礎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</si>
  <si>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</si>
  <si>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身体日中増３．５・基礎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</si>
  <si>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</si>
  <si>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身体日中増４．０・基礎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</si>
  <si>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</si>
  <si>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身体日中増４．５・基礎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</si>
  <si>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</si>
  <si>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身体日中増５．０・基礎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</si>
  <si>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</si>
  <si>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身体日中増５．５・基礎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</si>
  <si>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</si>
  <si>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身体日中増６．０・基礎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</si>
  <si>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</si>
  <si>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身体日中増６．５・基礎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</si>
  <si>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</si>
  <si>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身体日中増７．０・基礎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</si>
  <si>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</si>
  <si>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身体日中増７．５・基礎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</si>
  <si>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</si>
  <si>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身体日中増８．０・基礎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</si>
  <si>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</si>
  <si>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身体日中増８．５・基礎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</si>
  <si>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</si>
  <si>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身体日中増９．０・基礎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</si>
  <si>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身体日中増９．０・基礎・２人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</si>
  <si>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身体日中増９．５・基礎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</si>
  <si>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身体日中増９．５・基礎・２人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</si>
  <si>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身体日中増１０．０・基礎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</si>
  <si>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身体日中増１０．０・基礎・２人</t>
    <rPh sb="0" eb="2">
      <t>シンタイ</t>
    </rPh>
    <rPh sb="2" eb="3">
      <t>ヒ</t>
    </rPh>
    <rPh sb="3" eb="4">
      <t>チュウ</t>
    </rPh>
    <rPh sb="4" eb="5">
      <t>ゾウ</t>
    </rPh>
    <rPh sb="14" eb="15">
      <t>ヒト</t>
    </rPh>
    <phoneticPr fontId="2"/>
  </si>
  <si>
    <t>身体日中増１０．５・基礎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</si>
  <si>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身体日中増１０．５・基礎・２人</t>
    <rPh sb="0" eb="2">
      <t>シンタイ</t>
    </rPh>
    <rPh sb="2" eb="3">
      <t>ヒ</t>
    </rPh>
    <rPh sb="3" eb="4">
      <t>チュウ</t>
    </rPh>
    <rPh sb="4" eb="5">
      <t>ゾウ</t>
    </rPh>
    <rPh sb="14" eb="15">
      <t>ヒト</t>
    </rPh>
    <phoneticPr fontId="2"/>
  </si>
  <si>
    <t>身体早朝増０．５・基礎</t>
    <rPh sb="0" eb="2">
      <t>シンタイ</t>
    </rPh>
    <rPh sb="4" eb="5">
      <t>ゾウ</t>
    </rPh>
    <phoneticPr fontId="2"/>
  </si>
  <si>
    <t>身体早朝増０．５・基礎・２人</t>
    <rPh sb="0" eb="2">
      <t>シンタイ</t>
    </rPh>
    <rPh sb="4" eb="5">
      <t>ゾウ</t>
    </rPh>
    <rPh sb="13" eb="14">
      <t>ヒト</t>
    </rPh>
    <phoneticPr fontId="2"/>
  </si>
  <si>
    <t>身体早朝増１．０・基礎</t>
    <rPh sb="0" eb="2">
      <t>シンタイ</t>
    </rPh>
    <rPh sb="4" eb="5">
      <t>ゾウ</t>
    </rPh>
    <phoneticPr fontId="2"/>
  </si>
  <si>
    <t>身体早朝増１．０・基礎・２人</t>
    <rPh sb="0" eb="2">
      <t>シンタイ</t>
    </rPh>
    <rPh sb="4" eb="5">
      <t>ゾウ</t>
    </rPh>
    <rPh sb="13" eb="14">
      <t>ヒト</t>
    </rPh>
    <phoneticPr fontId="2"/>
  </si>
  <si>
    <t>身体早朝増１．５・基礎</t>
    <rPh sb="0" eb="2">
      <t>シンタイ</t>
    </rPh>
    <rPh sb="4" eb="5">
      <t>ゾウ</t>
    </rPh>
    <phoneticPr fontId="2"/>
  </si>
  <si>
    <t>身体早朝増１．５・基礎・２人</t>
    <rPh sb="0" eb="2">
      <t>シンタイ</t>
    </rPh>
    <rPh sb="4" eb="5">
      <t>ゾウ</t>
    </rPh>
    <rPh sb="13" eb="14">
      <t>ヒト</t>
    </rPh>
    <phoneticPr fontId="2"/>
  </si>
  <si>
    <t>身体早朝増２．０・基礎</t>
    <rPh sb="0" eb="2">
      <t>シンタイ</t>
    </rPh>
    <rPh sb="4" eb="5">
      <t>ゾウ</t>
    </rPh>
    <phoneticPr fontId="2"/>
  </si>
  <si>
    <t>身体早朝増２．０・基礎・２人</t>
    <rPh sb="0" eb="2">
      <t>シンタイ</t>
    </rPh>
    <rPh sb="4" eb="5">
      <t>ゾウ</t>
    </rPh>
    <rPh sb="13" eb="14">
      <t>ヒト</t>
    </rPh>
    <phoneticPr fontId="2"/>
  </si>
  <si>
    <t>身体早朝増２．５・基礎</t>
    <rPh sb="0" eb="2">
      <t>シンタイ</t>
    </rPh>
    <rPh sb="4" eb="5">
      <t>ゾウ</t>
    </rPh>
    <phoneticPr fontId="2"/>
  </si>
  <si>
    <t>身体早朝増２．５・基礎・２人</t>
    <rPh sb="0" eb="2">
      <t>シンタイ</t>
    </rPh>
    <rPh sb="4" eb="5">
      <t>ゾウ</t>
    </rPh>
    <rPh sb="13" eb="14">
      <t>ヒト</t>
    </rPh>
    <phoneticPr fontId="2"/>
  </si>
  <si>
    <t>身体夜間増０．５・基礎</t>
    <rPh sb="0" eb="2">
      <t>シンタイ</t>
    </rPh>
    <rPh sb="4" eb="5">
      <t>ゾウ</t>
    </rPh>
    <phoneticPr fontId="2"/>
  </si>
  <si>
    <t>身体夜間増０．５・基礎・２人</t>
    <rPh sb="0" eb="2">
      <t>シンタイ</t>
    </rPh>
    <rPh sb="4" eb="5">
      <t>ゾウ</t>
    </rPh>
    <rPh sb="13" eb="14">
      <t>ヒト</t>
    </rPh>
    <phoneticPr fontId="2"/>
  </si>
  <si>
    <t>身体夜間増１．０・基礎</t>
    <rPh sb="0" eb="2">
      <t>シンタイ</t>
    </rPh>
    <rPh sb="4" eb="5">
      <t>ゾウ</t>
    </rPh>
    <phoneticPr fontId="2"/>
  </si>
  <si>
    <t>身体夜間増１．０・基礎・２人</t>
    <rPh sb="0" eb="2">
      <t>シンタイ</t>
    </rPh>
    <rPh sb="4" eb="5">
      <t>ゾウ</t>
    </rPh>
    <rPh sb="13" eb="14">
      <t>ヒト</t>
    </rPh>
    <phoneticPr fontId="2"/>
  </si>
  <si>
    <t>身体夜間増１．５・基礎</t>
    <rPh sb="0" eb="2">
      <t>シンタイ</t>
    </rPh>
    <rPh sb="4" eb="5">
      <t>ゾウ</t>
    </rPh>
    <phoneticPr fontId="2"/>
  </si>
  <si>
    <t>身体夜間増１．５・基礎・２人</t>
    <rPh sb="0" eb="2">
      <t>シンタイ</t>
    </rPh>
    <rPh sb="4" eb="5">
      <t>ゾウ</t>
    </rPh>
    <rPh sb="13" eb="14">
      <t>ヒト</t>
    </rPh>
    <phoneticPr fontId="2"/>
  </si>
  <si>
    <t>身体夜間増２．０・基礎</t>
    <rPh sb="0" eb="2">
      <t>シンタイ</t>
    </rPh>
    <rPh sb="4" eb="5">
      <t>ゾウ</t>
    </rPh>
    <phoneticPr fontId="2"/>
  </si>
  <si>
    <t>身体夜間増２．０・基礎・２人</t>
    <rPh sb="0" eb="2">
      <t>シンタイ</t>
    </rPh>
    <rPh sb="4" eb="5">
      <t>ゾウ</t>
    </rPh>
    <rPh sb="13" eb="14">
      <t>ヒト</t>
    </rPh>
    <phoneticPr fontId="2"/>
  </si>
  <si>
    <t>身体夜間増２．５・基礎</t>
    <rPh sb="0" eb="2">
      <t>シンタイ</t>
    </rPh>
    <rPh sb="4" eb="5">
      <t>ゾウ</t>
    </rPh>
    <phoneticPr fontId="2"/>
  </si>
  <si>
    <t>身体夜間増２．５・基礎・２人</t>
    <rPh sb="0" eb="2">
      <t>シンタイ</t>
    </rPh>
    <rPh sb="4" eb="5">
      <t>ゾウ</t>
    </rPh>
    <rPh sb="13" eb="14">
      <t>ヒト</t>
    </rPh>
    <phoneticPr fontId="2"/>
  </si>
  <si>
    <t>身体夜間増３．０・基礎</t>
    <rPh sb="0" eb="2">
      <t>シンタイ</t>
    </rPh>
    <rPh sb="4" eb="5">
      <t>ゾウ</t>
    </rPh>
    <phoneticPr fontId="2"/>
  </si>
  <si>
    <t>身体夜間増３．０・基礎・２人</t>
    <rPh sb="0" eb="2">
      <t>シンタイ</t>
    </rPh>
    <rPh sb="4" eb="5">
      <t>ゾウ</t>
    </rPh>
    <rPh sb="13" eb="14">
      <t>ヒト</t>
    </rPh>
    <phoneticPr fontId="2"/>
  </si>
  <si>
    <t>身体夜間増３．５・基礎</t>
    <rPh sb="0" eb="2">
      <t>シンタイ</t>
    </rPh>
    <rPh sb="4" eb="5">
      <t>ゾウ</t>
    </rPh>
    <phoneticPr fontId="2"/>
  </si>
  <si>
    <t>身体夜間増３．５・基礎・２人</t>
    <rPh sb="0" eb="2">
      <t>シンタイ</t>
    </rPh>
    <rPh sb="4" eb="5">
      <t>ゾウ</t>
    </rPh>
    <rPh sb="13" eb="14">
      <t>ヒト</t>
    </rPh>
    <phoneticPr fontId="2"/>
  </si>
  <si>
    <t>身体夜間増４．０・基礎</t>
    <rPh sb="0" eb="2">
      <t>シンタイ</t>
    </rPh>
    <rPh sb="4" eb="5">
      <t>ゾウ</t>
    </rPh>
    <phoneticPr fontId="2"/>
  </si>
  <si>
    <t>身体夜間増４．０・基礎・２人</t>
    <rPh sb="0" eb="2">
      <t>シンタイ</t>
    </rPh>
    <rPh sb="4" eb="5">
      <t>ゾウ</t>
    </rPh>
    <rPh sb="13" eb="14">
      <t>ヒト</t>
    </rPh>
    <phoneticPr fontId="2"/>
  </si>
  <si>
    <t>身体夜間増４．５・基礎</t>
    <rPh sb="0" eb="2">
      <t>シンタイ</t>
    </rPh>
    <rPh sb="4" eb="5">
      <t>ゾウ</t>
    </rPh>
    <phoneticPr fontId="2"/>
  </si>
  <si>
    <t>身体夜間増４．５・基礎・２人</t>
    <rPh sb="0" eb="2">
      <t>シンタイ</t>
    </rPh>
    <rPh sb="4" eb="5">
      <t>ゾウ</t>
    </rPh>
    <rPh sb="13" eb="14">
      <t>ヒト</t>
    </rPh>
    <phoneticPr fontId="2"/>
  </si>
  <si>
    <t>身体深夜増０．５・基礎</t>
    <rPh sb="0" eb="2">
      <t>シンタイ</t>
    </rPh>
    <rPh sb="4" eb="5">
      <t>ゾウ</t>
    </rPh>
    <phoneticPr fontId="2"/>
  </si>
  <si>
    <t>身体深夜増０．５・基礎・２人</t>
    <rPh sb="0" eb="2">
      <t>シンタイ</t>
    </rPh>
    <rPh sb="4" eb="5">
      <t>ゾウ</t>
    </rPh>
    <rPh sb="13" eb="14">
      <t>ヒト</t>
    </rPh>
    <phoneticPr fontId="2"/>
  </si>
  <si>
    <t>身体深夜増１．０・基礎</t>
    <rPh sb="0" eb="2">
      <t>シンタイ</t>
    </rPh>
    <rPh sb="4" eb="5">
      <t>ゾウ</t>
    </rPh>
    <phoneticPr fontId="2"/>
  </si>
  <si>
    <t>身体深夜増１．０・基礎・２人</t>
    <rPh sb="0" eb="2">
      <t>シンタイ</t>
    </rPh>
    <rPh sb="4" eb="5">
      <t>ゾウ</t>
    </rPh>
    <rPh sb="13" eb="14">
      <t>ヒト</t>
    </rPh>
    <phoneticPr fontId="2"/>
  </si>
  <si>
    <t>身体深夜増１．５・基礎</t>
    <rPh sb="0" eb="2">
      <t>シンタイ</t>
    </rPh>
    <rPh sb="4" eb="5">
      <t>ゾウ</t>
    </rPh>
    <phoneticPr fontId="2"/>
  </si>
  <si>
    <t>身体深夜増１．５・基礎・２人</t>
    <rPh sb="0" eb="2">
      <t>シンタイ</t>
    </rPh>
    <rPh sb="4" eb="5">
      <t>ゾウ</t>
    </rPh>
    <rPh sb="13" eb="14">
      <t>ヒト</t>
    </rPh>
    <phoneticPr fontId="2"/>
  </si>
  <si>
    <t>身体深夜増２．０・基礎</t>
    <rPh sb="0" eb="2">
      <t>シンタイ</t>
    </rPh>
    <rPh sb="4" eb="5">
      <t>ゾウ</t>
    </rPh>
    <phoneticPr fontId="2"/>
  </si>
  <si>
    <t>身体深夜増２．０・基礎・２人</t>
    <rPh sb="0" eb="2">
      <t>シンタイ</t>
    </rPh>
    <rPh sb="4" eb="5">
      <t>ゾウ</t>
    </rPh>
    <rPh sb="13" eb="14">
      <t>ヒト</t>
    </rPh>
    <phoneticPr fontId="2"/>
  </si>
  <si>
    <t>身体深夜増２．５・基礎</t>
    <rPh sb="0" eb="2">
      <t>シンタイ</t>
    </rPh>
    <rPh sb="4" eb="5">
      <t>ゾウ</t>
    </rPh>
    <phoneticPr fontId="2"/>
  </si>
  <si>
    <t>身体深夜増２．５・基礎・２人</t>
    <rPh sb="0" eb="2">
      <t>シンタイ</t>
    </rPh>
    <rPh sb="4" eb="5">
      <t>ゾウ</t>
    </rPh>
    <rPh sb="13" eb="14">
      <t>ヒト</t>
    </rPh>
    <phoneticPr fontId="2"/>
  </si>
  <si>
    <t>身体深夜増３．０・基礎</t>
    <rPh sb="0" eb="2">
      <t>シンタイ</t>
    </rPh>
    <rPh sb="4" eb="5">
      <t>ゾウ</t>
    </rPh>
    <phoneticPr fontId="2"/>
  </si>
  <si>
    <t>身体深夜増３．０・基礎・２人</t>
    <rPh sb="0" eb="2">
      <t>シンタイ</t>
    </rPh>
    <rPh sb="4" eb="5">
      <t>ゾウ</t>
    </rPh>
    <rPh sb="13" eb="14">
      <t>ヒト</t>
    </rPh>
    <phoneticPr fontId="2"/>
  </si>
  <si>
    <t>身体深夜増３．５・基礎</t>
    <rPh sb="0" eb="2">
      <t>シンタイ</t>
    </rPh>
    <rPh sb="4" eb="5">
      <t>ゾウ</t>
    </rPh>
    <phoneticPr fontId="2"/>
  </si>
  <si>
    <t>身体深夜増３．５・基礎・２人</t>
    <rPh sb="0" eb="2">
      <t>シンタイ</t>
    </rPh>
    <rPh sb="4" eb="5">
      <t>ゾウ</t>
    </rPh>
    <rPh sb="13" eb="14">
      <t>ヒト</t>
    </rPh>
    <phoneticPr fontId="2"/>
  </si>
  <si>
    <t>身体深夜増４．０・基礎</t>
    <rPh sb="0" eb="2">
      <t>シンタイ</t>
    </rPh>
    <rPh sb="4" eb="5">
      <t>ゾウ</t>
    </rPh>
    <phoneticPr fontId="2"/>
  </si>
  <si>
    <t>身体深夜増４．０・基礎・２人</t>
    <rPh sb="0" eb="2">
      <t>シンタイ</t>
    </rPh>
    <rPh sb="4" eb="5">
      <t>ゾウ</t>
    </rPh>
    <rPh sb="13" eb="14">
      <t>ヒト</t>
    </rPh>
    <phoneticPr fontId="2"/>
  </si>
  <si>
    <t>身体深夜増４．５・基礎</t>
    <rPh sb="0" eb="2">
      <t>シンタイ</t>
    </rPh>
    <rPh sb="4" eb="5">
      <t>ゾウ</t>
    </rPh>
    <phoneticPr fontId="2"/>
  </si>
  <si>
    <t>身体深夜増４．５・基礎・２人</t>
    <rPh sb="0" eb="2">
      <t>シンタイ</t>
    </rPh>
    <rPh sb="4" eb="5">
      <t>ゾウ</t>
    </rPh>
    <rPh sb="13" eb="14">
      <t>ヒト</t>
    </rPh>
    <phoneticPr fontId="2"/>
  </si>
  <si>
    <t>身体深夜増５．０・基礎</t>
    <rPh sb="0" eb="2">
      <t>シンタイ</t>
    </rPh>
    <rPh sb="4" eb="5">
      <t>ゾウ</t>
    </rPh>
    <phoneticPr fontId="2"/>
  </si>
  <si>
    <t>身体深夜増５．０・基礎・２人</t>
    <rPh sb="0" eb="2">
      <t>シンタイ</t>
    </rPh>
    <rPh sb="4" eb="5">
      <t>ゾウ</t>
    </rPh>
    <rPh sb="13" eb="14">
      <t>ヒト</t>
    </rPh>
    <phoneticPr fontId="2"/>
  </si>
  <si>
    <t>身体深夜増５．５・基礎</t>
    <rPh sb="0" eb="2">
      <t>シンタイ</t>
    </rPh>
    <rPh sb="4" eb="5">
      <t>ゾウ</t>
    </rPh>
    <phoneticPr fontId="2"/>
  </si>
  <si>
    <t>身体深夜増５．５・基礎・２人</t>
    <rPh sb="0" eb="2">
      <t>シンタイ</t>
    </rPh>
    <rPh sb="4" eb="5">
      <t>ゾウ</t>
    </rPh>
    <rPh sb="13" eb="14">
      <t>ヒト</t>
    </rPh>
    <phoneticPr fontId="2"/>
  </si>
  <si>
    <t>身体深夜増６．０・基礎</t>
    <rPh sb="0" eb="2">
      <t>シンタイ</t>
    </rPh>
    <rPh sb="4" eb="5">
      <t>ゾウ</t>
    </rPh>
    <phoneticPr fontId="2"/>
  </si>
  <si>
    <t>身体深夜増６．０・基礎・２人</t>
    <rPh sb="0" eb="2">
      <t>シンタイ</t>
    </rPh>
    <rPh sb="4" eb="5">
      <t>ゾウ</t>
    </rPh>
    <rPh sb="13" eb="14">
      <t>ヒト</t>
    </rPh>
    <phoneticPr fontId="2"/>
  </si>
  <si>
    <t>身体深夜増６．５・基礎</t>
    <rPh sb="0" eb="2">
      <t>シンタイ</t>
    </rPh>
    <rPh sb="4" eb="5">
      <t>ゾウ</t>
    </rPh>
    <phoneticPr fontId="2"/>
  </si>
  <si>
    <t>身体深夜増６．５・基礎・２人</t>
    <rPh sb="0" eb="2">
      <t>シンタイ</t>
    </rPh>
    <rPh sb="4" eb="5">
      <t>ゾウ</t>
    </rPh>
    <rPh sb="13" eb="14">
      <t>ヒト</t>
    </rPh>
    <phoneticPr fontId="2"/>
  </si>
  <si>
    <t>家事日中１０．５</t>
    <rPh sb="2" eb="3">
      <t>ヒ</t>
    </rPh>
    <rPh sb="3" eb="4">
      <t>チュウ</t>
    </rPh>
    <phoneticPr fontId="2"/>
  </si>
  <si>
    <t>家事日中１０．５・２人</t>
    <rPh sb="2" eb="3">
      <t>ヒ</t>
    </rPh>
    <rPh sb="3" eb="4">
      <t>チュウ</t>
    </rPh>
    <rPh sb="10" eb="11">
      <t>ヒト</t>
    </rPh>
    <phoneticPr fontId="2"/>
  </si>
  <si>
    <t>家事日中０．５・基礎</t>
    <rPh sb="2" eb="3">
      <t>ヒ</t>
    </rPh>
    <rPh sb="3" eb="4">
      <t>チュウ</t>
    </rPh>
    <phoneticPr fontId="2"/>
  </si>
  <si>
    <t>家事日中０．５・基礎・２人</t>
    <rPh sb="2" eb="3">
      <t>ヒ</t>
    </rPh>
    <rPh sb="3" eb="4">
      <t>チュウ</t>
    </rPh>
    <rPh sb="12" eb="13">
      <t>ヒト</t>
    </rPh>
    <phoneticPr fontId="2"/>
  </si>
  <si>
    <t>家事日中０．７５・基礎</t>
    <rPh sb="2" eb="3">
      <t>ヒ</t>
    </rPh>
    <rPh sb="3" eb="4">
      <t>チュウ</t>
    </rPh>
    <phoneticPr fontId="2"/>
  </si>
  <si>
    <t>家事日中０．７５・基礎・２人</t>
    <rPh sb="2" eb="3">
      <t>ヒ</t>
    </rPh>
    <rPh sb="3" eb="4">
      <t>チュウ</t>
    </rPh>
    <rPh sb="13" eb="14">
      <t>ヒト</t>
    </rPh>
    <phoneticPr fontId="2"/>
  </si>
  <si>
    <t>家事日中１．０・基礎</t>
    <rPh sb="2" eb="3">
      <t>ヒ</t>
    </rPh>
    <rPh sb="3" eb="4">
      <t>チュウ</t>
    </rPh>
    <phoneticPr fontId="2"/>
  </si>
  <si>
    <t>家事日中１．０・基礎・２人</t>
    <rPh sb="2" eb="3">
      <t>ヒ</t>
    </rPh>
    <rPh sb="3" eb="4">
      <t>チュウ</t>
    </rPh>
    <rPh sb="12" eb="13">
      <t>ヒト</t>
    </rPh>
    <phoneticPr fontId="2"/>
  </si>
  <si>
    <t>家事日中１．２５・基礎</t>
    <rPh sb="2" eb="3">
      <t>ヒ</t>
    </rPh>
    <rPh sb="3" eb="4">
      <t>チュウ</t>
    </rPh>
    <phoneticPr fontId="2"/>
  </si>
  <si>
    <t>家事日中１．２５・基礎・２人</t>
    <rPh sb="2" eb="3">
      <t>ヒ</t>
    </rPh>
    <rPh sb="3" eb="4">
      <t>チュウ</t>
    </rPh>
    <rPh sb="13" eb="14">
      <t>ヒト</t>
    </rPh>
    <phoneticPr fontId="2"/>
  </si>
  <si>
    <t>家事日中１．５・基礎</t>
    <rPh sb="2" eb="3">
      <t>ヒ</t>
    </rPh>
    <rPh sb="3" eb="4">
      <t>チュウ</t>
    </rPh>
    <phoneticPr fontId="2"/>
  </si>
  <si>
    <t>家事日中１．５・基礎・２人</t>
    <rPh sb="2" eb="3">
      <t>ヒ</t>
    </rPh>
    <rPh sb="3" eb="4">
      <t>チュウ</t>
    </rPh>
    <rPh sb="12" eb="13">
      <t>ヒト</t>
    </rPh>
    <phoneticPr fontId="2"/>
  </si>
  <si>
    <t>家事日中１．７５・基礎</t>
    <rPh sb="2" eb="3">
      <t>ヒ</t>
    </rPh>
    <rPh sb="3" eb="4">
      <t>チュウ</t>
    </rPh>
    <phoneticPr fontId="2"/>
  </si>
  <si>
    <t>家事日中１．７５・基礎・２人</t>
    <rPh sb="2" eb="3">
      <t>ヒ</t>
    </rPh>
    <rPh sb="3" eb="4">
      <t>チュウ</t>
    </rPh>
    <rPh sb="13" eb="14">
      <t>ヒト</t>
    </rPh>
    <phoneticPr fontId="2"/>
  </si>
  <si>
    <t>家事日中２．０・基礎</t>
    <rPh sb="2" eb="3">
      <t>ヒ</t>
    </rPh>
    <rPh sb="3" eb="4">
      <t>チュウ</t>
    </rPh>
    <phoneticPr fontId="2"/>
  </si>
  <si>
    <t>家事日中２．０・基礎・２人</t>
    <rPh sb="2" eb="3">
      <t>ヒ</t>
    </rPh>
    <rPh sb="3" eb="4">
      <t>チュウ</t>
    </rPh>
    <rPh sb="12" eb="13">
      <t>ヒト</t>
    </rPh>
    <phoneticPr fontId="2"/>
  </si>
  <si>
    <t>家事日中２．２５・基礎</t>
    <rPh sb="2" eb="3">
      <t>ヒ</t>
    </rPh>
    <rPh sb="3" eb="4">
      <t>チュウ</t>
    </rPh>
    <phoneticPr fontId="2"/>
  </si>
  <si>
    <t>家事日中２．２５・基礎・２人</t>
    <rPh sb="2" eb="3">
      <t>ヒ</t>
    </rPh>
    <rPh sb="3" eb="4">
      <t>チュウ</t>
    </rPh>
    <rPh sb="13" eb="14">
      <t>ヒト</t>
    </rPh>
    <phoneticPr fontId="2"/>
  </si>
  <si>
    <t>家事日中２．５・基礎</t>
    <rPh sb="2" eb="3">
      <t>ヒ</t>
    </rPh>
    <rPh sb="3" eb="4">
      <t>チュウ</t>
    </rPh>
    <phoneticPr fontId="2"/>
  </si>
  <si>
    <t>家事日中２．５・基礎・２人</t>
    <rPh sb="2" eb="3">
      <t>ヒ</t>
    </rPh>
    <rPh sb="3" eb="4">
      <t>チュウ</t>
    </rPh>
    <rPh sb="12" eb="13">
      <t>ヒト</t>
    </rPh>
    <phoneticPr fontId="2"/>
  </si>
  <si>
    <t>家事日中２．７５・基礎</t>
    <rPh sb="2" eb="3">
      <t>ヒ</t>
    </rPh>
    <rPh sb="3" eb="4">
      <t>チュウ</t>
    </rPh>
    <phoneticPr fontId="2"/>
  </si>
  <si>
    <t>家事日中２．７５・基礎・２人</t>
    <rPh sb="2" eb="3">
      <t>ヒ</t>
    </rPh>
    <rPh sb="3" eb="4">
      <t>チュウ</t>
    </rPh>
    <rPh sb="13" eb="14">
      <t>ヒト</t>
    </rPh>
    <phoneticPr fontId="2"/>
  </si>
  <si>
    <t>家事日中３．０・基礎</t>
    <rPh sb="2" eb="3">
      <t>ヒ</t>
    </rPh>
    <rPh sb="3" eb="4">
      <t>チュウ</t>
    </rPh>
    <phoneticPr fontId="2"/>
  </si>
  <si>
    <t>家事日中３．０・基礎・２人</t>
    <rPh sb="2" eb="3">
      <t>ヒ</t>
    </rPh>
    <rPh sb="3" eb="4">
      <t>チュウ</t>
    </rPh>
    <rPh sb="12" eb="13">
      <t>ヒト</t>
    </rPh>
    <phoneticPr fontId="2"/>
  </si>
  <si>
    <t>家事日中３．２５・基礎</t>
    <rPh sb="2" eb="3">
      <t>ヒ</t>
    </rPh>
    <rPh sb="3" eb="4">
      <t>チュウ</t>
    </rPh>
    <phoneticPr fontId="2"/>
  </si>
  <si>
    <t>家事日中３．２５・基礎・２人</t>
    <rPh sb="2" eb="3">
      <t>ヒ</t>
    </rPh>
    <rPh sb="3" eb="4">
      <t>チュウ</t>
    </rPh>
    <rPh sb="13" eb="14">
      <t>ヒト</t>
    </rPh>
    <phoneticPr fontId="2"/>
  </si>
  <si>
    <t>家事日中３．５・基礎</t>
    <rPh sb="2" eb="3">
      <t>ヒ</t>
    </rPh>
    <rPh sb="3" eb="4">
      <t>チュウ</t>
    </rPh>
    <phoneticPr fontId="2"/>
  </si>
  <si>
    <t>家事日中３．５・基礎・２人</t>
    <rPh sb="2" eb="3">
      <t>ヒ</t>
    </rPh>
    <rPh sb="3" eb="4">
      <t>チュウ</t>
    </rPh>
    <rPh sb="12" eb="13">
      <t>ヒト</t>
    </rPh>
    <phoneticPr fontId="2"/>
  </si>
  <si>
    <t>家事日中３．７５・基礎</t>
    <rPh sb="2" eb="3">
      <t>ヒ</t>
    </rPh>
    <rPh sb="3" eb="4">
      <t>チュウ</t>
    </rPh>
    <phoneticPr fontId="2"/>
  </si>
  <si>
    <t>家事日中３．７５・基礎・２人</t>
    <rPh sb="2" eb="3">
      <t>ヒ</t>
    </rPh>
    <rPh sb="3" eb="4">
      <t>チュウ</t>
    </rPh>
    <rPh sb="13" eb="14">
      <t>ヒト</t>
    </rPh>
    <phoneticPr fontId="2"/>
  </si>
  <si>
    <t>家事日中４．０・基礎</t>
    <rPh sb="2" eb="3">
      <t>ヒ</t>
    </rPh>
    <rPh sb="3" eb="4">
      <t>チュウ</t>
    </rPh>
    <phoneticPr fontId="2"/>
  </si>
  <si>
    <t>家事日中４．０・基礎・２人</t>
    <rPh sb="2" eb="3">
      <t>ヒ</t>
    </rPh>
    <rPh sb="3" eb="4">
      <t>チュウ</t>
    </rPh>
    <rPh sb="12" eb="13">
      <t>ヒト</t>
    </rPh>
    <phoneticPr fontId="2"/>
  </si>
  <si>
    <t>家事日中４．２５・基礎</t>
    <rPh sb="2" eb="3">
      <t>ヒ</t>
    </rPh>
    <rPh sb="3" eb="4">
      <t>チュウ</t>
    </rPh>
    <phoneticPr fontId="2"/>
  </si>
  <si>
    <t>家事日中４．２５・基礎・２人</t>
    <rPh sb="2" eb="3">
      <t>ヒ</t>
    </rPh>
    <rPh sb="3" eb="4">
      <t>チュウ</t>
    </rPh>
    <rPh sb="13" eb="14">
      <t>ヒト</t>
    </rPh>
    <phoneticPr fontId="2"/>
  </si>
  <si>
    <t>家事日中４．５・基礎</t>
    <rPh sb="2" eb="3">
      <t>ヒ</t>
    </rPh>
    <rPh sb="3" eb="4">
      <t>チュウ</t>
    </rPh>
    <phoneticPr fontId="2"/>
  </si>
  <si>
    <t>家事日中４．５・基礎・２人</t>
    <rPh sb="2" eb="3">
      <t>ヒ</t>
    </rPh>
    <rPh sb="3" eb="4">
      <t>チュウ</t>
    </rPh>
    <rPh sb="12" eb="13">
      <t>ヒト</t>
    </rPh>
    <phoneticPr fontId="2"/>
  </si>
  <si>
    <t>家事日中４．７５・基礎</t>
    <rPh sb="2" eb="3">
      <t>ヒ</t>
    </rPh>
    <rPh sb="3" eb="4">
      <t>チュウ</t>
    </rPh>
    <phoneticPr fontId="2"/>
  </si>
  <si>
    <t>家事日中４．７５・基礎・２人</t>
    <rPh sb="2" eb="3">
      <t>ヒ</t>
    </rPh>
    <rPh sb="3" eb="4">
      <t>チュウ</t>
    </rPh>
    <rPh sb="13" eb="14">
      <t>ヒト</t>
    </rPh>
    <phoneticPr fontId="2"/>
  </si>
  <si>
    <t>家事日中５．０・基礎</t>
    <rPh sb="2" eb="3">
      <t>ヒ</t>
    </rPh>
    <rPh sb="3" eb="4">
      <t>チュウ</t>
    </rPh>
    <phoneticPr fontId="2"/>
  </si>
  <si>
    <t>家事日中５．０・基礎・２人</t>
    <rPh sb="2" eb="3">
      <t>ヒ</t>
    </rPh>
    <rPh sb="3" eb="4">
      <t>チュウ</t>
    </rPh>
    <rPh sb="12" eb="13">
      <t>ヒト</t>
    </rPh>
    <phoneticPr fontId="2"/>
  </si>
  <si>
    <t>家事日中５．２５・基礎</t>
    <rPh sb="2" eb="3">
      <t>ヒ</t>
    </rPh>
    <rPh sb="3" eb="4">
      <t>チュウ</t>
    </rPh>
    <phoneticPr fontId="2"/>
  </si>
  <si>
    <t>家事日中５．２５・基礎・２人</t>
    <rPh sb="2" eb="3">
      <t>ヒ</t>
    </rPh>
    <rPh sb="3" eb="4">
      <t>チュウ</t>
    </rPh>
    <rPh sb="13" eb="14">
      <t>ヒト</t>
    </rPh>
    <phoneticPr fontId="2"/>
  </si>
  <si>
    <t>家事日中５．５・基礎</t>
    <rPh sb="2" eb="3">
      <t>ヒ</t>
    </rPh>
    <rPh sb="3" eb="4">
      <t>チュウ</t>
    </rPh>
    <phoneticPr fontId="2"/>
  </si>
  <si>
    <t>家事日中５．５・基礎・２人</t>
    <rPh sb="2" eb="3">
      <t>ヒ</t>
    </rPh>
    <rPh sb="3" eb="4">
      <t>チュウ</t>
    </rPh>
    <rPh sb="12" eb="13">
      <t>ヒト</t>
    </rPh>
    <phoneticPr fontId="2"/>
  </si>
  <si>
    <t>家事日中５．７５・基礎</t>
    <rPh sb="2" eb="3">
      <t>ヒ</t>
    </rPh>
    <rPh sb="3" eb="4">
      <t>チュウ</t>
    </rPh>
    <phoneticPr fontId="2"/>
  </si>
  <si>
    <t>家事日中５．７５・基礎・２人</t>
    <rPh sb="2" eb="3">
      <t>ヒ</t>
    </rPh>
    <rPh sb="3" eb="4">
      <t>チュウ</t>
    </rPh>
    <rPh sb="13" eb="14">
      <t>ヒト</t>
    </rPh>
    <phoneticPr fontId="2"/>
  </si>
  <si>
    <t>家事日中６．０・基礎</t>
    <rPh sb="2" eb="3">
      <t>ヒ</t>
    </rPh>
    <rPh sb="3" eb="4">
      <t>チュウ</t>
    </rPh>
    <phoneticPr fontId="2"/>
  </si>
  <si>
    <t>家事日中６．０・基礎・２人</t>
    <rPh sb="2" eb="3">
      <t>ヒ</t>
    </rPh>
    <rPh sb="3" eb="4">
      <t>チュウ</t>
    </rPh>
    <rPh sb="12" eb="13">
      <t>ヒト</t>
    </rPh>
    <phoneticPr fontId="2"/>
  </si>
  <si>
    <t>家事日中６．２５・基礎</t>
    <rPh sb="2" eb="3">
      <t>ヒ</t>
    </rPh>
    <rPh sb="3" eb="4">
      <t>チュウ</t>
    </rPh>
    <phoneticPr fontId="2"/>
  </si>
  <si>
    <t>家事日中６．２５・基礎・２人</t>
    <rPh sb="2" eb="3">
      <t>ヒ</t>
    </rPh>
    <rPh sb="3" eb="4">
      <t>チュウ</t>
    </rPh>
    <rPh sb="13" eb="14">
      <t>ヒト</t>
    </rPh>
    <phoneticPr fontId="2"/>
  </si>
  <si>
    <t>家事日中６．５・基礎</t>
    <rPh sb="2" eb="3">
      <t>ヒ</t>
    </rPh>
    <rPh sb="3" eb="4">
      <t>チュウ</t>
    </rPh>
    <phoneticPr fontId="2"/>
  </si>
  <si>
    <t>家事日中６．５・基礎・２人</t>
    <rPh sb="2" eb="3">
      <t>ヒ</t>
    </rPh>
    <rPh sb="3" eb="4">
      <t>チュウ</t>
    </rPh>
    <rPh sb="12" eb="13">
      <t>ヒト</t>
    </rPh>
    <phoneticPr fontId="2"/>
  </si>
  <si>
    <t>家事日中６．７５・基礎</t>
    <rPh sb="2" eb="3">
      <t>ヒ</t>
    </rPh>
    <rPh sb="3" eb="4">
      <t>チュウ</t>
    </rPh>
    <phoneticPr fontId="2"/>
  </si>
  <si>
    <t>家事日中６．７５・基礎・２人</t>
    <rPh sb="2" eb="3">
      <t>ヒ</t>
    </rPh>
    <rPh sb="3" eb="4">
      <t>チュウ</t>
    </rPh>
    <rPh sb="13" eb="14">
      <t>ヒト</t>
    </rPh>
    <phoneticPr fontId="2"/>
  </si>
  <si>
    <t>家事日中７．０・基礎</t>
    <rPh sb="2" eb="3">
      <t>ヒ</t>
    </rPh>
    <rPh sb="3" eb="4">
      <t>チュウ</t>
    </rPh>
    <phoneticPr fontId="2"/>
  </si>
  <si>
    <t>家事日中７．０・基礎・２人</t>
    <rPh sb="2" eb="3">
      <t>ヒ</t>
    </rPh>
    <rPh sb="3" eb="4">
      <t>チュウ</t>
    </rPh>
    <rPh sb="12" eb="13">
      <t>ヒト</t>
    </rPh>
    <phoneticPr fontId="2"/>
  </si>
  <si>
    <t>家事日中７．２５・基礎</t>
    <rPh sb="2" eb="3">
      <t>ヒ</t>
    </rPh>
    <rPh sb="3" eb="4">
      <t>チュウ</t>
    </rPh>
    <phoneticPr fontId="2"/>
  </si>
  <si>
    <t>家事日中７．２５・基礎・２人</t>
    <rPh sb="2" eb="3">
      <t>ヒ</t>
    </rPh>
    <rPh sb="3" eb="4">
      <t>チュウ</t>
    </rPh>
    <rPh sb="13" eb="14">
      <t>ヒト</t>
    </rPh>
    <phoneticPr fontId="2"/>
  </si>
  <si>
    <t>家事日中７．５・基礎</t>
    <rPh sb="2" eb="3">
      <t>ヒ</t>
    </rPh>
    <rPh sb="3" eb="4">
      <t>チュウ</t>
    </rPh>
    <phoneticPr fontId="2"/>
  </si>
  <si>
    <t>家事日中７．５・基礎・２人</t>
    <rPh sb="2" eb="3">
      <t>ヒ</t>
    </rPh>
    <rPh sb="3" eb="4">
      <t>チュウ</t>
    </rPh>
    <rPh sb="12" eb="13">
      <t>ヒト</t>
    </rPh>
    <phoneticPr fontId="2"/>
  </si>
  <si>
    <t>家事日中７．７５・基礎</t>
    <rPh sb="2" eb="3">
      <t>ヒ</t>
    </rPh>
    <rPh sb="3" eb="4">
      <t>チュウ</t>
    </rPh>
    <phoneticPr fontId="2"/>
  </si>
  <si>
    <t>家事日中７．７５・基礎・２人</t>
    <rPh sb="2" eb="3">
      <t>ヒ</t>
    </rPh>
    <rPh sb="3" eb="4">
      <t>チュウ</t>
    </rPh>
    <rPh sb="13" eb="14">
      <t>ヒト</t>
    </rPh>
    <phoneticPr fontId="2"/>
  </si>
  <si>
    <t>家事日中８．０・基礎</t>
    <rPh sb="2" eb="3">
      <t>ヒ</t>
    </rPh>
    <rPh sb="3" eb="4">
      <t>チュウ</t>
    </rPh>
    <phoneticPr fontId="2"/>
  </si>
  <si>
    <t>家事日中８．０・基礎・２人</t>
    <rPh sb="2" eb="3">
      <t>ヒ</t>
    </rPh>
    <rPh sb="3" eb="4">
      <t>チュウ</t>
    </rPh>
    <rPh sb="12" eb="13">
      <t>ヒト</t>
    </rPh>
    <phoneticPr fontId="2"/>
  </si>
  <si>
    <t>家事日中８．２５・基礎</t>
    <rPh sb="2" eb="3">
      <t>ヒ</t>
    </rPh>
    <rPh sb="3" eb="4">
      <t>チュウ</t>
    </rPh>
    <phoneticPr fontId="2"/>
  </si>
  <si>
    <t>家事日中８．２５・基礎・２人</t>
    <rPh sb="2" eb="3">
      <t>ヒ</t>
    </rPh>
    <rPh sb="3" eb="4">
      <t>チュウ</t>
    </rPh>
    <rPh sb="13" eb="14">
      <t>ヒト</t>
    </rPh>
    <phoneticPr fontId="2"/>
  </si>
  <si>
    <t>家事日中８．５・基礎</t>
    <rPh sb="2" eb="3">
      <t>ヒ</t>
    </rPh>
    <rPh sb="3" eb="4">
      <t>チュウ</t>
    </rPh>
    <phoneticPr fontId="2"/>
  </si>
  <si>
    <t>家事日中８．５・基礎・２人</t>
    <rPh sb="2" eb="3">
      <t>ヒ</t>
    </rPh>
    <rPh sb="3" eb="4">
      <t>チュウ</t>
    </rPh>
    <rPh sb="12" eb="13">
      <t>ヒト</t>
    </rPh>
    <phoneticPr fontId="2"/>
  </si>
  <si>
    <t>家事日中８．７５・基礎</t>
    <rPh sb="2" eb="3">
      <t>ヒ</t>
    </rPh>
    <rPh sb="3" eb="4">
      <t>チュウ</t>
    </rPh>
    <phoneticPr fontId="2"/>
  </si>
  <si>
    <t>家事日中８．７５・基礎・２人</t>
    <rPh sb="2" eb="3">
      <t>ヒ</t>
    </rPh>
    <rPh sb="3" eb="4">
      <t>チュウ</t>
    </rPh>
    <rPh sb="13" eb="14">
      <t>ヒト</t>
    </rPh>
    <phoneticPr fontId="2"/>
  </si>
  <si>
    <t>家事日中９．０・基礎</t>
    <rPh sb="2" eb="3">
      <t>ヒ</t>
    </rPh>
    <rPh sb="3" eb="4">
      <t>チュウ</t>
    </rPh>
    <phoneticPr fontId="2"/>
  </si>
  <si>
    <t>家事日中９．０・基礎・２人</t>
    <rPh sb="2" eb="3">
      <t>ヒ</t>
    </rPh>
    <rPh sb="3" eb="4">
      <t>チュウ</t>
    </rPh>
    <rPh sb="12" eb="13">
      <t>ヒト</t>
    </rPh>
    <phoneticPr fontId="2"/>
  </si>
  <si>
    <t>家事日中９．２５・基礎</t>
    <rPh sb="2" eb="3">
      <t>ヒ</t>
    </rPh>
    <rPh sb="3" eb="4">
      <t>チュウ</t>
    </rPh>
    <phoneticPr fontId="2"/>
  </si>
  <si>
    <t>家事日中９．２５・基礎・２人</t>
    <rPh sb="2" eb="3">
      <t>ヒ</t>
    </rPh>
    <rPh sb="3" eb="4">
      <t>チュウ</t>
    </rPh>
    <rPh sb="13" eb="14">
      <t>ヒト</t>
    </rPh>
    <phoneticPr fontId="2"/>
  </si>
  <si>
    <t>家事日中９．５・基礎</t>
    <rPh sb="2" eb="3">
      <t>ヒ</t>
    </rPh>
    <rPh sb="3" eb="4">
      <t>チュウ</t>
    </rPh>
    <phoneticPr fontId="2"/>
  </si>
  <si>
    <t>家事日中９．５・基礎・２人</t>
    <rPh sb="2" eb="3">
      <t>ヒ</t>
    </rPh>
    <rPh sb="3" eb="4">
      <t>チュウ</t>
    </rPh>
    <rPh sb="12" eb="13">
      <t>ヒト</t>
    </rPh>
    <phoneticPr fontId="2"/>
  </si>
  <si>
    <t>家事日中９．７５・基礎</t>
    <rPh sb="2" eb="3">
      <t>ヒ</t>
    </rPh>
    <rPh sb="3" eb="4">
      <t>チュウ</t>
    </rPh>
    <phoneticPr fontId="2"/>
  </si>
  <si>
    <t>家事日中９．７５・基礎・２人</t>
    <rPh sb="2" eb="3">
      <t>ヒ</t>
    </rPh>
    <rPh sb="3" eb="4">
      <t>チュウ</t>
    </rPh>
    <rPh sb="13" eb="14">
      <t>ヒト</t>
    </rPh>
    <phoneticPr fontId="2"/>
  </si>
  <si>
    <t>家事日中１０．０・基礎</t>
    <rPh sb="2" eb="3">
      <t>ヒ</t>
    </rPh>
    <rPh sb="3" eb="4">
      <t>チュウ</t>
    </rPh>
    <phoneticPr fontId="2"/>
  </si>
  <si>
    <t>家事日中１０．０・基礎・２人</t>
    <rPh sb="2" eb="3">
      <t>ヒ</t>
    </rPh>
    <rPh sb="3" eb="4">
      <t>チュウ</t>
    </rPh>
    <rPh sb="13" eb="14">
      <t>ヒト</t>
    </rPh>
    <phoneticPr fontId="2"/>
  </si>
  <si>
    <t>家事日中１０．２５・基礎</t>
    <rPh sb="2" eb="3">
      <t>ヒ</t>
    </rPh>
    <rPh sb="3" eb="4">
      <t>チュウ</t>
    </rPh>
    <phoneticPr fontId="2"/>
  </si>
  <si>
    <t>家事日中１０．２５・基礎・２人</t>
    <rPh sb="2" eb="3">
      <t>ヒ</t>
    </rPh>
    <rPh sb="3" eb="4">
      <t>チュウ</t>
    </rPh>
    <rPh sb="14" eb="15">
      <t>ヒト</t>
    </rPh>
    <phoneticPr fontId="2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</si>
  <si>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</si>
  <si>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</si>
  <si>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</si>
  <si>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</si>
  <si>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</si>
  <si>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</si>
  <si>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</si>
  <si>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</si>
  <si>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</si>
  <si>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</si>
  <si>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2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</si>
  <si>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</si>
  <si>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2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</si>
  <si>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2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</si>
  <si>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2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</si>
  <si>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2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</si>
  <si>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2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</si>
  <si>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2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</si>
  <si>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2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</si>
  <si>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</si>
  <si>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2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</si>
  <si>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2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</si>
  <si>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2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</si>
  <si>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</si>
  <si>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2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</si>
  <si>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2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</si>
  <si>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2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</si>
  <si>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</si>
  <si>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2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</si>
  <si>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2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</si>
  <si>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2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</si>
  <si>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</si>
  <si>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2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</si>
  <si>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2"/>
  </si>
  <si>
    <t>家事日中１０．５・基礎</t>
  </si>
  <si>
    <t>家事日中１０．５・基礎・２人</t>
  </si>
  <si>
    <t>家事早朝０．５・基礎・２人</t>
    <rPh sb="12" eb="13">
      <t>ヒト</t>
    </rPh>
    <phoneticPr fontId="2"/>
  </si>
  <si>
    <t>家事早朝０．７５・基礎・２人</t>
    <rPh sb="13" eb="14">
      <t>ヒト</t>
    </rPh>
    <phoneticPr fontId="2"/>
  </si>
  <si>
    <t>家事早朝１．０・基礎・２人</t>
    <rPh sb="12" eb="13">
      <t>ヒト</t>
    </rPh>
    <phoneticPr fontId="2"/>
  </si>
  <si>
    <t>家事早朝１．２５・基礎・２人</t>
    <rPh sb="13" eb="14">
      <t>ヒト</t>
    </rPh>
    <phoneticPr fontId="2"/>
  </si>
  <si>
    <t>家事早朝１．５・基礎・２人</t>
    <rPh sb="12" eb="13">
      <t>ヒト</t>
    </rPh>
    <phoneticPr fontId="2"/>
  </si>
  <si>
    <t>家事早朝１．７５・基礎・２人</t>
    <rPh sb="13" eb="14">
      <t>ヒト</t>
    </rPh>
    <phoneticPr fontId="2"/>
  </si>
  <si>
    <t>家事早朝２．０・基礎・２人</t>
    <rPh sb="12" eb="13">
      <t>ヒト</t>
    </rPh>
    <phoneticPr fontId="2"/>
  </si>
  <si>
    <t>家事早朝２．２５・基礎・２人</t>
    <rPh sb="13" eb="14">
      <t>ヒト</t>
    </rPh>
    <phoneticPr fontId="2"/>
  </si>
  <si>
    <t>家事夜間０．５・基礎・２人</t>
    <rPh sb="12" eb="13">
      <t>ヒト</t>
    </rPh>
    <phoneticPr fontId="2"/>
  </si>
  <si>
    <t>家事夜間０．７５・基礎・２人</t>
    <rPh sb="13" eb="14">
      <t>ヒト</t>
    </rPh>
    <phoneticPr fontId="2"/>
  </si>
  <si>
    <t>家事夜間１．０・基礎・２人</t>
    <rPh sb="12" eb="13">
      <t>ヒト</t>
    </rPh>
    <phoneticPr fontId="2"/>
  </si>
  <si>
    <t>家事夜間１．２５・基礎・２人</t>
    <rPh sb="13" eb="14">
      <t>ヒト</t>
    </rPh>
    <phoneticPr fontId="2"/>
  </si>
  <si>
    <t>家事夜間１．５・基礎・２人</t>
    <rPh sb="12" eb="13">
      <t>ヒト</t>
    </rPh>
    <phoneticPr fontId="2"/>
  </si>
  <si>
    <t>家事夜間１．７５・基礎・２人</t>
    <rPh sb="13" eb="14">
      <t>ヒト</t>
    </rPh>
    <phoneticPr fontId="2"/>
  </si>
  <si>
    <t>家事夜間２．０・基礎・２人</t>
    <rPh sb="12" eb="13">
      <t>ヒト</t>
    </rPh>
    <phoneticPr fontId="2"/>
  </si>
  <si>
    <t>家事夜間２．２５・基礎・２人</t>
    <rPh sb="13" eb="14">
      <t>ヒト</t>
    </rPh>
    <phoneticPr fontId="2"/>
  </si>
  <si>
    <t>家事夜間２．５・基礎・２人</t>
    <rPh sb="12" eb="13">
      <t>ヒト</t>
    </rPh>
    <phoneticPr fontId="2"/>
  </si>
  <si>
    <t>家事夜間２．７５・基礎・２人</t>
    <rPh sb="13" eb="14">
      <t>ヒト</t>
    </rPh>
    <phoneticPr fontId="2"/>
  </si>
  <si>
    <t>家事夜間３．０・基礎・２人</t>
    <rPh sb="12" eb="13">
      <t>ヒト</t>
    </rPh>
    <phoneticPr fontId="2"/>
  </si>
  <si>
    <t>家事夜間３．２５・基礎・２人</t>
    <rPh sb="13" eb="14">
      <t>ヒト</t>
    </rPh>
    <phoneticPr fontId="2"/>
  </si>
  <si>
    <t>家事夜間３．５・基礎・２人</t>
    <rPh sb="12" eb="13">
      <t>ヒト</t>
    </rPh>
    <phoneticPr fontId="2"/>
  </si>
  <si>
    <t>家事夜間３．７５・基礎・２人</t>
    <rPh sb="13" eb="14">
      <t>ヒト</t>
    </rPh>
    <phoneticPr fontId="2"/>
  </si>
  <si>
    <t>家事夜間４．０・基礎・２人</t>
    <rPh sb="12" eb="13">
      <t>ヒト</t>
    </rPh>
    <phoneticPr fontId="2"/>
  </si>
  <si>
    <t>家事夜間４．２５・基礎・２人</t>
    <rPh sb="13" eb="14">
      <t>ヒト</t>
    </rPh>
    <phoneticPr fontId="2"/>
  </si>
  <si>
    <t>家事夜間４．５・基礎・２人</t>
    <rPh sb="12" eb="13">
      <t>ヒト</t>
    </rPh>
    <phoneticPr fontId="2"/>
  </si>
  <si>
    <t>家事早朝２．５・２人</t>
    <rPh sb="9" eb="10">
      <t>ヒト</t>
    </rPh>
    <phoneticPr fontId="2"/>
  </si>
  <si>
    <t>家事早朝２．５</t>
  </si>
  <si>
    <t>家事早朝２．５・基礎</t>
  </si>
  <si>
    <t>家事早朝２．５・基礎・２人</t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</si>
  <si>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</si>
  <si>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</si>
  <si>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</si>
  <si>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</si>
  <si>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</si>
  <si>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</si>
  <si>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</si>
  <si>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</si>
  <si>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</si>
  <si>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</si>
  <si>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</si>
  <si>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</si>
  <si>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</si>
  <si>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</si>
  <si>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</si>
  <si>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家事深夜６．５・２人</t>
    <rPh sb="9" eb="10">
      <t>ヒト</t>
    </rPh>
    <phoneticPr fontId="2"/>
  </si>
  <si>
    <t>家事深夜６．５</t>
  </si>
  <si>
    <t>家事深夜６．５・基礎</t>
  </si>
  <si>
    <t>家事深夜６．５・基礎・２人</t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</si>
  <si>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2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</si>
  <si>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</si>
  <si>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</si>
  <si>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</si>
  <si>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</si>
  <si>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</si>
  <si>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</si>
  <si>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</si>
  <si>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</si>
  <si>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</si>
  <si>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</si>
  <si>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2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</si>
  <si>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</si>
  <si>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2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</si>
  <si>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2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</si>
  <si>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2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</si>
  <si>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2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</si>
  <si>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2"/>
  </si>
  <si>
    <t>家事深夜０．５・基礎・２人</t>
    <rPh sb="12" eb="13">
      <t>ヒト</t>
    </rPh>
    <phoneticPr fontId="2"/>
  </si>
  <si>
    <t>家事深夜０．７５・基礎・２人</t>
    <rPh sb="13" eb="14">
      <t>ヒト</t>
    </rPh>
    <phoneticPr fontId="2"/>
  </si>
  <si>
    <t>家事深夜１．０・基礎・２人</t>
    <rPh sb="12" eb="13">
      <t>ヒト</t>
    </rPh>
    <phoneticPr fontId="2"/>
  </si>
  <si>
    <t>家事深夜１．２５・基礎・２人</t>
    <rPh sb="13" eb="14">
      <t>ヒト</t>
    </rPh>
    <phoneticPr fontId="2"/>
  </si>
  <si>
    <t>家事深夜１．５・基礎・２人</t>
    <rPh sb="12" eb="13">
      <t>ヒト</t>
    </rPh>
    <phoneticPr fontId="2"/>
  </si>
  <si>
    <t>家事深夜１．７５・基礎・２人</t>
    <rPh sb="13" eb="14">
      <t>ヒト</t>
    </rPh>
    <phoneticPr fontId="2"/>
  </si>
  <si>
    <t>家事深夜２．０・基礎・２人</t>
    <rPh sb="12" eb="13">
      <t>ヒト</t>
    </rPh>
    <phoneticPr fontId="2"/>
  </si>
  <si>
    <t>家事深夜２．２５・基礎・２人</t>
    <rPh sb="13" eb="14">
      <t>ヒト</t>
    </rPh>
    <phoneticPr fontId="2"/>
  </si>
  <si>
    <t>家事深夜２．５・基礎・２人</t>
    <rPh sb="12" eb="13">
      <t>ヒト</t>
    </rPh>
    <phoneticPr fontId="2"/>
  </si>
  <si>
    <t>家事深夜２．７５・基礎・２人</t>
    <rPh sb="13" eb="14">
      <t>ヒト</t>
    </rPh>
    <phoneticPr fontId="2"/>
  </si>
  <si>
    <t>家事深夜３．０・基礎・２人</t>
    <rPh sb="12" eb="13">
      <t>ヒト</t>
    </rPh>
    <phoneticPr fontId="2"/>
  </si>
  <si>
    <t>家事深夜３．２５・基礎・２人</t>
    <rPh sb="13" eb="14">
      <t>ヒト</t>
    </rPh>
    <phoneticPr fontId="2"/>
  </si>
  <si>
    <t>家事深夜３．５・基礎・２人</t>
    <rPh sb="12" eb="13">
      <t>ヒト</t>
    </rPh>
    <phoneticPr fontId="2"/>
  </si>
  <si>
    <t>家事深夜３．７５・基礎・２人</t>
    <rPh sb="13" eb="14">
      <t>ヒト</t>
    </rPh>
    <phoneticPr fontId="2"/>
  </si>
  <si>
    <t>家事深夜４．０・基礎・２人</t>
    <rPh sb="12" eb="13">
      <t>ヒト</t>
    </rPh>
    <phoneticPr fontId="2"/>
  </si>
  <si>
    <t>家事深夜４．２５・基礎・２人</t>
    <rPh sb="13" eb="14">
      <t>ヒト</t>
    </rPh>
    <phoneticPr fontId="2"/>
  </si>
  <si>
    <t>家事深夜４．５・基礎・２人</t>
    <rPh sb="12" eb="13">
      <t>ヒト</t>
    </rPh>
    <phoneticPr fontId="2"/>
  </si>
  <si>
    <t>家事深夜４．７５・基礎・２人</t>
    <rPh sb="13" eb="14">
      <t>ヒト</t>
    </rPh>
    <phoneticPr fontId="2"/>
  </si>
  <si>
    <t>家事深夜５．０・基礎・２人</t>
    <rPh sb="12" eb="13">
      <t>ヒト</t>
    </rPh>
    <phoneticPr fontId="2"/>
  </si>
  <si>
    <t>家事深夜５．２５・基礎・２人</t>
    <rPh sb="13" eb="14">
      <t>ヒト</t>
    </rPh>
    <phoneticPr fontId="2"/>
  </si>
  <si>
    <t>家事深夜５．５・基礎・２人</t>
    <rPh sb="12" eb="13">
      <t>ヒト</t>
    </rPh>
    <phoneticPr fontId="2"/>
  </si>
  <si>
    <t>家事深夜５．７５・基礎・２人</t>
    <rPh sb="13" eb="14">
      <t>ヒト</t>
    </rPh>
    <phoneticPr fontId="2"/>
  </si>
  <si>
    <t>家事深夜６．０・基礎・２人</t>
    <rPh sb="12" eb="13">
      <t>ヒト</t>
    </rPh>
    <phoneticPr fontId="2"/>
  </si>
  <si>
    <t>家事深夜６．２５・基礎・２人</t>
    <rPh sb="13" eb="14">
      <t>ヒト</t>
    </rPh>
    <phoneticPr fontId="2"/>
  </si>
  <si>
    <t>基礎研修課程修了者等により行われる場合</t>
    <rPh sb="13" eb="14">
      <t>オコナ</t>
    </rPh>
    <rPh sb="17" eb="19">
      <t>バアイ</t>
    </rPh>
    <phoneticPr fontId="2"/>
  </si>
  <si>
    <t>家事深夜０．５・早朝０．２５・基礎</t>
    <rPh sb="2" eb="4">
      <t>シンヤ</t>
    </rPh>
    <rPh sb="8" eb="10">
      <t>ソウチョウ</t>
    </rPh>
    <phoneticPr fontId="2"/>
  </si>
  <si>
    <t>家事深夜０．５・早朝０．２５・基礎・２人</t>
    <rPh sb="2" eb="4">
      <t>シンヤ</t>
    </rPh>
    <rPh sb="8" eb="10">
      <t>ソウチョウ</t>
    </rPh>
    <rPh sb="19" eb="20">
      <t>ヒト</t>
    </rPh>
    <phoneticPr fontId="2"/>
  </si>
  <si>
    <t>家事深夜０．５・早朝０．５・基礎</t>
    <rPh sb="2" eb="4">
      <t>シンヤ</t>
    </rPh>
    <rPh sb="8" eb="10">
      <t>ソウチョウ</t>
    </rPh>
    <phoneticPr fontId="2"/>
  </si>
  <si>
    <t>家事深夜０．５・早朝０．５・基礎・２人</t>
    <rPh sb="2" eb="4">
      <t>シンヤ</t>
    </rPh>
    <rPh sb="8" eb="10">
      <t>ソウチョウ</t>
    </rPh>
    <rPh sb="18" eb="19">
      <t>ヒト</t>
    </rPh>
    <phoneticPr fontId="2"/>
  </si>
  <si>
    <t>家事深夜０．５・早朝０．７５・基礎</t>
    <rPh sb="2" eb="4">
      <t>シンヤ</t>
    </rPh>
    <rPh sb="8" eb="10">
      <t>ソウチョウ</t>
    </rPh>
    <phoneticPr fontId="2"/>
  </si>
  <si>
    <t>家事深夜０．５・早朝０．７５・基礎・２人</t>
    <rPh sb="2" eb="4">
      <t>シンヤ</t>
    </rPh>
    <rPh sb="8" eb="10">
      <t>ソウチョウ</t>
    </rPh>
    <rPh sb="19" eb="20">
      <t>ヒト</t>
    </rPh>
    <phoneticPr fontId="2"/>
  </si>
  <si>
    <t>家事深夜０．５・早朝１．０・基礎</t>
    <rPh sb="2" eb="4">
      <t>シンヤ</t>
    </rPh>
    <rPh sb="8" eb="10">
      <t>ソウチョウ</t>
    </rPh>
    <phoneticPr fontId="2"/>
  </si>
  <si>
    <t>家事深夜０．５・早朝１．０・基礎・２人</t>
    <rPh sb="2" eb="4">
      <t>シンヤ</t>
    </rPh>
    <rPh sb="8" eb="10">
      <t>ソウチョウ</t>
    </rPh>
    <rPh sb="18" eb="19">
      <t>ヒト</t>
    </rPh>
    <phoneticPr fontId="2"/>
  </si>
  <si>
    <t>家事深夜０．７５・早朝０．２５・基礎</t>
    <rPh sb="2" eb="4">
      <t>シンヤ</t>
    </rPh>
    <rPh sb="9" eb="11">
      <t>ソウチョウ</t>
    </rPh>
    <phoneticPr fontId="2"/>
  </si>
  <si>
    <t>家事深夜０．７５・早朝０．２５・基礎・２人</t>
    <rPh sb="2" eb="4">
      <t>シンヤ</t>
    </rPh>
    <rPh sb="9" eb="11">
      <t>ソウチョウ</t>
    </rPh>
    <rPh sb="20" eb="21">
      <t>ヒト</t>
    </rPh>
    <phoneticPr fontId="2"/>
  </si>
  <si>
    <t>家事深夜０．７５・早朝０．５・基礎</t>
    <rPh sb="2" eb="4">
      <t>シンヤ</t>
    </rPh>
    <rPh sb="9" eb="11">
      <t>ソウチョウ</t>
    </rPh>
    <phoneticPr fontId="2"/>
  </si>
  <si>
    <t>家事深夜０．７５・早朝０．５・基礎・２人</t>
    <rPh sb="2" eb="4">
      <t>シンヤ</t>
    </rPh>
    <rPh sb="9" eb="11">
      <t>ソウチョウ</t>
    </rPh>
    <rPh sb="19" eb="20">
      <t>ヒト</t>
    </rPh>
    <phoneticPr fontId="2"/>
  </si>
  <si>
    <t>家事深夜０．７５・早朝０．７５・基礎</t>
    <rPh sb="2" eb="4">
      <t>シンヤ</t>
    </rPh>
    <rPh sb="9" eb="11">
      <t>ソウチョウ</t>
    </rPh>
    <phoneticPr fontId="2"/>
  </si>
  <si>
    <t>家事深夜０．７５・早朝０．７５・基礎・２人</t>
    <rPh sb="2" eb="4">
      <t>シンヤ</t>
    </rPh>
    <rPh sb="9" eb="11">
      <t>ソウチョウ</t>
    </rPh>
    <rPh sb="20" eb="21">
      <t>ヒト</t>
    </rPh>
    <phoneticPr fontId="2"/>
  </si>
  <si>
    <t>家事深夜１．０・早朝０．２５・基礎</t>
    <rPh sb="2" eb="4">
      <t>シンヤ</t>
    </rPh>
    <rPh sb="8" eb="10">
      <t>ソウチョウ</t>
    </rPh>
    <phoneticPr fontId="2"/>
  </si>
  <si>
    <t>家事深夜１．０・早朝０．２５・基礎・２人</t>
    <rPh sb="2" eb="4">
      <t>シンヤ</t>
    </rPh>
    <rPh sb="8" eb="10">
      <t>ソウチョウ</t>
    </rPh>
    <rPh sb="19" eb="20">
      <t>ヒト</t>
    </rPh>
    <phoneticPr fontId="2"/>
  </si>
  <si>
    <t>家事深夜１．０・早朝０．５・基礎</t>
    <rPh sb="2" eb="4">
      <t>シンヤ</t>
    </rPh>
    <rPh sb="8" eb="10">
      <t>ソウチョウ</t>
    </rPh>
    <phoneticPr fontId="2"/>
  </si>
  <si>
    <t>家事深夜１．０・早朝０．５・基礎・２人</t>
    <rPh sb="2" eb="4">
      <t>シンヤ</t>
    </rPh>
    <rPh sb="8" eb="10">
      <t>ソウチョウ</t>
    </rPh>
    <rPh sb="18" eb="19">
      <t>ヒト</t>
    </rPh>
    <phoneticPr fontId="2"/>
  </si>
  <si>
    <t>家事深夜１．２５・早朝０．２５・基礎</t>
    <rPh sb="2" eb="4">
      <t>シンヤ</t>
    </rPh>
    <rPh sb="9" eb="11">
      <t>ソウチョウ</t>
    </rPh>
    <phoneticPr fontId="2"/>
  </si>
  <si>
    <t>家事深夜１．２５・早朝０．２５・基礎・２人</t>
    <rPh sb="2" eb="4">
      <t>シンヤ</t>
    </rPh>
    <rPh sb="9" eb="11">
      <t>ソウチョウ</t>
    </rPh>
    <rPh sb="20" eb="21">
      <t>ヒト</t>
    </rPh>
    <phoneticPr fontId="2"/>
  </si>
  <si>
    <t>家事早朝０．５・日中０．２５・基礎</t>
  </si>
  <si>
    <t>家事早朝０．５・日中０．２５・基礎・２人</t>
    <rPh sb="19" eb="20">
      <t>ヒト</t>
    </rPh>
    <phoneticPr fontId="2"/>
  </si>
  <si>
    <t>家事早朝０．５・日中０．５・基礎</t>
  </si>
  <si>
    <t>家事早朝０．５・日中０．５・基礎・２人</t>
    <rPh sb="18" eb="19">
      <t>ヒト</t>
    </rPh>
    <phoneticPr fontId="2"/>
  </si>
  <si>
    <t>家事早朝０．５・日中０．７５・基礎</t>
  </si>
  <si>
    <t>家事早朝０．５・日中０．７５・基礎・２人</t>
    <rPh sb="19" eb="20">
      <t>ヒト</t>
    </rPh>
    <phoneticPr fontId="2"/>
  </si>
  <si>
    <t>家事早朝０．５・日中１．０・基礎</t>
  </si>
  <si>
    <t>家事早朝０．５・日中１．０・基礎・２人</t>
    <rPh sb="18" eb="19">
      <t>ヒト</t>
    </rPh>
    <phoneticPr fontId="2"/>
  </si>
  <si>
    <t>家事早朝０．７５・日中０．２５・基礎</t>
  </si>
  <si>
    <t>家事早朝０．７５・日中０．２５・基礎・２人</t>
    <rPh sb="20" eb="21">
      <t>ヒト</t>
    </rPh>
    <phoneticPr fontId="2"/>
  </si>
  <si>
    <t>家事早朝０．７５・日中０．５・基礎</t>
  </si>
  <si>
    <t>家事早朝０．７５・日中０．５・基礎・２人</t>
    <rPh sb="19" eb="20">
      <t>ヒト</t>
    </rPh>
    <phoneticPr fontId="2"/>
  </si>
  <si>
    <t>家事早朝０．７５・日中０．７５・基礎</t>
  </si>
  <si>
    <t>家事早朝０．７５・日中０．７５・基礎・２人</t>
    <rPh sb="20" eb="21">
      <t>ヒト</t>
    </rPh>
    <phoneticPr fontId="2"/>
  </si>
  <si>
    <t>家事早朝１．０・日中０．２５・基礎</t>
  </si>
  <si>
    <t>家事早朝１．０・日中０．２５・基礎・２人</t>
    <rPh sb="19" eb="20">
      <t>ヒト</t>
    </rPh>
    <phoneticPr fontId="2"/>
  </si>
  <si>
    <t>家事早朝１．０・日中０．５・基礎</t>
  </si>
  <si>
    <t>家事早朝１．０・日中０．５・基礎・２人</t>
    <rPh sb="18" eb="19">
      <t>ヒト</t>
    </rPh>
    <phoneticPr fontId="2"/>
  </si>
  <si>
    <t>家事早朝１．２５・日中０．２５・基礎</t>
  </si>
  <si>
    <t>家事早朝１．２５・日中０．２５・基礎・２人</t>
    <rPh sb="20" eb="21">
      <t>ヒト</t>
    </rPh>
    <phoneticPr fontId="2"/>
  </si>
  <si>
    <t>家事日中０．５・夜間０．２５・基礎</t>
  </si>
  <si>
    <t>家事日中０．５・夜間０．２５・基礎・２人</t>
    <rPh sb="19" eb="20">
      <t>ヒト</t>
    </rPh>
    <phoneticPr fontId="2"/>
  </si>
  <si>
    <t>家事日中０．５・夜間０．５・基礎</t>
  </si>
  <si>
    <t>家事日中０．５・夜間０．５・基礎・２人</t>
    <rPh sb="18" eb="19">
      <t>ヒト</t>
    </rPh>
    <phoneticPr fontId="2"/>
  </si>
  <si>
    <t>家事日中０．５・夜間０．７５・基礎</t>
  </si>
  <si>
    <t>家事日中０．５・夜間０．７５・基礎・２人</t>
    <rPh sb="19" eb="20">
      <t>ヒト</t>
    </rPh>
    <phoneticPr fontId="2"/>
  </si>
  <si>
    <t>家事日中０．５・夜間１．０・基礎</t>
  </si>
  <si>
    <t>家事日中０．５・夜間１．０・基礎・２人</t>
    <rPh sb="18" eb="19">
      <t>ヒト</t>
    </rPh>
    <phoneticPr fontId="2"/>
  </si>
  <si>
    <t>家事日中０．７５・夜間０．２５・基礎</t>
  </si>
  <si>
    <t>家事日中０．７５・夜間０．２５・基礎・２人</t>
    <rPh sb="20" eb="21">
      <t>ヒト</t>
    </rPh>
    <phoneticPr fontId="2"/>
  </si>
  <si>
    <t>家事日中０．７５・夜間０．５・基礎</t>
  </si>
  <si>
    <t>家事日中０．７５・夜間０．５・基礎・２人</t>
    <rPh sb="19" eb="20">
      <t>ヒト</t>
    </rPh>
    <phoneticPr fontId="2"/>
  </si>
  <si>
    <t>家事日中０．７５・夜間０．７５・基礎</t>
  </si>
  <si>
    <t>家事日中０．７５・夜間０．７５・基礎・２人</t>
    <rPh sb="20" eb="21">
      <t>ヒト</t>
    </rPh>
    <phoneticPr fontId="2"/>
  </si>
  <si>
    <t>家事日中１．０・夜間０．２５・基礎</t>
    <rPh sb="8" eb="10">
      <t>ヤカン</t>
    </rPh>
    <phoneticPr fontId="2"/>
  </si>
  <si>
    <t>家事日中１．０・夜間０．２５・基礎・２人</t>
    <rPh sb="19" eb="20">
      <t>ヒト</t>
    </rPh>
    <phoneticPr fontId="2"/>
  </si>
  <si>
    <t>家事日中１．０・夜間０．５・基礎</t>
    <rPh sb="8" eb="10">
      <t>ヤカン</t>
    </rPh>
    <phoneticPr fontId="2"/>
  </si>
  <si>
    <t>家事日中１．０・夜間０．５・基礎・２人</t>
    <rPh sb="18" eb="19">
      <t>ヒト</t>
    </rPh>
    <phoneticPr fontId="2"/>
  </si>
  <si>
    <t>家事日中１．２５・夜間０．２５・基礎</t>
    <rPh sb="9" eb="11">
      <t>ヤカン</t>
    </rPh>
    <phoneticPr fontId="2"/>
  </si>
  <si>
    <t>家事日中１．２５・夜間０．２５・基礎・２人</t>
    <rPh sb="20" eb="21">
      <t>ヒト</t>
    </rPh>
    <phoneticPr fontId="2"/>
  </si>
  <si>
    <t>家事夜間０．５深夜０．２５・基礎</t>
  </si>
  <si>
    <t>家事夜間０．５深夜０．２５・基礎・２人</t>
    <rPh sb="18" eb="19">
      <t>ヒト</t>
    </rPh>
    <phoneticPr fontId="2"/>
  </si>
  <si>
    <t>家事夜間０．５深夜０．５・基礎</t>
  </si>
  <si>
    <t>家事夜間０．５深夜０．５・基礎・２人</t>
    <rPh sb="17" eb="18">
      <t>ヒト</t>
    </rPh>
    <phoneticPr fontId="2"/>
  </si>
  <si>
    <t>家事夜間０．５深夜０．７５・基礎</t>
  </si>
  <si>
    <t>家事夜間０．５深夜０．７５・基礎・２人</t>
    <rPh sb="18" eb="19">
      <t>ヒト</t>
    </rPh>
    <phoneticPr fontId="2"/>
  </si>
  <si>
    <t>家事夜間０．５深夜１．０・基礎</t>
  </si>
  <si>
    <t>家事夜間０．５深夜１．０・基礎・２人</t>
    <rPh sb="17" eb="18">
      <t>ヒト</t>
    </rPh>
    <phoneticPr fontId="2"/>
  </si>
  <si>
    <t>家事夜間０．７５深夜０．２５・基礎</t>
  </si>
  <si>
    <t>家事夜間０．７５深夜０．２５・基礎・２人</t>
    <rPh sb="19" eb="20">
      <t>ヒト</t>
    </rPh>
    <phoneticPr fontId="2"/>
  </si>
  <si>
    <t>家事夜間０．７５深夜０．５・基礎</t>
  </si>
  <si>
    <t>家事夜間０．７５深夜０．５・基礎・２人</t>
    <rPh sb="18" eb="19">
      <t>ヒト</t>
    </rPh>
    <phoneticPr fontId="2"/>
  </si>
  <si>
    <t>家事夜間０．７５深夜０．７５・基礎</t>
  </si>
  <si>
    <t>家事夜間０．７５深夜０．７５・基礎・２人</t>
    <rPh sb="19" eb="20">
      <t>ヒト</t>
    </rPh>
    <phoneticPr fontId="2"/>
  </si>
  <si>
    <t>家事夜間１．０深夜０．２５・基礎</t>
  </si>
  <si>
    <t>家事夜間１．０深夜０．２５・基礎・２人</t>
    <rPh sb="18" eb="19">
      <t>ヒト</t>
    </rPh>
    <phoneticPr fontId="2"/>
  </si>
  <si>
    <t>家事夜間１．０深夜０．５・基礎</t>
  </si>
  <si>
    <t>家事夜間１．０深夜０．５・基礎・２人</t>
    <rPh sb="17" eb="18">
      <t>ヒト</t>
    </rPh>
    <phoneticPr fontId="2"/>
  </si>
  <si>
    <t>家事夜間１．２５深夜０．２５・基礎</t>
  </si>
  <si>
    <t>家事夜間１．２５深夜０．２５・基礎・２人</t>
    <rPh sb="19" eb="20">
      <t>ヒト</t>
    </rPh>
    <phoneticPr fontId="2"/>
  </si>
  <si>
    <t>家事日跨増深夜０．５・深夜０．２５・基礎</t>
  </si>
  <si>
    <t>家事日跨増深夜０．５・深夜０．２５・基礎・２人</t>
    <rPh sb="22" eb="23">
      <t>ヒト</t>
    </rPh>
    <phoneticPr fontId="2"/>
  </si>
  <si>
    <t>家事日跨増深夜０．５・深夜０．５・基礎</t>
  </si>
  <si>
    <t>家事日跨増深夜０．５・深夜０．５・基礎・２人</t>
    <rPh sb="21" eb="22">
      <t>ヒト</t>
    </rPh>
    <phoneticPr fontId="2"/>
  </si>
  <si>
    <t>家事日跨増深夜０．５・深夜０．７５・基礎</t>
  </si>
  <si>
    <t>家事日跨増深夜０．５・深夜０．７５・基礎・２人</t>
    <rPh sb="22" eb="23">
      <t>ヒト</t>
    </rPh>
    <phoneticPr fontId="2"/>
  </si>
  <si>
    <t>家事日跨増深夜０．５・深夜１．０・基礎</t>
  </si>
  <si>
    <t>家事日跨増深夜０．５・深夜１．０・基礎・２人</t>
    <rPh sb="21" eb="22">
      <t>ヒト</t>
    </rPh>
    <phoneticPr fontId="2"/>
  </si>
  <si>
    <t>家事日跨増深夜０．７５・深夜０．２５・基礎</t>
  </si>
  <si>
    <t>家事日跨増深夜０．７５・深夜０．２５・基礎・２人</t>
    <rPh sb="23" eb="24">
      <t>ヒト</t>
    </rPh>
    <phoneticPr fontId="2"/>
  </si>
  <si>
    <t>家事日跨増深夜０．７５・深夜０．５・基礎</t>
  </si>
  <si>
    <t>家事日跨増深夜０．７５・深夜０．５・基礎・２人</t>
    <rPh sb="22" eb="23">
      <t>ヒト</t>
    </rPh>
    <phoneticPr fontId="2"/>
  </si>
  <si>
    <t>家事日跨増深夜０．７５・深夜０．７５・基礎</t>
  </si>
  <si>
    <t>家事日跨増深夜０．７５・深夜０．７５・基礎・２人</t>
    <rPh sb="23" eb="24">
      <t>ヒト</t>
    </rPh>
    <phoneticPr fontId="2"/>
  </si>
  <si>
    <t>家事日跨増深夜１．０・深夜０．２５・基礎</t>
  </si>
  <si>
    <t>家事日跨増深夜１．０・深夜０．２５・基礎・２人</t>
    <rPh sb="22" eb="23">
      <t>ヒト</t>
    </rPh>
    <phoneticPr fontId="2"/>
  </si>
  <si>
    <t>家事日跨増深夜１．０・深夜０．５・基礎</t>
  </si>
  <si>
    <t>家事日跨増深夜１．０・深夜０．５・基礎・２人</t>
    <rPh sb="21" eb="22">
      <t>ヒト</t>
    </rPh>
    <phoneticPr fontId="2"/>
  </si>
  <si>
    <t>家事日跨増深夜１．２５・深夜０．２５・基礎</t>
  </si>
  <si>
    <t>家事日跨増深夜１．２５・深夜０．２５・基礎・２人</t>
    <rPh sb="23" eb="24">
      <t>ヒト</t>
    </rPh>
    <phoneticPr fontId="2"/>
  </si>
  <si>
    <t>家事深夜０．５・早朝０．２５・日中０．２５・基礎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</si>
  <si>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</si>
  <si>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家事深夜０．５・早朝０．２５・日中０．５・基礎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</si>
  <si>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家事深夜０．５・早朝０．２５・日中０．５・基礎・２人</t>
    <rPh sb="2" eb="4">
      <t>シンヤ</t>
    </rPh>
    <rPh sb="8" eb="10">
      <t>ソウチョウ</t>
    </rPh>
    <rPh sb="15" eb="16">
      <t>ヒ</t>
    </rPh>
    <rPh sb="16" eb="17">
      <t>チュウ</t>
    </rPh>
    <rPh sb="25" eb="26">
      <t>ヒト</t>
    </rPh>
    <phoneticPr fontId="2"/>
  </si>
  <si>
    <t>家事深夜０．５・早朝０．２５・日中０．７５・基礎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</si>
  <si>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家事深夜０．５・早朝０．２５・日中０．７５・基礎・２人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</si>
  <si>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家事深夜０．５・早朝０．５・日中０．２５・基礎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</si>
  <si>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家事深夜０．５・早朝０．５・日中０．２５・基礎・２人</t>
    <rPh sb="2" eb="4">
      <t>シンヤ</t>
    </rPh>
    <rPh sb="8" eb="10">
      <t>ソウチョウ</t>
    </rPh>
    <rPh sb="14" eb="15">
      <t>ヒ</t>
    </rPh>
    <rPh sb="15" eb="16">
      <t>チュウ</t>
    </rPh>
    <rPh sb="25" eb="26">
      <t>ヒト</t>
    </rPh>
    <phoneticPr fontId="2"/>
  </si>
  <si>
    <t>家事深夜０．５・早朝０．５・日中０．５・基礎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</si>
  <si>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家事深夜０．５・早朝０．５・日中０．５・基礎・２人</t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</si>
  <si>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家事深夜０．５・早朝０．７５・日中０．２５・基礎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</si>
  <si>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家事深夜０．５・早朝０．７５・日中０．２５・基礎・２人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</si>
  <si>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家事深夜０．７５・早朝０．２５・日中０．２５・基礎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</si>
  <si>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家事深夜０．７５・早朝０．２５・日中０．２５・基礎・２人</t>
    <rPh sb="2" eb="4">
      <t>シンヤ</t>
    </rPh>
    <rPh sb="9" eb="11">
      <t>ソウチョウ</t>
    </rPh>
    <rPh sb="16" eb="17">
      <t>ヒ</t>
    </rPh>
    <rPh sb="17" eb="18">
      <t>チュウ</t>
    </rPh>
    <rPh sb="27" eb="28">
      <t>ヒト</t>
    </rPh>
    <phoneticPr fontId="2"/>
  </si>
  <si>
    <t>家事深夜０．７５・早朝０．２５・日中０．５・基礎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</si>
  <si>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家事深夜０．７５・早朝０．２５・日中０．５・基礎・２人</t>
    <rPh sb="2" eb="4">
      <t>シンヤ</t>
    </rPh>
    <rPh sb="9" eb="11">
      <t>ソウチョウ</t>
    </rPh>
    <rPh sb="16" eb="17">
      <t>ヒ</t>
    </rPh>
    <rPh sb="17" eb="18">
      <t>チュウ</t>
    </rPh>
    <rPh sb="26" eb="27">
      <t>ヒト</t>
    </rPh>
    <phoneticPr fontId="2"/>
  </si>
  <si>
    <t>家事深夜０．７５・早朝０．５・日中０．２５・基礎</t>
    <rPh sb="2" eb="4">
      <t>シンヤ</t>
    </rPh>
    <rPh sb="9" eb="11">
      <t>ソウチョウ</t>
    </rPh>
    <rPh sb="15" eb="16">
      <t>ヒ</t>
    </rPh>
    <rPh sb="16" eb="17">
      <t>チュウ</t>
    </rPh>
    <phoneticPr fontId="2"/>
  </si>
  <si>
    <t>家事深夜０．７５・早朝０．５・日中０．２５・基礎・２人</t>
    <rPh sb="2" eb="4">
      <t>シンヤ</t>
    </rPh>
    <rPh sb="9" eb="11">
      <t>ソウチョウ</t>
    </rPh>
    <rPh sb="15" eb="16">
      <t>ヒ</t>
    </rPh>
    <rPh sb="16" eb="17">
      <t>チュウ</t>
    </rPh>
    <rPh sb="26" eb="27">
      <t>ヒト</t>
    </rPh>
    <phoneticPr fontId="2"/>
  </si>
  <si>
    <t>家事深夜１．０・早朝０．２５・日中０．２５・基礎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</si>
  <si>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家事深夜１．０・早朝０．２５・日中０．２５・基礎・２人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</si>
  <si>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家事深夜０．５・日中０．２５・基礎</t>
    <rPh sb="2" eb="4">
      <t>シンヤ</t>
    </rPh>
    <rPh sb="8" eb="9">
      <t>ヒ</t>
    </rPh>
    <rPh sb="9" eb="10">
      <t>チュウ</t>
    </rPh>
    <phoneticPr fontId="2"/>
  </si>
  <si>
    <t>家事深夜０．５・日中０．２５・基礎・２人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</si>
  <si>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家事深夜０．５・日中０．５・基礎</t>
    <rPh sb="2" eb="4">
      <t>シンヤ</t>
    </rPh>
    <rPh sb="8" eb="9">
      <t>ヒ</t>
    </rPh>
    <rPh sb="9" eb="10">
      <t>チュウ</t>
    </rPh>
    <phoneticPr fontId="2"/>
  </si>
  <si>
    <t>家事深夜０．５・日中０．５・基礎・２人</t>
    <rPh sb="2" eb="4">
      <t>シンヤ</t>
    </rPh>
    <rPh sb="8" eb="9">
      <t>ヒ</t>
    </rPh>
    <rPh sb="9" eb="10">
      <t>チュウ</t>
    </rPh>
    <rPh sb="18" eb="19">
      <t>ヒト</t>
    </rPh>
    <phoneticPr fontId="2"/>
  </si>
  <si>
    <t>家事深夜０．５・日中０．７５・基礎</t>
    <rPh sb="2" eb="4">
      <t>シンヤ</t>
    </rPh>
    <rPh sb="8" eb="9">
      <t>ヒ</t>
    </rPh>
    <rPh sb="9" eb="10">
      <t>チュウ</t>
    </rPh>
    <phoneticPr fontId="2"/>
  </si>
  <si>
    <t>家事深夜０．５・日中０．７５・基礎・２人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</si>
  <si>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家事深夜０．５・日中１．０・基礎</t>
    <rPh sb="2" eb="4">
      <t>シンヤ</t>
    </rPh>
    <phoneticPr fontId="2"/>
  </si>
  <si>
    <t>家事深夜０．５・日中１．０・基礎・２人</t>
    <rPh sb="2" eb="4">
      <t>シンヤ</t>
    </rPh>
    <rPh sb="18" eb="19">
      <t>ヒト</t>
    </rPh>
    <phoneticPr fontId="2"/>
  </si>
  <si>
    <t>家事深夜０．７５・日中０．２５・基礎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</si>
  <si>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家事深夜０．７５・日中０．２５・基礎・２人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</si>
  <si>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家事深夜０．７５・日中０．５・基礎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</si>
  <si>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家事深夜０．７５・日中０．５・基礎・２人</t>
    <rPh sb="2" eb="4">
      <t>シンヤ</t>
    </rPh>
    <rPh sb="9" eb="10">
      <t>ヒ</t>
    </rPh>
    <rPh sb="10" eb="11">
      <t>チュウ</t>
    </rPh>
    <rPh sb="19" eb="20">
      <t>ヒト</t>
    </rPh>
    <phoneticPr fontId="2"/>
  </si>
  <si>
    <t>家事深夜０．７５・日中０．７５・基礎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</si>
  <si>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家事深夜０．７５・日中０．７５・基礎・２人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</si>
  <si>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家事深夜１．０・日中０．２５・基礎</t>
    <rPh sb="2" eb="4">
      <t>シンヤ</t>
    </rPh>
    <rPh sb="8" eb="9">
      <t>ヒ</t>
    </rPh>
    <rPh sb="9" eb="10">
      <t>チュウ</t>
    </rPh>
    <phoneticPr fontId="2"/>
  </si>
  <si>
    <t>家事深夜１．０・日中０．２５・基礎・２人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</si>
  <si>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家事深夜１．０・日中０．５・基礎・２人</t>
    <rPh sb="18" eb="19">
      <t>ヒト</t>
    </rPh>
    <phoneticPr fontId="2"/>
  </si>
  <si>
    <t>家事深夜１．２５・日中０．２５・基礎</t>
    <rPh sb="2" eb="4">
      <t>シンヤ</t>
    </rPh>
    <rPh sb="9" eb="10">
      <t>ヒ</t>
    </rPh>
    <rPh sb="10" eb="11">
      <t>チュウ</t>
    </rPh>
    <phoneticPr fontId="2"/>
  </si>
  <si>
    <t>家事深夜１．２５・日中０．２５・基礎・２人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</si>
  <si>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家事日中０．５・夜間０．２５・深夜０．２５・基礎・２人</t>
    <rPh sb="26" eb="27">
      <t>ヒト</t>
    </rPh>
    <phoneticPr fontId="2"/>
  </si>
  <si>
    <t>家事日中０．５・夜間０．２５・深夜０．５・基礎・２人</t>
    <rPh sb="25" eb="26">
      <t>ヒト</t>
    </rPh>
    <phoneticPr fontId="2"/>
  </si>
  <si>
    <t>家事日中０．５・夜間０．２５・深夜０．７５・基礎・２人</t>
    <rPh sb="26" eb="27">
      <t>ヒト</t>
    </rPh>
    <phoneticPr fontId="2"/>
  </si>
  <si>
    <t>家事日中０．５・夜間０．５・深夜０．２５・基礎・２人</t>
    <rPh sb="25" eb="26">
      <t>ヒト</t>
    </rPh>
    <phoneticPr fontId="2"/>
  </si>
  <si>
    <t>家事日中０．５・夜間０．５・深夜０．５・基礎・２人</t>
    <rPh sb="24" eb="25">
      <t>ヒト</t>
    </rPh>
    <phoneticPr fontId="2"/>
  </si>
  <si>
    <t>家事日中０．５・夜間０．７５・深夜０．２５・基礎・２人</t>
    <rPh sb="26" eb="27">
      <t>ヒト</t>
    </rPh>
    <phoneticPr fontId="2"/>
  </si>
  <si>
    <t>家事日中０．７５・夜間０．２５・深夜０．２５・基礎・２人</t>
    <rPh sb="27" eb="28">
      <t>ヒト</t>
    </rPh>
    <phoneticPr fontId="2"/>
  </si>
  <si>
    <t>家事日中０．７５・夜間０．２５・深夜０．５・基礎・２人</t>
    <rPh sb="26" eb="27">
      <t>ヒト</t>
    </rPh>
    <phoneticPr fontId="2"/>
  </si>
  <si>
    <t>家事日中０．７５・夜間０．５・深夜０．２５・基礎・２人</t>
    <rPh sb="26" eb="27">
      <t>ヒト</t>
    </rPh>
    <phoneticPr fontId="2"/>
  </si>
  <si>
    <t>家事日中１．０・夜間０．２５・深夜０．２５・基礎・２人</t>
    <rPh sb="26" eb="27">
      <t>ヒト</t>
    </rPh>
    <phoneticPr fontId="2"/>
  </si>
  <si>
    <t>家事日中増０．２５・基礎</t>
    <rPh sb="2" eb="3">
      <t>ヒ</t>
    </rPh>
    <rPh sb="3" eb="4">
      <t>チュウ</t>
    </rPh>
    <rPh sb="4" eb="5">
      <t>ゾウ</t>
    </rPh>
    <phoneticPr fontId="2"/>
  </si>
  <si>
    <t>家事日中増０．２５・基礎・２人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</si>
  <si>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家事日中増０．５・基礎</t>
    <rPh sb="2" eb="3">
      <t>ヒ</t>
    </rPh>
    <rPh sb="3" eb="4">
      <t>チュウ</t>
    </rPh>
    <rPh sb="4" eb="5">
      <t>ゾウ</t>
    </rPh>
    <phoneticPr fontId="2"/>
  </si>
  <si>
    <t>家事日中増０．５・基礎・２人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</si>
  <si>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家事日中増０．７５・基礎</t>
    <rPh sb="2" eb="3">
      <t>ヒ</t>
    </rPh>
    <rPh sb="3" eb="4">
      <t>チュウ</t>
    </rPh>
    <rPh sb="4" eb="5">
      <t>ゾウ</t>
    </rPh>
    <phoneticPr fontId="2"/>
  </si>
  <si>
    <t>家事日中増０．７５・基礎・２人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</si>
  <si>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家事日中増１．０・基礎</t>
    <rPh sb="2" eb="3">
      <t>ヒ</t>
    </rPh>
    <rPh sb="3" eb="4">
      <t>チュウ</t>
    </rPh>
    <rPh sb="4" eb="5">
      <t>ゾウ</t>
    </rPh>
    <phoneticPr fontId="2"/>
  </si>
  <si>
    <t>家事日中増１．０・基礎・２人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</si>
  <si>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家事日中増１．２５・基礎</t>
    <rPh sb="2" eb="3">
      <t>ヒ</t>
    </rPh>
    <rPh sb="3" eb="4">
      <t>チュウ</t>
    </rPh>
    <rPh sb="4" eb="5">
      <t>ゾウ</t>
    </rPh>
    <phoneticPr fontId="2"/>
  </si>
  <si>
    <t>家事日中増１．２５・基礎・２人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</si>
  <si>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家事日中増１．５・基礎</t>
    <rPh sb="2" eb="3">
      <t>ヒ</t>
    </rPh>
    <rPh sb="3" eb="4">
      <t>チュウ</t>
    </rPh>
    <rPh sb="4" eb="5">
      <t>ゾウ</t>
    </rPh>
    <phoneticPr fontId="2"/>
  </si>
  <si>
    <t>家事日中増１．５・基礎・２人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</si>
  <si>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家事日中増１．７５・基礎</t>
    <rPh sb="2" eb="3">
      <t>ヒ</t>
    </rPh>
    <rPh sb="3" eb="4">
      <t>チュウ</t>
    </rPh>
    <rPh sb="4" eb="5">
      <t>ゾウ</t>
    </rPh>
    <phoneticPr fontId="2"/>
  </si>
  <si>
    <t>家事日中増１．７５・基礎・２人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</si>
  <si>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家事日中増２．０・基礎</t>
    <rPh sb="2" eb="3">
      <t>ヒ</t>
    </rPh>
    <rPh sb="3" eb="4">
      <t>チュウ</t>
    </rPh>
    <rPh sb="4" eb="5">
      <t>ゾウ</t>
    </rPh>
    <phoneticPr fontId="2"/>
  </si>
  <si>
    <t>家事日中増２．０・基礎・２人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</si>
  <si>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家事日中増２．２５・基礎</t>
    <rPh sb="2" eb="3">
      <t>ヒ</t>
    </rPh>
    <rPh sb="3" eb="4">
      <t>チュウ</t>
    </rPh>
    <rPh sb="4" eb="5">
      <t>ゾウ</t>
    </rPh>
    <phoneticPr fontId="2"/>
  </si>
  <si>
    <t>家事日中増２．２５・基礎・２人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</si>
  <si>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家事日中増２．５・基礎</t>
    <rPh sb="2" eb="3">
      <t>ヒ</t>
    </rPh>
    <rPh sb="3" eb="4">
      <t>チュウ</t>
    </rPh>
    <rPh sb="4" eb="5">
      <t>ゾウ</t>
    </rPh>
    <phoneticPr fontId="2"/>
  </si>
  <si>
    <t>家事日中増２．５・基礎・２人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</si>
  <si>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家事日中増２．７５・基礎</t>
    <rPh sb="2" eb="3">
      <t>ヒ</t>
    </rPh>
    <rPh sb="3" eb="4">
      <t>チュウ</t>
    </rPh>
    <rPh sb="4" eb="5">
      <t>ゾウ</t>
    </rPh>
    <phoneticPr fontId="2"/>
  </si>
  <si>
    <t>家事日中増２．７５・基礎・２人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</si>
  <si>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家事日中増３．０・基礎</t>
    <rPh sb="2" eb="3">
      <t>ヒ</t>
    </rPh>
    <rPh sb="3" eb="4">
      <t>チュウ</t>
    </rPh>
    <rPh sb="4" eb="5">
      <t>ゾウ</t>
    </rPh>
    <phoneticPr fontId="2"/>
  </si>
  <si>
    <t>家事日中増３．０・基礎・２人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</si>
  <si>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家事日中増３．２５・基礎</t>
    <rPh sb="2" eb="3">
      <t>ヒ</t>
    </rPh>
    <rPh sb="3" eb="4">
      <t>チュウ</t>
    </rPh>
    <rPh sb="4" eb="5">
      <t>ゾウ</t>
    </rPh>
    <phoneticPr fontId="2"/>
  </si>
  <si>
    <t>家事日中増３．２５・基礎・２人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</si>
  <si>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家事日中増３．５・基礎</t>
    <rPh sb="2" eb="3">
      <t>ヒ</t>
    </rPh>
    <rPh sb="3" eb="4">
      <t>チュウ</t>
    </rPh>
    <rPh sb="4" eb="5">
      <t>ゾウ</t>
    </rPh>
    <phoneticPr fontId="2"/>
  </si>
  <si>
    <t>家事日中増３．５・基礎・２人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</si>
  <si>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家事日中増３．７５・基礎</t>
    <rPh sb="2" eb="3">
      <t>ヒ</t>
    </rPh>
    <rPh sb="3" eb="4">
      <t>チュウ</t>
    </rPh>
    <rPh sb="4" eb="5">
      <t>ゾウ</t>
    </rPh>
    <phoneticPr fontId="2"/>
  </si>
  <si>
    <t>家事日中増３．７５・基礎・２人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</si>
  <si>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家事日中増４．０・基礎</t>
    <rPh sb="2" eb="3">
      <t>ヒ</t>
    </rPh>
    <rPh sb="3" eb="4">
      <t>チュウ</t>
    </rPh>
    <rPh sb="4" eb="5">
      <t>ゾウ</t>
    </rPh>
    <phoneticPr fontId="2"/>
  </si>
  <si>
    <t>家事日中増４．０・基礎・２人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</si>
  <si>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家事日中増４．２５・基礎</t>
    <rPh sb="2" eb="3">
      <t>ヒ</t>
    </rPh>
    <rPh sb="3" eb="4">
      <t>チュウ</t>
    </rPh>
    <rPh sb="4" eb="5">
      <t>ゾウ</t>
    </rPh>
    <phoneticPr fontId="2"/>
  </si>
  <si>
    <t>家事日中増４．２５・基礎・２人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</si>
  <si>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家事日中増４．５・基礎</t>
    <rPh sb="2" eb="3">
      <t>ヒ</t>
    </rPh>
    <rPh sb="3" eb="4">
      <t>チュウ</t>
    </rPh>
    <rPh sb="4" eb="5">
      <t>ゾウ</t>
    </rPh>
    <phoneticPr fontId="2"/>
  </si>
  <si>
    <t>家事日中増４．５・基礎・２人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</si>
  <si>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家事日中増４．７５・基礎</t>
    <rPh sb="2" eb="3">
      <t>ヒ</t>
    </rPh>
    <rPh sb="3" eb="4">
      <t>チュウ</t>
    </rPh>
    <rPh sb="4" eb="5">
      <t>ゾウ</t>
    </rPh>
    <phoneticPr fontId="2"/>
  </si>
  <si>
    <t>家事日中増４．７５・基礎・２人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</si>
  <si>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家事日中増５．０・基礎</t>
    <rPh sb="2" eb="3">
      <t>ヒ</t>
    </rPh>
    <rPh sb="3" eb="4">
      <t>チュウ</t>
    </rPh>
    <rPh sb="4" eb="5">
      <t>ゾウ</t>
    </rPh>
    <phoneticPr fontId="2"/>
  </si>
  <si>
    <t>家事日中増５．０・基礎・２人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</si>
  <si>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家事日中増５．２５・基礎</t>
    <rPh sb="2" eb="3">
      <t>ヒ</t>
    </rPh>
    <rPh sb="3" eb="4">
      <t>チュウ</t>
    </rPh>
    <rPh sb="4" eb="5">
      <t>ゾウ</t>
    </rPh>
    <phoneticPr fontId="2"/>
  </si>
  <si>
    <t>家事日中増５．２５・基礎・２人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</si>
  <si>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家事日中増５．５・基礎</t>
    <rPh sb="2" eb="3">
      <t>ヒ</t>
    </rPh>
    <rPh sb="3" eb="4">
      <t>チュウ</t>
    </rPh>
    <rPh sb="4" eb="5">
      <t>ゾウ</t>
    </rPh>
    <phoneticPr fontId="2"/>
  </si>
  <si>
    <t>家事日中増５．５・基礎・２人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</si>
  <si>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家事日中増５．７５・基礎</t>
    <rPh sb="2" eb="3">
      <t>ヒ</t>
    </rPh>
    <rPh sb="3" eb="4">
      <t>チュウ</t>
    </rPh>
    <rPh sb="4" eb="5">
      <t>ゾウ</t>
    </rPh>
    <phoneticPr fontId="2"/>
  </si>
  <si>
    <t>家事日中増５．７５・基礎・２人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</si>
  <si>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家事日中増６．０・基礎</t>
    <rPh sb="2" eb="3">
      <t>ヒ</t>
    </rPh>
    <rPh sb="3" eb="4">
      <t>チュウ</t>
    </rPh>
    <rPh sb="4" eb="5">
      <t>ゾウ</t>
    </rPh>
    <phoneticPr fontId="2"/>
  </si>
  <si>
    <t>家事日中増６．０・基礎・２人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</si>
  <si>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家事日中増６．２５・基礎</t>
    <rPh sb="2" eb="3">
      <t>ヒ</t>
    </rPh>
    <rPh sb="3" eb="4">
      <t>チュウ</t>
    </rPh>
    <rPh sb="4" eb="5">
      <t>ゾウ</t>
    </rPh>
    <phoneticPr fontId="2"/>
  </si>
  <si>
    <t>家事日中増６．２５・基礎・２人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</si>
  <si>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家事日中増６．５・基礎</t>
    <rPh sb="2" eb="3">
      <t>ヒ</t>
    </rPh>
    <rPh sb="3" eb="4">
      <t>チュウ</t>
    </rPh>
    <rPh sb="4" eb="5">
      <t>ゾウ</t>
    </rPh>
    <phoneticPr fontId="2"/>
  </si>
  <si>
    <t>家事日中増６．５・基礎・２人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</si>
  <si>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家事日中増６．７５・基礎</t>
    <rPh sb="2" eb="3">
      <t>ヒ</t>
    </rPh>
    <rPh sb="3" eb="4">
      <t>チュウ</t>
    </rPh>
    <rPh sb="4" eb="5">
      <t>ゾウ</t>
    </rPh>
    <phoneticPr fontId="2"/>
  </si>
  <si>
    <t>家事日中増６．７５・基礎・２人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</si>
  <si>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家事日中増７．０・基礎</t>
    <rPh sb="2" eb="3">
      <t>ヒ</t>
    </rPh>
    <rPh sb="3" eb="4">
      <t>チュウ</t>
    </rPh>
    <rPh sb="4" eb="5">
      <t>ゾウ</t>
    </rPh>
    <phoneticPr fontId="2"/>
  </si>
  <si>
    <t>家事日中増７．０・基礎・２人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</si>
  <si>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家事日中増７．２５・基礎</t>
    <rPh sb="2" eb="3">
      <t>ヒ</t>
    </rPh>
    <rPh sb="3" eb="4">
      <t>チュウ</t>
    </rPh>
    <rPh sb="4" eb="5">
      <t>ゾウ</t>
    </rPh>
    <phoneticPr fontId="2"/>
  </si>
  <si>
    <t>家事日中増７．２５・基礎・２人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</si>
  <si>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家事日中増７．５・基礎</t>
    <rPh sb="2" eb="3">
      <t>ヒ</t>
    </rPh>
    <rPh sb="3" eb="4">
      <t>チュウ</t>
    </rPh>
    <rPh sb="4" eb="5">
      <t>ゾウ</t>
    </rPh>
    <phoneticPr fontId="2"/>
  </si>
  <si>
    <t>家事日中増７．５・基礎・２人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</si>
  <si>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家事日中増７．７５・基礎</t>
    <rPh sb="2" eb="3">
      <t>ヒ</t>
    </rPh>
    <rPh sb="3" eb="4">
      <t>チュウ</t>
    </rPh>
    <rPh sb="4" eb="5">
      <t>ゾウ</t>
    </rPh>
    <phoneticPr fontId="2"/>
  </si>
  <si>
    <t>家事日中増７．７５・基礎・２人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</si>
  <si>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家事日中増８．０・基礎</t>
    <rPh sb="2" eb="3">
      <t>ヒ</t>
    </rPh>
    <rPh sb="3" eb="4">
      <t>チュウ</t>
    </rPh>
    <rPh sb="4" eb="5">
      <t>ゾウ</t>
    </rPh>
    <phoneticPr fontId="2"/>
  </si>
  <si>
    <t>家事日中増８．０・基礎・２人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</si>
  <si>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家事日中増８．２５・基礎</t>
    <rPh sb="2" eb="3">
      <t>ヒ</t>
    </rPh>
    <rPh sb="3" eb="4">
      <t>チュウ</t>
    </rPh>
    <rPh sb="4" eb="5">
      <t>ゾウ</t>
    </rPh>
    <phoneticPr fontId="2"/>
  </si>
  <si>
    <t>家事日中増８．２５・基礎・２人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</si>
  <si>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家事日中増８．５・基礎</t>
    <rPh sb="2" eb="3">
      <t>ヒ</t>
    </rPh>
    <rPh sb="3" eb="4">
      <t>チュウ</t>
    </rPh>
    <rPh sb="4" eb="5">
      <t>ゾウ</t>
    </rPh>
    <phoneticPr fontId="2"/>
  </si>
  <si>
    <t>家事日中増８．５・基礎・２人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</si>
  <si>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家事日中増８．７５・基礎</t>
    <rPh sb="2" eb="3">
      <t>ヒ</t>
    </rPh>
    <rPh sb="3" eb="4">
      <t>チュウ</t>
    </rPh>
    <rPh sb="4" eb="5">
      <t>ゾウ</t>
    </rPh>
    <phoneticPr fontId="2"/>
  </si>
  <si>
    <t>家事日中増８．７５・基礎・２人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</si>
  <si>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家事日中増９．０・基礎</t>
    <rPh sb="2" eb="3">
      <t>ヒ</t>
    </rPh>
    <rPh sb="3" eb="4">
      <t>チュウ</t>
    </rPh>
    <rPh sb="4" eb="5">
      <t>ゾウ</t>
    </rPh>
    <phoneticPr fontId="2"/>
  </si>
  <si>
    <t>家事日中増９．０・基礎・２人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</si>
  <si>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家事日中増９．２５・基礎</t>
    <rPh sb="2" eb="3">
      <t>ヒ</t>
    </rPh>
    <rPh sb="3" eb="4">
      <t>チュウ</t>
    </rPh>
    <rPh sb="4" eb="5">
      <t>ゾウ</t>
    </rPh>
    <phoneticPr fontId="2"/>
  </si>
  <si>
    <t>家事日中増９．２５・基礎・２人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</si>
  <si>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家事日中増９．５・基礎</t>
    <rPh sb="2" eb="3">
      <t>ヒ</t>
    </rPh>
    <rPh sb="3" eb="4">
      <t>チュウ</t>
    </rPh>
    <rPh sb="4" eb="5">
      <t>ゾウ</t>
    </rPh>
    <phoneticPr fontId="2"/>
  </si>
  <si>
    <t>家事日中増９．５・基礎・２人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</si>
  <si>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家事日中増９．７５・基礎</t>
    <rPh sb="2" eb="3">
      <t>ヒ</t>
    </rPh>
    <rPh sb="3" eb="4">
      <t>チュウ</t>
    </rPh>
    <rPh sb="4" eb="5">
      <t>ゾウ</t>
    </rPh>
    <phoneticPr fontId="2"/>
  </si>
  <si>
    <t>家事日中増９．７５・基礎・２人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</si>
  <si>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家事日中増１０．０・基礎</t>
    <rPh sb="2" eb="3">
      <t>ヒ</t>
    </rPh>
    <rPh sb="3" eb="4">
      <t>チュウ</t>
    </rPh>
    <rPh sb="4" eb="5">
      <t>ゾウ</t>
    </rPh>
    <phoneticPr fontId="2"/>
  </si>
  <si>
    <t>家事日中増１０．０・基礎・２人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</si>
  <si>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家事日中増１０．２５・基礎</t>
    <rPh sb="2" eb="3">
      <t>ヒ</t>
    </rPh>
    <rPh sb="3" eb="4">
      <t>チュウ</t>
    </rPh>
    <rPh sb="4" eb="5">
      <t>ゾウ</t>
    </rPh>
    <phoneticPr fontId="2"/>
  </si>
  <si>
    <t>家事日中増１０．２５・基礎・２人</t>
    <rPh sb="2" eb="3">
      <t>ヒ</t>
    </rPh>
    <rPh sb="3" eb="4">
      <t>チュウ</t>
    </rPh>
    <rPh sb="4" eb="5">
      <t>ゾウ</t>
    </rPh>
    <rPh sb="15" eb="16">
      <t>ヒト</t>
    </rPh>
    <phoneticPr fontId="2"/>
  </si>
  <si>
    <t>家事日中増１０．５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</si>
  <si>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2"/>
  </si>
  <si>
    <t>家事日中増１０．５・２人</t>
    <rPh sb="11" eb="12">
      <t>ヒト</t>
    </rPh>
    <phoneticPr fontId="2"/>
  </si>
  <si>
    <t>家事早朝増２．５</t>
  </si>
  <si>
    <t>家事早朝増２．５・２人</t>
    <rPh sb="10" eb="11">
      <t>ヒト</t>
    </rPh>
    <phoneticPr fontId="2"/>
  </si>
  <si>
    <t>家事夜間増４．５</t>
  </si>
  <si>
    <t>家事夜間増４．５・２人</t>
    <rPh sb="10" eb="11">
      <t>ヒト</t>
    </rPh>
    <phoneticPr fontId="2"/>
  </si>
  <si>
    <t>家事早朝増０．２５・基礎</t>
    <rPh sb="4" eb="5">
      <t>ゾウ</t>
    </rPh>
    <phoneticPr fontId="2"/>
  </si>
  <si>
    <t>家事早朝増０．２５・基礎・２人</t>
    <rPh sb="4" eb="5">
      <t>ゾウ</t>
    </rPh>
    <rPh sb="14" eb="15">
      <t>ヒト</t>
    </rPh>
    <phoneticPr fontId="2"/>
  </si>
  <si>
    <t>家事早朝増０．５・基礎</t>
    <rPh sb="4" eb="5">
      <t>ゾウ</t>
    </rPh>
    <phoneticPr fontId="2"/>
  </si>
  <si>
    <t>家事早朝増０．５・基礎・２人</t>
    <rPh sb="4" eb="5">
      <t>ゾウ</t>
    </rPh>
    <rPh sb="13" eb="14">
      <t>ヒト</t>
    </rPh>
    <phoneticPr fontId="2"/>
  </si>
  <si>
    <t>家事早朝増０．７５・基礎</t>
    <rPh sb="4" eb="5">
      <t>ゾウ</t>
    </rPh>
    <phoneticPr fontId="2"/>
  </si>
  <si>
    <t>家事早朝増０．７５・基礎・２人</t>
    <rPh sb="4" eb="5">
      <t>ゾウ</t>
    </rPh>
    <rPh sb="14" eb="15">
      <t>ヒト</t>
    </rPh>
    <phoneticPr fontId="2"/>
  </si>
  <si>
    <t>家事早朝増１．０・基礎</t>
    <rPh sb="4" eb="5">
      <t>ゾウ</t>
    </rPh>
    <phoneticPr fontId="2"/>
  </si>
  <si>
    <t>家事早朝増１．０・基礎・２人</t>
    <rPh sb="4" eb="5">
      <t>ゾウ</t>
    </rPh>
    <rPh sb="13" eb="14">
      <t>ヒト</t>
    </rPh>
    <phoneticPr fontId="2"/>
  </si>
  <si>
    <t>家事早朝増１．２５・基礎</t>
    <rPh sb="4" eb="5">
      <t>ゾウ</t>
    </rPh>
    <phoneticPr fontId="2"/>
  </si>
  <si>
    <t>家事早朝増１．２５・基礎・２人</t>
    <rPh sb="4" eb="5">
      <t>ゾウ</t>
    </rPh>
    <rPh sb="14" eb="15">
      <t>ヒト</t>
    </rPh>
    <phoneticPr fontId="2"/>
  </si>
  <si>
    <t>家事早朝増１．５・基礎</t>
    <rPh sb="4" eb="5">
      <t>ゾウ</t>
    </rPh>
    <phoneticPr fontId="2"/>
  </si>
  <si>
    <t>家事早朝増１．５・基礎・２人</t>
    <rPh sb="4" eb="5">
      <t>ゾウ</t>
    </rPh>
    <rPh sb="13" eb="14">
      <t>ヒト</t>
    </rPh>
    <phoneticPr fontId="2"/>
  </si>
  <si>
    <t>家事早朝増１．７５・基礎</t>
    <rPh sb="4" eb="5">
      <t>ゾウ</t>
    </rPh>
    <phoneticPr fontId="2"/>
  </si>
  <si>
    <t>家事早朝増１．７５・基礎・２人</t>
    <rPh sb="4" eb="5">
      <t>ゾウ</t>
    </rPh>
    <rPh sb="14" eb="15">
      <t>ヒト</t>
    </rPh>
    <phoneticPr fontId="2"/>
  </si>
  <si>
    <t>家事早朝増２．０・基礎</t>
    <rPh sb="4" eb="5">
      <t>ゾウ</t>
    </rPh>
    <phoneticPr fontId="2"/>
  </si>
  <si>
    <t>家事早朝増２．０・基礎・２人</t>
    <rPh sb="4" eb="5">
      <t>ゾウ</t>
    </rPh>
    <rPh sb="13" eb="14">
      <t>ヒト</t>
    </rPh>
    <phoneticPr fontId="2"/>
  </si>
  <si>
    <t>家事早朝増２．２５・基礎</t>
    <rPh sb="4" eb="5">
      <t>ゾウ</t>
    </rPh>
    <phoneticPr fontId="2"/>
  </si>
  <si>
    <t>家事早朝増２．２５・基礎・２人</t>
    <rPh sb="4" eb="5">
      <t>ゾウ</t>
    </rPh>
    <rPh sb="14" eb="15">
      <t>ヒト</t>
    </rPh>
    <phoneticPr fontId="2"/>
  </si>
  <si>
    <t>家事夜間増０．２５・基礎</t>
    <rPh sb="4" eb="5">
      <t>ゾウ</t>
    </rPh>
    <phoneticPr fontId="2"/>
  </si>
  <si>
    <t>家事夜間増０．２５・基礎・２人</t>
    <rPh sb="4" eb="5">
      <t>ゾウ</t>
    </rPh>
    <rPh sb="14" eb="15">
      <t>ヒト</t>
    </rPh>
    <phoneticPr fontId="2"/>
  </si>
  <si>
    <t>家事夜間増０．５・基礎</t>
    <rPh sb="4" eb="5">
      <t>ゾウ</t>
    </rPh>
    <phoneticPr fontId="2"/>
  </si>
  <si>
    <t>家事夜間増０．５・基礎・２人</t>
    <rPh sb="4" eb="5">
      <t>ゾウ</t>
    </rPh>
    <rPh sb="13" eb="14">
      <t>ヒト</t>
    </rPh>
    <phoneticPr fontId="2"/>
  </si>
  <si>
    <t>家事夜間増０．７５・基礎</t>
    <rPh sb="4" eb="5">
      <t>ゾウ</t>
    </rPh>
    <phoneticPr fontId="2"/>
  </si>
  <si>
    <t>家事夜間増０．７５・基礎・２人</t>
    <rPh sb="4" eb="5">
      <t>ゾウ</t>
    </rPh>
    <rPh sb="14" eb="15">
      <t>ヒト</t>
    </rPh>
    <phoneticPr fontId="2"/>
  </si>
  <si>
    <t>家事夜間増１．０・基礎</t>
    <rPh sb="4" eb="5">
      <t>ゾウ</t>
    </rPh>
    <phoneticPr fontId="2"/>
  </si>
  <si>
    <t>家事夜間増１．０・基礎・２人</t>
    <rPh sb="4" eb="5">
      <t>ゾウ</t>
    </rPh>
    <rPh sb="13" eb="14">
      <t>ヒト</t>
    </rPh>
    <phoneticPr fontId="2"/>
  </si>
  <si>
    <t>家事夜間増１．２５・基礎</t>
    <rPh sb="4" eb="5">
      <t>ゾウ</t>
    </rPh>
    <phoneticPr fontId="2"/>
  </si>
  <si>
    <t>家事夜間増１．２５・基礎・２人</t>
    <rPh sb="4" eb="5">
      <t>ゾウ</t>
    </rPh>
    <rPh sb="14" eb="15">
      <t>ヒト</t>
    </rPh>
    <phoneticPr fontId="2"/>
  </si>
  <si>
    <t>家事夜間増１．５・基礎</t>
    <rPh sb="4" eb="5">
      <t>ゾウ</t>
    </rPh>
    <phoneticPr fontId="2"/>
  </si>
  <si>
    <t>家事夜間増１．５・基礎・２人</t>
    <rPh sb="4" eb="5">
      <t>ゾウ</t>
    </rPh>
    <rPh sb="13" eb="14">
      <t>ヒト</t>
    </rPh>
    <phoneticPr fontId="2"/>
  </si>
  <si>
    <t>家事夜間増１．７５・基礎</t>
    <rPh sb="4" eb="5">
      <t>ゾウ</t>
    </rPh>
    <phoneticPr fontId="2"/>
  </si>
  <si>
    <t>家事夜間増１．７５・基礎・２人</t>
    <rPh sb="4" eb="5">
      <t>ゾウ</t>
    </rPh>
    <rPh sb="14" eb="15">
      <t>ヒト</t>
    </rPh>
    <phoneticPr fontId="2"/>
  </si>
  <si>
    <t>家事夜間増２．０・基礎</t>
    <rPh sb="4" eb="5">
      <t>ゾウ</t>
    </rPh>
    <phoneticPr fontId="2"/>
  </si>
  <si>
    <t>家事夜間増２．０・基礎・２人</t>
    <rPh sb="4" eb="5">
      <t>ゾウ</t>
    </rPh>
    <rPh sb="13" eb="14">
      <t>ヒト</t>
    </rPh>
    <phoneticPr fontId="2"/>
  </si>
  <si>
    <t>家事夜間増２．２５・基礎</t>
    <rPh sb="4" eb="5">
      <t>ゾウ</t>
    </rPh>
    <phoneticPr fontId="2"/>
  </si>
  <si>
    <t>家事夜間増２．２５・基礎・２人</t>
    <rPh sb="4" eb="5">
      <t>ゾウ</t>
    </rPh>
    <rPh sb="14" eb="15">
      <t>ヒト</t>
    </rPh>
    <phoneticPr fontId="2"/>
  </si>
  <si>
    <t>家事夜間増２．５・基礎</t>
    <rPh sb="4" eb="5">
      <t>ゾウ</t>
    </rPh>
    <phoneticPr fontId="2"/>
  </si>
  <si>
    <t>家事夜間増２．５・基礎・２人</t>
    <rPh sb="4" eb="5">
      <t>ゾウ</t>
    </rPh>
    <rPh sb="13" eb="14">
      <t>ヒト</t>
    </rPh>
    <phoneticPr fontId="2"/>
  </si>
  <si>
    <t>家事夜間増２．７５・基礎</t>
    <rPh sb="4" eb="5">
      <t>ゾウ</t>
    </rPh>
    <phoneticPr fontId="2"/>
  </si>
  <si>
    <t>家事夜間増２．７５・基礎・２人</t>
    <rPh sb="4" eb="5">
      <t>ゾウ</t>
    </rPh>
    <rPh sb="14" eb="15">
      <t>ヒト</t>
    </rPh>
    <phoneticPr fontId="2"/>
  </si>
  <si>
    <t>家事夜間増３．０・基礎</t>
    <rPh sb="4" eb="5">
      <t>ゾウ</t>
    </rPh>
    <phoneticPr fontId="2"/>
  </si>
  <si>
    <t>家事夜間増３．０・基礎・２人</t>
    <rPh sb="4" eb="5">
      <t>ゾウ</t>
    </rPh>
    <rPh sb="13" eb="14">
      <t>ヒト</t>
    </rPh>
    <phoneticPr fontId="2"/>
  </si>
  <si>
    <t>家事夜間増３．２５・基礎</t>
    <rPh sb="4" eb="5">
      <t>ゾウ</t>
    </rPh>
    <phoneticPr fontId="2"/>
  </si>
  <si>
    <t>家事夜間増３．２５・基礎・２人</t>
    <rPh sb="4" eb="5">
      <t>ゾウ</t>
    </rPh>
    <rPh sb="14" eb="15">
      <t>ヒト</t>
    </rPh>
    <phoneticPr fontId="2"/>
  </si>
  <si>
    <t>家事夜間増３．５・基礎</t>
    <rPh sb="4" eb="5">
      <t>ゾウ</t>
    </rPh>
    <phoneticPr fontId="2"/>
  </si>
  <si>
    <t>家事夜間増３．５・基礎・２人</t>
    <rPh sb="4" eb="5">
      <t>ゾウ</t>
    </rPh>
    <rPh sb="13" eb="14">
      <t>ヒト</t>
    </rPh>
    <phoneticPr fontId="2"/>
  </si>
  <si>
    <t>家事夜間増３．７５・基礎</t>
    <rPh sb="4" eb="5">
      <t>ゾウ</t>
    </rPh>
    <phoneticPr fontId="2"/>
  </si>
  <si>
    <t>家事夜間増３．７５・基礎・２人</t>
    <rPh sb="4" eb="5">
      <t>ゾウ</t>
    </rPh>
    <rPh sb="14" eb="15">
      <t>ヒト</t>
    </rPh>
    <phoneticPr fontId="2"/>
  </si>
  <si>
    <t>家事夜間増４．０・基礎</t>
    <rPh sb="4" eb="5">
      <t>ゾウ</t>
    </rPh>
    <phoneticPr fontId="2"/>
  </si>
  <si>
    <t>家事夜間増４．０・基礎・２人</t>
    <rPh sb="4" eb="5">
      <t>ゾウ</t>
    </rPh>
    <rPh sb="13" eb="14">
      <t>ヒト</t>
    </rPh>
    <phoneticPr fontId="2"/>
  </si>
  <si>
    <t>家事夜間増４．２５・基礎</t>
    <rPh sb="4" eb="5">
      <t>ゾウ</t>
    </rPh>
    <phoneticPr fontId="2"/>
  </si>
  <si>
    <t>家事夜間増４．２５・基礎・２人</t>
    <rPh sb="4" eb="5">
      <t>ゾウ</t>
    </rPh>
    <rPh sb="14" eb="15">
      <t>ヒト</t>
    </rPh>
    <phoneticPr fontId="2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</si>
  <si>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</si>
  <si>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</si>
  <si>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家事深夜増６．５</t>
  </si>
  <si>
    <t>家事深夜増６．５・２人</t>
    <rPh sb="10" eb="11">
      <t>ヒト</t>
    </rPh>
    <phoneticPr fontId="2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</si>
  <si>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2"/>
  </si>
  <si>
    <t>家事深夜増０．２５・基礎</t>
    <rPh sb="4" eb="5">
      <t>ゾウ</t>
    </rPh>
    <phoneticPr fontId="2"/>
  </si>
  <si>
    <t>家事深夜増０．２５・基礎・２人</t>
    <rPh sb="4" eb="5">
      <t>ゾウ</t>
    </rPh>
    <rPh sb="14" eb="15">
      <t>ヒト</t>
    </rPh>
    <phoneticPr fontId="2"/>
  </si>
  <si>
    <t>家事深夜増０．５・基礎</t>
    <rPh sb="4" eb="5">
      <t>ゾウ</t>
    </rPh>
    <phoneticPr fontId="2"/>
  </si>
  <si>
    <t>家事深夜増０．５・基礎・２人</t>
    <rPh sb="4" eb="5">
      <t>ゾウ</t>
    </rPh>
    <rPh sb="13" eb="14">
      <t>ヒト</t>
    </rPh>
    <phoneticPr fontId="2"/>
  </si>
  <si>
    <t>家事深夜増０．７５・基礎</t>
    <rPh sb="4" eb="5">
      <t>ゾウ</t>
    </rPh>
    <phoneticPr fontId="2"/>
  </si>
  <si>
    <t>家事深夜増０．７５・基礎・２人</t>
    <rPh sb="4" eb="5">
      <t>ゾウ</t>
    </rPh>
    <rPh sb="14" eb="15">
      <t>ヒト</t>
    </rPh>
    <phoneticPr fontId="2"/>
  </si>
  <si>
    <t>家事深夜増１．０・基礎</t>
    <rPh sb="4" eb="5">
      <t>ゾウ</t>
    </rPh>
    <phoneticPr fontId="2"/>
  </si>
  <si>
    <t>家事深夜増１．０・基礎・２人</t>
    <rPh sb="4" eb="5">
      <t>ゾウ</t>
    </rPh>
    <rPh sb="13" eb="14">
      <t>ヒト</t>
    </rPh>
    <phoneticPr fontId="2"/>
  </si>
  <si>
    <t>家事深夜増１．２５・基礎</t>
    <rPh sb="4" eb="5">
      <t>ゾウ</t>
    </rPh>
    <phoneticPr fontId="2"/>
  </si>
  <si>
    <t>家事深夜増１．２５・基礎・２人</t>
    <rPh sb="4" eb="5">
      <t>ゾウ</t>
    </rPh>
    <rPh sb="14" eb="15">
      <t>ヒト</t>
    </rPh>
    <phoneticPr fontId="2"/>
  </si>
  <si>
    <t>家事深夜増１．５・基礎</t>
    <rPh sb="4" eb="5">
      <t>ゾウ</t>
    </rPh>
    <phoneticPr fontId="2"/>
  </si>
  <si>
    <t>家事深夜増１．５・基礎・２人</t>
    <rPh sb="4" eb="5">
      <t>ゾウ</t>
    </rPh>
    <rPh sb="13" eb="14">
      <t>ヒト</t>
    </rPh>
    <phoneticPr fontId="2"/>
  </si>
  <si>
    <t>家事深夜増１．７５・基礎</t>
    <rPh sb="4" eb="5">
      <t>ゾウ</t>
    </rPh>
    <phoneticPr fontId="2"/>
  </si>
  <si>
    <t>家事深夜増１．７５・基礎・２人</t>
    <rPh sb="4" eb="5">
      <t>ゾウ</t>
    </rPh>
    <rPh sb="14" eb="15">
      <t>ヒト</t>
    </rPh>
    <phoneticPr fontId="2"/>
  </si>
  <si>
    <t>家事深夜増２．０・基礎</t>
    <rPh sb="4" eb="5">
      <t>ゾウ</t>
    </rPh>
    <phoneticPr fontId="2"/>
  </si>
  <si>
    <t>家事深夜増２．０・基礎・２人</t>
    <rPh sb="4" eb="5">
      <t>ゾウ</t>
    </rPh>
    <rPh sb="13" eb="14">
      <t>ヒト</t>
    </rPh>
    <phoneticPr fontId="2"/>
  </si>
  <si>
    <t>家事深夜増２．２５・基礎</t>
    <rPh sb="4" eb="5">
      <t>ゾウ</t>
    </rPh>
    <phoneticPr fontId="2"/>
  </si>
  <si>
    <t>家事深夜増２．２５・基礎・２人</t>
    <rPh sb="4" eb="5">
      <t>ゾウ</t>
    </rPh>
    <rPh sb="14" eb="15">
      <t>ヒト</t>
    </rPh>
    <phoneticPr fontId="2"/>
  </si>
  <si>
    <t>家事深夜増２．５・基礎</t>
    <rPh sb="4" eb="5">
      <t>ゾウ</t>
    </rPh>
    <phoneticPr fontId="2"/>
  </si>
  <si>
    <t>家事深夜増２．５・基礎・２人</t>
    <rPh sb="4" eb="5">
      <t>ゾウ</t>
    </rPh>
    <rPh sb="13" eb="14">
      <t>ヒト</t>
    </rPh>
    <phoneticPr fontId="2"/>
  </si>
  <si>
    <t>家事深夜増２．７５・基礎</t>
    <rPh sb="4" eb="5">
      <t>ゾウ</t>
    </rPh>
    <phoneticPr fontId="2"/>
  </si>
  <si>
    <t>家事深夜増２．７５・基礎・２人</t>
    <rPh sb="4" eb="5">
      <t>ゾウ</t>
    </rPh>
    <rPh sb="14" eb="15">
      <t>ヒト</t>
    </rPh>
    <phoneticPr fontId="2"/>
  </si>
  <si>
    <t>家事深夜増３．０・基礎</t>
    <rPh sb="4" eb="5">
      <t>ゾウ</t>
    </rPh>
    <phoneticPr fontId="2"/>
  </si>
  <si>
    <t>家事深夜増３．０・基礎・２人</t>
    <rPh sb="4" eb="5">
      <t>ゾウ</t>
    </rPh>
    <rPh sb="13" eb="14">
      <t>ヒト</t>
    </rPh>
    <phoneticPr fontId="2"/>
  </si>
  <si>
    <t>家事深夜増３．２５・基礎</t>
    <rPh sb="4" eb="5">
      <t>ゾウ</t>
    </rPh>
    <phoneticPr fontId="2"/>
  </si>
  <si>
    <t>家事深夜増３．２５・基礎・２人</t>
    <rPh sb="4" eb="5">
      <t>ゾウ</t>
    </rPh>
    <rPh sb="14" eb="15">
      <t>ヒト</t>
    </rPh>
    <phoneticPr fontId="2"/>
  </si>
  <si>
    <t>家事深夜増３．５・基礎</t>
    <rPh sb="4" eb="5">
      <t>ゾウ</t>
    </rPh>
    <phoneticPr fontId="2"/>
  </si>
  <si>
    <t>家事深夜増３．５・基礎・２人</t>
    <rPh sb="4" eb="5">
      <t>ゾウ</t>
    </rPh>
    <rPh sb="13" eb="14">
      <t>ヒト</t>
    </rPh>
    <phoneticPr fontId="2"/>
  </si>
  <si>
    <t>家事深夜増３．７５・基礎</t>
    <rPh sb="4" eb="5">
      <t>ゾウ</t>
    </rPh>
    <phoneticPr fontId="2"/>
  </si>
  <si>
    <t>家事深夜増３．７５・基礎・２人</t>
    <rPh sb="4" eb="5">
      <t>ゾウ</t>
    </rPh>
    <rPh sb="14" eb="15">
      <t>ヒト</t>
    </rPh>
    <phoneticPr fontId="2"/>
  </si>
  <si>
    <t>家事深夜増４．０・基礎</t>
    <rPh sb="4" eb="5">
      <t>ゾウ</t>
    </rPh>
    <phoneticPr fontId="2"/>
  </si>
  <si>
    <t>家事深夜増４．０・基礎・２人</t>
    <rPh sb="4" eb="5">
      <t>ゾウ</t>
    </rPh>
    <rPh sb="13" eb="14">
      <t>ヒト</t>
    </rPh>
    <phoneticPr fontId="2"/>
  </si>
  <si>
    <t>家事深夜増４．２５・基礎</t>
    <rPh sb="4" eb="5">
      <t>ゾウ</t>
    </rPh>
    <phoneticPr fontId="2"/>
  </si>
  <si>
    <t>家事深夜増４．２５・基礎・２人</t>
    <rPh sb="4" eb="5">
      <t>ゾウ</t>
    </rPh>
    <rPh sb="14" eb="15">
      <t>ヒト</t>
    </rPh>
    <phoneticPr fontId="2"/>
  </si>
  <si>
    <t>家事深夜増４．５・基礎</t>
    <rPh sb="4" eb="5">
      <t>ゾウ</t>
    </rPh>
    <phoneticPr fontId="2"/>
  </si>
  <si>
    <t>家事深夜増４．５・基礎・２人</t>
    <rPh sb="4" eb="5">
      <t>ゾウ</t>
    </rPh>
    <rPh sb="13" eb="14">
      <t>ヒト</t>
    </rPh>
    <phoneticPr fontId="2"/>
  </si>
  <si>
    <t>家事深夜増４．７５・基礎</t>
    <rPh sb="4" eb="5">
      <t>ゾウ</t>
    </rPh>
    <phoneticPr fontId="2"/>
  </si>
  <si>
    <t>家事深夜増４．７５・基礎・２人</t>
    <rPh sb="4" eb="5">
      <t>ゾウ</t>
    </rPh>
    <rPh sb="14" eb="15">
      <t>ヒト</t>
    </rPh>
    <phoneticPr fontId="2"/>
  </si>
  <si>
    <t>家事深夜増５．０・基礎</t>
    <rPh sb="4" eb="5">
      <t>ゾウ</t>
    </rPh>
    <phoneticPr fontId="2"/>
  </si>
  <si>
    <t>家事深夜増５．０・基礎・２人</t>
    <rPh sb="4" eb="5">
      <t>ゾウ</t>
    </rPh>
    <rPh sb="13" eb="14">
      <t>ヒト</t>
    </rPh>
    <phoneticPr fontId="2"/>
  </si>
  <si>
    <t>家事深夜増５．２５・基礎</t>
    <rPh sb="4" eb="5">
      <t>ゾウ</t>
    </rPh>
    <phoneticPr fontId="2"/>
  </si>
  <si>
    <t>家事深夜増５．２５・基礎・２人</t>
    <rPh sb="4" eb="5">
      <t>ゾウ</t>
    </rPh>
    <rPh sb="14" eb="15">
      <t>ヒト</t>
    </rPh>
    <phoneticPr fontId="2"/>
  </si>
  <si>
    <t>家事深夜増５．５・基礎</t>
    <rPh sb="4" eb="5">
      <t>ゾウ</t>
    </rPh>
    <phoneticPr fontId="2"/>
  </si>
  <si>
    <t>家事深夜増５．５・基礎・２人</t>
    <rPh sb="4" eb="5">
      <t>ゾウ</t>
    </rPh>
    <rPh sb="13" eb="14">
      <t>ヒト</t>
    </rPh>
    <phoneticPr fontId="2"/>
  </si>
  <si>
    <t>家事深夜増５．７５・基礎</t>
    <rPh sb="4" eb="5">
      <t>ゾウ</t>
    </rPh>
    <phoneticPr fontId="2"/>
  </si>
  <si>
    <t>家事深夜増５．７５・基礎・２人</t>
    <rPh sb="4" eb="5">
      <t>ゾウ</t>
    </rPh>
    <rPh sb="14" eb="15">
      <t>ヒト</t>
    </rPh>
    <phoneticPr fontId="2"/>
  </si>
  <si>
    <t>家事深夜増６．０・基礎</t>
    <rPh sb="4" eb="5">
      <t>ゾウ</t>
    </rPh>
    <phoneticPr fontId="2"/>
  </si>
  <si>
    <t>家事深夜増６．０・基礎・２人</t>
    <rPh sb="4" eb="5">
      <t>ゾウ</t>
    </rPh>
    <rPh sb="13" eb="14">
      <t>ヒト</t>
    </rPh>
    <phoneticPr fontId="2"/>
  </si>
  <si>
    <t>家事深夜増６．２５・基礎</t>
    <rPh sb="4" eb="5">
      <t>ゾウ</t>
    </rPh>
    <phoneticPr fontId="2"/>
  </si>
  <si>
    <t>家事深夜増６．２５・基礎・２人</t>
    <rPh sb="4" eb="5">
      <t>ゾウ</t>
    </rPh>
    <rPh sb="14" eb="15">
      <t>ヒト</t>
    </rPh>
    <phoneticPr fontId="2"/>
  </si>
  <si>
    <t>サービスコード</t>
    <phoneticPr fontId="2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</si>
  <si>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</si>
  <si>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</si>
  <si>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(2)深夜
 ３０分以上
 ４５分未満</t>
    <rPh sb="9" eb="10">
      <t>フン</t>
    </rPh>
    <rPh sb="10" eb="12">
      <t>イジョウ</t>
    </rPh>
    <phoneticPr fontId="2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</si>
  <si>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</si>
  <si>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(二)日中
 １５分以上
 ３０分未満</t>
    <rPh sb="1" eb="2">
      <t>２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</si>
  <si>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</si>
  <si>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(2)早朝
 ３０分以上
 ４５分未満</t>
    <rPh sb="9" eb="10">
      <t>フン</t>
    </rPh>
    <rPh sb="10" eb="12">
      <t>イジョウ</t>
    </rPh>
    <phoneticPr fontId="2"/>
  </si>
  <si>
    <t>(4)早朝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</si>
  <si>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(二)深夜
 １５分以上
 ３０分未満</t>
    <rPh sb="1" eb="2">
      <t>２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</si>
  <si>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</si>
  <si>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</si>
  <si>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</si>
  <si>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</si>
  <si>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</si>
  <si>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</si>
  <si>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</si>
  <si>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</si>
  <si>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</si>
  <si>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</si>
  <si>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</si>
  <si>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2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</si>
  <si>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</si>
  <si>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2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</si>
  <si>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</si>
  <si>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2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</si>
  <si>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2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</si>
  <si>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2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</si>
  <si>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2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</si>
  <si>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2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</si>
  <si>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2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</si>
  <si>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2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</si>
  <si>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</si>
  <si>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2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</si>
  <si>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2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</si>
  <si>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2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</si>
  <si>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</si>
  <si>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2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</si>
  <si>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2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</si>
  <si>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2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</si>
  <si>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</si>
  <si>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2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</si>
  <si>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2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</si>
  <si>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2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</si>
  <si>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2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</si>
  <si>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2"/>
  </si>
  <si>
    <t>(1)早朝増分
 １５分未満</t>
    <rPh sb="5" eb="7">
      <t>ゾウブン</t>
    </rPh>
    <rPh sb="11" eb="12">
      <t>フン</t>
    </rPh>
    <rPh sb="12" eb="14">
      <t>ミマン</t>
    </rPh>
    <phoneticPr fontId="2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</si>
  <si>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</si>
  <si>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</si>
  <si>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</si>
  <si>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</si>
  <si>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</si>
  <si>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(1)深夜増分
 １５分未満</t>
    <rPh sb="5" eb="7">
      <t>ゾウブン</t>
    </rPh>
    <rPh sb="11" eb="12">
      <t>フン</t>
    </rPh>
    <rPh sb="12" eb="14">
      <t>ミマン</t>
    </rPh>
    <phoneticPr fontId="2"/>
  </si>
  <si>
    <t>(2)深夜増分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</si>
  <si>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(3)深夜増分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</si>
  <si>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(6)深夜増分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</si>
  <si>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(7)深夜増分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</si>
  <si>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(8)深夜増分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</si>
  <si>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(10)深夜増分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</si>
  <si>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(11)深夜増分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</si>
  <si>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(14)深夜増分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</si>
  <si>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(15)深夜増分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</si>
  <si>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(17)深夜増分
 ４時間以上
 ４時間１５分未満</t>
    <rPh sb="13" eb="15">
      <t>イジョウ</t>
    </rPh>
    <rPh sb="22" eb="23">
      <t>フン</t>
    </rPh>
    <rPh sb="23" eb="25">
      <t>ミマン</t>
    </rPh>
    <phoneticPr fontId="2"/>
  </si>
  <si>
    <t>(18)深夜増分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</si>
  <si>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(19)深夜増分
 ４時間３０分以上
 ４時間４５分未満</t>
    <rPh sb="16" eb="18">
      <t>イジョウ</t>
    </rPh>
    <rPh sb="25" eb="26">
      <t>フン</t>
    </rPh>
    <rPh sb="26" eb="28">
      <t>ミマン</t>
    </rPh>
    <phoneticPr fontId="2"/>
  </si>
  <si>
    <t>(20)深夜増分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</si>
  <si>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(21)深夜増分
 ５時間以上
 ５時間１５分未満</t>
    <rPh sb="13" eb="15">
      <t>イジョウ</t>
    </rPh>
    <rPh sb="22" eb="23">
      <t>フン</t>
    </rPh>
    <rPh sb="23" eb="25">
      <t>ミマン</t>
    </rPh>
    <phoneticPr fontId="2"/>
  </si>
  <si>
    <t>(22)深夜増分
 ５時間１５分以上
 ５時間３０分未満</t>
    <rPh sb="16" eb="18">
      <t>イジョウ</t>
    </rPh>
    <rPh sb="25" eb="26">
      <t>フン</t>
    </rPh>
    <rPh sb="26" eb="28">
      <t>ミマン</t>
    </rPh>
    <phoneticPr fontId="2"/>
  </si>
  <si>
    <t>(23)深夜増分
 ５時間３０分以上
 ５時間４５分未満</t>
    <rPh sb="16" eb="18">
      <t>イジョウ</t>
    </rPh>
    <rPh sb="25" eb="26">
      <t>フン</t>
    </rPh>
    <rPh sb="26" eb="28">
      <t>ミマン</t>
    </rPh>
    <phoneticPr fontId="2"/>
  </si>
  <si>
    <t>生活サポートサービスコード表</t>
    <rPh sb="0" eb="2">
      <t>セイカツ</t>
    </rPh>
    <rPh sb="13" eb="14">
      <t>ヒョウ</t>
    </rPh>
    <phoneticPr fontId="2"/>
  </si>
  <si>
    <t>1回につき</t>
    <phoneticPr fontId="2"/>
  </si>
  <si>
    <t>２人目の居宅介護従業者による場合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</si>
  <si>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</si>
  <si>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</si>
  <si>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</si>
  <si>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サービスコード</t>
    <phoneticPr fontId="2"/>
  </si>
  <si>
    <t>算定項目</t>
    <phoneticPr fontId="2"/>
  </si>
  <si>
    <t>喀痰吸引等支援体制加算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</si>
  <si>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</si>
  <si>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</si>
  <si>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</si>
  <si>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</si>
  <si>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　</t>
    <phoneticPr fontId="2"/>
  </si>
  <si>
    <t>サービスコード</t>
    <phoneticPr fontId="2"/>
  </si>
  <si>
    <t>算定項目</t>
    <phoneticPr fontId="2"/>
  </si>
  <si>
    <t>家事深夜増６．５・基礎</t>
    <phoneticPr fontId="2"/>
  </si>
  <si>
    <t>家事深夜増６．５・基礎・２人</t>
    <phoneticPr fontId="2"/>
  </si>
  <si>
    <t>家事早朝増２．５・基礎</t>
    <phoneticPr fontId="2"/>
  </si>
  <si>
    <t>家事早朝増２．５・基礎・２人</t>
    <phoneticPr fontId="2"/>
  </si>
  <si>
    <t>家事夜間増４．５・基礎</t>
    <phoneticPr fontId="2"/>
  </si>
  <si>
    <t>家事夜間増４．５・基礎・２人</t>
    <phoneticPr fontId="2"/>
  </si>
  <si>
    <t>家事日中増１０．５・基礎</t>
    <phoneticPr fontId="2"/>
  </si>
  <si>
    <t>家事日中増１０．５・基礎・２人</t>
    <phoneticPr fontId="2"/>
  </si>
  <si>
    <t>２人目の居宅介護従業者による場合</t>
    <phoneticPr fontId="2"/>
  </si>
  <si>
    <t>A</t>
    <phoneticPr fontId="2"/>
  </si>
  <si>
    <t>B</t>
    <phoneticPr fontId="2"/>
  </si>
  <si>
    <t>家事深夜１．０・日中０．５</t>
    <phoneticPr fontId="2"/>
  </si>
  <si>
    <t>家事深夜１．０・日中０．５・基礎</t>
    <phoneticPr fontId="2"/>
  </si>
  <si>
    <t>家事日中０．５・夜間０．２５・深夜０．２５</t>
    <phoneticPr fontId="2"/>
  </si>
  <si>
    <t>家事日中０．５・夜間０．２５・深夜０．２５・基礎</t>
    <phoneticPr fontId="2"/>
  </si>
  <si>
    <t>家事日中０．５・夜間０．２５・深夜０．５</t>
    <phoneticPr fontId="2"/>
  </si>
  <si>
    <t>家事日中０．５・夜間０．２５・深夜０．５・基礎</t>
    <phoneticPr fontId="2"/>
  </si>
  <si>
    <t>家事日中０．５・夜間０．２５・深夜０．７５</t>
    <phoneticPr fontId="2"/>
  </si>
  <si>
    <t>家事日中０．５・夜間０．２５・深夜０．７５・基礎</t>
    <phoneticPr fontId="2"/>
  </si>
  <si>
    <t>家事日中０．５・夜間０．５・深夜０．２５</t>
    <phoneticPr fontId="2"/>
  </si>
  <si>
    <t>家事日中０．５・夜間０．５・深夜０．２５・基礎</t>
    <phoneticPr fontId="2"/>
  </si>
  <si>
    <t>家事日中０．５・夜間０．５・深夜０．５</t>
    <phoneticPr fontId="2"/>
  </si>
  <si>
    <t>家事日中０．５・夜間０．５・深夜０．５・基礎</t>
    <phoneticPr fontId="2"/>
  </si>
  <si>
    <t>家事日中０．５・夜間０．７５・深夜０．２５</t>
    <phoneticPr fontId="2"/>
  </si>
  <si>
    <t>家事日中０．５・夜間０．７５・深夜０．２５・基礎</t>
    <phoneticPr fontId="2"/>
  </si>
  <si>
    <t>家事日中０．７５・夜間０．２５・深夜０．２５</t>
    <phoneticPr fontId="2"/>
  </si>
  <si>
    <t>家事日中０．７５・夜間０．２５・深夜０．２５・基礎</t>
    <phoneticPr fontId="2"/>
  </si>
  <si>
    <t>家事日中０．７５・夜間０．２５・深夜０．５</t>
    <phoneticPr fontId="2"/>
  </si>
  <si>
    <t>家事日中０．７５・夜間０．２５・深夜０．５・基礎</t>
    <phoneticPr fontId="2"/>
  </si>
  <si>
    <t>家事日中０．７５・夜間０．５・深夜０．２５</t>
    <phoneticPr fontId="2"/>
  </si>
  <si>
    <t>家事日中０．７５・夜間０．５・深夜０．２５・基礎</t>
    <phoneticPr fontId="2"/>
  </si>
  <si>
    <t>家事日中１．０・夜間０．２５・深夜０．２５</t>
    <phoneticPr fontId="2"/>
  </si>
  <si>
    <t>家事日中１．０・夜間０．２５・深夜０．２５・基礎</t>
    <phoneticPr fontId="2"/>
  </si>
  <si>
    <t>家事夜間０．５深夜０．２５</t>
    <phoneticPr fontId="2"/>
  </si>
  <si>
    <t>家事夜間０．５深夜０．２５・２人</t>
    <phoneticPr fontId="2"/>
  </si>
  <si>
    <t>家事夜間０．５深夜０．５</t>
    <phoneticPr fontId="2"/>
  </si>
  <si>
    <t>家事夜間０．５深夜０．５・２人</t>
    <phoneticPr fontId="2"/>
  </si>
  <si>
    <t>家事夜間０．５深夜０．７５</t>
    <phoneticPr fontId="2"/>
  </si>
  <si>
    <t>家事夜間０．５深夜０．７５・２人</t>
    <phoneticPr fontId="2"/>
  </si>
  <si>
    <t>家事夜間０．５深夜１．０</t>
    <phoneticPr fontId="2"/>
  </si>
  <si>
    <t>家事夜間０．５深夜１．０・２人</t>
    <phoneticPr fontId="2"/>
  </si>
  <si>
    <t>家事夜間０．７５深夜０．２５</t>
    <phoneticPr fontId="2"/>
  </si>
  <si>
    <t>家事夜間０．７５深夜０．２５・２人</t>
    <phoneticPr fontId="2"/>
  </si>
  <si>
    <t>家事夜間０．７５深夜０．５</t>
    <phoneticPr fontId="2"/>
  </si>
  <si>
    <t>家事夜間０．７５深夜０．５・２人</t>
    <phoneticPr fontId="2"/>
  </si>
  <si>
    <t>家事夜間０．７５深夜０．７５</t>
    <phoneticPr fontId="2"/>
  </si>
  <si>
    <t>家事夜間０．７５深夜０．７５・２人</t>
    <phoneticPr fontId="2"/>
  </si>
  <si>
    <t>家事夜間１．０深夜０．２５</t>
    <phoneticPr fontId="2"/>
  </si>
  <si>
    <t>家事夜間１．０深夜０．２５・２人</t>
    <phoneticPr fontId="2"/>
  </si>
  <si>
    <t>家事夜間１．０深夜０．５</t>
    <phoneticPr fontId="2"/>
  </si>
  <si>
    <t>家事夜間１．０深夜０．５・２人</t>
    <phoneticPr fontId="2"/>
  </si>
  <si>
    <t>家事夜間１．２５深夜０．２５</t>
    <phoneticPr fontId="2"/>
  </si>
  <si>
    <t>家事夜間１．２５深夜０．２５・２人</t>
    <phoneticPr fontId="2"/>
  </si>
  <si>
    <t>家事日跨増深夜０．５・深夜０．２５</t>
    <phoneticPr fontId="2"/>
  </si>
  <si>
    <t>家事日跨増深夜０．５・深夜０．２５・２人</t>
    <phoneticPr fontId="2"/>
  </si>
  <si>
    <t>家事日跨増深夜０．５・深夜０．５</t>
    <phoneticPr fontId="2"/>
  </si>
  <si>
    <t>家事日跨増深夜０．５・深夜０．５・２人</t>
    <phoneticPr fontId="2"/>
  </si>
  <si>
    <t>家事日跨増深夜０．５・深夜０．７５</t>
    <phoneticPr fontId="2"/>
  </si>
  <si>
    <t>家事日跨増深夜０．５・深夜０．７５・２人</t>
    <phoneticPr fontId="2"/>
  </si>
  <si>
    <t>家事日跨増深夜０．５・深夜１．０</t>
    <phoneticPr fontId="2"/>
  </si>
  <si>
    <t>家事日跨増深夜０．５・深夜１．０・２人</t>
    <phoneticPr fontId="2"/>
  </si>
  <si>
    <t>家事日跨増深夜０．７５・深夜０．２５</t>
    <phoneticPr fontId="2"/>
  </si>
  <si>
    <t>家事日跨増深夜０．７５・深夜０．２５・２人</t>
    <phoneticPr fontId="2"/>
  </si>
  <si>
    <t>家事日跨増深夜０．７５・深夜０．５</t>
    <phoneticPr fontId="2"/>
  </si>
  <si>
    <t>家事日跨増深夜０．７５・深夜０．５・２人</t>
    <phoneticPr fontId="2"/>
  </si>
  <si>
    <t>家事日跨増深夜０．７５・深夜０．７５</t>
    <phoneticPr fontId="2"/>
  </si>
  <si>
    <t>家事日跨増深夜０．７５・深夜０．７５・２人</t>
    <phoneticPr fontId="2"/>
  </si>
  <si>
    <t>家事日跨増深夜１．０・深夜０．２５</t>
    <phoneticPr fontId="2"/>
  </si>
  <si>
    <t>家事日跨増深夜１．０・深夜０．２５・２人</t>
    <phoneticPr fontId="2"/>
  </si>
  <si>
    <t>家事日跨増深夜１．０・深夜０．５</t>
    <phoneticPr fontId="2"/>
  </si>
  <si>
    <t>家事日跨増深夜１．０・深夜０．５・２人</t>
    <phoneticPr fontId="2"/>
  </si>
  <si>
    <t>家事日跨増深夜１．２５・深夜０．２５</t>
    <phoneticPr fontId="2"/>
  </si>
  <si>
    <t>家事日跨増深夜１．２５・深夜０．２５・２人</t>
    <phoneticPr fontId="2"/>
  </si>
  <si>
    <t>家事早朝０．５・日中０．２５</t>
    <phoneticPr fontId="2"/>
  </si>
  <si>
    <t>家事早朝０．５・日中０．２５・２人</t>
    <phoneticPr fontId="2"/>
  </si>
  <si>
    <t>家事早朝０．５・日中０．５</t>
    <phoneticPr fontId="2"/>
  </si>
  <si>
    <t>家事早朝０．５・日中０．５・２人</t>
    <phoneticPr fontId="2"/>
  </si>
  <si>
    <t>家事早朝０．５・日中０．７５</t>
    <phoneticPr fontId="2"/>
  </si>
  <si>
    <t>家事早朝０．５・日中０．７５・２人</t>
    <phoneticPr fontId="2"/>
  </si>
  <si>
    <t>家事早朝０．５・日中１．０</t>
    <phoneticPr fontId="2"/>
  </si>
  <si>
    <t>家事早朝０．５・日中１．０・２人</t>
    <phoneticPr fontId="2"/>
  </si>
  <si>
    <t>家事早朝０．７５・日中０．２５</t>
    <phoneticPr fontId="2"/>
  </si>
  <si>
    <t>家事早朝０．７５・日中０．２５・２人</t>
    <phoneticPr fontId="2"/>
  </si>
  <si>
    <t>家事早朝０．７５・日中０．５</t>
    <phoneticPr fontId="2"/>
  </si>
  <si>
    <t>家事早朝０．７５・日中０．５・２人</t>
    <phoneticPr fontId="2"/>
  </si>
  <si>
    <t>家事早朝０．７５・日中０．７５</t>
    <phoneticPr fontId="2"/>
  </si>
  <si>
    <t>家事早朝０．７５・日中０．７５・２人</t>
    <phoneticPr fontId="2"/>
  </si>
  <si>
    <t>家事早朝１．０・日中０．２５</t>
    <phoneticPr fontId="2"/>
  </si>
  <si>
    <t>家事早朝１．０・日中０．２５・２人</t>
    <phoneticPr fontId="2"/>
  </si>
  <si>
    <t>家事早朝１．０・日中０．５</t>
    <phoneticPr fontId="2"/>
  </si>
  <si>
    <t>家事早朝１．０・日中０．５・２人</t>
    <phoneticPr fontId="2"/>
  </si>
  <si>
    <t>家事早朝１．２５・日中０．２５</t>
    <phoneticPr fontId="2"/>
  </si>
  <si>
    <t>家事早朝１．２５・日中０．２５・２人</t>
    <phoneticPr fontId="2"/>
  </si>
  <si>
    <t>家事日中０．５・夜間０．２５</t>
    <phoneticPr fontId="2"/>
  </si>
  <si>
    <t>家事日中０．５・夜間０．２５・２人</t>
    <phoneticPr fontId="2"/>
  </si>
  <si>
    <t>家事日中０．５・夜間０．５</t>
    <phoneticPr fontId="2"/>
  </si>
  <si>
    <t>家事日中０．５・夜間０．５・２人</t>
    <phoneticPr fontId="2"/>
  </si>
  <si>
    <t>家事日中０．５・夜間０．７５</t>
    <phoneticPr fontId="2"/>
  </si>
  <si>
    <t>家事日中０．５・夜間０．７５・２人</t>
    <phoneticPr fontId="2"/>
  </si>
  <si>
    <t>家事日中０．５・夜間１．０</t>
    <phoneticPr fontId="2"/>
  </si>
  <si>
    <t>家事日中０．５・夜間１．０・２人</t>
    <phoneticPr fontId="2"/>
  </si>
  <si>
    <t>家事日中０．７５・夜間０．２５</t>
    <phoneticPr fontId="2"/>
  </si>
  <si>
    <t>家事日中０．７５・夜間０．２５・２人</t>
    <phoneticPr fontId="2"/>
  </si>
  <si>
    <t>家事日中０．７５・夜間０．５</t>
    <phoneticPr fontId="2"/>
  </si>
  <si>
    <t>家事日中０．７５・夜間０．５・２人</t>
    <phoneticPr fontId="2"/>
  </si>
  <si>
    <t>家事日中０．７５・夜間０．７５</t>
    <phoneticPr fontId="2"/>
  </si>
  <si>
    <t>家事日中０．７５・夜間０．７５・２人</t>
    <phoneticPr fontId="2"/>
  </si>
  <si>
    <t>家事日中１．０・夜間０．２５</t>
    <phoneticPr fontId="2"/>
  </si>
  <si>
    <t>家事日中１．０・夜間０．２５・２人</t>
    <phoneticPr fontId="2"/>
  </si>
  <si>
    <t>家事日中１．０・夜間０．５</t>
    <phoneticPr fontId="2"/>
  </si>
  <si>
    <t>家事日中１．０・夜間０．５・２人</t>
    <phoneticPr fontId="2"/>
  </si>
  <si>
    <t>家事日中１．２５・夜間０．２５</t>
    <phoneticPr fontId="2"/>
  </si>
  <si>
    <t>家事日中１．２５・夜間０．２５・２人</t>
    <phoneticPr fontId="2"/>
  </si>
  <si>
    <t>家事深夜０．５</t>
    <phoneticPr fontId="2"/>
  </si>
  <si>
    <t>家事深夜０．５・基礎</t>
    <phoneticPr fontId="2"/>
  </si>
  <si>
    <t>家事深夜０．７５</t>
    <phoneticPr fontId="2"/>
  </si>
  <si>
    <t>家事深夜０．７５・基礎</t>
    <phoneticPr fontId="2"/>
  </si>
  <si>
    <t>家事深夜１．０</t>
    <phoneticPr fontId="2"/>
  </si>
  <si>
    <t>家事深夜１．０・基礎</t>
    <phoneticPr fontId="2"/>
  </si>
  <si>
    <t>家事深夜１．２５</t>
    <phoneticPr fontId="2"/>
  </si>
  <si>
    <t>家事深夜１．２５・基礎</t>
    <phoneticPr fontId="2"/>
  </si>
  <si>
    <t>家事深夜１．５</t>
    <phoneticPr fontId="2"/>
  </si>
  <si>
    <t>家事深夜１．５・基礎</t>
    <phoneticPr fontId="2"/>
  </si>
  <si>
    <t>家事深夜１．７５</t>
    <phoneticPr fontId="2"/>
  </si>
  <si>
    <t>家事深夜１．７５・基礎</t>
    <phoneticPr fontId="2"/>
  </si>
  <si>
    <t>家事深夜２．０</t>
    <phoneticPr fontId="2"/>
  </si>
  <si>
    <t>家事深夜２．０・基礎</t>
    <phoneticPr fontId="2"/>
  </si>
  <si>
    <t>家事深夜２．２５</t>
    <phoneticPr fontId="2"/>
  </si>
  <si>
    <t>家事深夜２．２５・基礎</t>
    <phoneticPr fontId="2"/>
  </si>
  <si>
    <t>家事深夜２．５</t>
    <phoneticPr fontId="2"/>
  </si>
  <si>
    <t>家事深夜２．５・基礎</t>
    <phoneticPr fontId="2"/>
  </si>
  <si>
    <t>家事深夜２．７５</t>
    <phoneticPr fontId="2"/>
  </si>
  <si>
    <t>家事深夜２．７５・基礎</t>
    <phoneticPr fontId="2"/>
  </si>
  <si>
    <t>家事深夜３．０</t>
    <phoneticPr fontId="2"/>
  </si>
  <si>
    <t>家事深夜３．０・基礎</t>
    <phoneticPr fontId="2"/>
  </si>
  <si>
    <t>家事深夜３．２５</t>
    <phoneticPr fontId="2"/>
  </si>
  <si>
    <t>家事深夜３．２５・基礎</t>
    <phoneticPr fontId="2"/>
  </si>
  <si>
    <t>家事深夜３．５</t>
    <phoneticPr fontId="2"/>
  </si>
  <si>
    <t>家事深夜３．５・基礎</t>
    <phoneticPr fontId="2"/>
  </si>
  <si>
    <t>家事深夜３．７５</t>
    <phoneticPr fontId="2"/>
  </si>
  <si>
    <t>家事深夜３．７５・基礎</t>
    <phoneticPr fontId="2"/>
  </si>
  <si>
    <t>家事深夜４．０</t>
    <phoneticPr fontId="2"/>
  </si>
  <si>
    <t>家事深夜４．０・基礎</t>
    <phoneticPr fontId="2"/>
  </si>
  <si>
    <t>家事深夜４．２５</t>
    <phoneticPr fontId="2"/>
  </si>
  <si>
    <t>家事深夜４．２５・基礎</t>
    <phoneticPr fontId="2"/>
  </si>
  <si>
    <t>家事深夜４．５</t>
    <phoneticPr fontId="2"/>
  </si>
  <si>
    <t>家事深夜４．５・基礎</t>
    <phoneticPr fontId="2"/>
  </si>
  <si>
    <t>家事深夜４．７５</t>
    <phoneticPr fontId="2"/>
  </si>
  <si>
    <t>家事深夜４．７５・基礎</t>
    <phoneticPr fontId="2"/>
  </si>
  <si>
    <t>家事深夜５．０</t>
    <phoneticPr fontId="2"/>
  </si>
  <si>
    <t>家事深夜５．０・基礎</t>
    <phoneticPr fontId="2"/>
  </si>
  <si>
    <t>家事深夜５．２５</t>
    <phoneticPr fontId="2"/>
  </si>
  <si>
    <t>家事深夜５．２５・基礎</t>
    <phoneticPr fontId="2"/>
  </si>
  <si>
    <t>家事深夜５．５</t>
    <phoneticPr fontId="2"/>
  </si>
  <si>
    <t>家事深夜５．５・基礎</t>
    <phoneticPr fontId="2"/>
  </si>
  <si>
    <t>家事深夜５．７５</t>
    <phoneticPr fontId="2"/>
  </si>
  <si>
    <t>家事深夜５．７５・基礎</t>
    <phoneticPr fontId="2"/>
  </si>
  <si>
    <t>家事深夜６．０</t>
    <phoneticPr fontId="2"/>
  </si>
  <si>
    <t>家事深夜６．０・基礎</t>
    <phoneticPr fontId="2"/>
  </si>
  <si>
    <t>家事深夜６．２５</t>
    <phoneticPr fontId="2"/>
  </si>
  <si>
    <t>家事深夜６．２５・基礎</t>
    <phoneticPr fontId="2"/>
  </si>
  <si>
    <t>家事早朝０．５</t>
    <phoneticPr fontId="2"/>
  </si>
  <si>
    <t>家事早朝０．５・基礎</t>
    <phoneticPr fontId="2"/>
  </si>
  <si>
    <t>家事早朝０．７５</t>
    <phoneticPr fontId="2"/>
  </si>
  <si>
    <t>家事早朝０．７５・基礎</t>
    <phoneticPr fontId="2"/>
  </si>
  <si>
    <t>家事早朝１．０</t>
    <phoneticPr fontId="2"/>
  </si>
  <si>
    <t>家事早朝１．０・基礎</t>
    <phoneticPr fontId="2"/>
  </si>
  <si>
    <t>家事早朝１．２５</t>
    <phoneticPr fontId="2"/>
  </si>
  <si>
    <t>家事早朝１．２５・基礎</t>
    <phoneticPr fontId="2"/>
  </si>
  <si>
    <t>家事早朝１．５</t>
    <phoneticPr fontId="2"/>
  </si>
  <si>
    <t>家事早朝１．５・基礎</t>
    <phoneticPr fontId="2"/>
  </si>
  <si>
    <t>家事早朝１．７５</t>
    <phoneticPr fontId="2"/>
  </si>
  <si>
    <t>家事早朝１．７５・基礎</t>
    <phoneticPr fontId="2"/>
  </si>
  <si>
    <t>家事早朝２．０</t>
    <phoneticPr fontId="2"/>
  </si>
  <si>
    <t>家事早朝２．０・基礎</t>
    <phoneticPr fontId="2"/>
  </si>
  <si>
    <t>家事早朝２．２５</t>
    <phoneticPr fontId="2"/>
  </si>
  <si>
    <t>家事早朝２．２５・基礎</t>
    <phoneticPr fontId="2"/>
  </si>
  <si>
    <t>家事夜間０．５</t>
    <phoneticPr fontId="2"/>
  </si>
  <si>
    <t>家事夜間０．５・基礎</t>
    <phoneticPr fontId="2"/>
  </si>
  <si>
    <t>家事夜間０．７５</t>
    <phoneticPr fontId="2"/>
  </si>
  <si>
    <t>家事夜間０．７５・基礎</t>
    <phoneticPr fontId="2"/>
  </si>
  <si>
    <t>家事夜間１．０</t>
    <phoneticPr fontId="2"/>
  </si>
  <si>
    <t>家事夜間１．０・基礎</t>
    <phoneticPr fontId="2"/>
  </si>
  <si>
    <t>家事夜間１．２５</t>
    <phoneticPr fontId="2"/>
  </si>
  <si>
    <t>家事夜間１．２５・基礎</t>
    <phoneticPr fontId="2"/>
  </si>
  <si>
    <t>家事夜間１．５</t>
    <phoneticPr fontId="2"/>
  </si>
  <si>
    <t>家事夜間１．５・基礎</t>
    <phoneticPr fontId="2"/>
  </si>
  <si>
    <t>家事夜間１．７５</t>
    <phoneticPr fontId="2"/>
  </si>
  <si>
    <t>家事夜間１．７５・基礎</t>
    <phoneticPr fontId="2"/>
  </si>
  <si>
    <t>家事夜間２．０</t>
    <phoneticPr fontId="2"/>
  </si>
  <si>
    <t>家事夜間２．０・基礎</t>
    <phoneticPr fontId="2"/>
  </si>
  <si>
    <t>家事夜間２．２５</t>
    <phoneticPr fontId="2"/>
  </si>
  <si>
    <t>家事夜間２．２５・基礎</t>
    <phoneticPr fontId="2"/>
  </si>
  <si>
    <t>家事夜間２．５</t>
    <phoneticPr fontId="2"/>
  </si>
  <si>
    <t>家事夜間２．５・基礎</t>
    <phoneticPr fontId="2"/>
  </si>
  <si>
    <t>家事夜間２．７５</t>
    <phoneticPr fontId="2"/>
  </si>
  <si>
    <t>家事夜間２．７５・基礎</t>
    <phoneticPr fontId="2"/>
  </si>
  <si>
    <t>家事夜間３．０</t>
    <phoneticPr fontId="2"/>
  </si>
  <si>
    <t>家事夜間３．０・基礎</t>
    <phoneticPr fontId="2"/>
  </si>
  <si>
    <t>家事夜間３．２５</t>
    <phoneticPr fontId="2"/>
  </si>
  <si>
    <t>家事夜間３．２５・基礎</t>
    <phoneticPr fontId="2"/>
  </si>
  <si>
    <t>家事夜間３．５</t>
    <phoneticPr fontId="2"/>
  </si>
  <si>
    <t>家事夜間３．５・基礎</t>
    <phoneticPr fontId="2"/>
  </si>
  <si>
    <t>家事夜間３．７５</t>
    <phoneticPr fontId="2"/>
  </si>
  <si>
    <t>家事夜間３．７５・基礎</t>
    <phoneticPr fontId="2"/>
  </si>
  <si>
    <t>家事夜間４．０</t>
    <phoneticPr fontId="2"/>
  </si>
  <si>
    <t>家事夜間４．０・基礎</t>
    <phoneticPr fontId="2"/>
  </si>
  <si>
    <t>家事夜間４．２５</t>
    <phoneticPr fontId="2"/>
  </si>
  <si>
    <t>家事夜間４．２５・基礎</t>
    <phoneticPr fontId="2"/>
  </si>
  <si>
    <t>家事夜間４．５</t>
    <phoneticPr fontId="2"/>
  </si>
  <si>
    <t>家事夜間４．５・基礎</t>
    <phoneticPr fontId="2"/>
  </si>
  <si>
    <t>身体重度研修早朝１．０・日中０．５</t>
    <phoneticPr fontId="2"/>
  </si>
  <si>
    <t>身体重度研修早朝１．０・日中０．５・２人</t>
    <phoneticPr fontId="2"/>
  </si>
  <si>
    <t>身体重度研修早朝１．０・日中１．０</t>
    <phoneticPr fontId="2"/>
  </si>
  <si>
    <t>身体重度研修早朝１．０・日中１．０・２人</t>
    <phoneticPr fontId="2"/>
  </si>
  <si>
    <t>身体重度研修早朝１．０・日中１．５</t>
    <phoneticPr fontId="2"/>
  </si>
  <si>
    <t>身体重度研修早朝１．０・日中１．５・２人</t>
    <phoneticPr fontId="2"/>
  </si>
  <si>
    <t>身体重度研修早朝１．０・日中２．０</t>
    <phoneticPr fontId="2"/>
  </si>
  <si>
    <t>身体重度研修早朝１．０・日中２．０・２人</t>
    <phoneticPr fontId="2"/>
  </si>
  <si>
    <t>身体重度研修夜間１．０・深夜０．５</t>
    <phoneticPr fontId="2"/>
  </si>
  <si>
    <t>身体重度研修夜間１．０・深夜０．５・２人</t>
    <phoneticPr fontId="2"/>
  </si>
  <si>
    <t>身体重度研修夜間１．０・深夜１．０</t>
    <phoneticPr fontId="2"/>
  </si>
  <si>
    <t>身体重度研修夜間１．０・深夜１．０・２人</t>
    <phoneticPr fontId="2"/>
  </si>
  <si>
    <t>身体重度研修夜間１．０・深夜１．５</t>
    <phoneticPr fontId="2"/>
  </si>
  <si>
    <t>身体重度研修夜間１．０・深夜１．５・２人</t>
    <phoneticPr fontId="2"/>
  </si>
  <si>
    <t>身体重度研修夜間１．０・深夜２．０</t>
    <phoneticPr fontId="2"/>
  </si>
  <si>
    <t>身体重度研修夜間１．０・深夜２．０・２人</t>
    <phoneticPr fontId="2"/>
  </si>
  <si>
    <t>身体重度研修夜間１．５・深夜０．５</t>
    <phoneticPr fontId="2"/>
  </si>
  <si>
    <t>身体重度研修夜間１．５・深夜０．５・２人</t>
    <phoneticPr fontId="2"/>
  </si>
  <si>
    <t>身体重度研修夜間１．５・深夜１．０</t>
    <phoneticPr fontId="2"/>
  </si>
  <si>
    <t>身体重度研修夜間１．５・深夜１．０・２人</t>
    <phoneticPr fontId="2"/>
  </si>
  <si>
    <t>身体重度研修夜間１．５・深夜１．５</t>
    <phoneticPr fontId="2"/>
  </si>
  <si>
    <t>身体重度研修夜間１．５・深夜１．５・２人</t>
    <phoneticPr fontId="2"/>
  </si>
  <si>
    <t>身体重度研修夜間２．０・深夜０．５</t>
    <phoneticPr fontId="2"/>
  </si>
  <si>
    <t>身体重度研修夜間２．０・深夜０．５・２人</t>
    <phoneticPr fontId="2"/>
  </si>
  <si>
    <t>身体重度研修夜間２．０・深夜１．０</t>
    <phoneticPr fontId="2"/>
  </si>
  <si>
    <t>身体重度研修夜間２．０・深夜１．０・２人</t>
    <phoneticPr fontId="2"/>
  </si>
  <si>
    <t>身体重度研修夜間２．５・深夜０．５</t>
    <phoneticPr fontId="2"/>
  </si>
  <si>
    <t>身体重度研修夜間２．５・深夜０．５・２人</t>
    <phoneticPr fontId="2"/>
  </si>
  <si>
    <t>身体重度研修深夜１．５</t>
    <phoneticPr fontId="2"/>
  </si>
  <si>
    <t>身体重度研修深夜２．５</t>
    <phoneticPr fontId="2"/>
  </si>
  <si>
    <t>身体重度研修早朝１．５</t>
    <phoneticPr fontId="2"/>
  </si>
  <si>
    <t>(2)早朝
 １時間以上
 １時間３０分未満</t>
    <phoneticPr fontId="2"/>
  </si>
  <si>
    <t>身体重度研修早朝２．５</t>
    <phoneticPr fontId="2"/>
  </si>
  <si>
    <t>身体重度研修夜間１．５</t>
    <phoneticPr fontId="2"/>
  </si>
  <si>
    <t>身体重度研修夜間２．５</t>
    <phoneticPr fontId="2"/>
  </si>
  <si>
    <t>身体日跨増深夜０．５・深夜０．５</t>
    <phoneticPr fontId="2"/>
  </si>
  <si>
    <t>身体日跨増深夜０．５・深夜０．５・２人</t>
    <phoneticPr fontId="2"/>
  </si>
  <si>
    <t>身体日跨増深夜０．５・深夜１．０</t>
    <phoneticPr fontId="2"/>
  </si>
  <si>
    <t>身体日跨増深夜０．５・深夜１．０・２人</t>
    <phoneticPr fontId="2"/>
  </si>
  <si>
    <t>身体日跨増深夜０．５・深夜１．５</t>
    <phoneticPr fontId="2"/>
  </si>
  <si>
    <t>身体日跨増深夜０．５・深夜１．５・２人</t>
    <phoneticPr fontId="2"/>
  </si>
  <si>
    <t>身体日跨増深夜０．５・深夜２．０</t>
    <phoneticPr fontId="2"/>
  </si>
  <si>
    <t>身体日跨増深夜０．５・深夜２．０・２人</t>
    <phoneticPr fontId="2"/>
  </si>
  <si>
    <t>身体日跨増深夜０．５・深夜２．５</t>
    <phoneticPr fontId="2"/>
  </si>
  <si>
    <t>身体日跨増深夜０．５・深夜２．５・２人</t>
    <phoneticPr fontId="2"/>
  </si>
  <si>
    <t>身体日跨増深夜１．０・深夜０．５・２人</t>
    <phoneticPr fontId="2"/>
  </si>
  <si>
    <t>身体日跨増深夜１．０・深夜１．０・２人</t>
    <phoneticPr fontId="2"/>
  </si>
  <si>
    <t>身体日跨増深夜１．０・深夜１．５・２人</t>
    <phoneticPr fontId="2"/>
  </si>
  <si>
    <t>身体日跨増深夜１．０・深夜２．０・２人</t>
    <phoneticPr fontId="2"/>
  </si>
  <si>
    <t>身体日跨増深夜１．５・深夜０．５・２人</t>
    <phoneticPr fontId="2"/>
  </si>
  <si>
    <t>身体日跨増深夜１．５・深夜１．０・２人</t>
    <phoneticPr fontId="2"/>
  </si>
  <si>
    <t>身体日跨増深夜１．５・深夜１．５・２人</t>
    <phoneticPr fontId="2"/>
  </si>
  <si>
    <t>身体日跨増深夜２．０・深夜０．５・２人</t>
    <phoneticPr fontId="2"/>
  </si>
  <si>
    <t>身体日跨増深夜２．０・深夜１．０・２人</t>
    <phoneticPr fontId="2"/>
  </si>
  <si>
    <t>身体日跨増深夜２．５・深夜０．５・２人</t>
    <phoneticPr fontId="2"/>
  </si>
  <si>
    <t>身体夜間０．５・深夜０．５・２人</t>
    <phoneticPr fontId="2"/>
  </si>
  <si>
    <t>身体夜間０．５・深夜１．０・２人</t>
    <phoneticPr fontId="2"/>
  </si>
  <si>
    <t>身体夜間０．５・深夜１．５・２人</t>
    <phoneticPr fontId="2"/>
  </si>
  <si>
    <t>身体夜間０．５・深夜２．０・２人</t>
    <phoneticPr fontId="2"/>
  </si>
  <si>
    <t>身体夜間１．０・深夜０．５・２人</t>
    <phoneticPr fontId="2"/>
  </si>
  <si>
    <t>身体夜間１．０・深夜１．０・２人</t>
    <phoneticPr fontId="2"/>
  </si>
  <si>
    <t>身体夜間１．０・深夜１．５・２人</t>
    <phoneticPr fontId="2"/>
  </si>
  <si>
    <t>身体夜間１．０・深夜２．０・２人</t>
    <phoneticPr fontId="2"/>
  </si>
  <si>
    <t>身体夜間１．５・深夜０．５・２人</t>
    <phoneticPr fontId="2"/>
  </si>
  <si>
    <t>身体夜間１．５・深夜１．０・２人</t>
    <phoneticPr fontId="2"/>
  </si>
  <si>
    <t>身体夜間１．５・深夜１．５・２人</t>
    <phoneticPr fontId="2"/>
  </si>
  <si>
    <t>身体夜間２．０・深夜０．５・２人</t>
    <phoneticPr fontId="2"/>
  </si>
  <si>
    <t>身体夜間２．０・深夜１．０・２人</t>
    <phoneticPr fontId="2"/>
  </si>
  <si>
    <t>身体夜間２．５・深夜０．５・２人</t>
    <phoneticPr fontId="2"/>
  </si>
  <si>
    <t xml:space="preserve"> </t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</si>
</sst>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31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9" fontId="5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5" fillId="0" borderId="10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left" vertical="top"/>
    </xf>
    <xf numFmtId="3" fontId="4" fillId="0" borderId="11" xfId="0" applyNumberFormat="1" applyFont="1" applyFill="1" applyBorder="1" applyAlignment="1">
      <alignment horizontal="left" vertical="top"/>
    </xf>
    <xf numFmtId="3" fontId="4" fillId="0" borderId="7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textRotation="255"/>
    </xf>
    <xf numFmtId="0" fontId="5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0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/>
    <xf numFmtId="0" fontId="4" fillId="0" borderId="7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textRotation="255"/>
    </xf>
    <xf numFmtId="0" fontId="4" fillId="0" borderId="13" xfId="0" applyFont="1" applyFill="1" applyBorder="1" applyAlignment="1">
      <alignment horizontal="left" vertical="top" textRotation="255"/>
    </xf>
    <xf numFmtId="0" fontId="4" fillId="0" borderId="5" xfId="0" applyFont="1" applyFill="1" applyBorder="1" applyAlignment="1">
      <alignment horizontal="left" vertical="top" textRotation="255"/>
    </xf>
    <xf numFmtId="176" fontId="4" fillId="0" borderId="7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top" wrapText="1"/>
    </xf>
    <xf numFmtId="176" fontId="4" fillId="0" borderId="6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176" fontId="4" fillId="0" borderId="9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9" fontId="5" fillId="0" borderId="8" xfId="0" applyNumberFormat="1" applyFont="1" applyFill="1" applyBorder="1" applyAlignment="1">
      <alignment horizontal="right" vertical="center"/>
    </xf>
    <xf numFmtId="9" fontId="5" fillId="0" borderId="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left" vertical="top" wrapText="1"/>
    </xf>
    <xf numFmtId="176" fontId="4" fillId="0" borderId="7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textRotation="255"/>
    </xf>
    <xf numFmtId="0" fontId="4" fillId="0" borderId="13" xfId="0" applyFont="1" applyFill="1" applyBorder="1" applyAlignment="1">
      <alignment horizontal="center" vertical="top" textRotation="255"/>
    </xf>
    <xf numFmtId="0" fontId="4" fillId="0" borderId="5" xfId="0" applyFont="1" applyFill="1" applyBorder="1" applyAlignment="1">
      <alignment horizontal="center" vertical="top" textRotation="255"/>
    </xf>
    <xf numFmtId="176" fontId="4" fillId="0" borderId="2" xfId="0" applyNumberFormat="1" applyFont="1" applyFill="1" applyBorder="1" applyAlignment="1">
      <alignment horizontal="center" vertical="top" textRotation="255"/>
    </xf>
    <xf numFmtId="176" fontId="4" fillId="0" borderId="13" xfId="0" applyNumberFormat="1" applyFont="1" applyFill="1" applyBorder="1" applyAlignment="1">
      <alignment horizontal="center" vertical="top" textRotation="255"/>
    </xf>
    <xf numFmtId="176" fontId="4" fillId="0" borderId="5" xfId="0" applyNumberFormat="1" applyFont="1" applyFill="1" applyBorder="1" applyAlignment="1">
      <alignment horizontal="center" vertical="top" textRotation="255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7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3" fontId="6" fillId="0" borderId="5" xfId="0" applyNumberFormat="1" applyFont="1" applyFill="1" applyBorder="1" applyAlignment="1">
      <alignment vertical="center"/>
    </xf>
    <xf numFmtId="0" fontId="0" fillId="0" borderId="14" xfId="1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0" fillId="0" borderId="10" xfId="1" applyFont="1" applyFill="1" applyBorder="1">
      <alignment vertical="center"/>
    </xf>
    <xf numFmtId="0" fontId="0" fillId="0" borderId="11" xfId="1" applyFont="1" applyFill="1" applyBorder="1">
      <alignment vertical="center"/>
    </xf>
    <xf numFmtId="0" fontId="0" fillId="0" borderId="14" xfId="2" applyFont="1" applyFill="1" applyBorder="1">
      <alignment vertical="center"/>
    </xf>
    <xf numFmtId="0" fontId="0" fillId="0" borderId="0" xfId="2" applyFont="1" applyFill="1" applyBorder="1">
      <alignment vertical="center"/>
    </xf>
    <xf numFmtId="0" fontId="0" fillId="0" borderId="10" xfId="2" applyFont="1" applyFill="1" applyBorder="1">
      <alignment vertical="center"/>
    </xf>
    <xf numFmtId="0" fontId="0" fillId="0" borderId="11" xfId="2" applyFont="1" applyFill="1" applyBorder="1">
      <alignment vertical="center"/>
    </xf>
    <xf numFmtId="0" fontId="0" fillId="0" borderId="0" xfId="1" applyFont="1" applyFill="1">
      <alignment vertical="center"/>
    </xf>
    <xf numFmtId="0" fontId="0" fillId="0" borderId="9" xfId="1" applyFont="1" applyFill="1" applyBorder="1">
      <alignment vertical="center"/>
    </xf>
    <xf numFmtId="0" fontId="0" fillId="0" borderId="12" xfId="1" applyFont="1" applyFill="1" applyBorder="1">
      <alignment vertical="center"/>
    </xf>
    <xf numFmtId="0" fontId="0" fillId="0" borderId="6" xfId="2" applyFont="1" applyFill="1" applyBorder="1">
      <alignment vertical="center"/>
    </xf>
    <xf numFmtId="0" fontId="0" fillId="0" borderId="9" xfId="2" applyFont="1" applyFill="1" applyBorder="1">
      <alignment vertical="center"/>
    </xf>
    <xf numFmtId="0" fontId="0" fillId="0" borderId="12" xfId="2" applyFont="1" applyFill="1" applyBorder="1">
      <alignment vertical="center"/>
    </xf>
    <xf numFmtId="0" fontId="0" fillId="0" borderId="6" xfId="1" applyFont="1" applyFill="1" applyBorder="1">
      <alignment vertical="center"/>
    </xf>
  </cellXfs>
  <cellStyles count="3">
    <cellStyle name="標準" xfId="0" builtinId="0"/>
    <cellStyle name="標準 13" xfId="2"/>
    <cellStyle name="標準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09140000/share/03&#20171;&#35703;&#32102;&#20184;&#20418;/802&#35531;&#27714;&#20107;&#21209;/&#22269;&#20445;&#36899;/&#12452;&#12531;&#12479;&#12540;&#12501;&#12455;&#12540;&#12473;/H27&#24230;/&#24179;&#25104;&#65298;&#65303;&#24180;&#65300;&#26376;&#26045;&#34892;&#12395;&#20418;&#12427;&#12452;&#12531;&#12479;&#12501;&#12455;&#12540;&#12473;&#20181;&#27096;&#26360;&#31561;/&#20171;&#35703;&#32102;&#20184;&#36027;&#31561;&#21336;&#20301;&#25968;&#12469;&#12540;&#12499;&#12473;&#12467;&#12540;&#12489;&#34920;/&#20998;&#21106;&#29256;/&#65303;-1&#65294;&#20171;&#35703;&#32102;&#20184;&#36027;&#31561;&#21336;&#20301;&#25968;&#12469;&#12540;&#12499;&#12473;&#12467;&#12540;&#12489;&#65288;&#65297;&#12398;&#12415;&#65289;&#122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"/>
      <sheetName val="1居宅介護(身介、単一日中)"/>
      <sheetName val="1居宅介護(身介、単一早朝夜間)"/>
      <sheetName val="1居宅介護(身介、単一深夜)"/>
      <sheetName val="1居宅介護(身介、合成深夜)"/>
      <sheetName val="1居宅介護(身介、合成早朝)"/>
      <sheetName val="1居宅介護(身介、合成日中)"/>
      <sheetName val="1居宅介護(身介、合成夜間１)"/>
      <sheetName val="1居宅介護(身介、合成夜間２)"/>
      <sheetName val="1居宅介護(身介、2h未合成１)"/>
      <sheetName val="1居宅介護(身介、2h未合成２)"/>
      <sheetName val="1居宅介護(身介、2h未合成３)"/>
      <sheetName val="1居宅介護(身介、日中増分)"/>
      <sheetName val="1居宅介護(身介、早朝夜間増分)"/>
      <sheetName val="1居宅介護(身介、深夜増分)"/>
      <sheetName val="1居宅介護(身介重度、単一日中・早朝・夜間)"/>
      <sheetName val="1居宅介護(身介重度、単一深夜)"/>
      <sheetName val="1居宅介護(身介重度、合成１)"/>
      <sheetName val="1居宅介護(身介重度、日中早朝増分)"/>
      <sheetName val="1居宅介護(身介重度、夜間深夜増分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)"/>
      <sheetName val="1居宅介護(通院重度、日中早朝増分)"/>
      <sheetName val="1居宅介護(通院重度、夜間深夜増分)"/>
      <sheetName val="1居宅介護(家援、単一日中)"/>
      <sheetName val="1居宅介護(家援、単一早朝夜間)"/>
      <sheetName val="1居宅介護(家援、単一深夜)"/>
      <sheetName val="1居宅介護(家援、合成１)"/>
      <sheetName val="1居宅介護(家援、合成２)"/>
      <sheetName val="1居宅介護(家援、2h未合成１)"/>
      <sheetName val="1居宅介護(家援、日中増分)"/>
      <sheetName val="1居宅介護(家援、早朝夜間増分)"/>
      <sheetName val="1居宅介護(家援、深夜増分)"/>
      <sheetName val="1居宅介護(家援重度、単一日中)"/>
      <sheetName val="1居宅介護(家援重度、単一早朝夜間)"/>
      <sheetName val="1居宅介護(家援重度、単一深夜)"/>
      <sheetName val="1居宅介護(家援重度、合成１)"/>
      <sheetName val="1居宅介護(家援重度、合成２)"/>
      <sheetName val="1居宅介護(家援重度、2h未合成１)"/>
      <sheetName val="1居宅介護(家援重度、日中増分)"/>
      <sheetName val="1居宅介護(家援重度、早朝夜間増分)"/>
      <sheetName val="1居宅介護(家援重度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単独加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V8">
            <v>183</v>
          </cell>
        </row>
        <row r="10">
          <cell r="V10">
            <v>273</v>
          </cell>
        </row>
        <row r="12">
          <cell r="V12">
            <v>364</v>
          </cell>
        </row>
        <row r="14">
          <cell r="V14">
            <v>455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L13">
            <v>146</v>
          </cell>
        </row>
        <row r="17">
          <cell r="L17">
            <v>189</v>
          </cell>
        </row>
        <row r="21">
          <cell r="L21">
            <v>229</v>
          </cell>
        </row>
        <row r="25">
          <cell r="L25">
            <v>264</v>
          </cell>
        </row>
        <row r="29">
          <cell r="L29">
            <v>298</v>
          </cell>
        </row>
      </sheetData>
      <sheetData sheetId="41"/>
      <sheetData sheetId="42"/>
      <sheetData sheetId="43"/>
      <sheetData sheetId="44"/>
      <sheetData sheetId="45"/>
      <sheetData sheetId="46">
        <row r="9">
          <cell r="L9">
            <v>34</v>
          </cell>
        </row>
        <row r="13">
          <cell r="L13">
            <v>68</v>
          </cell>
        </row>
        <row r="17">
          <cell r="L17">
            <v>102</v>
          </cell>
        </row>
        <row r="21">
          <cell r="L21">
            <v>136</v>
          </cell>
        </row>
        <row r="25">
          <cell r="L25">
            <v>170</v>
          </cell>
        </row>
        <row r="29">
          <cell r="L29">
            <v>204</v>
          </cell>
        </row>
        <row r="33">
          <cell r="L33">
            <v>238</v>
          </cell>
        </row>
        <row r="37">
          <cell r="L37">
            <v>272</v>
          </cell>
        </row>
        <row r="41">
          <cell r="L41">
            <v>306</v>
          </cell>
        </row>
        <row r="45">
          <cell r="L45">
            <v>340</v>
          </cell>
        </row>
        <row r="49">
          <cell r="L49">
            <v>374</v>
          </cell>
        </row>
        <row r="53">
          <cell r="L53">
            <v>408</v>
          </cell>
        </row>
        <row r="57">
          <cell r="L57">
            <v>442</v>
          </cell>
        </row>
        <row r="61">
          <cell r="L61">
            <v>476</v>
          </cell>
        </row>
        <row r="65">
          <cell r="L65">
            <v>510</v>
          </cell>
        </row>
        <row r="69">
          <cell r="L69">
            <v>544</v>
          </cell>
        </row>
        <row r="73">
          <cell r="L73">
            <v>578</v>
          </cell>
        </row>
        <row r="77">
          <cell r="L77">
            <v>612</v>
          </cell>
        </row>
        <row r="81">
          <cell r="L81">
            <v>646</v>
          </cell>
        </row>
        <row r="85">
          <cell r="L85">
            <v>680</v>
          </cell>
        </row>
        <row r="89">
          <cell r="L89">
            <v>714</v>
          </cell>
        </row>
        <row r="93">
          <cell r="L93">
            <v>748</v>
          </cell>
        </row>
        <row r="97">
          <cell r="L97">
            <v>782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AU99"/>
  <sheetViews>
    <sheetView tabSelected="1" view="pageBreakPreview" zoomScale="85" zoomScaleNormal="100" zoomScaleSheetLayoutView="85" workbookViewId="0">
      <selection activeCell="H3" sqref="H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2" width="2.375" style="50" customWidth="1"/>
    <col min="13" max="13" width="3.1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955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1111</v>
      </c>
      <c r="C8" s="6" t="s">
        <v>702</v>
      </c>
      <c r="D8" s="188" t="s">
        <v>954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1"/>
      <c r="AQ8" s="32"/>
      <c r="AR8" s="33"/>
      <c r="AS8" s="296">
        <f>ROUND(L10,0)</f>
        <v>248</v>
      </c>
      <c r="AT8" s="182" t="s">
        <v>2613</v>
      </c>
    </row>
    <row r="9" spans="1:47" ht="17.100000000000001" customHeight="1">
      <c r="A9" s="4">
        <v>15</v>
      </c>
      <c r="B9" s="5">
        <v>1112</v>
      </c>
      <c r="C9" s="6" t="s">
        <v>703</v>
      </c>
      <c r="D9" s="190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2614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2615</v>
      </c>
      <c r="AQ9" s="186">
        <v>1</v>
      </c>
      <c r="AR9" s="187"/>
      <c r="AS9" s="296">
        <f>ROUND(L10*AQ9,0)</f>
        <v>248</v>
      </c>
      <c r="AT9" s="22"/>
    </row>
    <row r="10" spans="1:47" ht="17.100000000000001" customHeight="1">
      <c r="A10" s="4">
        <v>15</v>
      </c>
      <c r="B10" s="5">
        <v>1113</v>
      </c>
      <c r="C10" s="6" t="s">
        <v>1534</v>
      </c>
      <c r="D10" s="139"/>
      <c r="E10" s="140"/>
      <c r="F10" s="140"/>
      <c r="G10" s="103"/>
      <c r="H10" s="104"/>
      <c r="I10" s="104"/>
      <c r="J10" s="104"/>
      <c r="K10" s="104"/>
      <c r="L10" s="297">
        <v>248</v>
      </c>
      <c r="M10" s="297"/>
      <c r="N10" s="9" t="s">
        <v>394</v>
      </c>
      <c r="O10" s="13"/>
      <c r="P10" s="97" t="s">
        <v>2616</v>
      </c>
      <c r="Q10" s="56"/>
      <c r="R10" s="56"/>
      <c r="S10" s="56"/>
      <c r="T10" s="56"/>
      <c r="U10" s="56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1"/>
      <c r="AQ10" s="32"/>
      <c r="AR10" s="33"/>
      <c r="AS10" s="296">
        <f>ROUND(L10*X11,0)</f>
        <v>174</v>
      </c>
      <c r="AT10" s="22"/>
    </row>
    <row r="11" spans="1:47" ht="17.100000000000001" customHeight="1">
      <c r="A11" s="4">
        <v>15</v>
      </c>
      <c r="B11" s="5">
        <v>1114</v>
      </c>
      <c r="C11" s="6" t="s">
        <v>1535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57" t="s">
        <v>2617</v>
      </c>
      <c r="Q11" s="58"/>
      <c r="R11" s="58"/>
      <c r="S11" s="58"/>
      <c r="T11" s="58"/>
      <c r="U11" s="58"/>
      <c r="V11" s="95"/>
      <c r="W11" s="17" t="s">
        <v>2615</v>
      </c>
      <c r="X11" s="186">
        <v>0.7</v>
      </c>
      <c r="Y11" s="187"/>
      <c r="Z11" s="35" t="s">
        <v>2614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2615</v>
      </c>
      <c r="AQ11" s="186">
        <v>1</v>
      </c>
      <c r="AR11" s="187"/>
      <c r="AS11" s="18">
        <f>ROUND(ROUND(L10*X11,0)*AQ11,0)</f>
        <v>174</v>
      </c>
      <c r="AT11" s="22"/>
    </row>
    <row r="12" spans="1:47" ht="17.100000000000001" customHeight="1">
      <c r="A12" s="4">
        <v>15</v>
      </c>
      <c r="B12" s="5">
        <v>1115</v>
      </c>
      <c r="C12" s="6" t="s">
        <v>705</v>
      </c>
      <c r="D12" s="188" t="s">
        <v>150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1"/>
      <c r="AQ12" s="32"/>
      <c r="AR12" s="33"/>
      <c r="AS12" s="296">
        <f>ROUND(L14,0)</f>
        <v>392</v>
      </c>
      <c r="AT12" s="22"/>
    </row>
    <row r="13" spans="1:47" ht="17.100000000000001" customHeight="1">
      <c r="A13" s="4">
        <v>15</v>
      </c>
      <c r="B13" s="5">
        <v>1116</v>
      </c>
      <c r="C13" s="6" t="s">
        <v>704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2614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2615</v>
      </c>
      <c r="AQ13" s="186">
        <v>1</v>
      </c>
      <c r="AR13" s="187"/>
      <c r="AS13" s="296">
        <f>ROUND(L14*AQ13,0)</f>
        <v>392</v>
      </c>
      <c r="AT13" s="22"/>
    </row>
    <row r="14" spans="1:47" ht="17.100000000000001" customHeight="1">
      <c r="A14" s="4">
        <v>15</v>
      </c>
      <c r="B14" s="5">
        <v>1117</v>
      </c>
      <c r="C14" s="6" t="s">
        <v>1536</v>
      </c>
      <c r="D14" s="139"/>
      <c r="E14" s="140"/>
      <c r="F14" s="140"/>
      <c r="G14" s="103"/>
      <c r="H14" s="104"/>
      <c r="I14" s="104"/>
      <c r="J14" s="104"/>
      <c r="K14" s="104"/>
      <c r="L14" s="297">
        <v>392</v>
      </c>
      <c r="M14" s="297"/>
      <c r="N14" s="9" t="s">
        <v>394</v>
      </c>
      <c r="O14" s="13"/>
      <c r="P14" s="97" t="s">
        <v>2616</v>
      </c>
      <c r="Q14" s="56"/>
      <c r="R14" s="56"/>
      <c r="S14" s="56"/>
      <c r="T14" s="56"/>
      <c r="U14" s="56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1"/>
      <c r="AQ14" s="32"/>
      <c r="AR14" s="33"/>
      <c r="AS14" s="296">
        <f>ROUND(L14*X15,0)</f>
        <v>274</v>
      </c>
      <c r="AT14" s="22"/>
    </row>
    <row r="15" spans="1:47" ht="17.100000000000001" customHeight="1">
      <c r="A15" s="4">
        <v>15</v>
      </c>
      <c r="B15" s="5">
        <v>1118</v>
      </c>
      <c r="C15" s="6" t="s">
        <v>1537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57" t="s">
        <v>2617</v>
      </c>
      <c r="Q15" s="58"/>
      <c r="R15" s="58"/>
      <c r="S15" s="58"/>
      <c r="T15" s="58"/>
      <c r="U15" s="58"/>
      <c r="V15" s="95"/>
      <c r="W15" s="17" t="s">
        <v>2615</v>
      </c>
      <c r="X15" s="186">
        <v>0.7</v>
      </c>
      <c r="Y15" s="187"/>
      <c r="Z15" s="35" t="s">
        <v>2614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2615</v>
      </c>
      <c r="AQ15" s="186">
        <v>1</v>
      </c>
      <c r="AR15" s="187"/>
      <c r="AS15" s="18">
        <f>ROUND(ROUND(L14*X15,0)*AQ15,0)</f>
        <v>274</v>
      </c>
      <c r="AT15" s="22"/>
    </row>
    <row r="16" spans="1:47" ht="17.100000000000001" customHeight="1">
      <c r="A16" s="4">
        <v>15</v>
      </c>
      <c r="B16" s="5">
        <v>1119</v>
      </c>
      <c r="C16" s="6" t="s">
        <v>744</v>
      </c>
      <c r="D16" s="188" t="s">
        <v>151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1"/>
      <c r="AQ16" s="32"/>
      <c r="AR16" s="33"/>
      <c r="AS16" s="296">
        <f>ROUND(L18,0)</f>
        <v>570</v>
      </c>
      <c r="AT16" s="22"/>
    </row>
    <row r="17" spans="1:46" ht="17.100000000000001" customHeight="1">
      <c r="A17" s="4">
        <v>15</v>
      </c>
      <c r="B17" s="5">
        <v>1120</v>
      </c>
      <c r="C17" s="6" t="s">
        <v>706</v>
      </c>
      <c r="D17" s="190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2614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2615</v>
      </c>
      <c r="AQ17" s="186">
        <v>1</v>
      </c>
      <c r="AR17" s="187"/>
      <c r="AS17" s="296">
        <f>ROUND(L18*AQ17,0)</f>
        <v>570</v>
      </c>
      <c r="AT17" s="22"/>
    </row>
    <row r="18" spans="1:46" ht="17.100000000000001" customHeight="1">
      <c r="A18" s="4">
        <v>15</v>
      </c>
      <c r="B18" s="5">
        <v>1121</v>
      </c>
      <c r="C18" s="6" t="s">
        <v>1538</v>
      </c>
      <c r="D18" s="139"/>
      <c r="E18" s="140"/>
      <c r="F18" s="140"/>
      <c r="G18" s="103"/>
      <c r="H18" s="104"/>
      <c r="I18" s="104"/>
      <c r="J18" s="104"/>
      <c r="K18" s="104"/>
      <c r="L18" s="297">
        <v>570</v>
      </c>
      <c r="M18" s="297"/>
      <c r="N18" s="9" t="s">
        <v>394</v>
      </c>
      <c r="O18" s="13"/>
      <c r="P18" s="97" t="s">
        <v>2616</v>
      </c>
      <c r="Q18" s="56"/>
      <c r="R18" s="56"/>
      <c r="S18" s="56"/>
      <c r="T18" s="56"/>
      <c r="U18" s="56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1"/>
      <c r="AQ18" s="32"/>
      <c r="AR18" s="33"/>
      <c r="AS18" s="296">
        <f>ROUND(L18*X19,0)</f>
        <v>399</v>
      </c>
      <c r="AT18" s="22"/>
    </row>
    <row r="19" spans="1:46" ht="17.100000000000001" customHeight="1">
      <c r="A19" s="4">
        <v>15</v>
      </c>
      <c r="B19" s="5">
        <v>1122</v>
      </c>
      <c r="C19" s="6" t="s">
        <v>1539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57" t="s">
        <v>2617</v>
      </c>
      <c r="Q19" s="58"/>
      <c r="R19" s="58"/>
      <c r="S19" s="58"/>
      <c r="T19" s="58"/>
      <c r="U19" s="58"/>
      <c r="V19" s="95"/>
      <c r="W19" s="17" t="s">
        <v>2615</v>
      </c>
      <c r="X19" s="186">
        <v>0.7</v>
      </c>
      <c r="Y19" s="187"/>
      <c r="Z19" s="35" t="s">
        <v>2614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2615</v>
      </c>
      <c r="AQ19" s="186">
        <v>1</v>
      </c>
      <c r="AR19" s="187"/>
      <c r="AS19" s="18">
        <f>ROUND(ROUND(L18*X19,0)*AQ19,0)</f>
        <v>399</v>
      </c>
      <c r="AT19" s="22"/>
    </row>
    <row r="20" spans="1:46" ht="17.100000000000001" customHeight="1">
      <c r="A20" s="4">
        <v>15</v>
      </c>
      <c r="B20" s="5">
        <v>1123</v>
      </c>
      <c r="C20" s="6" t="s">
        <v>617</v>
      </c>
      <c r="D20" s="192" t="s">
        <v>152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1"/>
      <c r="AQ20" s="32"/>
      <c r="AR20" s="33"/>
      <c r="AS20" s="296">
        <f>ROUND(L22,0)</f>
        <v>651</v>
      </c>
      <c r="AT20" s="22"/>
    </row>
    <row r="21" spans="1:46" ht="17.100000000000001" customHeight="1">
      <c r="A21" s="4">
        <v>15</v>
      </c>
      <c r="B21" s="5">
        <v>1124</v>
      </c>
      <c r="C21" s="6" t="s">
        <v>616</v>
      </c>
      <c r="D21" s="19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2614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2615</v>
      </c>
      <c r="AQ21" s="186">
        <v>1</v>
      </c>
      <c r="AR21" s="187"/>
      <c r="AS21" s="296">
        <f>ROUND(L22*AQ21,0)</f>
        <v>651</v>
      </c>
      <c r="AT21" s="22"/>
    </row>
    <row r="22" spans="1:46" ht="17.100000000000001" customHeight="1">
      <c r="A22" s="4">
        <v>15</v>
      </c>
      <c r="B22" s="5">
        <v>1125</v>
      </c>
      <c r="C22" s="6" t="s">
        <v>1540</v>
      </c>
      <c r="D22" s="139"/>
      <c r="E22" s="140"/>
      <c r="F22" s="140"/>
      <c r="G22" s="103"/>
      <c r="H22" s="104"/>
      <c r="I22" s="104"/>
      <c r="J22" s="104"/>
      <c r="K22" s="104"/>
      <c r="L22" s="297">
        <v>651</v>
      </c>
      <c r="M22" s="297"/>
      <c r="N22" s="9" t="s">
        <v>394</v>
      </c>
      <c r="O22" s="13"/>
      <c r="P22" s="97" t="s">
        <v>2616</v>
      </c>
      <c r="Q22" s="56"/>
      <c r="R22" s="56"/>
      <c r="S22" s="56"/>
      <c r="T22" s="56"/>
      <c r="U22" s="56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1"/>
      <c r="AQ22" s="32"/>
      <c r="AR22" s="33"/>
      <c r="AS22" s="296">
        <f>ROUND(L22*X23,0)</f>
        <v>456</v>
      </c>
      <c r="AT22" s="22"/>
    </row>
    <row r="23" spans="1:46" ht="17.100000000000001" customHeight="1">
      <c r="A23" s="4">
        <v>15</v>
      </c>
      <c r="B23" s="5">
        <v>1126</v>
      </c>
      <c r="C23" s="6" t="s">
        <v>1541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57" t="s">
        <v>2617</v>
      </c>
      <c r="Q23" s="58"/>
      <c r="R23" s="58"/>
      <c r="S23" s="58"/>
      <c r="T23" s="58"/>
      <c r="U23" s="58"/>
      <c r="V23" s="95"/>
      <c r="W23" s="17" t="s">
        <v>2615</v>
      </c>
      <c r="X23" s="186">
        <v>0.7</v>
      </c>
      <c r="Y23" s="187"/>
      <c r="Z23" s="35" t="s">
        <v>2614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2615</v>
      </c>
      <c r="AQ23" s="186">
        <v>1</v>
      </c>
      <c r="AR23" s="187"/>
      <c r="AS23" s="18">
        <f>ROUND(ROUND(L22*X23,0)*AQ23,0)</f>
        <v>456</v>
      </c>
      <c r="AT23" s="22"/>
    </row>
    <row r="24" spans="1:46" ht="17.100000000000001" customHeight="1">
      <c r="A24" s="4">
        <v>15</v>
      </c>
      <c r="B24" s="5">
        <v>1127</v>
      </c>
      <c r="C24" s="6" t="s">
        <v>619</v>
      </c>
      <c r="D24" s="192" t="s">
        <v>153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1"/>
      <c r="AQ24" s="32"/>
      <c r="AR24" s="33"/>
      <c r="AS24" s="296">
        <f>ROUND(L26,0)</f>
        <v>732</v>
      </c>
      <c r="AT24" s="22"/>
    </row>
    <row r="25" spans="1:46" ht="17.100000000000001" customHeight="1">
      <c r="A25" s="4">
        <v>15</v>
      </c>
      <c r="B25" s="5">
        <v>1128</v>
      </c>
      <c r="C25" s="6" t="s">
        <v>618</v>
      </c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2614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2615</v>
      </c>
      <c r="AQ25" s="186">
        <v>1</v>
      </c>
      <c r="AR25" s="187"/>
      <c r="AS25" s="296">
        <f>ROUND(L26*AQ25,0)</f>
        <v>732</v>
      </c>
      <c r="AT25" s="22"/>
    </row>
    <row r="26" spans="1:46" ht="17.100000000000001" customHeight="1">
      <c r="A26" s="4">
        <v>15</v>
      </c>
      <c r="B26" s="5">
        <v>1129</v>
      </c>
      <c r="C26" s="6" t="s">
        <v>1542</v>
      </c>
      <c r="D26" s="139"/>
      <c r="E26" s="140"/>
      <c r="F26" s="140"/>
      <c r="G26" s="103"/>
      <c r="H26" s="104"/>
      <c r="I26" s="104"/>
      <c r="J26" s="104"/>
      <c r="K26" s="104"/>
      <c r="L26" s="297">
        <v>732</v>
      </c>
      <c r="M26" s="297"/>
      <c r="N26" s="9" t="s">
        <v>394</v>
      </c>
      <c r="O26" s="13"/>
      <c r="P26" s="97" t="s">
        <v>2616</v>
      </c>
      <c r="Q26" s="56"/>
      <c r="R26" s="56"/>
      <c r="S26" s="56"/>
      <c r="T26" s="56"/>
      <c r="U26" s="56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1"/>
      <c r="AQ26" s="32"/>
      <c r="AR26" s="33"/>
      <c r="AS26" s="296">
        <f>ROUND(L26*X27,0)</f>
        <v>512</v>
      </c>
      <c r="AT26" s="22"/>
    </row>
    <row r="27" spans="1:46" ht="17.100000000000001" customHeight="1">
      <c r="A27" s="4">
        <v>15</v>
      </c>
      <c r="B27" s="5">
        <v>1130</v>
      </c>
      <c r="C27" s="6" t="s">
        <v>1543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57" t="s">
        <v>2617</v>
      </c>
      <c r="Q27" s="58"/>
      <c r="R27" s="58"/>
      <c r="S27" s="58"/>
      <c r="T27" s="58"/>
      <c r="U27" s="58"/>
      <c r="V27" s="95"/>
      <c r="W27" s="17" t="s">
        <v>2615</v>
      </c>
      <c r="X27" s="186">
        <v>0.7</v>
      </c>
      <c r="Y27" s="187"/>
      <c r="Z27" s="35" t="s">
        <v>2614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2615</v>
      </c>
      <c r="AQ27" s="186">
        <v>1</v>
      </c>
      <c r="AR27" s="187"/>
      <c r="AS27" s="18">
        <f>ROUND(ROUND(L26*X27,0)*AQ27,0)</f>
        <v>512</v>
      </c>
      <c r="AT27" s="22"/>
    </row>
    <row r="28" spans="1:46" ht="17.100000000000001" customHeight="1">
      <c r="A28" s="4">
        <v>15</v>
      </c>
      <c r="B28" s="5">
        <v>1131</v>
      </c>
      <c r="C28" s="6" t="s">
        <v>621</v>
      </c>
      <c r="D28" s="192" t="s">
        <v>154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1"/>
      <c r="AQ28" s="32"/>
      <c r="AR28" s="33"/>
      <c r="AS28" s="296">
        <f>ROUND(L30,0)</f>
        <v>813</v>
      </c>
      <c r="AT28" s="22"/>
    </row>
    <row r="29" spans="1:46" ht="17.100000000000001" customHeight="1">
      <c r="A29" s="4">
        <v>15</v>
      </c>
      <c r="B29" s="5">
        <v>1132</v>
      </c>
      <c r="C29" s="6" t="s">
        <v>620</v>
      </c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2614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2615</v>
      </c>
      <c r="AQ29" s="186">
        <v>1</v>
      </c>
      <c r="AR29" s="187"/>
      <c r="AS29" s="296">
        <f>ROUND(L30*AQ29,0)</f>
        <v>813</v>
      </c>
      <c r="AT29" s="22"/>
    </row>
    <row r="30" spans="1:46" ht="17.100000000000001" customHeight="1">
      <c r="A30" s="4">
        <v>15</v>
      </c>
      <c r="B30" s="5">
        <v>1133</v>
      </c>
      <c r="C30" s="6" t="s">
        <v>1544</v>
      </c>
      <c r="D30" s="139"/>
      <c r="E30" s="140"/>
      <c r="F30" s="140"/>
      <c r="G30" s="103"/>
      <c r="H30" s="104"/>
      <c r="I30" s="104"/>
      <c r="J30" s="104"/>
      <c r="K30" s="104"/>
      <c r="L30" s="297">
        <v>813</v>
      </c>
      <c r="M30" s="297"/>
      <c r="N30" s="9" t="s">
        <v>394</v>
      </c>
      <c r="O30" s="13"/>
      <c r="P30" s="97" t="s">
        <v>2616</v>
      </c>
      <c r="Q30" s="56"/>
      <c r="R30" s="56"/>
      <c r="S30" s="56"/>
      <c r="T30" s="56"/>
      <c r="U30" s="56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1"/>
      <c r="AQ30" s="32"/>
      <c r="AR30" s="33"/>
      <c r="AS30" s="296">
        <f>ROUND(L30*X31,0)</f>
        <v>569</v>
      </c>
      <c r="AT30" s="22"/>
    </row>
    <row r="31" spans="1:46" ht="17.100000000000001" customHeight="1">
      <c r="A31" s="4">
        <v>15</v>
      </c>
      <c r="B31" s="5">
        <v>1134</v>
      </c>
      <c r="C31" s="6" t="s">
        <v>1545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57" t="s">
        <v>2617</v>
      </c>
      <c r="Q31" s="58"/>
      <c r="R31" s="58"/>
      <c r="S31" s="58"/>
      <c r="T31" s="58"/>
      <c r="U31" s="58"/>
      <c r="V31" s="95"/>
      <c r="W31" s="17" t="s">
        <v>2615</v>
      </c>
      <c r="X31" s="186">
        <v>0.7</v>
      </c>
      <c r="Y31" s="187"/>
      <c r="Z31" s="35" t="s">
        <v>2614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2615</v>
      </c>
      <c r="AQ31" s="186">
        <v>1</v>
      </c>
      <c r="AR31" s="187"/>
      <c r="AS31" s="18">
        <f>ROUND(ROUND(L30*X31,0)*AQ31,0)</f>
        <v>569</v>
      </c>
      <c r="AT31" s="22"/>
    </row>
    <row r="32" spans="1:46" ht="17.100000000000001" customHeight="1">
      <c r="A32" s="4">
        <v>15</v>
      </c>
      <c r="B32" s="5">
        <v>1135</v>
      </c>
      <c r="C32" s="6" t="s">
        <v>623</v>
      </c>
      <c r="D32" s="192" t="s">
        <v>155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1"/>
      <c r="AQ32" s="32"/>
      <c r="AR32" s="33"/>
      <c r="AS32" s="296">
        <f>ROUND(L34,0)</f>
        <v>894</v>
      </c>
      <c r="AT32" s="22"/>
    </row>
    <row r="33" spans="1:46" ht="17.100000000000001" customHeight="1">
      <c r="A33" s="4">
        <v>15</v>
      </c>
      <c r="B33" s="5">
        <v>1136</v>
      </c>
      <c r="C33" s="6" t="s">
        <v>622</v>
      </c>
      <c r="D33" s="19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2614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2615</v>
      </c>
      <c r="AQ33" s="186">
        <v>1</v>
      </c>
      <c r="AR33" s="187"/>
      <c r="AS33" s="296">
        <f>ROUND(L34*AQ33,0)</f>
        <v>894</v>
      </c>
      <c r="AT33" s="22"/>
    </row>
    <row r="34" spans="1:46" ht="17.100000000000001" customHeight="1">
      <c r="A34" s="4">
        <v>15</v>
      </c>
      <c r="B34" s="5">
        <v>1137</v>
      </c>
      <c r="C34" s="6" t="s">
        <v>1546</v>
      </c>
      <c r="D34" s="139"/>
      <c r="E34" s="140"/>
      <c r="F34" s="140"/>
      <c r="G34" s="103"/>
      <c r="H34" s="104"/>
      <c r="I34" s="104"/>
      <c r="J34" s="104"/>
      <c r="K34" s="104"/>
      <c r="L34" s="297">
        <v>894</v>
      </c>
      <c r="M34" s="297"/>
      <c r="N34" s="9" t="s">
        <v>394</v>
      </c>
      <c r="O34" s="13"/>
      <c r="P34" s="97" t="s">
        <v>2616</v>
      </c>
      <c r="Q34" s="56"/>
      <c r="R34" s="56"/>
      <c r="S34" s="56"/>
      <c r="T34" s="56"/>
      <c r="U34" s="56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1"/>
      <c r="AQ34" s="32"/>
      <c r="AR34" s="33"/>
      <c r="AS34" s="296">
        <f>ROUND(L34*X35,0)</f>
        <v>626</v>
      </c>
      <c r="AT34" s="22"/>
    </row>
    <row r="35" spans="1:46" ht="17.100000000000001" customHeight="1">
      <c r="A35" s="4">
        <v>15</v>
      </c>
      <c r="B35" s="5">
        <v>1138</v>
      </c>
      <c r="C35" s="6" t="s">
        <v>1547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57" t="s">
        <v>2617</v>
      </c>
      <c r="Q35" s="58"/>
      <c r="R35" s="58"/>
      <c r="S35" s="58"/>
      <c r="T35" s="58"/>
      <c r="U35" s="58"/>
      <c r="V35" s="95"/>
      <c r="W35" s="17" t="s">
        <v>2615</v>
      </c>
      <c r="X35" s="186">
        <v>0.7</v>
      </c>
      <c r="Y35" s="187"/>
      <c r="Z35" s="35" t="s">
        <v>2614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2615</v>
      </c>
      <c r="AQ35" s="186">
        <v>1</v>
      </c>
      <c r="AR35" s="187"/>
      <c r="AS35" s="18">
        <f>ROUND(ROUND(L34*X35,0)*AQ35,0)</f>
        <v>626</v>
      </c>
      <c r="AT35" s="22"/>
    </row>
    <row r="36" spans="1:46" ht="17.100000000000001" customHeight="1">
      <c r="A36" s="4">
        <v>15</v>
      </c>
      <c r="B36" s="5">
        <v>1139</v>
      </c>
      <c r="C36" s="6" t="s">
        <v>625</v>
      </c>
      <c r="D36" s="192" t="s">
        <v>156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1"/>
      <c r="AQ36" s="32"/>
      <c r="AR36" s="33"/>
      <c r="AS36" s="296">
        <f>ROUND(L38,0)</f>
        <v>975</v>
      </c>
      <c r="AT36" s="22"/>
    </row>
    <row r="37" spans="1:46" ht="17.100000000000001" customHeight="1">
      <c r="A37" s="4">
        <v>15</v>
      </c>
      <c r="B37" s="5">
        <v>1140</v>
      </c>
      <c r="C37" s="6" t="s">
        <v>624</v>
      </c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2614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2615</v>
      </c>
      <c r="AQ37" s="186">
        <v>1</v>
      </c>
      <c r="AR37" s="187"/>
      <c r="AS37" s="296">
        <f>ROUND(L38*AQ37,0)</f>
        <v>975</v>
      </c>
      <c r="AT37" s="22"/>
    </row>
    <row r="38" spans="1:46" ht="17.100000000000001" customHeight="1">
      <c r="A38" s="4">
        <v>15</v>
      </c>
      <c r="B38" s="5">
        <v>1141</v>
      </c>
      <c r="C38" s="6" t="s">
        <v>1548</v>
      </c>
      <c r="D38" s="139"/>
      <c r="E38" s="140"/>
      <c r="F38" s="140"/>
      <c r="G38" s="103"/>
      <c r="H38" s="104"/>
      <c r="I38" s="104"/>
      <c r="J38" s="104"/>
      <c r="K38" s="104"/>
      <c r="L38" s="297">
        <v>975</v>
      </c>
      <c r="M38" s="297"/>
      <c r="N38" s="9" t="s">
        <v>394</v>
      </c>
      <c r="O38" s="13"/>
      <c r="P38" s="97" t="s">
        <v>2616</v>
      </c>
      <c r="Q38" s="56"/>
      <c r="R38" s="56"/>
      <c r="S38" s="56"/>
      <c r="T38" s="56"/>
      <c r="U38" s="56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1"/>
      <c r="AQ38" s="32"/>
      <c r="AR38" s="33"/>
      <c r="AS38" s="296">
        <f>ROUND(L38*X39,0)</f>
        <v>683</v>
      </c>
      <c r="AT38" s="22"/>
    </row>
    <row r="39" spans="1:46" ht="17.100000000000001" customHeight="1">
      <c r="A39" s="4">
        <v>15</v>
      </c>
      <c r="B39" s="5">
        <v>1142</v>
      </c>
      <c r="C39" s="6" t="s">
        <v>1549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57" t="s">
        <v>2617</v>
      </c>
      <c r="Q39" s="58"/>
      <c r="R39" s="58"/>
      <c r="S39" s="58"/>
      <c r="T39" s="58"/>
      <c r="U39" s="58"/>
      <c r="V39" s="95"/>
      <c r="W39" s="17" t="s">
        <v>2615</v>
      </c>
      <c r="X39" s="186">
        <v>0.7</v>
      </c>
      <c r="Y39" s="187"/>
      <c r="Z39" s="35" t="s">
        <v>2614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2615</v>
      </c>
      <c r="AQ39" s="186">
        <v>1</v>
      </c>
      <c r="AR39" s="187"/>
      <c r="AS39" s="18">
        <f>ROUND(ROUND(L38*X39,0)*AQ39,0)</f>
        <v>683</v>
      </c>
      <c r="AT39" s="22"/>
    </row>
    <row r="40" spans="1:46" ht="17.100000000000001" customHeight="1">
      <c r="A40" s="4">
        <v>15</v>
      </c>
      <c r="B40" s="5">
        <v>1143</v>
      </c>
      <c r="C40" s="6" t="s">
        <v>627</v>
      </c>
      <c r="D40" s="192" t="s">
        <v>157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1"/>
      <c r="AQ40" s="32"/>
      <c r="AR40" s="33"/>
      <c r="AS40" s="296">
        <f>ROUND(L42,0)</f>
        <v>1056</v>
      </c>
      <c r="AT40" s="22"/>
    </row>
    <row r="41" spans="1:46" ht="17.100000000000001" customHeight="1">
      <c r="A41" s="4">
        <v>15</v>
      </c>
      <c r="B41" s="5">
        <v>1144</v>
      </c>
      <c r="C41" s="6" t="s">
        <v>626</v>
      </c>
      <c r="D41" s="197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2614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2615</v>
      </c>
      <c r="AQ41" s="186">
        <v>1</v>
      </c>
      <c r="AR41" s="187"/>
      <c r="AS41" s="296">
        <f>ROUND(L42*AQ41,0)</f>
        <v>1056</v>
      </c>
      <c r="AT41" s="22"/>
    </row>
    <row r="42" spans="1:46" ht="17.100000000000001" customHeight="1">
      <c r="A42" s="4">
        <v>15</v>
      </c>
      <c r="B42" s="5">
        <v>1145</v>
      </c>
      <c r="C42" s="6" t="s">
        <v>1550</v>
      </c>
      <c r="D42" s="139"/>
      <c r="E42" s="140"/>
      <c r="F42" s="140"/>
      <c r="G42" s="103"/>
      <c r="H42" s="104"/>
      <c r="I42" s="104"/>
      <c r="J42" s="104"/>
      <c r="K42" s="104"/>
      <c r="L42" s="297">
        <v>1056</v>
      </c>
      <c r="M42" s="297"/>
      <c r="N42" s="9" t="s">
        <v>394</v>
      </c>
      <c r="O42" s="13"/>
      <c r="P42" s="97" t="s">
        <v>2616</v>
      </c>
      <c r="Q42" s="56"/>
      <c r="R42" s="56"/>
      <c r="S42" s="56"/>
      <c r="T42" s="56"/>
      <c r="U42" s="56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1"/>
      <c r="AQ42" s="32"/>
      <c r="AR42" s="33"/>
      <c r="AS42" s="296">
        <f>ROUND(L42*X43,0)</f>
        <v>739</v>
      </c>
      <c r="AT42" s="22"/>
    </row>
    <row r="43" spans="1:46" ht="17.100000000000001" customHeight="1">
      <c r="A43" s="4">
        <v>15</v>
      </c>
      <c r="B43" s="5">
        <v>1146</v>
      </c>
      <c r="C43" s="6" t="s">
        <v>1551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57" t="s">
        <v>2617</v>
      </c>
      <c r="Q43" s="58"/>
      <c r="R43" s="58"/>
      <c r="S43" s="58"/>
      <c r="T43" s="58"/>
      <c r="U43" s="58"/>
      <c r="V43" s="95"/>
      <c r="W43" s="17" t="s">
        <v>2615</v>
      </c>
      <c r="X43" s="186">
        <v>0.7</v>
      </c>
      <c r="Y43" s="187"/>
      <c r="Z43" s="35" t="s">
        <v>2614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2615</v>
      </c>
      <c r="AQ43" s="186">
        <v>1</v>
      </c>
      <c r="AR43" s="187"/>
      <c r="AS43" s="18">
        <f>ROUND(ROUND(L42*X43,0)*AQ43,0)</f>
        <v>739</v>
      </c>
      <c r="AT43" s="22"/>
    </row>
    <row r="44" spans="1:46" ht="17.100000000000001" customHeight="1">
      <c r="A44" s="4">
        <v>15</v>
      </c>
      <c r="B44" s="5">
        <v>1147</v>
      </c>
      <c r="C44" s="6" t="s">
        <v>629</v>
      </c>
      <c r="D44" s="192" t="s">
        <v>158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1"/>
      <c r="AQ44" s="32"/>
      <c r="AR44" s="33"/>
      <c r="AS44" s="296">
        <f>ROUND(L46,0)</f>
        <v>1137</v>
      </c>
      <c r="AT44" s="22"/>
    </row>
    <row r="45" spans="1:46" ht="17.100000000000001" customHeight="1">
      <c r="A45" s="4">
        <v>15</v>
      </c>
      <c r="B45" s="5">
        <v>1148</v>
      </c>
      <c r="C45" s="6" t="s">
        <v>628</v>
      </c>
      <c r="D45" s="197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2614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2615</v>
      </c>
      <c r="AQ45" s="186">
        <v>1</v>
      </c>
      <c r="AR45" s="187"/>
      <c r="AS45" s="296">
        <f>ROUND(L46*AQ45,0)</f>
        <v>1137</v>
      </c>
      <c r="AT45" s="22"/>
    </row>
    <row r="46" spans="1:46" ht="17.100000000000001" customHeight="1">
      <c r="A46" s="4">
        <v>15</v>
      </c>
      <c r="B46" s="5">
        <v>1149</v>
      </c>
      <c r="C46" s="6" t="s">
        <v>1552</v>
      </c>
      <c r="D46" s="139"/>
      <c r="E46" s="140"/>
      <c r="F46" s="140"/>
      <c r="G46" s="103"/>
      <c r="H46" s="104"/>
      <c r="I46" s="104"/>
      <c r="J46" s="104"/>
      <c r="K46" s="104"/>
      <c r="L46" s="297">
        <v>1137</v>
      </c>
      <c r="M46" s="297"/>
      <c r="N46" s="9" t="s">
        <v>394</v>
      </c>
      <c r="O46" s="13"/>
      <c r="P46" s="97" t="s">
        <v>2616</v>
      </c>
      <c r="Q46" s="56"/>
      <c r="R46" s="56"/>
      <c r="S46" s="56"/>
      <c r="T46" s="56"/>
      <c r="U46" s="56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1"/>
      <c r="AQ46" s="32"/>
      <c r="AR46" s="33"/>
      <c r="AS46" s="296">
        <f>ROUND(L46*X47,0)</f>
        <v>796</v>
      </c>
      <c r="AT46" s="22"/>
    </row>
    <row r="47" spans="1:46" ht="17.100000000000001" customHeight="1">
      <c r="A47" s="4">
        <v>15</v>
      </c>
      <c r="B47" s="5">
        <v>1150</v>
      </c>
      <c r="C47" s="6" t="s">
        <v>1553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57" t="s">
        <v>2617</v>
      </c>
      <c r="Q47" s="58"/>
      <c r="R47" s="58"/>
      <c r="S47" s="58"/>
      <c r="T47" s="58"/>
      <c r="U47" s="58"/>
      <c r="V47" s="95"/>
      <c r="W47" s="17" t="s">
        <v>2615</v>
      </c>
      <c r="X47" s="186">
        <v>0.7</v>
      </c>
      <c r="Y47" s="187"/>
      <c r="Z47" s="35" t="s">
        <v>2614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2615</v>
      </c>
      <c r="AQ47" s="186">
        <v>1</v>
      </c>
      <c r="AR47" s="187"/>
      <c r="AS47" s="18">
        <f>ROUND(ROUND(L46*X47,0)*AQ47,0)</f>
        <v>796</v>
      </c>
      <c r="AT47" s="22"/>
    </row>
    <row r="48" spans="1:46" ht="17.100000000000001" customHeight="1">
      <c r="A48" s="4">
        <v>15</v>
      </c>
      <c r="B48" s="5">
        <v>1151</v>
      </c>
      <c r="C48" s="6" t="s">
        <v>631</v>
      </c>
      <c r="D48" s="192" t="s">
        <v>159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31"/>
      <c r="AQ48" s="32"/>
      <c r="AR48" s="33"/>
      <c r="AS48" s="296">
        <f>ROUND(L50,0)</f>
        <v>1218</v>
      </c>
      <c r="AT48" s="22"/>
    </row>
    <row r="49" spans="1:46" ht="17.100000000000001" customHeight="1">
      <c r="A49" s="4">
        <v>15</v>
      </c>
      <c r="B49" s="5">
        <v>1152</v>
      </c>
      <c r="C49" s="6" t="s">
        <v>630</v>
      </c>
      <c r="D49" s="197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2614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7" t="s">
        <v>2615</v>
      </c>
      <c r="AQ49" s="186">
        <v>1</v>
      </c>
      <c r="AR49" s="187"/>
      <c r="AS49" s="296">
        <f>ROUND(L50*AQ49,0)</f>
        <v>1218</v>
      </c>
      <c r="AT49" s="22"/>
    </row>
    <row r="50" spans="1:46" ht="17.100000000000001" customHeight="1">
      <c r="A50" s="4">
        <v>15</v>
      </c>
      <c r="B50" s="5">
        <v>1153</v>
      </c>
      <c r="C50" s="6" t="s">
        <v>1554</v>
      </c>
      <c r="D50" s="139"/>
      <c r="E50" s="140"/>
      <c r="F50" s="140"/>
      <c r="G50" s="103"/>
      <c r="H50" s="104"/>
      <c r="I50" s="104"/>
      <c r="J50" s="104"/>
      <c r="K50" s="104"/>
      <c r="L50" s="297">
        <v>1218</v>
      </c>
      <c r="M50" s="297"/>
      <c r="N50" s="9" t="s">
        <v>394</v>
      </c>
      <c r="O50" s="13"/>
      <c r="P50" s="97" t="s">
        <v>2616</v>
      </c>
      <c r="Q50" s="56"/>
      <c r="R50" s="56"/>
      <c r="S50" s="56"/>
      <c r="T50" s="56"/>
      <c r="U50" s="56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31"/>
      <c r="AQ50" s="32"/>
      <c r="AR50" s="33"/>
      <c r="AS50" s="296">
        <f>ROUND(L50*X51,0)</f>
        <v>853</v>
      </c>
      <c r="AT50" s="22"/>
    </row>
    <row r="51" spans="1:46" ht="17.100000000000001" customHeight="1">
      <c r="A51" s="4">
        <v>15</v>
      </c>
      <c r="B51" s="5">
        <v>1154</v>
      </c>
      <c r="C51" s="6" t="s">
        <v>1555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57" t="s">
        <v>2617</v>
      </c>
      <c r="Q51" s="58"/>
      <c r="R51" s="58"/>
      <c r="S51" s="58"/>
      <c r="T51" s="58"/>
      <c r="U51" s="58"/>
      <c r="V51" s="95"/>
      <c r="W51" s="17" t="s">
        <v>2615</v>
      </c>
      <c r="X51" s="186">
        <v>0.7</v>
      </c>
      <c r="Y51" s="187"/>
      <c r="Z51" s="35" t="s">
        <v>2614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7" t="s">
        <v>2615</v>
      </c>
      <c r="AQ51" s="186">
        <v>1</v>
      </c>
      <c r="AR51" s="187"/>
      <c r="AS51" s="18">
        <f>ROUND(ROUND(L50*X51,0)*AQ51,0)</f>
        <v>853</v>
      </c>
      <c r="AT51" s="22"/>
    </row>
    <row r="52" spans="1:46" ht="17.100000000000001" customHeight="1">
      <c r="A52" s="4">
        <v>15</v>
      </c>
      <c r="B52" s="5">
        <v>1155</v>
      </c>
      <c r="C52" s="6" t="s">
        <v>633</v>
      </c>
      <c r="D52" s="192" t="s">
        <v>160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1"/>
      <c r="AQ52" s="32"/>
      <c r="AR52" s="33"/>
      <c r="AS52" s="296">
        <f>ROUND(L54,0)</f>
        <v>1299</v>
      </c>
      <c r="AT52" s="22"/>
    </row>
    <row r="53" spans="1:46" ht="17.100000000000001" customHeight="1">
      <c r="A53" s="4">
        <v>15</v>
      </c>
      <c r="B53" s="5">
        <v>1156</v>
      </c>
      <c r="C53" s="6" t="s">
        <v>632</v>
      </c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2614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2615</v>
      </c>
      <c r="AQ53" s="186">
        <v>1</v>
      </c>
      <c r="AR53" s="187"/>
      <c r="AS53" s="296">
        <f>ROUND(L54*AQ53,0)</f>
        <v>1299</v>
      </c>
      <c r="AT53" s="22"/>
    </row>
    <row r="54" spans="1:46" ht="17.100000000000001" customHeight="1">
      <c r="A54" s="4">
        <v>15</v>
      </c>
      <c r="B54" s="5">
        <v>1157</v>
      </c>
      <c r="C54" s="6" t="s">
        <v>1556</v>
      </c>
      <c r="D54" s="139"/>
      <c r="E54" s="140"/>
      <c r="F54" s="140"/>
      <c r="G54" s="103"/>
      <c r="H54" s="104"/>
      <c r="I54" s="104"/>
      <c r="J54" s="104"/>
      <c r="K54" s="104"/>
      <c r="L54" s="297">
        <v>1299</v>
      </c>
      <c r="M54" s="297"/>
      <c r="N54" s="9" t="s">
        <v>394</v>
      </c>
      <c r="O54" s="13"/>
      <c r="P54" s="97" t="s">
        <v>2616</v>
      </c>
      <c r="Q54" s="56"/>
      <c r="R54" s="56"/>
      <c r="S54" s="56"/>
      <c r="T54" s="56"/>
      <c r="U54" s="56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31"/>
      <c r="AQ54" s="32"/>
      <c r="AR54" s="33"/>
      <c r="AS54" s="296">
        <f>ROUND(L54*X55,0)</f>
        <v>909</v>
      </c>
      <c r="AT54" s="22"/>
    </row>
    <row r="55" spans="1:46" ht="17.100000000000001" customHeight="1">
      <c r="A55" s="4">
        <v>15</v>
      </c>
      <c r="B55" s="5">
        <v>1158</v>
      </c>
      <c r="C55" s="6" t="s">
        <v>1557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57" t="s">
        <v>2617</v>
      </c>
      <c r="Q55" s="58"/>
      <c r="R55" s="58"/>
      <c r="S55" s="58"/>
      <c r="T55" s="58"/>
      <c r="U55" s="58"/>
      <c r="V55" s="95"/>
      <c r="W55" s="17" t="s">
        <v>2615</v>
      </c>
      <c r="X55" s="186">
        <v>0.7</v>
      </c>
      <c r="Y55" s="187"/>
      <c r="Z55" s="35" t="s">
        <v>2614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7" t="s">
        <v>2615</v>
      </c>
      <c r="AQ55" s="186">
        <v>1</v>
      </c>
      <c r="AR55" s="187"/>
      <c r="AS55" s="18">
        <f>ROUND(ROUND(L54*X55,0)*AQ55,0)</f>
        <v>909</v>
      </c>
      <c r="AT55" s="22"/>
    </row>
    <row r="56" spans="1:46" ht="17.100000000000001" customHeight="1">
      <c r="A56" s="4">
        <v>15</v>
      </c>
      <c r="B56" s="5">
        <v>1159</v>
      </c>
      <c r="C56" s="6" t="s">
        <v>648</v>
      </c>
      <c r="D56" s="192" t="s">
        <v>161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31"/>
      <c r="AQ56" s="32"/>
      <c r="AR56" s="33"/>
      <c r="AS56" s="296">
        <f>ROUND(L58,0)</f>
        <v>1380</v>
      </c>
      <c r="AT56" s="22"/>
    </row>
    <row r="57" spans="1:46" ht="17.100000000000001" customHeight="1">
      <c r="A57" s="4">
        <v>15</v>
      </c>
      <c r="B57" s="5">
        <v>1160</v>
      </c>
      <c r="C57" s="6" t="s">
        <v>634</v>
      </c>
      <c r="D57" s="197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2614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7" t="s">
        <v>2615</v>
      </c>
      <c r="AQ57" s="186">
        <v>1</v>
      </c>
      <c r="AR57" s="187"/>
      <c r="AS57" s="296">
        <f>ROUND(L58*AQ57,0)</f>
        <v>1380</v>
      </c>
      <c r="AT57" s="22"/>
    </row>
    <row r="58" spans="1:46" ht="17.100000000000001" customHeight="1">
      <c r="A58" s="4">
        <v>15</v>
      </c>
      <c r="B58" s="5">
        <v>1161</v>
      </c>
      <c r="C58" s="6" t="s">
        <v>1558</v>
      </c>
      <c r="D58" s="139"/>
      <c r="E58" s="140"/>
      <c r="F58" s="140"/>
      <c r="G58" s="103"/>
      <c r="H58" s="104"/>
      <c r="I58" s="104"/>
      <c r="J58" s="104"/>
      <c r="K58" s="104"/>
      <c r="L58" s="297">
        <v>1380</v>
      </c>
      <c r="M58" s="297"/>
      <c r="N58" s="9" t="s">
        <v>394</v>
      </c>
      <c r="O58" s="13"/>
      <c r="P58" s="97" t="s">
        <v>2616</v>
      </c>
      <c r="Q58" s="56"/>
      <c r="R58" s="56"/>
      <c r="S58" s="56"/>
      <c r="T58" s="56"/>
      <c r="U58" s="56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31"/>
      <c r="AQ58" s="32"/>
      <c r="AR58" s="33"/>
      <c r="AS58" s="296">
        <f>ROUND(L58*X59,0)</f>
        <v>966</v>
      </c>
      <c r="AT58" s="22"/>
    </row>
    <row r="59" spans="1:46" ht="17.100000000000001" customHeight="1">
      <c r="A59" s="4">
        <v>15</v>
      </c>
      <c r="B59" s="5">
        <v>1162</v>
      </c>
      <c r="C59" s="6" t="s">
        <v>1559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57" t="s">
        <v>2617</v>
      </c>
      <c r="Q59" s="58"/>
      <c r="R59" s="58"/>
      <c r="S59" s="58"/>
      <c r="T59" s="58"/>
      <c r="U59" s="58"/>
      <c r="V59" s="95"/>
      <c r="W59" s="17" t="s">
        <v>2615</v>
      </c>
      <c r="X59" s="186">
        <v>0.7</v>
      </c>
      <c r="Y59" s="187"/>
      <c r="Z59" s="35" t="s">
        <v>2614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 t="s">
        <v>2615</v>
      </c>
      <c r="AQ59" s="186">
        <v>1</v>
      </c>
      <c r="AR59" s="187"/>
      <c r="AS59" s="18">
        <f>ROUND(ROUND(L58*X59,0)*AQ59,0)</f>
        <v>966</v>
      </c>
      <c r="AT59" s="22"/>
    </row>
    <row r="60" spans="1:46" ht="17.100000000000001" customHeight="1">
      <c r="A60" s="4">
        <v>15</v>
      </c>
      <c r="B60" s="5">
        <v>1163</v>
      </c>
      <c r="C60" s="6" t="s">
        <v>650</v>
      </c>
      <c r="D60" s="192" t="s">
        <v>162</v>
      </c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31"/>
      <c r="AQ60" s="32"/>
      <c r="AR60" s="33"/>
      <c r="AS60" s="296">
        <f>ROUND(L62,0)</f>
        <v>1461</v>
      </c>
      <c r="AT60" s="22"/>
    </row>
    <row r="61" spans="1:46" ht="17.100000000000001" customHeight="1">
      <c r="A61" s="4">
        <v>15</v>
      </c>
      <c r="B61" s="5">
        <v>1164</v>
      </c>
      <c r="C61" s="6" t="s">
        <v>649</v>
      </c>
      <c r="D61" s="197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2614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7" t="s">
        <v>2615</v>
      </c>
      <c r="AQ61" s="186">
        <v>1</v>
      </c>
      <c r="AR61" s="187"/>
      <c r="AS61" s="296">
        <f>ROUND(L62*AQ61,0)</f>
        <v>1461</v>
      </c>
      <c r="AT61" s="22"/>
    </row>
    <row r="62" spans="1:46" ht="17.100000000000001" customHeight="1">
      <c r="A62" s="4">
        <v>15</v>
      </c>
      <c r="B62" s="5">
        <v>1165</v>
      </c>
      <c r="C62" s="6" t="s">
        <v>1560</v>
      </c>
      <c r="D62" s="139"/>
      <c r="E62" s="140"/>
      <c r="F62" s="140"/>
      <c r="G62" s="103"/>
      <c r="H62" s="104"/>
      <c r="I62" s="104"/>
      <c r="J62" s="104"/>
      <c r="K62" s="104"/>
      <c r="L62" s="297">
        <v>1461</v>
      </c>
      <c r="M62" s="297"/>
      <c r="N62" s="9" t="s">
        <v>394</v>
      </c>
      <c r="O62" s="13"/>
      <c r="P62" s="97" t="s">
        <v>2616</v>
      </c>
      <c r="Q62" s="56"/>
      <c r="R62" s="56"/>
      <c r="S62" s="56"/>
      <c r="T62" s="56"/>
      <c r="U62" s="56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31"/>
      <c r="AQ62" s="32"/>
      <c r="AR62" s="33"/>
      <c r="AS62" s="296">
        <f>ROUND(L62*X63,0)</f>
        <v>1023</v>
      </c>
      <c r="AT62" s="22"/>
    </row>
    <row r="63" spans="1:46" ht="17.100000000000001" customHeight="1">
      <c r="A63" s="4">
        <v>15</v>
      </c>
      <c r="B63" s="5">
        <v>1166</v>
      </c>
      <c r="C63" s="6" t="s">
        <v>1561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57" t="s">
        <v>2617</v>
      </c>
      <c r="Q63" s="58"/>
      <c r="R63" s="58"/>
      <c r="S63" s="58"/>
      <c r="T63" s="58"/>
      <c r="U63" s="58"/>
      <c r="V63" s="95"/>
      <c r="W63" s="17" t="s">
        <v>2615</v>
      </c>
      <c r="X63" s="186">
        <v>0.7</v>
      </c>
      <c r="Y63" s="187"/>
      <c r="Z63" s="35" t="s">
        <v>2614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7" t="s">
        <v>2615</v>
      </c>
      <c r="AQ63" s="186">
        <v>1</v>
      </c>
      <c r="AR63" s="187"/>
      <c r="AS63" s="18">
        <f>ROUND(ROUND(L62*X63,0)*AQ63,0)</f>
        <v>1023</v>
      </c>
      <c r="AT63" s="22"/>
    </row>
    <row r="64" spans="1:46" ht="17.100000000000001" customHeight="1">
      <c r="A64" s="4">
        <v>15</v>
      </c>
      <c r="B64" s="5">
        <v>1167</v>
      </c>
      <c r="C64" s="6" t="s">
        <v>652</v>
      </c>
      <c r="D64" s="192" t="s">
        <v>163</v>
      </c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31"/>
      <c r="AQ64" s="32"/>
      <c r="AR64" s="33"/>
      <c r="AS64" s="296">
        <f>ROUND(L66,0)</f>
        <v>1542</v>
      </c>
      <c r="AT64" s="22"/>
    </row>
    <row r="65" spans="1:46" ht="17.100000000000001" customHeight="1">
      <c r="A65" s="4">
        <v>15</v>
      </c>
      <c r="B65" s="5">
        <v>1168</v>
      </c>
      <c r="C65" s="6" t="s">
        <v>651</v>
      </c>
      <c r="D65" s="197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2614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 t="s">
        <v>2615</v>
      </c>
      <c r="AQ65" s="186">
        <v>1</v>
      </c>
      <c r="AR65" s="187"/>
      <c r="AS65" s="296">
        <f>ROUND(L66*AQ65,0)</f>
        <v>1542</v>
      </c>
      <c r="AT65" s="22"/>
    </row>
    <row r="66" spans="1:46" ht="17.100000000000001" customHeight="1">
      <c r="A66" s="4">
        <v>15</v>
      </c>
      <c r="B66" s="5">
        <v>1169</v>
      </c>
      <c r="C66" s="6" t="s">
        <v>1562</v>
      </c>
      <c r="D66" s="139"/>
      <c r="E66" s="140"/>
      <c r="F66" s="140"/>
      <c r="G66" s="103"/>
      <c r="H66" s="104"/>
      <c r="I66" s="104"/>
      <c r="J66" s="104"/>
      <c r="K66" s="104"/>
      <c r="L66" s="297">
        <v>1542</v>
      </c>
      <c r="M66" s="297"/>
      <c r="N66" s="9" t="s">
        <v>394</v>
      </c>
      <c r="O66" s="13"/>
      <c r="P66" s="97" t="s">
        <v>2616</v>
      </c>
      <c r="Q66" s="56"/>
      <c r="R66" s="56"/>
      <c r="S66" s="56"/>
      <c r="T66" s="56"/>
      <c r="U66" s="56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31"/>
      <c r="AQ66" s="32"/>
      <c r="AR66" s="33"/>
      <c r="AS66" s="296">
        <f>ROUND(L66*X67,0)</f>
        <v>1079</v>
      </c>
      <c r="AT66" s="22"/>
    </row>
    <row r="67" spans="1:46" ht="17.100000000000001" customHeight="1">
      <c r="A67" s="4">
        <v>15</v>
      </c>
      <c r="B67" s="5">
        <v>1170</v>
      </c>
      <c r="C67" s="6" t="s">
        <v>1563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57" t="s">
        <v>2617</v>
      </c>
      <c r="Q67" s="58"/>
      <c r="R67" s="58"/>
      <c r="S67" s="58"/>
      <c r="T67" s="58"/>
      <c r="U67" s="58"/>
      <c r="V67" s="95"/>
      <c r="W67" s="17" t="s">
        <v>2615</v>
      </c>
      <c r="X67" s="186">
        <v>0.7</v>
      </c>
      <c r="Y67" s="187"/>
      <c r="Z67" s="35" t="s">
        <v>2614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7" t="s">
        <v>2615</v>
      </c>
      <c r="AQ67" s="186">
        <v>1</v>
      </c>
      <c r="AR67" s="187"/>
      <c r="AS67" s="18">
        <f>ROUND(ROUND(L66*X67,0)*AQ67,0)</f>
        <v>1079</v>
      </c>
      <c r="AT67" s="22"/>
    </row>
    <row r="68" spans="1:46" ht="17.100000000000001" customHeight="1">
      <c r="A68" s="4">
        <v>15</v>
      </c>
      <c r="B68" s="5">
        <v>1171</v>
      </c>
      <c r="C68" s="6" t="s">
        <v>654</v>
      </c>
      <c r="D68" s="192" t="s">
        <v>164</v>
      </c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31"/>
      <c r="AQ68" s="32"/>
      <c r="AR68" s="33"/>
      <c r="AS68" s="296">
        <f>ROUND(L70,0)</f>
        <v>1623</v>
      </c>
      <c r="AT68" s="22"/>
    </row>
    <row r="69" spans="1:46" ht="17.100000000000001" customHeight="1">
      <c r="A69" s="4">
        <v>15</v>
      </c>
      <c r="B69" s="5">
        <v>1172</v>
      </c>
      <c r="C69" s="6" t="s">
        <v>653</v>
      </c>
      <c r="D69" s="197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2614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7" t="s">
        <v>2615</v>
      </c>
      <c r="AQ69" s="186">
        <v>1</v>
      </c>
      <c r="AR69" s="187"/>
      <c r="AS69" s="296">
        <f>ROUND(L70*AQ69,0)</f>
        <v>1623</v>
      </c>
      <c r="AT69" s="22"/>
    </row>
    <row r="70" spans="1:46" ht="17.100000000000001" customHeight="1">
      <c r="A70" s="4">
        <v>15</v>
      </c>
      <c r="B70" s="5">
        <v>1173</v>
      </c>
      <c r="C70" s="6" t="s">
        <v>1564</v>
      </c>
      <c r="D70" s="139"/>
      <c r="E70" s="140"/>
      <c r="F70" s="140"/>
      <c r="G70" s="103"/>
      <c r="H70" s="104"/>
      <c r="I70" s="104"/>
      <c r="J70" s="104"/>
      <c r="K70" s="104"/>
      <c r="L70" s="297">
        <v>1623</v>
      </c>
      <c r="M70" s="297"/>
      <c r="N70" s="9" t="s">
        <v>394</v>
      </c>
      <c r="O70" s="13"/>
      <c r="P70" s="97" t="s">
        <v>2616</v>
      </c>
      <c r="Q70" s="56"/>
      <c r="R70" s="56"/>
      <c r="S70" s="56"/>
      <c r="T70" s="56"/>
      <c r="U70" s="56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31"/>
      <c r="AQ70" s="32"/>
      <c r="AR70" s="33"/>
      <c r="AS70" s="296">
        <f>ROUND(L70*X71,0)</f>
        <v>1136</v>
      </c>
      <c r="AT70" s="22"/>
    </row>
    <row r="71" spans="1:46" ht="17.100000000000001" customHeight="1">
      <c r="A71" s="4">
        <v>15</v>
      </c>
      <c r="B71" s="5">
        <v>1174</v>
      </c>
      <c r="C71" s="6" t="s">
        <v>1565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57" t="s">
        <v>2617</v>
      </c>
      <c r="Q71" s="58"/>
      <c r="R71" s="58"/>
      <c r="S71" s="58"/>
      <c r="T71" s="58"/>
      <c r="U71" s="58"/>
      <c r="V71" s="95"/>
      <c r="W71" s="17" t="s">
        <v>2615</v>
      </c>
      <c r="X71" s="186">
        <v>0.7</v>
      </c>
      <c r="Y71" s="187"/>
      <c r="Z71" s="35" t="s">
        <v>2614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7" t="s">
        <v>2615</v>
      </c>
      <c r="AQ71" s="186">
        <v>1</v>
      </c>
      <c r="AR71" s="187"/>
      <c r="AS71" s="18">
        <f>ROUND(ROUND(L70*X71,0)*AQ71,0)</f>
        <v>1136</v>
      </c>
      <c r="AT71" s="22"/>
    </row>
    <row r="72" spans="1:46" ht="17.100000000000001" customHeight="1">
      <c r="A72" s="4">
        <v>15</v>
      </c>
      <c r="B72" s="5">
        <v>1175</v>
      </c>
      <c r="C72" s="6" t="s">
        <v>656</v>
      </c>
      <c r="D72" s="192" t="s">
        <v>165</v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1"/>
      <c r="AQ72" s="32"/>
      <c r="AR72" s="33"/>
      <c r="AS72" s="296">
        <f>ROUND(L74,0)</f>
        <v>1704</v>
      </c>
      <c r="AT72" s="22"/>
    </row>
    <row r="73" spans="1:46" ht="17.100000000000001" customHeight="1">
      <c r="A73" s="4">
        <v>15</v>
      </c>
      <c r="B73" s="5">
        <v>1176</v>
      </c>
      <c r="C73" s="6" t="s">
        <v>655</v>
      </c>
      <c r="D73" s="197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2614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7" t="s">
        <v>2615</v>
      </c>
      <c r="AQ73" s="186">
        <v>1</v>
      </c>
      <c r="AR73" s="187"/>
      <c r="AS73" s="296">
        <f>ROUND(L74*AQ73,0)</f>
        <v>1704</v>
      </c>
      <c r="AT73" s="22"/>
    </row>
    <row r="74" spans="1:46" ht="17.100000000000001" customHeight="1">
      <c r="A74" s="4">
        <v>15</v>
      </c>
      <c r="B74" s="5">
        <v>1177</v>
      </c>
      <c r="C74" s="6" t="s">
        <v>1566</v>
      </c>
      <c r="D74" s="139"/>
      <c r="E74" s="140"/>
      <c r="F74" s="140"/>
      <c r="G74" s="103"/>
      <c r="H74" s="104"/>
      <c r="I74" s="104"/>
      <c r="J74" s="104"/>
      <c r="K74" s="104"/>
      <c r="L74" s="297">
        <v>1704</v>
      </c>
      <c r="M74" s="297"/>
      <c r="N74" s="9" t="s">
        <v>394</v>
      </c>
      <c r="O74" s="13"/>
      <c r="P74" s="97" t="s">
        <v>2616</v>
      </c>
      <c r="Q74" s="56"/>
      <c r="R74" s="56"/>
      <c r="S74" s="56"/>
      <c r="T74" s="56"/>
      <c r="U74" s="56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31"/>
      <c r="AQ74" s="32"/>
      <c r="AR74" s="33"/>
      <c r="AS74" s="296">
        <f>ROUND(L74*X75,0)</f>
        <v>1193</v>
      </c>
      <c r="AT74" s="22"/>
    </row>
    <row r="75" spans="1:46" ht="17.100000000000001" customHeight="1">
      <c r="A75" s="4">
        <v>15</v>
      </c>
      <c r="B75" s="5">
        <v>1178</v>
      </c>
      <c r="C75" s="6" t="s">
        <v>1567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57" t="s">
        <v>2617</v>
      </c>
      <c r="Q75" s="58"/>
      <c r="R75" s="58"/>
      <c r="S75" s="58"/>
      <c r="T75" s="58"/>
      <c r="U75" s="58"/>
      <c r="V75" s="95"/>
      <c r="W75" s="17" t="s">
        <v>2615</v>
      </c>
      <c r="X75" s="186">
        <v>0.7</v>
      </c>
      <c r="Y75" s="187"/>
      <c r="Z75" s="35" t="s">
        <v>2614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7" t="s">
        <v>2615</v>
      </c>
      <c r="AQ75" s="186">
        <v>1</v>
      </c>
      <c r="AR75" s="187"/>
      <c r="AS75" s="18">
        <f>ROUND(ROUND(L74*X75,0)*AQ75,0)</f>
        <v>1193</v>
      </c>
      <c r="AT75" s="22"/>
    </row>
    <row r="76" spans="1:46" ht="17.100000000000001" customHeight="1">
      <c r="A76" s="4">
        <v>15</v>
      </c>
      <c r="B76" s="5">
        <v>1179</v>
      </c>
      <c r="C76" s="6" t="s">
        <v>658</v>
      </c>
      <c r="D76" s="192" t="s">
        <v>1052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31"/>
      <c r="AQ76" s="32"/>
      <c r="AR76" s="33"/>
      <c r="AS76" s="296">
        <f>ROUND(L78,0)</f>
        <v>1785</v>
      </c>
      <c r="AT76" s="22"/>
    </row>
    <row r="77" spans="1:46" ht="17.100000000000001" customHeight="1">
      <c r="A77" s="4">
        <v>15</v>
      </c>
      <c r="B77" s="5">
        <v>1180</v>
      </c>
      <c r="C77" s="6" t="s">
        <v>657</v>
      </c>
      <c r="D77" s="197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2614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 t="s">
        <v>2615</v>
      </c>
      <c r="AQ77" s="186">
        <v>1</v>
      </c>
      <c r="AR77" s="187"/>
      <c r="AS77" s="296">
        <f>ROUND(L78*AQ77,0)</f>
        <v>1785</v>
      </c>
      <c r="AT77" s="22"/>
    </row>
    <row r="78" spans="1:46" ht="17.100000000000001" customHeight="1">
      <c r="A78" s="4">
        <v>15</v>
      </c>
      <c r="B78" s="5">
        <v>1181</v>
      </c>
      <c r="C78" s="6" t="s">
        <v>1568</v>
      </c>
      <c r="D78" s="139"/>
      <c r="E78" s="140"/>
      <c r="F78" s="140"/>
      <c r="G78" s="103"/>
      <c r="H78" s="104"/>
      <c r="I78" s="104"/>
      <c r="J78" s="104"/>
      <c r="K78" s="104"/>
      <c r="L78" s="297">
        <v>1785</v>
      </c>
      <c r="M78" s="297"/>
      <c r="N78" s="9" t="s">
        <v>394</v>
      </c>
      <c r="O78" s="13"/>
      <c r="P78" s="97" t="s">
        <v>2616</v>
      </c>
      <c r="Q78" s="56"/>
      <c r="R78" s="56"/>
      <c r="S78" s="56"/>
      <c r="T78" s="56"/>
      <c r="U78" s="56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31"/>
      <c r="AQ78" s="32"/>
      <c r="AR78" s="33"/>
      <c r="AS78" s="296">
        <f>ROUND(L78*X79,0)</f>
        <v>1250</v>
      </c>
      <c r="AT78" s="22"/>
    </row>
    <row r="79" spans="1:46" ht="17.100000000000001" customHeight="1">
      <c r="A79" s="4">
        <v>15</v>
      </c>
      <c r="B79" s="5">
        <v>1182</v>
      </c>
      <c r="C79" s="6" t="s">
        <v>1569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57" t="s">
        <v>2617</v>
      </c>
      <c r="Q79" s="58"/>
      <c r="R79" s="58"/>
      <c r="S79" s="58"/>
      <c r="T79" s="58"/>
      <c r="U79" s="58"/>
      <c r="V79" s="95"/>
      <c r="W79" s="17" t="s">
        <v>2615</v>
      </c>
      <c r="X79" s="186">
        <v>0.7</v>
      </c>
      <c r="Y79" s="187"/>
      <c r="Z79" s="35" t="s">
        <v>2614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7" t="s">
        <v>2615</v>
      </c>
      <c r="AQ79" s="186">
        <v>1</v>
      </c>
      <c r="AR79" s="187"/>
      <c r="AS79" s="18">
        <f>ROUND(ROUND(L78*X79,0)*AQ79,0)</f>
        <v>1250</v>
      </c>
      <c r="AT79" s="22"/>
    </row>
    <row r="80" spans="1:46" ht="17.100000000000001" customHeight="1">
      <c r="A80" s="4">
        <v>15</v>
      </c>
      <c r="B80" s="5">
        <v>1183</v>
      </c>
      <c r="C80" s="6" t="s">
        <v>660</v>
      </c>
      <c r="D80" s="192" t="s">
        <v>1053</v>
      </c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31"/>
      <c r="AQ80" s="32"/>
      <c r="AR80" s="33"/>
      <c r="AS80" s="296">
        <f>ROUND(L82,0)</f>
        <v>1866</v>
      </c>
      <c r="AT80" s="22"/>
    </row>
    <row r="81" spans="1:46" ht="17.100000000000001" customHeight="1">
      <c r="A81" s="4">
        <v>15</v>
      </c>
      <c r="B81" s="5">
        <v>1184</v>
      </c>
      <c r="C81" s="6" t="s">
        <v>659</v>
      </c>
      <c r="D81" s="197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2614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7" t="s">
        <v>2615</v>
      </c>
      <c r="AQ81" s="186">
        <v>1</v>
      </c>
      <c r="AR81" s="187"/>
      <c r="AS81" s="296">
        <f>ROUND(L82*AQ81,0)</f>
        <v>1866</v>
      </c>
      <c r="AT81" s="22"/>
    </row>
    <row r="82" spans="1:46" ht="17.100000000000001" customHeight="1">
      <c r="A82" s="4">
        <v>15</v>
      </c>
      <c r="B82" s="5">
        <v>1185</v>
      </c>
      <c r="C82" s="6" t="s">
        <v>1570</v>
      </c>
      <c r="D82" s="139"/>
      <c r="E82" s="140"/>
      <c r="F82" s="140"/>
      <c r="G82" s="103"/>
      <c r="H82" s="104"/>
      <c r="I82" s="104"/>
      <c r="J82" s="104"/>
      <c r="K82" s="104"/>
      <c r="L82" s="297">
        <v>1866</v>
      </c>
      <c r="M82" s="297"/>
      <c r="N82" s="9" t="s">
        <v>394</v>
      </c>
      <c r="O82" s="13"/>
      <c r="P82" s="97" t="s">
        <v>2616</v>
      </c>
      <c r="Q82" s="56"/>
      <c r="R82" s="56"/>
      <c r="S82" s="56"/>
      <c r="T82" s="56"/>
      <c r="U82" s="56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31"/>
      <c r="AQ82" s="32"/>
      <c r="AR82" s="33"/>
      <c r="AS82" s="296">
        <f>ROUND(L82*X83,0)</f>
        <v>1306</v>
      </c>
      <c r="AT82" s="22"/>
    </row>
    <row r="83" spans="1:46" ht="17.100000000000001" customHeight="1">
      <c r="A83" s="4">
        <v>15</v>
      </c>
      <c r="B83" s="5">
        <v>1186</v>
      </c>
      <c r="C83" s="6" t="s">
        <v>1571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57" t="s">
        <v>2617</v>
      </c>
      <c r="Q83" s="58"/>
      <c r="R83" s="58"/>
      <c r="S83" s="58"/>
      <c r="T83" s="58"/>
      <c r="U83" s="58"/>
      <c r="V83" s="95"/>
      <c r="W83" s="17" t="s">
        <v>2615</v>
      </c>
      <c r="X83" s="186">
        <v>0.7</v>
      </c>
      <c r="Y83" s="187"/>
      <c r="Z83" s="35" t="s">
        <v>2614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7" t="s">
        <v>2615</v>
      </c>
      <c r="AQ83" s="186">
        <v>1</v>
      </c>
      <c r="AR83" s="187"/>
      <c r="AS83" s="18">
        <f>ROUND(ROUND(L82*X83,0)*AQ83,0)</f>
        <v>1306</v>
      </c>
      <c r="AT83" s="22"/>
    </row>
    <row r="84" spans="1:46" ht="17.100000000000001" customHeight="1">
      <c r="A84" s="4">
        <v>15</v>
      </c>
      <c r="B84" s="5">
        <v>1187</v>
      </c>
      <c r="C84" s="6" t="s">
        <v>662</v>
      </c>
      <c r="D84" s="192" t="s">
        <v>1054</v>
      </c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31"/>
      <c r="AQ84" s="32"/>
      <c r="AR84" s="33"/>
      <c r="AS84" s="296">
        <f>ROUND(L86,0)</f>
        <v>1947</v>
      </c>
      <c r="AT84" s="22"/>
    </row>
    <row r="85" spans="1:46" ht="17.100000000000001" customHeight="1">
      <c r="A85" s="4">
        <v>15</v>
      </c>
      <c r="B85" s="5">
        <v>1188</v>
      </c>
      <c r="C85" s="6" t="s">
        <v>661</v>
      </c>
      <c r="D85" s="197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2614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7" t="s">
        <v>2615</v>
      </c>
      <c r="AQ85" s="186">
        <v>1</v>
      </c>
      <c r="AR85" s="187"/>
      <c r="AS85" s="296">
        <f>ROUND(L86*AQ85,0)</f>
        <v>1947</v>
      </c>
      <c r="AT85" s="22"/>
    </row>
    <row r="86" spans="1:46" ht="17.100000000000001" customHeight="1">
      <c r="A86" s="4">
        <v>15</v>
      </c>
      <c r="B86" s="5">
        <v>1189</v>
      </c>
      <c r="C86" s="6" t="s">
        <v>1572</v>
      </c>
      <c r="D86" s="139"/>
      <c r="E86" s="140"/>
      <c r="F86" s="140"/>
      <c r="G86" s="103"/>
      <c r="H86" s="104"/>
      <c r="I86" s="104"/>
      <c r="J86" s="104"/>
      <c r="K86" s="104"/>
      <c r="L86" s="297">
        <v>1947</v>
      </c>
      <c r="M86" s="297"/>
      <c r="N86" s="9" t="s">
        <v>394</v>
      </c>
      <c r="O86" s="13"/>
      <c r="P86" s="97" t="s">
        <v>2616</v>
      </c>
      <c r="Q86" s="56"/>
      <c r="R86" s="56"/>
      <c r="S86" s="56"/>
      <c r="T86" s="56"/>
      <c r="U86" s="56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31"/>
      <c r="AQ86" s="32"/>
      <c r="AR86" s="33"/>
      <c r="AS86" s="296">
        <f>ROUND(L86*X87,0)</f>
        <v>1363</v>
      </c>
      <c r="AT86" s="22"/>
    </row>
    <row r="87" spans="1:46" ht="17.100000000000001" customHeight="1">
      <c r="A87" s="4">
        <v>15</v>
      </c>
      <c r="B87" s="5">
        <v>1190</v>
      </c>
      <c r="C87" s="6" t="s">
        <v>1573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57" t="s">
        <v>2617</v>
      </c>
      <c r="Q87" s="58"/>
      <c r="R87" s="58"/>
      <c r="S87" s="58"/>
      <c r="T87" s="58"/>
      <c r="U87" s="58"/>
      <c r="V87" s="95"/>
      <c r="W87" s="17" t="s">
        <v>2615</v>
      </c>
      <c r="X87" s="186">
        <v>0.7</v>
      </c>
      <c r="Y87" s="187"/>
      <c r="Z87" s="35" t="s">
        <v>2614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 t="s">
        <v>2615</v>
      </c>
      <c r="AQ87" s="186">
        <v>1</v>
      </c>
      <c r="AR87" s="187"/>
      <c r="AS87" s="18">
        <f>ROUND(ROUND(L86*X87,0)*AQ87,0)</f>
        <v>1363</v>
      </c>
      <c r="AT87" s="22"/>
    </row>
    <row r="88" spans="1:46" ht="17.100000000000001" customHeight="1">
      <c r="A88" s="4">
        <v>15</v>
      </c>
      <c r="B88" s="5">
        <v>1191</v>
      </c>
      <c r="C88" s="6" t="s">
        <v>664</v>
      </c>
      <c r="D88" s="192" t="s">
        <v>1055</v>
      </c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31"/>
      <c r="AQ88" s="32"/>
      <c r="AR88" s="33"/>
      <c r="AS88" s="296">
        <f>ROUND(L90,0)</f>
        <v>2028</v>
      </c>
      <c r="AT88" s="22"/>
    </row>
    <row r="89" spans="1:46" ht="17.100000000000001" customHeight="1">
      <c r="A89" s="4">
        <v>15</v>
      </c>
      <c r="B89" s="5">
        <v>1192</v>
      </c>
      <c r="C89" s="6" t="s">
        <v>663</v>
      </c>
      <c r="D89" s="197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2614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7" t="s">
        <v>2615</v>
      </c>
      <c r="AQ89" s="186">
        <v>1</v>
      </c>
      <c r="AR89" s="187"/>
      <c r="AS89" s="296">
        <f>ROUND(L90*AQ89,0)</f>
        <v>2028</v>
      </c>
      <c r="AT89" s="22"/>
    </row>
    <row r="90" spans="1:46" ht="17.100000000000001" customHeight="1">
      <c r="A90" s="4">
        <v>15</v>
      </c>
      <c r="B90" s="5">
        <v>1193</v>
      </c>
      <c r="C90" s="6" t="s">
        <v>1574</v>
      </c>
      <c r="D90" s="139"/>
      <c r="E90" s="140"/>
      <c r="F90" s="140"/>
      <c r="G90" s="103"/>
      <c r="H90" s="104"/>
      <c r="I90" s="104"/>
      <c r="J90" s="104"/>
      <c r="K90" s="104"/>
      <c r="L90" s="297">
        <v>2028</v>
      </c>
      <c r="M90" s="297"/>
      <c r="N90" s="9" t="s">
        <v>394</v>
      </c>
      <c r="O90" s="13"/>
      <c r="P90" s="97" t="s">
        <v>2616</v>
      </c>
      <c r="Q90" s="56"/>
      <c r="R90" s="56"/>
      <c r="S90" s="56"/>
      <c r="T90" s="56"/>
      <c r="U90" s="56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31"/>
      <c r="AQ90" s="32"/>
      <c r="AR90" s="33"/>
      <c r="AS90" s="296">
        <f>ROUND(L90*X91,0)</f>
        <v>1420</v>
      </c>
      <c r="AT90" s="22"/>
    </row>
    <row r="91" spans="1:46" ht="17.100000000000001" customHeight="1">
      <c r="A91" s="4">
        <v>15</v>
      </c>
      <c r="B91" s="5">
        <v>1194</v>
      </c>
      <c r="C91" s="6" t="s">
        <v>1575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57" t="s">
        <v>2617</v>
      </c>
      <c r="Q91" s="58"/>
      <c r="R91" s="58"/>
      <c r="S91" s="58"/>
      <c r="T91" s="58"/>
      <c r="U91" s="58"/>
      <c r="V91" s="95"/>
      <c r="W91" s="17" t="s">
        <v>2615</v>
      </c>
      <c r="X91" s="186">
        <v>0.7</v>
      </c>
      <c r="Y91" s="187"/>
      <c r="Z91" s="35" t="s">
        <v>2614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7" t="s">
        <v>2615</v>
      </c>
      <c r="AQ91" s="186">
        <v>1</v>
      </c>
      <c r="AR91" s="187"/>
      <c r="AS91" s="18">
        <f>ROUND(ROUND(L90*X91,0)*AQ91,0)</f>
        <v>1420</v>
      </c>
      <c r="AT91" s="183"/>
    </row>
    <row r="92" spans="1:46" ht="17.100000000000001" customHeight="1">
      <c r="A92" s="72"/>
    </row>
    <row r="93" spans="1:46" ht="17.100000000000001" customHeight="1">
      <c r="A93" s="20"/>
      <c r="B93" s="20"/>
      <c r="C93" s="9"/>
      <c r="D93" s="9"/>
      <c r="E93" s="9"/>
      <c r="F93" s="9"/>
      <c r="G93" s="9"/>
      <c r="H93" s="9"/>
      <c r="I93" s="25"/>
      <c r="J93" s="25"/>
      <c r="K93" s="9"/>
      <c r="L93" s="9"/>
      <c r="M93" s="9"/>
      <c r="N93" s="9"/>
      <c r="O93" s="9"/>
      <c r="P93" s="9"/>
      <c r="Q93" s="9"/>
      <c r="R93" s="9"/>
      <c r="S93" s="9"/>
      <c r="T93" s="9"/>
      <c r="U93" s="19"/>
      <c r="V93" s="19"/>
      <c r="W93" s="9"/>
      <c r="X93" s="141"/>
      <c r="Y93" s="23"/>
      <c r="Z93" s="9"/>
      <c r="AA93" s="9"/>
      <c r="AB93" s="9"/>
      <c r="AC93" s="141"/>
      <c r="AD93" s="23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7"/>
      <c r="AT93" s="77"/>
    </row>
    <row r="94" spans="1:46" ht="17.100000000000001" customHeight="1">
      <c r="A94" s="20"/>
      <c r="B94" s="2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9"/>
      <c r="V94" s="19"/>
      <c r="W94" s="9"/>
      <c r="X94" s="19"/>
      <c r="Y94" s="23"/>
      <c r="Z94" s="9"/>
      <c r="AA94" s="9"/>
      <c r="AB94" s="9"/>
      <c r="AC94" s="141"/>
      <c r="AD94" s="23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7"/>
      <c r="AT94" s="77"/>
    </row>
    <row r="95" spans="1:46" ht="17.100000000000001" customHeight="1">
      <c r="A95" s="20"/>
      <c r="B95" s="2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9"/>
      <c r="V95" s="19"/>
      <c r="W95" s="9"/>
      <c r="X95" s="19"/>
      <c r="Y95" s="23"/>
      <c r="Z95" s="9"/>
      <c r="AA95" s="9"/>
      <c r="AB95" s="9"/>
      <c r="AC95" s="8"/>
      <c r="AD95" s="8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27"/>
      <c r="AT95" s="77"/>
    </row>
    <row r="96" spans="1:46" ht="17.100000000000001" customHeight="1">
      <c r="A96" s="20"/>
      <c r="B96" s="2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28"/>
      <c r="U96" s="84"/>
      <c r="V96" s="84"/>
      <c r="W96" s="77"/>
      <c r="X96" s="84"/>
      <c r="Y96" s="23"/>
      <c r="Z96" s="9"/>
      <c r="AA96" s="9"/>
      <c r="AB96" s="9"/>
      <c r="AC96" s="141"/>
      <c r="AD96" s="23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7"/>
      <c r="AT96" s="77"/>
    </row>
    <row r="97" spans="1:46" ht="17.100000000000001" customHeight="1">
      <c r="A97" s="20"/>
      <c r="B97" s="2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9"/>
      <c r="U97" s="141"/>
      <c r="V97" s="23"/>
      <c r="W97" s="9"/>
      <c r="X97" s="19"/>
      <c r="Y97" s="23"/>
      <c r="Z97" s="9"/>
      <c r="AA97" s="9"/>
      <c r="AB97" s="9"/>
      <c r="AC97" s="141"/>
      <c r="AD97" s="23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7"/>
      <c r="AT97" s="77"/>
    </row>
    <row r="98" spans="1:46" ht="17.100000000000001" customHeight="1">
      <c r="A98" s="20"/>
      <c r="B98" s="2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9"/>
      <c r="V98" s="23"/>
      <c r="W98" s="9"/>
      <c r="X98" s="19"/>
      <c r="Y98" s="23"/>
      <c r="Z98" s="9"/>
      <c r="AA98" s="9"/>
      <c r="AB98" s="9"/>
      <c r="AC98" s="8"/>
      <c r="AD98" s="8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27"/>
      <c r="AT98" s="77"/>
    </row>
    <row r="99" spans="1:46" ht="17.100000000000001" customHeight="1">
      <c r="A99" s="20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9"/>
      <c r="V99" s="23"/>
      <c r="W99" s="9"/>
      <c r="X99" s="141"/>
      <c r="Y99" s="23"/>
      <c r="Z99" s="9"/>
      <c r="AA99" s="9"/>
      <c r="AB99" s="9"/>
      <c r="AC99" s="141"/>
      <c r="AD99" s="23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7"/>
      <c r="AT99" s="77"/>
    </row>
  </sheetData>
  <mergeCells count="105">
    <mergeCell ref="X91:Y91"/>
    <mergeCell ref="AQ91:AR91"/>
    <mergeCell ref="D88:N89"/>
    <mergeCell ref="L86:M86"/>
    <mergeCell ref="X87:Y87"/>
    <mergeCell ref="AQ87:AR87"/>
    <mergeCell ref="D84:N85"/>
    <mergeCell ref="AQ89:AR89"/>
    <mergeCell ref="L90:M90"/>
    <mergeCell ref="AQ81:AR81"/>
    <mergeCell ref="L82:M82"/>
    <mergeCell ref="X83:Y83"/>
    <mergeCell ref="AQ83:AR83"/>
    <mergeCell ref="D80:N81"/>
    <mergeCell ref="AQ85:AR85"/>
    <mergeCell ref="AQ73:AR73"/>
    <mergeCell ref="L74:M74"/>
    <mergeCell ref="X75:Y75"/>
    <mergeCell ref="AQ75:AR75"/>
    <mergeCell ref="D72:N73"/>
    <mergeCell ref="AQ77:AR77"/>
    <mergeCell ref="L78:M78"/>
    <mergeCell ref="X79:Y79"/>
    <mergeCell ref="AQ79:AR79"/>
    <mergeCell ref="D76:N77"/>
    <mergeCell ref="AQ65:AR65"/>
    <mergeCell ref="L66:M66"/>
    <mergeCell ref="X67:Y67"/>
    <mergeCell ref="AQ67:AR67"/>
    <mergeCell ref="D64:N65"/>
    <mergeCell ref="AQ69:AR69"/>
    <mergeCell ref="L70:M70"/>
    <mergeCell ref="X71:Y71"/>
    <mergeCell ref="AQ71:AR71"/>
    <mergeCell ref="D68:N69"/>
    <mergeCell ref="AQ57:AR57"/>
    <mergeCell ref="L58:M58"/>
    <mergeCell ref="X59:Y59"/>
    <mergeCell ref="AQ59:AR59"/>
    <mergeCell ref="D56:N57"/>
    <mergeCell ref="AQ61:AR61"/>
    <mergeCell ref="L62:M62"/>
    <mergeCell ref="X63:Y63"/>
    <mergeCell ref="AQ63:AR63"/>
    <mergeCell ref="D60:N61"/>
    <mergeCell ref="AQ49:AR49"/>
    <mergeCell ref="L50:M50"/>
    <mergeCell ref="X51:Y51"/>
    <mergeCell ref="AQ51:AR51"/>
    <mergeCell ref="D48:N49"/>
    <mergeCell ref="AQ53:AR53"/>
    <mergeCell ref="L54:M54"/>
    <mergeCell ref="X55:Y55"/>
    <mergeCell ref="AQ55:AR55"/>
    <mergeCell ref="D52:N53"/>
    <mergeCell ref="AQ41:AR41"/>
    <mergeCell ref="L42:M42"/>
    <mergeCell ref="X43:Y43"/>
    <mergeCell ref="AQ43:AR43"/>
    <mergeCell ref="D40:N41"/>
    <mergeCell ref="AQ45:AR45"/>
    <mergeCell ref="L46:M46"/>
    <mergeCell ref="X47:Y47"/>
    <mergeCell ref="AQ47:AR47"/>
    <mergeCell ref="D44:N45"/>
    <mergeCell ref="AQ33:AR33"/>
    <mergeCell ref="L34:M34"/>
    <mergeCell ref="X35:Y35"/>
    <mergeCell ref="AQ35:AR35"/>
    <mergeCell ref="D32:N33"/>
    <mergeCell ref="AQ37:AR37"/>
    <mergeCell ref="L38:M38"/>
    <mergeCell ref="X39:Y39"/>
    <mergeCell ref="AQ39:AR39"/>
    <mergeCell ref="D36:N37"/>
    <mergeCell ref="AQ25:AR25"/>
    <mergeCell ref="L26:M26"/>
    <mergeCell ref="X27:Y27"/>
    <mergeCell ref="AQ27:AR27"/>
    <mergeCell ref="D24:N25"/>
    <mergeCell ref="AQ29:AR29"/>
    <mergeCell ref="L30:M30"/>
    <mergeCell ref="X31:Y31"/>
    <mergeCell ref="AQ31:AR31"/>
    <mergeCell ref="D28:N29"/>
    <mergeCell ref="AQ17:AR17"/>
    <mergeCell ref="L18:M18"/>
    <mergeCell ref="X19:Y19"/>
    <mergeCell ref="AQ19:AR19"/>
    <mergeCell ref="D16:N17"/>
    <mergeCell ref="AQ21:AR21"/>
    <mergeCell ref="L22:M22"/>
    <mergeCell ref="X23:Y23"/>
    <mergeCell ref="AQ23:AR23"/>
    <mergeCell ref="D20:N21"/>
    <mergeCell ref="L14:M14"/>
    <mergeCell ref="X15:Y15"/>
    <mergeCell ref="AQ15:AR15"/>
    <mergeCell ref="D8:N9"/>
    <mergeCell ref="D12:N13"/>
    <mergeCell ref="AQ13:AR13"/>
    <mergeCell ref="L10:M10"/>
    <mergeCell ref="AQ9:AR9"/>
    <mergeCell ref="AQ11:AR11"/>
    <mergeCell ref="X11:Y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2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BB84"/>
  <sheetViews>
    <sheetView view="pageBreakPreview" zoomScale="85" zoomScaleNormal="100" zoomScaleSheetLayoutView="85" workbookViewId="0">
      <selection activeCell="AP3" sqref="AP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6" width="2.375" style="78" customWidth="1"/>
    <col min="7" max="7" width="2.5" style="78" customWidth="1"/>
    <col min="8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1" width="2.375" style="78" customWidth="1"/>
    <col min="52" max="53" width="8.625" style="78" customWidth="1"/>
    <col min="54" max="54" width="2.75" style="78" customWidth="1"/>
    <col min="55" max="16384" width="9" style="78"/>
  </cols>
  <sheetData>
    <row r="1" spans="1:54" ht="17.100000000000001" customHeight="1">
      <c r="A1" s="72"/>
    </row>
    <row r="2" spans="1:54" ht="17.100000000000001" customHeight="1">
      <c r="A2" s="72"/>
    </row>
    <row r="3" spans="1:54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4" ht="17.100000000000001" customHeight="1">
      <c r="A4" s="72"/>
    </row>
    <row r="5" spans="1:54" ht="17.100000000000001" customHeight="1">
      <c r="A5" s="72"/>
      <c r="B5" s="72" t="s">
        <v>966</v>
      </c>
    </row>
    <row r="6" spans="1:54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11" t="s">
        <v>204</v>
      </c>
      <c r="AA6" s="211"/>
      <c r="AB6" s="211"/>
      <c r="AC6" s="211"/>
      <c r="AD6" s="7"/>
      <c r="AE6" s="76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84" t="s">
        <v>388</v>
      </c>
      <c r="BA6" s="184" t="s">
        <v>389</v>
      </c>
      <c r="BB6" s="77"/>
    </row>
    <row r="7" spans="1:54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85" t="s">
        <v>392</v>
      </c>
      <c r="BA7" s="185" t="s">
        <v>393</v>
      </c>
      <c r="BB7" s="77"/>
    </row>
    <row r="8" spans="1:54" ht="17.100000000000001" customHeight="1">
      <c r="A8" s="4">
        <v>15</v>
      </c>
      <c r="B8" s="5">
        <v>1683</v>
      </c>
      <c r="C8" s="6" t="s">
        <v>373</v>
      </c>
      <c r="D8" s="188" t="s">
        <v>690</v>
      </c>
      <c r="E8" s="205"/>
      <c r="F8" s="205"/>
      <c r="G8" s="205"/>
      <c r="H8" s="205"/>
      <c r="I8" s="205"/>
      <c r="J8" s="205"/>
      <c r="K8" s="205"/>
      <c r="L8" s="205"/>
      <c r="M8" s="205"/>
      <c r="N8" s="10"/>
      <c r="O8" s="204" t="s">
        <v>680</v>
      </c>
      <c r="P8" s="205"/>
      <c r="Q8" s="205"/>
      <c r="R8" s="205"/>
      <c r="S8" s="205"/>
      <c r="T8" s="205"/>
      <c r="U8" s="205"/>
      <c r="V8" s="205"/>
      <c r="W8" s="205"/>
      <c r="X8" s="205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208" t="s">
        <v>1206</v>
      </c>
      <c r="AW8" s="209"/>
      <c r="AX8" s="209"/>
      <c r="AY8" s="210"/>
      <c r="AZ8" s="296">
        <f>ROUND(ROUND(G10*(1+AX10),0)+V10,0)</f>
        <v>516</v>
      </c>
      <c r="BA8" s="182" t="s">
        <v>2613</v>
      </c>
    </row>
    <row r="9" spans="1:54" ht="17.100000000000001" customHeight="1">
      <c r="A9" s="4">
        <v>15</v>
      </c>
      <c r="B9" s="5">
        <v>1684</v>
      </c>
      <c r="C9" s="6" t="s">
        <v>1099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102"/>
      <c r="O9" s="206"/>
      <c r="P9" s="207"/>
      <c r="Q9" s="207"/>
      <c r="R9" s="207"/>
      <c r="S9" s="207"/>
      <c r="T9" s="207"/>
      <c r="U9" s="207"/>
      <c r="V9" s="207"/>
      <c r="W9" s="207"/>
      <c r="X9" s="207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2636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208"/>
      <c r="AW9" s="209"/>
      <c r="AX9" s="209"/>
      <c r="AY9" s="210"/>
      <c r="AZ9" s="296">
        <f>ROUND(ROUND(G10*AT9,0)*(1+AX10),0)+(ROUND(V10*AT9,0))</f>
        <v>516</v>
      </c>
      <c r="BA9" s="22"/>
    </row>
    <row r="10" spans="1:54" ht="17.100000000000001" customHeight="1">
      <c r="A10" s="4">
        <v>15</v>
      </c>
      <c r="B10" s="5">
        <v>1685</v>
      </c>
      <c r="C10" s="6" t="s">
        <v>1821</v>
      </c>
      <c r="D10" s="139"/>
      <c r="E10" s="140"/>
      <c r="F10" s="104"/>
      <c r="G10" s="297">
        <v>248</v>
      </c>
      <c r="H10" s="297"/>
      <c r="I10" s="9" t="s">
        <v>394</v>
      </c>
      <c r="J10" s="9"/>
      <c r="K10" s="19"/>
      <c r="L10" s="104"/>
      <c r="M10" s="104"/>
      <c r="N10" s="102"/>
      <c r="O10" s="104"/>
      <c r="P10" s="104"/>
      <c r="Q10" s="104"/>
      <c r="R10" s="104"/>
      <c r="S10" s="104"/>
      <c r="T10" s="104"/>
      <c r="U10" s="104"/>
      <c r="V10" s="261">
        <v>144</v>
      </c>
      <c r="W10" s="261"/>
      <c r="X10" s="9" t="s">
        <v>394</v>
      </c>
      <c r="Y10" s="9"/>
      <c r="Z10" s="97" t="s">
        <v>1576</v>
      </c>
      <c r="AA10" s="56"/>
      <c r="AB10" s="56"/>
      <c r="AC10" s="56"/>
      <c r="AD10" s="56"/>
      <c r="AE10" s="56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148" t="s">
        <v>2637</v>
      </c>
      <c r="AW10" s="40" t="s">
        <v>2622</v>
      </c>
      <c r="AX10" s="199">
        <v>0.5</v>
      </c>
      <c r="AY10" s="199"/>
      <c r="AZ10" s="296">
        <f>ROUND(ROUND(G10*AG11,0)*(1+AX10),0)+(ROUND(V10*AG11,0))</f>
        <v>362</v>
      </c>
      <c r="BA10" s="22"/>
    </row>
    <row r="11" spans="1:54" ht="16.5" customHeight="1">
      <c r="A11" s="4">
        <v>15</v>
      </c>
      <c r="B11" s="5">
        <v>1686</v>
      </c>
      <c r="C11" s="6" t="s">
        <v>1822</v>
      </c>
      <c r="D11" s="139"/>
      <c r="E11" s="140"/>
      <c r="F11" s="140"/>
      <c r="G11" s="104"/>
      <c r="H11" s="104"/>
      <c r="I11" s="104"/>
      <c r="J11" s="104"/>
      <c r="K11" s="104"/>
      <c r="L11" s="104"/>
      <c r="M11" s="51"/>
      <c r="N11" s="1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  <c r="Z11" s="57" t="s">
        <v>2624</v>
      </c>
      <c r="AA11" s="58"/>
      <c r="AB11" s="58"/>
      <c r="AC11" s="58"/>
      <c r="AD11" s="58"/>
      <c r="AE11" s="58"/>
      <c r="AF11" s="17" t="s">
        <v>2622</v>
      </c>
      <c r="AG11" s="186">
        <v>0.7</v>
      </c>
      <c r="AH11" s="187"/>
      <c r="AI11" s="35" t="s">
        <v>2636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148"/>
      <c r="AW11" s="149"/>
      <c r="AX11" s="149"/>
      <c r="AY11" s="51" t="s">
        <v>898</v>
      </c>
      <c r="AZ11" s="296">
        <f>ROUND(ROUND(ROUND(G10*AG11,0)*AT11,0)*(1+AX10),0)+(ROUND(ROUND(V10*AG11,0)*AT11,0))</f>
        <v>362</v>
      </c>
      <c r="BA11" s="22"/>
    </row>
    <row r="12" spans="1:54" ht="17.100000000000001" customHeight="1">
      <c r="A12" s="4">
        <v>15</v>
      </c>
      <c r="B12" s="5">
        <v>1687</v>
      </c>
      <c r="C12" s="6" t="s">
        <v>1100</v>
      </c>
      <c r="D12" s="139"/>
      <c r="E12" s="140"/>
      <c r="F12" s="140"/>
      <c r="G12" s="140"/>
      <c r="H12" s="103"/>
      <c r="I12" s="103"/>
      <c r="J12" s="103"/>
      <c r="K12" s="9"/>
      <c r="L12" s="9"/>
      <c r="M12" s="9"/>
      <c r="N12" s="13"/>
      <c r="O12" s="204" t="s">
        <v>681</v>
      </c>
      <c r="P12" s="205"/>
      <c r="Q12" s="205"/>
      <c r="R12" s="205"/>
      <c r="S12" s="205"/>
      <c r="T12" s="205"/>
      <c r="U12" s="205"/>
      <c r="V12" s="205"/>
      <c r="W12" s="205"/>
      <c r="X12" s="205"/>
      <c r="Y12" s="41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148"/>
      <c r="AW12" s="149"/>
      <c r="AX12" s="149"/>
      <c r="AY12" s="150"/>
      <c r="AZ12" s="296">
        <f>ROUND(ROUND(G10*(1+AX10),0)+V14,0)</f>
        <v>694</v>
      </c>
      <c r="BA12" s="22"/>
    </row>
    <row r="13" spans="1:54" ht="17.100000000000001" customHeight="1">
      <c r="A13" s="4">
        <v>15</v>
      </c>
      <c r="B13" s="5">
        <v>1688</v>
      </c>
      <c r="C13" s="6" t="s">
        <v>1101</v>
      </c>
      <c r="D13" s="140"/>
      <c r="E13" s="140"/>
      <c r="F13" s="140"/>
      <c r="G13" s="140"/>
      <c r="H13" s="103"/>
      <c r="I13" s="103"/>
      <c r="J13" s="103"/>
      <c r="K13" s="9"/>
      <c r="L13" s="9"/>
      <c r="M13" s="9"/>
      <c r="N13" s="13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142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2636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148"/>
      <c r="AW13" s="149"/>
      <c r="AX13" s="149"/>
      <c r="AY13" s="150"/>
      <c r="AZ13" s="296">
        <f>ROUND(ROUND(G10*AT13,0)*(1+AX10),0)+(ROUND(V14*AT13,0))</f>
        <v>694</v>
      </c>
      <c r="BA13" s="22"/>
    </row>
    <row r="14" spans="1:54" ht="17.100000000000001" customHeight="1">
      <c r="A14" s="4">
        <v>15</v>
      </c>
      <c r="B14" s="5">
        <v>1689</v>
      </c>
      <c r="C14" s="6" t="s">
        <v>1823</v>
      </c>
      <c r="D14" s="140"/>
      <c r="E14" s="140"/>
      <c r="F14" s="140"/>
      <c r="G14" s="140"/>
      <c r="H14" s="103"/>
      <c r="I14" s="103"/>
      <c r="J14" s="103"/>
      <c r="K14" s="9"/>
      <c r="L14" s="9"/>
      <c r="M14" s="9"/>
      <c r="N14" s="13"/>
      <c r="O14" s="104"/>
      <c r="P14" s="104"/>
      <c r="Q14" s="104"/>
      <c r="R14" s="104"/>
      <c r="S14" s="104"/>
      <c r="T14" s="104"/>
      <c r="U14" s="104"/>
      <c r="V14" s="261">
        <v>322</v>
      </c>
      <c r="W14" s="261"/>
      <c r="X14" s="9" t="s">
        <v>394</v>
      </c>
      <c r="Y14" s="9"/>
      <c r="Z14" s="97" t="s">
        <v>1576</v>
      </c>
      <c r="AA14" s="56"/>
      <c r="AB14" s="56"/>
      <c r="AC14" s="56"/>
      <c r="AD14" s="56"/>
      <c r="AE14" s="56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148"/>
      <c r="AW14" s="149"/>
      <c r="AX14" s="149"/>
      <c r="AY14" s="150"/>
      <c r="AZ14" s="296">
        <f>ROUND(ROUND(G10*AG15,0)*(1+AX10),0)+(ROUND(V14*AG15,0))</f>
        <v>486</v>
      </c>
      <c r="BA14" s="22"/>
    </row>
    <row r="15" spans="1:54" ht="17.100000000000001" customHeight="1">
      <c r="A15" s="4">
        <v>15</v>
      </c>
      <c r="B15" s="5">
        <v>1690</v>
      </c>
      <c r="C15" s="6" t="s">
        <v>1824</v>
      </c>
      <c r="D15" s="140"/>
      <c r="E15" s="140"/>
      <c r="F15" s="140"/>
      <c r="G15" s="140"/>
      <c r="H15" s="103"/>
      <c r="I15" s="103"/>
      <c r="J15" s="103"/>
      <c r="K15" s="9"/>
      <c r="L15" s="9"/>
      <c r="M15" s="9"/>
      <c r="N15" s="1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6"/>
      <c r="Z15" s="57" t="s">
        <v>2624</v>
      </c>
      <c r="AA15" s="58"/>
      <c r="AB15" s="58"/>
      <c r="AC15" s="58"/>
      <c r="AD15" s="58"/>
      <c r="AE15" s="58"/>
      <c r="AF15" s="17" t="s">
        <v>2622</v>
      </c>
      <c r="AG15" s="186">
        <v>0.7</v>
      </c>
      <c r="AH15" s="187"/>
      <c r="AI15" s="35" t="s">
        <v>2636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148"/>
      <c r="AW15" s="149"/>
      <c r="AX15" s="149"/>
      <c r="AY15" s="150"/>
      <c r="AZ15" s="296">
        <f>ROUND(ROUND(ROUND(G10*AG15,0)*AT15,0)*(1+AX10),0)+(ROUND(ROUND(V14*AG15,0)*AT15,0))</f>
        <v>486</v>
      </c>
      <c r="BA15" s="22"/>
    </row>
    <row r="16" spans="1:54" ht="17.100000000000001" customHeight="1">
      <c r="A16" s="4">
        <v>15</v>
      </c>
      <c r="B16" s="5">
        <v>1691</v>
      </c>
      <c r="C16" s="6" t="s">
        <v>1102</v>
      </c>
      <c r="D16" s="140"/>
      <c r="E16" s="140"/>
      <c r="F16" s="140"/>
      <c r="G16" s="140"/>
      <c r="H16" s="103"/>
      <c r="I16" s="103"/>
      <c r="J16" s="103"/>
      <c r="K16" s="9"/>
      <c r="L16" s="9"/>
      <c r="M16" s="9"/>
      <c r="N16" s="9"/>
      <c r="O16" s="204" t="s">
        <v>682</v>
      </c>
      <c r="P16" s="205"/>
      <c r="Q16" s="205"/>
      <c r="R16" s="205"/>
      <c r="S16" s="205"/>
      <c r="T16" s="205"/>
      <c r="U16" s="205"/>
      <c r="V16" s="205"/>
      <c r="W16" s="205"/>
      <c r="X16" s="205"/>
      <c r="Y16" s="41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/>
      <c r="AW16" s="149"/>
      <c r="AX16" s="149"/>
      <c r="AY16" s="150"/>
      <c r="AZ16" s="296">
        <f>ROUND(ROUND(G10*(1+AX10),0)+V18,0)</f>
        <v>775</v>
      </c>
      <c r="BA16" s="22"/>
    </row>
    <row r="17" spans="1:53" ht="17.100000000000001" customHeight="1">
      <c r="A17" s="4">
        <v>15</v>
      </c>
      <c r="B17" s="5">
        <v>1692</v>
      </c>
      <c r="C17" s="6" t="s">
        <v>1103</v>
      </c>
      <c r="D17" s="140"/>
      <c r="E17" s="140"/>
      <c r="F17" s="140"/>
      <c r="G17" s="140"/>
      <c r="H17" s="103"/>
      <c r="I17" s="103"/>
      <c r="J17" s="103"/>
      <c r="K17" s="9"/>
      <c r="L17" s="9"/>
      <c r="M17" s="9"/>
      <c r="N17" s="9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142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2636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148"/>
      <c r="AW17" s="149"/>
      <c r="AX17" s="149"/>
      <c r="AY17" s="150"/>
      <c r="AZ17" s="296">
        <f>ROUND(ROUND(G10*AT17,0)*(1+AX10),0)+(ROUND(V18*AT17,0))</f>
        <v>775</v>
      </c>
      <c r="BA17" s="22"/>
    </row>
    <row r="18" spans="1:53" ht="17.100000000000001" customHeight="1">
      <c r="A18" s="4">
        <v>15</v>
      </c>
      <c r="B18" s="5">
        <v>1693</v>
      </c>
      <c r="C18" s="6" t="s">
        <v>1825</v>
      </c>
      <c r="D18" s="140"/>
      <c r="E18" s="140"/>
      <c r="F18" s="140"/>
      <c r="G18" s="140"/>
      <c r="H18" s="103"/>
      <c r="I18" s="103"/>
      <c r="J18" s="103"/>
      <c r="K18" s="9"/>
      <c r="L18" s="9"/>
      <c r="M18" s="9"/>
      <c r="N18" s="9"/>
      <c r="O18" s="109"/>
      <c r="P18" s="104"/>
      <c r="Q18" s="104"/>
      <c r="R18" s="104"/>
      <c r="S18" s="104"/>
      <c r="T18" s="104"/>
      <c r="U18" s="104"/>
      <c r="V18" s="261">
        <v>403</v>
      </c>
      <c r="W18" s="261"/>
      <c r="X18" s="9" t="s">
        <v>394</v>
      </c>
      <c r="Y18" s="9"/>
      <c r="Z18" s="97" t="s">
        <v>1576</v>
      </c>
      <c r="AA18" s="56"/>
      <c r="AB18" s="56"/>
      <c r="AC18" s="56"/>
      <c r="AD18" s="56"/>
      <c r="AE18" s="56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148"/>
      <c r="AW18" s="149"/>
      <c r="AX18" s="149"/>
      <c r="AY18" s="150"/>
      <c r="AZ18" s="296">
        <f>ROUND(ROUND(G10*AG19,0)*(1+AX10),0)+(ROUND(V18*AG19,0))</f>
        <v>543</v>
      </c>
      <c r="BA18" s="22"/>
    </row>
    <row r="19" spans="1:53" ht="17.100000000000001" customHeight="1">
      <c r="A19" s="4">
        <v>15</v>
      </c>
      <c r="B19" s="5">
        <v>1694</v>
      </c>
      <c r="C19" s="6" t="s">
        <v>1826</v>
      </c>
      <c r="D19" s="140"/>
      <c r="E19" s="140"/>
      <c r="F19" s="140"/>
      <c r="G19" s="140"/>
      <c r="H19" s="103"/>
      <c r="I19" s="103"/>
      <c r="J19" s="103"/>
      <c r="K19" s="9"/>
      <c r="L19" s="9"/>
      <c r="M19" s="9"/>
      <c r="N19" s="9"/>
      <c r="O19" s="46"/>
      <c r="P19" s="135"/>
      <c r="Q19" s="135"/>
      <c r="R19" s="135"/>
      <c r="S19" s="135"/>
      <c r="T19" s="135"/>
      <c r="U19" s="135"/>
      <c r="V19" s="135"/>
      <c r="W19" s="135"/>
      <c r="X19" s="135"/>
      <c r="Y19" s="136"/>
      <c r="Z19" s="57" t="s">
        <v>2624</v>
      </c>
      <c r="AA19" s="58"/>
      <c r="AB19" s="58"/>
      <c r="AC19" s="58"/>
      <c r="AD19" s="58"/>
      <c r="AE19" s="58"/>
      <c r="AF19" s="17" t="s">
        <v>2622</v>
      </c>
      <c r="AG19" s="186">
        <v>0.7</v>
      </c>
      <c r="AH19" s="187"/>
      <c r="AI19" s="35" t="s">
        <v>2636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148"/>
      <c r="AW19" s="149"/>
      <c r="AX19" s="149"/>
      <c r="AY19" s="150"/>
      <c r="AZ19" s="296">
        <f>ROUND(ROUND(ROUND(G10*AG19,0)*AT19,0)*(1+AX10),0)+(ROUND(ROUND(V18*AG19,0)*AT19,0))</f>
        <v>543</v>
      </c>
      <c r="BA19" s="22"/>
    </row>
    <row r="20" spans="1:53" ht="17.100000000000001" customHeight="1">
      <c r="A20" s="4">
        <v>15</v>
      </c>
      <c r="B20" s="5">
        <v>1695</v>
      </c>
      <c r="C20" s="6" t="s">
        <v>1104</v>
      </c>
      <c r="D20" s="140"/>
      <c r="E20" s="140"/>
      <c r="F20" s="140"/>
      <c r="G20" s="140"/>
      <c r="H20" s="103"/>
      <c r="I20" s="103"/>
      <c r="J20" s="103"/>
      <c r="K20" s="9"/>
      <c r="L20" s="9"/>
      <c r="M20" s="9"/>
      <c r="N20" s="9"/>
      <c r="O20" s="204" t="s">
        <v>683</v>
      </c>
      <c r="P20" s="205"/>
      <c r="Q20" s="205"/>
      <c r="R20" s="205"/>
      <c r="S20" s="205"/>
      <c r="T20" s="205"/>
      <c r="U20" s="205"/>
      <c r="V20" s="205"/>
      <c r="W20" s="205"/>
      <c r="X20" s="205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149"/>
      <c r="AX20" s="149"/>
      <c r="AY20" s="150"/>
      <c r="AZ20" s="296">
        <f>ROUND(ROUND(G10*(1+AX10),0)+V22,0)</f>
        <v>856</v>
      </c>
      <c r="BA20" s="22"/>
    </row>
    <row r="21" spans="1:53" ht="17.100000000000001" customHeight="1">
      <c r="A21" s="4">
        <v>15</v>
      </c>
      <c r="B21" s="5">
        <v>1696</v>
      </c>
      <c r="C21" s="6" t="s">
        <v>1105</v>
      </c>
      <c r="D21" s="140"/>
      <c r="E21" s="140"/>
      <c r="F21" s="140"/>
      <c r="G21" s="140"/>
      <c r="H21" s="103"/>
      <c r="I21" s="103"/>
      <c r="J21" s="103"/>
      <c r="K21" s="9"/>
      <c r="L21" s="9"/>
      <c r="M21" s="9"/>
      <c r="N21" s="9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2636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149"/>
      <c r="AY21" s="150"/>
      <c r="AZ21" s="296">
        <f>ROUND(ROUND(G10*AT21,0)*(1+AX10),0)+(ROUND(V22*AT21,0))</f>
        <v>856</v>
      </c>
      <c r="BA21" s="22"/>
    </row>
    <row r="22" spans="1:53" ht="17.100000000000001" customHeight="1">
      <c r="A22" s="4">
        <v>15</v>
      </c>
      <c r="B22" s="5">
        <v>1697</v>
      </c>
      <c r="C22" s="6" t="s">
        <v>1827</v>
      </c>
      <c r="D22" s="140"/>
      <c r="E22" s="140"/>
      <c r="F22" s="140"/>
      <c r="G22" s="140"/>
      <c r="H22" s="103"/>
      <c r="I22" s="103"/>
      <c r="J22" s="103"/>
      <c r="K22" s="9"/>
      <c r="L22" s="9"/>
      <c r="M22" s="9"/>
      <c r="N22" s="9"/>
      <c r="O22" s="109"/>
      <c r="P22" s="104"/>
      <c r="Q22" s="104"/>
      <c r="R22" s="104"/>
      <c r="S22" s="104"/>
      <c r="T22" s="104"/>
      <c r="U22" s="104"/>
      <c r="V22" s="261">
        <v>484</v>
      </c>
      <c r="W22" s="261"/>
      <c r="X22" s="9" t="s">
        <v>394</v>
      </c>
      <c r="Y22" s="9"/>
      <c r="Z22" s="97" t="s">
        <v>1576</v>
      </c>
      <c r="AA22" s="56"/>
      <c r="AB22" s="56"/>
      <c r="AC22" s="56"/>
      <c r="AD22" s="56"/>
      <c r="AE22" s="56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148"/>
      <c r="AW22" s="149"/>
      <c r="AX22" s="149"/>
      <c r="AY22" s="150"/>
      <c r="AZ22" s="296">
        <f>ROUND(ROUND(G10*AG23,0)*(1+AX10),0)+(ROUND(V22*AG23,0))</f>
        <v>600</v>
      </c>
      <c r="BA22" s="22"/>
    </row>
    <row r="23" spans="1:53" ht="17.100000000000001" customHeight="1">
      <c r="A23" s="4">
        <v>15</v>
      </c>
      <c r="B23" s="5">
        <v>1698</v>
      </c>
      <c r="C23" s="6" t="s">
        <v>1828</v>
      </c>
      <c r="D23" s="140"/>
      <c r="E23" s="140"/>
      <c r="F23" s="140"/>
      <c r="G23" s="140"/>
      <c r="H23" s="103"/>
      <c r="I23" s="103"/>
      <c r="J23" s="103"/>
      <c r="K23" s="9"/>
      <c r="L23" s="9"/>
      <c r="M23" s="9"/>
      <c r="N23" s="9"/>
      <c r="O23" s="46"/>
      <c r="P23" s="135"/>
      <c r="Q23" s="135"/>
      <c r="R23" s="135"/>
      <c r="S23" s="135"/>
      <c r="T23" s="135"/>
      <c r="U23" s="135"/>
      <c r="V23" s="135"/>
      <c r="W23" s="135"/>
      <c r="X23" s="135"/>
      <c r="Y23" s="136"/>
      <c r="Z23" s="57" t="s">
        <v>2624</v>
      </c>
      <c r="AA23" s="58"/>
      <c r="AB23" s="58"/>
      <c r="AC23" s="58"/>
      <c r="AD23" s="58"/>
      <c r="AE23" s="58"/>
      <c r="AF23" s="17" t="s">
        <v>2622</v>
      </c>
      <c r="AG23" s="186">
        <v>0.7</v>
      </c>
      <c r="AH23" s="187"/>
      <c r="AI23" s="35" t="s">
        <v>2636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148"/>
      <c r="AW23" s="149"/>
      <c r="AX23" s="149"/>
      <c r="AY23" s="150"/>
      <c r="AZ23" s="296">
        <f>ROUND(ROUND(ROUND(G10*AG23,0)*AT23,0)*(1+AX10),0)+(ROUND(ROUND(V22*AG23,0)*AT23,0))</f>
        <v>600</v>
      </c>
      <c r="BA23" s="22"/>
    </row>
    <row r="24" spans="1:53" ht="17.100000000000001" customHeight="1">
      <c r="A24" s="4">
        <v>15</v>
      </c>
      <c r="B24" s="5">
        <v>1699</v>
      </c>
      <c r="C24" s="6" t="s">
        <v>371</v>
      </c>
      <c r="D24" s="140"/>
      <c r="E24" s="140"/>
      <c r="F24" s="140"/>
      <c r="G24" s="140"/>
      <c r="H24" s="103"/>
      <c r="I24" s="103"/>
      <c r="J24" s="103"/>
      <c r="K24" s="9"/>
      <c r="L24" s="9"/>
      <c r="M24" s="9"/>
      <c r="N24" s="9"/>
      <c r="O24" s="204" t="s">
        <v>684</v>
      </c>
      <c r="P24" s="205"/>
      <c r="Q24" s="205"/>
      <c r="R24" s="205"/>
      <c r="S24" s="205"/>
      <c r="T24" s="205"/>
      <c r="U24" s="205"/>
      <c r="V24" s="205"/>
      <c r="W24" s="205"/>
      <c r="X24" s="205"/>
      <c r="Y24" s="41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148"/>
      <c r="AW24" s="149"/>
      <c r="AX24" s="149"/>
      <c r="AY24" s="150"/>
      <c r="AZ24" s="296">
        <f>ROUND(ROUND(G10*(1+AX10),0)+V26,0)</f>
        <v>937</v>
      </c>
      <c r="BA24" s="22"/>
    </row>
    <row r="25" spans="1:53" ht="17.100000000000001" customHeight="1">
      <c r="A25" s="4">
        <v>15</v>
      </c>
      <c r="B25" s="5">
        <v>1700</v>
      </c>
      <c r="C25" s="6" t="s">
        <v>372</v>
      </c>
      <c r="D25" s="140"/>
      <c r="E25" s="140"/>
      <c r="F25" s="140"/>
      <c r="G25" s="140"/>
      <c r="H25" s="103"/>
      <c r="I25" s="103"/>
      <c r="J25" s="103"/>
      <c r="K25" s="9"/>
      <c r="L25" s="9"/>
      <c r="M25" s="9"/>
      <c r="N25" s="9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142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2636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148"/>
      <c r="AW25" s="149"/>
      <c r="AX25" s="149"/>
      <c r="AY25" s="150"/>
      <c r="AZ25" s="296">
        <f>ROUND(ROUND(G10*AT25,0)*(1+AX10),0)+(ROUND(V26*AT25,0))</f>
        <v>937</v>
      </c>
      <c r="BA25" s="22"/>
    </row>
    <row r="26" spans="1:53" ht="17.100000000000001" customHeight="1">
      <c r="A26" s="4">
        <v>15</v>
      </c>
      <c r="B26" s="5">
        <v>1701</v>
      </c>
      <c r="C26" s="6" t="s">
        <v>1829</v>
      </c>
      <c r="D26" s="140"/>
      <c r="E26" s="140"/>
      <c r="F26" s="140"/>
      <c r="G26" s="140"/>
      <c r="H26" s="103"/>
      <c r="I26" s="103"/>
      <c r="J26" s="103"/>
      <c r="K26" s="9"/>
      <c r="L26" s="9"/>
      <c r="M26" s="9"/>
      <c r="N26" s="9"/>
      <c r="O26" s="109"/>
      <c r="P26" s="104"/>
      <c r="Q26" s="104"/>
      <c r="R26" s="104"/>
      <c r="S26" s="104"/>
      <c r="T26" s="104"/>
      <c r="U26" s="104"/>
      <c r="V26" s="261">
        <v>565</v>
      </c>
      <c r="W26" s="261"/>
      <c r="X26" s="9" t="s">
        <v>394</v>
      </c>
      <c r="Y26" s="9"/>
      <c r="Z26" s="97" t="s">
        <v>1576</v>
      </c>
      <c r="AA26" s="56"/>
      <c r="AB26" s="56"/>
      <c r="AC26" s="56"/>
      <c r="AD26" s="56"/>
      <c r="AE26" s="56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148"/>
      <c r="AW26" s="149"/>
      <c r="AX26" s="149"/>
      <c r="AY26" s="150"/>
      <c r="AZ26" s="296">
        <f>ROUND(ROUND(G10*AG27,0)*(1+AX10),0)+(ROUND(V26*AG27,0))</f>
        <v>657</v>
      </c>
      <c r="BA26" s="22"/>
    </row>
    <row r="27" spans="1:53" ht="17.100000000000001" customHeight="1">
      <c r="A27" s="4">
        <v>15</v>
      </c>
      <c r="B27" s="5">
        <v>1702</v>
      </c>
      <c r="C27" s="6" t="s">
        <v>1830</v>
      </c>
      <c r="D27" s="140"/>
      <c r="E27" s="140"/>
      <c r="F27" s="140"/>
      <c r="G27" s="140"/>
      <c r="H27" s="103"/>
      <c r="I27" s="103"/>
      <c r="J27" s="103"/>
      <c r="K27" s="9"/>
      <c r="L27" s="9"/>
      <c r="M27" s="9"/>
      <c r="N27" s="9"/>
      <c r="O27" s="46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57" t="s">
        <v>2624</v>
      </c>
      <c r="AA27" s="58"/>
      <c r="AB27" s="58"/>
      <c r="AC27" s="58"/>
      <c r="AD27" s="58"/>
      <c r="AE27" s="58"/>
      <c r="AF27" s="17" t="s">
        <v>2622</v>
      </c>
      <c r="AG27" s="186">
        <v>0.7</v>
      </c>
      <c r="AH27" s="187"/>
      <c r="AI27" s="35" t="s">
        <v>2636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148"/>
      <c r="AW27" s="149"/>
      <c r="AX27" s="149"/>
      <c r="AY27" s="150"/>
      <c r="AZ27" s="296">
        <f>ROUND(ROUND(ROUND(G10*AG27,0)*AT27,0)*(1+AX10),0)+(ROUND(ROUND(V26*AG27,0)*AT27,0))</f>
        <v>657</v>
      </c>
      <c r="BA27" s="22"/>
    </row>
    <row r="28" spans="1:53" ht="17.100000000000001" customHeight="1">
      <c r="A28" s="4">
        <v>15</v>
      </c>
      <c r="B28" s="5">
        <v>1703</v>
      </c>
      <c r="C28" s="6" t="s">
        <v>374</v>
      </c>
      <c r="D28" s="188" t="s">
        <v>567</v>
      </c>
      <c r="E28" s="205"/>
      <c r="F28" s="205"/>
      <c r="G28" s="205"/>
      <c r="H28" s="205"/>
      <c r="I28" s="205"/>
      <c r="J28" s="205"/>
      <c r="K28" s="205"/>
      <c r="L28" s="205"/>
      <c r="M28" s="205"/>
      <c r="N28" s="10"/>
      <c r="O28" s="204" t="s">
        <v>680</v>
      </c>
      <c r="P28" s="205"/>
      <c r="Q28" s="205"/>
      <c r="R28" s="205"/>
      <c r="S28" s="205"/>
      <c r="T28" s="205"/>
      <c r="U28" s="205"/>
      <c r="V28" s="205"/>
      <c r="W28" s="205"/>
      <c r="X28" s="205"/>
      <c r="Y28" s="41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148"/>
      <c r="AW28" s="149"/>
      <c r="AX28" s="149"/>
      <c r="AY28" s="150"/>
      <c r="AZ28" s="296">
        <f>ROUND(ROUND(G30*(1+AX10),0)+V30,0)</f>
        <v>766</v>
      </c>
      <c r="BA28" s="22"/>
    </row>
    <row r="29" spans="1:53" ht="17.100000000000001" customHeight="1">
      <c r="A29" s="4">
        <v>15</v>
      </c>
      <c r="B29" s="5">
        <v>1704</v>
      </c>
      <c r="C29" s="6" t="s">
        <v>375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102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142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2636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148"/>
      <c r="AW29" s="149"/>
      <c r="AX29" s="149"/>
      <c r="AY29" s="150"/>
      <c r="AZ29" s="296">
        <f>ROUND(ROUND(G30*AT29,0)*(1+AX10),0)+(ROUND(V30*AT29,0))</f>
        <v>766</v>
      </c>
      <c r="BA29" s="22"/>
    </row>
    <row r="30" spans="1:53" ht="17.100000000000001" customHeight="1">
      <c r="A30" s="4">
        <v>15</v>
      </c>
      <c r="B30" s="5">
        <v>1705</v>
      </c>
      <c r="C30" s="6" t="s">
        <v>1831</v>
      </c>
      <c r="D30" s="139"/>
      <c r="E30" s="140"/>
      <c r="F30" s="104"/>
      <c r="G30" s="297">
        <v>392</v>
      </c>
      <c r="H30" s="297"/>
      <c r="I30" s="9" t="s">
        <v>394</v>
      </c>
      <c r="J30" s="9"/>
      <c r="K30" s="19"/>
      <c r="L30" s="141"/>
      <c r="M30" s="141"/>
      <c r="N30" s="102"/>
      <c r="O30" s="104"/>
      <c r="P30" s="104"/>
      <c r="Q30" s="104"/>
      <c r="R30" s="104"/>
      <c r="S30" s="104"/>
      <c r="T30" s="104"/>
      <c r="U30" s="104"/>
      <c r="V30" s="261">
        <v>178</v>
      </c>
      <c r="W30" s="261"/>
      <c r="X30" s="9" t="s">
        <v>394</v>
      </c>
      <c r="Y30" s="9"/>
      <c r="Z30" s="97" t="s">
        <v>1576</v>
      </c>
      <c r="AA30" s="56"/>
      <c r="AB30" s="56"/>
      <c r="AC30" s="56"/>
      <c r="AD30" s="56"/>
      <c r="AE30" s="56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148"/>
      <c r="AW30" s="149"/>
      <c r="AX30" s="149"/>
      <c r="AY30" s="150"/>
      <c r="AZ30" s="296">
        <f>ROUND(ROUND(G30*AG31,0)*(1+AX10),0)+(ROUND(V30*AG31,0))</f>
        <v>536</v>
      </c>
      <c r="BA30" s="22"/>
    </row>
    <row r="31" spans="1:53" ht="17.100000000000001" customHeight="1">
      <c r="A31" s="4">
        <v>15</v>
      </c>
      <c r="B31" s="5">
        <v>1706</v>
      </c>
      <c r="C31" s="6" t="s">
        <v>1832</v>
      </c>
      <c r="D31" s="139"/>
      <c r="E31" s="140"/>
      <c r="F31" s="140"/>
      <c r="G31" s="104"/>
      <c r="H31" s="104"/>
      <c r="I31" s="104"/>
      <c r="J31" s="104"/>
      <c r="K31" s="104"/>
      <c r="L31" s="104"/>
      <c r="M31" s="51"/>
      <c r="N31" s="13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57" t="s">
        <v>2624</v>
      </c>
      <c r="AA31" s="58"/>
      <c r="AB31" s="58"/>
      <c r="AC31" s="58"/>
      <c r="AD31" s="58"/>
      <c r="AE31" s="58"/>
      <c r="AF31" s="17" t="s">
        <v>2622</v>
      </c>
      <c r="AG31" s="186">
        <v>0.7</v>
      </c>
      <c r="AH31" s="187"/>
      <c r="AI31" s="35" t="s">
        <v>2636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Z31" s="296">
        <f>ROUND(ROUND(ROUND(G30*AG31,0)*AT31,0)*(1+AX10),0)+(ROUND(ROUND(V30*AG31,0)*AT31,0))</f>
        <v>536</v>
      </c>
      <c r="BA31" s="22"/>
    </row>
    <row r="32" spans="1:53" ht="17.100000000000001" customHeight="1">
      <c r="A32" s="4">
        <v>15</v>
      </c>
      <c r="B32" s="5">
        <v>1707</v>
      </c>
      <c r="C32" s="6" t="s">
        <v>376</v>
      </c>
      <c r="D32" s="139"/>
      <c r="E32" s="140"/>
      <c r="F32" s="140"/>
      <c r="G32" s="140"/>
      <c r="H32" s="103"/>
      <c r="I32" s="103"/>
      <c r="J32" s="103"/>
      <c r="K32" s="9"/>
      <c r="L32" s="9"/>
      <c r="M32" s="9"/>
      <c r="N32" s="13"/>
      <c r="O32" s="204" t="s">
        <v>681</v>
      </c>
      <c r="P32" s="205"/>
      <c r="Q32" s="205"/>
      <c r="R32" s="205"/>
      <c r="S32" s="205"/>
      <c r="T32" s="205"/>
      <c r="U32" s="205"/>
      <c r="V32" s="205"/>
      <c r="W32" s="205"/>
      <c r="X32" s="205"/>
      <c r="Y32" s="41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Z32" s="296">
        <f>ROUND(ROUND(G30*(1+AX10),0)+V34,0)</f>
        <v>847</v>
      </c>
      <c r="BA32" s="22"/>
    </row>
    <row r="33" spans="1:53" ht="17.100000000000001" customHeight="1">
      <c r="A33" s="4">
        <v>15</v>
      </c>
      <c r="B33" s="5">
        <v>1708</v>
      </c>
      <c r="C33" s="6" t="s">
        <v>377</v>
      </c>
      <c r="D33" s="140"/>
      <c r="E33" s="140"/>
      <c r="F33" s="140"/>
      <c r="G33" s="140"/>
      <c r="H33" s="103"/>
      <c r="I33" s="103"/>
      <c r="J33" s="103"/>
      <c r="K33" s="9"/>
      <c r="L33" s="9"/>
      <c r="M33" s="9"/>
      <c r="N33" s="13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142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2636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186">
        <v>1</v>
      </c>
      <c r="AU33" s="187"/>
      <c r="AZ33" s="296">
        <f>ROUND(ROUND(G30*AT33,0)*(1+AX10),0)+(ROUND(V34*AT33,0))</f>
        <v>847</v>
      </c>
      <c r="BA33" s="22"/>
    </row>
    <row r="34" spans="1:53" ht="17.100000000000001" customHeight="1">
      <c r="A34" s="4">
        <v>15</v>
      </c>
      <c r="B34" s="5">
        <v>1709</v>
      </c>
      <c r="C34" s="6" t="s">
        <v>1833</v>
      </c>
      <c r="D34" s="140"/>
      <c r="E34" s="140"/>
      <c r="F34" s="140"/>
      <c r="G34" s="140"/>
      <c r="H34" s="103"/>
      <c r="I34" s="103"/>
      <c r="J34" s="103"/>
      <c r="K34" s="9"/>
      <c r="L34" s="9"/>
      <c r="M34" s="9"/>
      <c r="N34" s="13"/>
      <c r="O34" s="104"/>
      <c r="P34" s="104"/>
      <c r="Q34" s="104"/>
      <c r="R34" s="104"/>
      <c r="S34" s="104"/>
      <c r="T34" s="104"/>
      <c r="U34" s="104"/>
      <c r="V34" s="261">
        <v>259</v>
      </c>
      <c r="W34" s="261"/>
      <c r="X34" s="9" t="s">
        <v>394</v>
      </c>
      <c r="Y34" s="9"/>
      <c r="Z34" s="97" t="s">
        <v>1576</v>
      </c>
      <c r="AA34" s="56"/>
      <c r="AB34" s="56"/>
      <c r="AC34" s="56"/>
      <c r="AD34" s="56"/>
      <c r="AE34" s="56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Z34" s="296">
        <f>ROUND(ROUND(G30*AG35,0)*(1+AX10),0)+(ROUND(V34*AG35,0))</f>
        <v>592</v>
      </c>
      <c r="BA34" s="22"/>
    </row>
    <row r="35" spans="1:53" ht="17.100000000000001" customHeight="1">
      <c r="A35" s="4">
        <v>15</v>
      </c>
      <c r="B35" s="5">
        <v>1710</v>
      </c>
      <c r="C35" s="6" t="s">
        <v>1834</v>
      </c>
      <c r="D35" s="140"/>
      <c r="E35" s="140"/>
      <c r="F35" s="140"/>
      <c r="G35" s="140"/>
      <c r="H35" s="103"/>
      <c r="I35" s="103"/>
      <c r="J35" s="103"/>
      <c r="K35" s="9"/>
      <c r="L35" s="9"/>
      <c r="M35" s="9"/>
      <c r="N35" s="13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57" t="s">
        <v>2624</v>
      </c>
      <c r="AA35" s="58"/>
      <c r="AB35" s="58"/>
      <c r="AC35" s="58"/>
      <c r="AD35" s="58"/>
      <c r="AE35" s="58"/>
      <c r="AF35" s="17" t="s">
        <v>2622</v>
      </c>
      <c r="AG35" s="186">
        <v>0.7</v>
      </c>
      <c r="AH35" s="187"/>
      <c r="AI35" s="35" t="s">
        <v>2636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186">
        <v>1</v>
      </c>
      <c r="AU35" s="187"/>
      <c r="AZ35" s="296">
        <f>ROUND(ROUND(ROUND(G30*AG35,0)*AT35,0)*(1+AX10),0)+(ROUND(ROUND(V34*AG35,0)*AT35,0))</f>
        <v>592</v>
      </c>
      <c r="BA35" s="22"/>
    </row>
    <row r="36" spans="1:53" ht="17.100000000000001" customHeight="1">
      <c r="A36" s="4">
        <v>15</v>
      </c>
      <c r="B36" s="5">
        <v>1711</v>
      </c>
      <c r="C36" s="6" t="s">
        <v>378</v>
      </c>
      <c r="D36" s="140"/>
      <c r="E36" s="140"/>
      <c r="F36" s="140"/>
      <c r="G36" s="140"/>
      <c r="H36" s="103"/>
      <c r="I36" s="103"/>
      <c r="J36" s="103"/>
      <c r="K36" s="9"/>
      <c r="L36" s="9"/>
      <c r="M36" s="9"/>
      <c r="N36" s="9"/>
      <c r="O36" s="204" t="s">
        <v>682</v>
      </c>
      <c r="P36" s="205"/>
      <c r="Q36" s="205"/>
      <c r="R36" s="205"/>
      <c r="S36" s="205"/>
      <c r="T36" s="205"/>
      <c r="U36" s="205"/>
      <c r="V36" s="205"/>
      <c r="W36" s="205"/>
      <c r="X36" s="205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Z36" s="296">
        <f>ROUND(ROUND(G30*(1+AX10),0)+V38,0)</f>
        <v>928</v>
      </c>
      <c r="BA36" s="22"/>
    </row>
    <row r="37" spans="1:53" ht="17.100000000000001" customHeight="1">
      <c r="A37" s="4">
        <v>15</v>
      </c>
      <c r="B37" s="5">
        <v>1712</v>
      </c>
      <c r="C37" s="6" t="s">
        <v>379</v>
      </c>
      <c r="D37" s="140"/>
      <c r="E37" s="140"/>
      <c r="F37" s="140"/>
      <c r="G37" s="140"/>
      <c r="H37" s="103"/>
      <c r="I37" s="103"/>
      <c r="J37" s="103"/>
      <c r="K37" s="9"/>
      <c r="L37" s="9"/>
      <c r="M37" s="9"/>
      <c r="N37" s="9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2636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Z37" s="296">
        <f>ROUND(ROUND(G30*AT37,0)*(1+AX10),0)+(ROUND(V38*AT37,0))</f>
        <v>928</v>
      </c>
      <c r="BA37" s="22"/>
    </row>
    <row r="38" spans="1:53" ht="17.100000000000001" customHeight="1">
      <c r="A38" s="4">
        <v>15</v>
      </c>
      <c r="B38" s="5">
        <v>1713</v>
      </c>
      <c r="C38" s="6" t="s">
        <v>1835</v>
      </c>
      <c r="D38" s="140"/>
      <c r="E38" s="140"/>
      <c r="F38" s="140"/>
      <c r="G38" s="140"/>
      <c r="H38" s="103"/>
      <c r="I38" s="103"/>
      <c r="J38" s="103"/>
      <c r="K38" s="9"/>
      <c r="L38" s="9"/>
      <c r="M38" s="9"/>
      <c r="N38" s="9"/>
      <c r="O38" s="109"/>
      <c r="P38" s="104"/>
      <c r="Q38" s="104"/>
      <c r="R38" s="104"/>
      <c r="S38" s="104"/>
      <c r="T38" s="104"/>
      <c r="U38" s="104"/>
      <c r="V38" s="261">
        <v>340</v>
      </c>
      <c r="W38" s="261"/>
      <c r="X38" s="9" t="s">
        <v>394</v>
      </c>
      <c r="Y38" s="9"/>
      <c r="Z38" s="97" t="s">
        <v>1576</v>
      </c>
      <c r="AA38" s="56"/>
      <c r="AB38" s="56"/>
      <c r="AC38" s="56"/>
      <c r="AD38" s="56"/>
      <c r="AE38" s="56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148"/>
      <c r="AW38" s="149"/>
      <c r="AX38" s="149"/>
      <c r="AY38" s="150"/>
      <c r="AZ38" s="296">
        <f>ROUND(ROUND(G30*AG39,0)*(1+AX10),0)+(ROUND(V38*AG39,0))</f>
        <v>649</v>
      </c>
      <c r="BA38" s="22"/>
    </row>
    <row r="39" spans="1:53" ht="17.100000000000001" customHeight="1">
      <c r="A39" s="4">
        <v>15</v>
      </c>
      <c r="B39" s="5">
        <v>1714</v>
      </c>
      <c r="C39" s="6" t="s">
        <v>1836</v>
      </c>
      <c r="D39" s="140"/>
      <c r="E39" s="140"/>
      <c r="F39" s="140"/>
      <c r="G39" s="140"/>
      <c r="H39" s="103"/>
      <c r="I39" s="103"/>
      <c r="J39" s="103"/>
      <c r="K39" s="9"/>
      <c r="L39" s="9"/>
      <c r="M39" s="9"/>
      <c r="N39" s="9"/>
      <c r="O39" s="46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57" t="s">
        <v>2624</v>
      </c>
      <c r="AA39" s="58"/>
      <c r="AB39" s="58"/>
      <c r="AC39" s="58"/>
      <c r="AD39" s="58"/>
      <c r="AE39" s="58"/>
      <c r="AF39" s="17" t="s">
        <v>2622</v>
      </c>
      <c r="AG39" s="186">
        <v>0.7</v>
      </c>
      <c r="AH39" s="187"/>
      <c r="AI39" s="35" t="s">
        <v>2636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148"/>
      <c r="AW39" s="149"/>
      <c r="AX39" s="149"/>
      <c r="AY39" s="150"/>
      <c r="AZ39" s="296">
        <f>ROUND(ROUND(ROUND(G30*AG39,0)*AT39,0)*(1+AX10),0)+(ROUND(ROUND(V38*AG39,0)*AT39,0))</f>
        <v>649</v>
      </c>
      <c r="BA39" s="22"/>
    </row>
    <row r="40" spans="1:53" ht="17.100000000000001" customHeight="1">
      <c r="A40" s="4">
        <v>15</v>
      </c>
      <c r="B40" s="5">
        <v>1715</v>
      </c>
      <c r="C40" s="6" t="s">
        <v>380</v>
      </c>
      <c r="D40" s="140"/>
      <c r="E40" s="140"/>
      <c r="F40" s="140"/>
      <c r="G40" s="140"/>
      <c r="H40" s="103"/>
      <c r="I40" s="103"/>
      <c r="J40" s="103"/>
      <c r="K40" s="9"/>
      <c r="L40" s="9"/>
      <c r="M40" s="9"/>
      <c r="N40" s="9"/>
      <c r="O40" s="204" t="s">
        <v>683</v>
      </c>
      <c r="P40" s="205"/>
      <c r="Q40" s="205"/>
      <c r="R40" s="205"/>
      <c r="S40" s="205"/>
      <c r="T40" s="205"/>
      <c r="U40" s="205"/>
      <c r="V40" s="205"/>
      <c r="W40" s="205"/>
      <c r="X40" s="205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148"/>
      <c r="AW40" s="149"/>
      <c r="AX40" s="149"/>
      <c r="AY40" s="150"/>
      <c r="AZ40" s="296">
        <f>ROUND(ROUND(G30*(1+AX10),0)+V42,0)</f>
        <v>1009</v>
      </c>
      <c r="BA40" s="22"/>
    </row>
    <row r="41" spans="1:53" ht="17.100000000000001" customHeight="1">
      <c r="A41" s="4">
        <v>15</v>
      </c>
      <c r="B41" s="5">
        <v>1716</v>
      </c>
      <c r="C41" s="6" t="s">
        <v>106</v>
      </c>
      <c r="D41" s="140"/>
      <c r="E41" s="140"/>
      <c r="F41" s="140"/>
      <c r="G41" s="140"/>
      <c r="H41" s="103"/>
      <c r="I41" s="103"/>
      <c r="J41" s="103"/>
      <c r="K41" s="9"/>
      <c r="L41" s="9"/>
      <c r="M41" s="9"/>
      <c r="N41" s="9"/>
      <c r="O41" s="206"/>
      <c r="P41" s="207"/>
      <c r="Q41" s="207"/>
      <c r="R41" s="207"/>
      <c r="S41" s="207"/>
      <c r="T41" s="207"/>
      <c r="U41" s="207"/>
      <c r="V41" s="207"/>
      <c r="W41" s="207"/>
      <c r="X41" s="207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2636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148"/>
      <c r="AW41" s="149"/>
      <c r="AX41" s="149"/>
      <c r="AY41" s="150"/>
      <c r="AZ41" s="296">
        <f>ROUND(ROUND(G30*AT41,0)*(1+AX10),0)+(ROUND(V42*AT41,0))</f>
        <v>1009</v>
      </c>
      <c r="BA41" s="22"/>
    </row>
    <row r="42" spans="1:53" ht="17.100000000000001" customHeight="1">
      <c r="A42" s="4">
        <v>15</v>
      </c>
      <c r="B42" s="5">
        <v>1717</v>
      </c>
      <c r="C42" s="6" t="s">
        <v>1837</v>
      </c>
      <c r="D42" s="140"/>
      <c r="E42" s="140"/>
      <c r="F42" s="140"/>
      <c r="G42" s="140"/>
      <c r="H42" s="103"/>
      <c r="I42" s="103"/>
      <c r="J42" s="103"/>
      <c r="K42" s="9"/>
      <c r="L42" s="9"/>
      <c r="M42" s="9"/>
      <c r="N42" s="9"/>
      <c r="O42" s="109"/>
      <c r="P42" s="104"/>
      <c r="Q42" s="104"/>
      <c r="R42" s="104"/>
      <c r="S42" s="104"/>
      <c r="T42" s="104"/>
      <c r="U42" s="104"/>
      <c r="V42" s="261">
        <v>421</v>
      </c>
      <c r="W42" s="261"/>
      <c r="X42" s="9" t="s">
        <v>394</v>
      </c>
      <c r="Y42" s="9"/>
      <c r="Z42" s="97" t="s">
        <v>1576</v>
      </c>
      <c r="AA42" s="56"/>
      <c r="AB42" s="56"/>
      <c r="AC42" s="56"/>
      <c r="AD42" s="56"/>
      <c r="AE42" s="56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148"/>
      <c r="AW42" s="149"/>
      <c r="AX42" s="149"/>
      <c r="AY42" s="150"/>
      <c r="AZ42" s="296">
        <f>ROUND(ROUND(G30*AG43,0)*(1+AX10),0)+(ROUND(V42*AG43,0))</f>
        <v>706</v>
      </c>
      <c r="BA42" s="22"/>
    </row>
    <row r="43" spans="1:53" ht="17.100000000000001" customHeight="1">
      <c r="A43" s="4">
        <v>15</v>
      </c>
      <c r="B43" s="5">
        <v>1718</v>
      </c>
      <c r="C43" s="6" t="s">
        <v>1838</v>
      </c>
      <c r="D43" s="44"/>
      <c r="E43" s="45"/>
      <c r="F43" s="45"/>
      <c r="G43" s="45"/>
      <c r="H43" s="105"/>
      <c r="I43" s="105"/>
      <c r="J43" s="105"/>
      <c r="K43" s="15"/>
      <c r="L43" s="15"/>
      <c r="M43" s="15"/>
      <c r="N43" s="16"/>
      <c r="O43" s="46"/>
      <c r="P43" s="135"/>
      <c r="Q43" s="135"/>
      <c r="R43" s="135"/>
      <c r="S43" s="135"/>
      <c r="T43" s="135"/>
      <c r="U43" s="135"/>
      <c r="V43" s="135"/>
      <c r="W43" s="135"/>
      <c r="X43" s="135"/>
      <c r="Y43" s="136"/>
      <c r="Z43" s="57" t="s">
        <v>2624</v>
      </c>
      <c r="AA43" s="58"/>
      <c r="AB43" s="58"/>
      <c r="AC43" s="58"/>
      <c r="AD43" s="58"/>
      <c r="AE43" s="58"/>
      <c r="AF43" s="17" t="s">
        <v>2622</v>
      </c>
      <c r="AG43" s="186">
        <v>0.7</v>
      </c>
      <c r="AH43" s="187"/>
      <c r="AI43" s="35" t="s">
        <v>2636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148"/>
      <c r="AW43" s="149"/>
      <c r="AX43" s="149"/>
      <c r="AY43" s="150"/>
      <c r="AZ43" s="296">
        <f>ROUND(ROUND(ROUND(G30*AG43,0)*AT43,0)*(1+AX10),0)+(ROUND(ROUND(V42*AG43,0)*AT43,0))</f>
        <v>706</v>
      </c>
      <c r="BA43" s="22"/>
    </row>
    <row r="44" spans="1:53" ht="17.100000000000001" customHeight="1">
      <c r="A44" s="4">
        <v>15</v>
      </c>
      <c r="B44" s="5">
        <v>1719</v>
      </c>
      <c r="C44" s="6" t="s">
        <v>107</v>
      </c>
      <c r="D44" s="188" t="s">
        <v>568</v>
      </c>
      <c r="E44" s="205"/>
      <c r="F44" s="205"/>
      <c r="G44" s="205"/>
      <c r="H44" s="205"/>
      <c r="I44" s="205"/>
      <c r="J44" s="205"/>
      <c r="K44" s="205"/>
      <c r="L44" s="205"/>
      <c r="M44" s="205"/>
      <c r="N44" s="10"/>
      <c r="O44" s="204" t="s">
        <v>680</v>
      </c>
      <c r="P44" s="205"/>
      <c r="Q44" s="205"/>
      <c r="R44" s="205"/>
      <c r="S44" s="205"/>
      <c r="T44" s="205"/>
      <c r="U44" s="205"/>
      <c r="V44" s="205"/>
      <c r="W44" s="205"/>
      <c r="X44" s="205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148"/>
      <c r="AW44" s="149"/>
      <c r="AX44" s="149"/>
      <c r="AY44" s="150"/>
      <c r="AZ44" s="296">
        <f>ROUND(ROUND(G46*(1+AX10),0)+V46,0)</f>
        <v>936</v>
      </c>
      <c r="BA44" s="22"/>
    </row>
    <row r="45" spans="1:53" ht="17.100000000000001" customHeight="1">
      <c r="A45" s="4">
        <v>15</v>
      </c>
      <c r="B45" s="5">
        <v>1720</v>
      </c>
      <c r="C45" s="6" t="s">
        <v>108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102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2636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148"/>
      <c r="AW45" s="149"/>
      <c r="AX45" s="149"/>
      <c r="AY45" s="150"/>
      <c r="AZ45" s="296">
        <f>ROUND(ROUND(G46*AT45,0)*(1+AX10),0)+(ROUND(V46*AT45,0))</f>
        <v>936</v>
      </c>
      <c r="BA45" s="22"/>
    </row>
    <row r="46" spans="1:53" ht="17.100000000000001" customHeight="1">
      <c r="A46" s="4">
        <v>15</v>
      </c>
      <c r="B46" s="5">
        <v>1721</v>
      </c>
      <c r="C46" s="6" t="s">
        <v>1839</v>
      </c>
      <c r="D46" s="139"/>
      <c r="E46" s="140"/>
      <c r="F46" s="104"/>
      <c r="G46" s="297">
        <v>570</v>
      </c>
      <c r="H46" s="297"/>
      <c r="I46" s="9" t="s">
        <v>394</v>
      </c>
      <c r="J46" s="9"/>
      <c r="K46" s="19"/>
      <c r="L46" s="141"/>
      <c r="M46" s="141"/>
      <c r="N46" s="102"/>
      <c r="O46" s="104"/>
      <c r="P46" s="104"/>
      <c r="Q46" s="104"/>
      <c r="R46" s="104"/>
      <c r="S46" s="104"/>
      <c r="T46" s="104"/>
      <c r="U46" s="104"/>
      <c r="V46" s="261">
        <v>81</v>
      </c>
      <c r="W46" s="261"/>
      <c r="X46" s="9" t="s">
        <v>394</v>
      </c>
      <c r="Y46" s="9"/>
      <c r="Z46" s="97" t="s">
        <v>1576</v>
      </c>
      <c r="AA46" s="56"/>
      <c r="AB46" s="56"/>
      <c r="AC46" s="56"/>
      <c r="AD46" s="56"/>
      <c r="AE46" s="56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148"/>
      <c r="AW46" s="149"/>
      <c r="AX46" s="149"/>
      <c r="AY46" s="150"/>
      <c r="AZ46" s="296">
        <f>ROUND(ROUND(G46*AG47,0)*(1+AX10),0)+(ROUND(V46*AG47,0))</f>
        <v>656</v>
      </c>
      <c r="BA46" s="22"/>
    </row>
    <row r="47" spans="1:53" ht="17.100000000000001" customHeight="1">
      <c r="A47" s="4">
        <v>15</v>
      </c>
      <c r="B47" s="5">
        <v>1722</v>
      </c>
      <c r="C47" s="6" t="s">
        <v>1840</v>
      </c>
      <c r="D47" s="139"/>
      <c r="E47" s="140"/>
      <c r="F47" s="140"/>
      <c r="G47" s="104"/>
      <c r="H47" s="104"/>
      <c r="I47" s="104"/>
      <c r="J47" s="104"/>
      <c r="K47" s="104"/>
      <c r="L47" s="104"/>
      <c r="M47" s="51"/>
      <c r="N47" s="13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57" t="s">
        <v>2624</v>
      </c>
      <c r="AA47" s="58"/>
      <c r="AB47" s="58"/>
      <c r="AC47" s="58"/>
      <c r="AD47" s="58"/>
      <c r="AE47" s="58"/>
      <c r="AF47" s="17" t="s">
        <v>2622</v>
      </c>
      <c r="AG47" s="186">
        <v>0.7</v>
      </c>
      <c r="AH47" s="187"/>
      <c r="AI47" s="35" t="s">
        <v>2636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148"/>
      <c r="AW47" s="149"/>
      <c r="AX47" s="149"/>
      <c r="AY47" s="150"/>
      <c r="AZ47" s="296">
        <f>ROUND(ROUND(ROUND(G46*AG47,0)*AT47,0)*(1+AX10),0)+(ROUND(ROUND(V46*AG47,0)*AT47,0))</f>
        <v>656</v>
      </c>
      <c r="BA47" s="22"/>
    </row>
    <row r="48" spans="1:53" ht="17.100000000000001" customHeight="1">
      <c r="A48" s="4">
        <v>15</v>
      </c>
      <c r="B48" s="5">
        <v>1723</v>
      </c>
      <c r="C48" s="6" t="s">
        <v>109</v>
      </c>
      <c r="D48" s="139"/>
      <c r="E48" s="140"/>
      <c r="F48" s="140"/>
      <c r="G48" s="140"/>
      <c r="H48" s="103"/>
      <c r="I48" s="103"/>
      <c r="J48" s="103"/>
      <c r="K48" s="9"/>
      <c r="L48" s="9"/>
      <c r="M48" s="9"/>
      <c r="N48" s="13"/>
      <c r="O48" s="204" t="s">
        <v>681</v>
      </c>
      <c r="P48" s="205"/>
      <c r="Q48" s="205"/>
      <c r="R48" s="205"/>
      <c r="S48" s="205"/>
      <c r="T48" s="205"/>
      <c r="U48" s="205"/>
      <c r="V48" s="205"/>
      <c r="W48" s="205"/>
      <c r="X48" s="205"/>
      <c r="Y48" s="41"/>
      <c r="Z48" s="11"/>
      <c r="AA48" s="11"/>
      <c r="AB48" s="11"/>
      <c r="AC48" s="11"/>
      <c r="AD48" s="21"/>
      <c r="AE48" s="21"/>
      <c r="AF48" s="11"/>
      <c r="AG48" s="36"/>
      <c r="AH48" s="37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1"/>
      <c r="AT48" s="32"/>
      <c r="AU48" s="33"/>
      <c r="AV48" s="148"/>
      <c r="AW48" s="149"/>
      <c r="AX48" s="149"/>
      <c r="AY48" s="150"/>
      <c r="AZ48" s="296">
        <f>ROUND(ROUND(G46*(1+AX10),0)+V50,0)</f>
        <v>1017</v>
      </c>
      <c r="BA48" s="22"/>
    </row>
    <row r="49" spans="1:53" ht="17.100000000000001" customHeight="1">
      <c r="A49" s="4">
        <v>15</v>
      </c>
      <c r="B49" s="5">
        <v>1724</v>
      </c>
      <c r="C49" s="6" t="s">
        <v>110</v>
      </c>
      <c r="D49" s="140"/>
      <c r="E49" s="140"/>
      <c r="F49" s="140"/>
      <c r="G49" s="140"/>
      <c r="H49" s="103"/>
      <c r="I49" s="103"/>
      <c r="J49" s="103"/>
      <c r="K49" s="9"/>
      <c r="L49" s="9"/>
      <c r="M49" s="9"/>
      <c r="N49" s="13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142"/>
      <c r="Z49" s="14"/>
      <c r="AA49" s="15"/>
      <c r="AB49" s="15"/>
      <c r="AC49" s="15"/>
      <c r="AD49" s="24"/>
      <c r="AE49" s="24"/>
      <c r="AF49" s="80"/>
      <c r="AG49" s="80"/>
      <c r="AH49" s="83"/>
      <c r="AI49" s="35" t="s">
        <v>2636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7" t="s">
        <v>2622</v>
      </c>
      <c r="AT49" s="186">
        <v>1</v>
      </c>
      <c r="AU49" s="187"/>
      <c r="AV49" s="148"/>
      <c r="AW49" s="149"/>
      <c r="AX49" s="149"/>
      <c r="AY49" s="150"/>
      <c r="AZ49" s="296">
        <f>ROUND(ROUND(G46*AT49,0)*(1+AX10),0)+(ROUND(V50*AT49,0))</f>
        <v>1017</v>
      </c>
      <c r="BA49" s="22"/>
    </row>
    <row r="50" spans="1:53" ht="17.100000000000001" customHeight="1">
      <c r="A50" s="4">
        <v>15</v>
      </c>
      <c r="B50" s="5">
        <v>1725</v>
      </c>
      <c r="C50" s="6" t="s">
        <v>1841</v>
      </c>
      <c r="D50" s="140"/>
      <c r="E50" s="140"/>
      <c r="F50" s="140"/>
      <c r="G50" s="140"/>
      <c r="H50" s="103"/>
      <c r="I50" s="103"/>
      <c r="J50" s="103"/>
      <c r="K50" s="9"/>
      <c r="L50" s="9"/>
      <c r="M50" s="9"/>
      <c r="N50" s="13"/>
      <c r="O50" s="104"/>
      <c r="P50" s="104"/>
      <c r="Q50" s="104"/>
      <c r="R50" s="104"/>
      <c r="S50" s="104"/>
      <c r="T50" s="104"/>
      <c r="U50" s="104"/>
      <c r="V50" s="261">
        <v>162</v>
      </c>
      <c r="W50" s="261"/>
      <c r="X50" s="9" t="s">
        <v>394</v>
      </c>
      <c r="Y50" s="9"/>
      <c r="Z50" s="97" t="s">
        <v>1576</v>
      </c>
      <c r="AA50" s="56"/>
      <c r="AB50" s="56"/>
      <c r="AC50" s="56"/>
      <c r="AD50" s="56"/>
      <c r="AE50" s="56"/>
      <c r="AF50" s="9"/>
      <c r="AG50" s="19"/>
      <c r="AH50" s="39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1"/>
      <c r="AT50" s="32"/>
      <c r="AU50" s="33"/>
      <c r="AV50" s="148"/>
      <c r="AW50" s="149"/>
      <c r="AX50" s="149"/>
      <c r="AY50" s="150"/>
      <c r="AZ50" s="296">
        <f>ROUND(ROUND(G46*AG51,0)*(1+AX10),0)+(ROUND(V50*AG51,0))</f>
        <v>712</v>
      </c>
      <c r="BA50" s="22"/>
    </row>
    <row r="51" spans="1:53" ht="17.100000000000001" customHeight="1">
      <c r="A51" s="4">
        <v>15</v>
      </c>
      <c r="B51" s="5">
        <v>1726</v>
      </c>
      <c r="C51" s="6" t="s">
        <v>1842</v>
      </c>
      <c r="D51" s="140"/>
      <c r="E51" s="140"/>
      <c r="F51" s="140"/>
      <c r="G51" s="140"/>
      <c r="H51" s="103"/>
      <c r="I51" s="103"/>
      <c r="J51" s="103"/>
      <c r="K51" s="9"/>
      <c r="L51" s="9"/>
      <c r="M51" s="9"/>
      <c r="N51" s="13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57" t="s">
        <v>2624</v>
      </c>
      <c r="AA51" s="58"/>
      <c r="AB51" s="58"/>
      <c r="AC51" s="58"/>
      <c r="AD51" s="58"/>
      <c r="AE51" s="58"/>
      <c r="AF51" s="17" t="s">
        <v>2622</v>
      </c>
      <c r="AG51" s="186">
        <v>0.7</v>
      </c>
      <c r="AH51" s="187"/>
      <c r="AI51" s="35" t="s">
        <v>2636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7" t="s">
        <v>2622</v>
      </c>
      <c r="AT51" s="186">
        <v>1</v>
      </c>
      <c r="AU51" s="187"/>
      <c r="AV51" s="148"/>
      <c r="AW51" s="149"/>
      <c r="AX51" s="149"/>
      <c r="AY51" s="150"/>
      <c r="AZ51" s="296">
        <f>ROUND(ROUND(ROUND(G46*AG51,0)*AT51,0)*(1+AX10),0)+(ROUND(ROUND(V50*AG51,0)*AT51,0))</f>
        <v>712</v>
      </c>
      <c r="BA51" s="22"/>
    </row>
    <row r="52" spans="1:53" ht="17.100000000000001" customHeight="1">
      <c r="A52" s="4">
        <v>15</v>
      </c>
      <c r="B52" s="5">
        <v>1727</v>
      </c>
      <c r="C52" s="6" t="s">
        <v>111</v>
      </c>
      <c r="D52" s="140"/>
      <c r="E52" s="140"/>
      <c r="F52" s="140"/>
      <c r="G52" s="140"/>
      <c r="H52" s="103"/>
      <c r="I52" s="103"/>
      <c r="J52" s="103"/>
      <c r="K52" s="9"/>
      <c r="L52" s="9"/>
      <c r="M52" s="9"/>
      <c r="N52" s="9"/>
      <c r="O52" s="204" t="s">
        <v>682</v>
      </c>
      <c r="P52" s="205"/>
      <c r="Q52" s="205"/>
      <c r="R52" s="205"/>
      <c r="S52" s="205"/>
      <c r="T52" s="205"/>
      <c r="U52" s="205"/>
      <c r="V52" s="205"/>
      <c r="W52" s="205"/>
      <c r="X52" s="205"/>
      <c r="Y52" s="41"/>
      <c r="Z52" s="11"/>
      <c r="AA52" s="11"/>
      <c r="AB52" s="11"/>
      <c r="AC52" s="11"/>
      <c r="AD52" s="21"/>
      <c r="AE52" s="21"/>
      <c r="AF52" s="11"/>
      <c r="AG52" s="36"/>
      <c r="AH52" s="37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31"/>
      <c r="AT52" s="32"/>
      <c r="AU52" s="33"/>
      <c r="AV52" s="148"/>
      <c r="AW52" s="149"/>
      <c r="AX52" s="149"/>
      <c r="AY52" s="150"/>
      <c r="AZ52" s="296">
        <f>ROUND(ROUND(G46*(1+AX10),0)+V54,0)</f>
        <v>1098</v>
      </c>
      <c r="BA52" s="22"/>
    </row>
    <row r="53" spans="1:53" ht="17.100000000000001" customHeight="1">
      <c r="A53" s="4">
        <v>15</v>
      </c>
      <c r="B53" s="5">
        <v>1728</v>
      </c>
      <c r="C53" s="6" t="s">
        <v>112</v>
      </c>
      <c r="D53" s="140"/>
      <c r="E53" s="140"/>
      <c r="F53" s="140"/>
      <c r="G53" s="140"/>
      <c r="H53" s="103"/>
      <c r="I53" s="103"/>
      <c r="J53" s="103"/>
      <c r="K53" s="9"/>
      <c r="L53" s="9"/>
      <c r="M53" s="9"/>
      <c r="N53" s="9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142"/>
      <c r="Z53" s="14"/>
      <c r="AA53" s="15"/>
      <c r="AB53" s="15"/>
      <c r="AC53" s="15"/>
      <c r="AD53" s="24"/>
      <c r="AE53" s="24"/>
      <c r="AF53" s="80"/>
      <c r="AG53" s="80"/>
      <c r="AH53" s="83"/>
      <c r="AI53" s="35" t="s">
        <v>2636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7" t="s">
        <v>2622</v>
      </c>
      <c r="AT53" s="186">
        <v>1</v>
      </c>
      <c r="AU53" s="187"/>
      <c r="AV53" s="148"/>
      <c r="AW53" s="149"/>
      <c r="AX53" s="149"/>
      <c r="AY53" s="150"/>
      <c r="AZ53" s="296">
        <f>ROUND(ROUND(G46*AT53,0)*(1+AX10),0)+(ROUND(V54*AT53,0))</f>
        <v>1098</v>
      </c>
      <c r="BA53" s="22"/>
    </row>
    <row r="54" spans="1:53" ht="17.100000000000001" customHeight="1">
      <c r="A54" s="4">
        <v>15</v>
      </c>
      <c r="B54" s="5">
        <v>1729</v>
      </c>
      <c r="C54" s="6" t="s">
        <v>1843</v>
      </c>
      <c r="D54" s="140"/>
      <c r="E54" s="140"/>
      <c r="F54" s="140"/>
      <c r="G54" s="140"/>
      <c r="H54" s="103"/>
      <c r="I54" s="103"/>
      <c r="J54" s="103"/>
      <c r="K54" s="9"/>
      <c r="L54" s="9"/>
      <c r="M54" s="9"/>
      <c r="N54" s="9"/>
      <c r="O54" s="109"/>
      <c r="P54" s="104"/>
      <c r="Q54" s="104"/>
      <c r="R54" s="104"/>
      <c r="S54" s="104"/>
      <c r="T54" s="104"/>
      <c r="U54" s="104"/>
      <c r="V54" s="261">
        <v>243</v>
      </c>
      <c r="W54" s="261"/>
      <c r="X54" s="9" t="s">
        <v>394</v>
      </c>
      <c r="Y54" s="9"/>
      <c r="Z54" s="97" t="s">
        <v>1576</v>
      </c>
      <c r="AA54" s="56"/>
      <c r="AB54" s="56"/>
      <c r="AC54" s="56"/>
      <c r="AD54" s="56"/>
      <c r="AE54" s="56"/>
      <c r="AF54" s="9"/>
      <c r="AG54" s="19"/>
      <c r="AH54" s="39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31"/>
      <c r="AT54" s="32"/>
      <c r="AU54" s="33"/>
      <c r="AV54" s="148"/>
      <c r="AW54" s="149"/>
      <c r="AX54" s="149"/>
      <c r="AY54" s="150"/>
      <c r="AZ54" s="296">
        <f>ROUND(ROUND(G46*AG55,0)*(1+AX10),0)+(ROUND(V54*AG55,0))</f>
        <v>769</v>
      </c>
      <c r="BA54" s="22"/>
    </row>
    <row r="55" spans="1:53" ht="17.100000000000001" customHeight="1">
      <c r="A55" s="4">
        <v>15</v>
      </c>
      <c r="B55" s="5">
        <v>1730</v>
      </c>
      <c r="C55" s="6" t="s">
        <v>1844</v>
      </c>
      <c r="D55" s="44"/>
      <c r="E55" s="45"/>
      <c r="F55" s="45"/>
      <c r="G55" s="45"/>
      <c r="H55" s="105"/>
      <c r="I55" s="105"/>
      <c r="J55" s="105"/>
      <c r="K55" s="15"/>
      <c r="L55" s="15"/>
      <c r="M55" s="15"/>
      <c r="N55" s="16"/>
      <c r="O55" s="46"/>
      <c r="P55" s="135"/>
      <c r="Q55" s="135"/>
      <c r="R55" s="135"/>
      <c r="S55" s="135"/>
      <c r="T55" s="135"/>
      <c r="U55" s="135"/>
      <c r="V55" s="135"/>
      <c r="W55" s="135"/>
      <c r="X55" s="135"/>
      <c r="Y55" s="136"/>
      <c r="Z55" s="57" t="s">
        <v>2624</v>
      </c>
      <c r="AA55" s="58"/>
      <c r="AB55" s="58"/>
      <c r="AC55" s="58"/>
      <c r="AD55" s="58"/>
      <c r="AE55" s="58"/>
      <c r="AF55" s="17" t="s">
        <v>2622</v>
      </c>
      <c r="AG55" s="186">
        <v>0.7</v>
      </c>
      <c r="AH55" s="187"/>
      <c r="AI55" s="35" t="s">
        <v>2636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7" t="s">
        <v>2622</v>
      </c>
      <c r="AT55" s="186">
        <v>1</v>
      </c>
      <c r="AU55" s="187"/>
      <c r="AV55" s="148"/>
      <c r="AW55" s="149"/>
      <c r="AX55" s="149"/>
      <c r="AY55" s="150"/>
      <c r="AZ55" s="296">
        <f>ROUND(ROUND(ROUND(G46*AG55,0)*AT55,0)*(1+AX10),0)+(ROUND(ROUND(V54*AG55,0)*AT55,0))</f>
        <v>769</v>
      </c>
      <c r="BA55" s="22"/>
    </row>
    <row r="56" spans="1:53" ht="17.100000000000001" customHeight="1">
      <c r="A56" s="4">
        <v>15</v>
      </c>
      <c r="B56" s="5">
        <v>1731</v>
      </c>
      <c r="C56" s="6" t="s">
        <v>907</v>
      </c>
      <c r="D56" s="188" t="s">
        <v>569</v>
      </c>
      <c r="E56" s="205"/>
      <c r="F56" s="205"/>
      <c r="G56" s="205"/>
      <c r="H56" s="205"/>
      <c r="I56" s="205"/>
      <c r="J56" s="205"/>
      <c r="K56" s="205"/>
      <c r="L56" s="205"/>
      <c r="M56" s="205"/>
      <c r="N56" s="10"/>
      <c r="O56" s="204" t="s">
        <v>680</v>
      </c>
      <c r="P56" s="205"/>
      <c r="Q56" s="205"/>
      <c r="R56" s="205"/>
      <c r="S56" s="205"/>
      <c r="T56" s="205"/>
      <c r="U56" s="205"/>
      <c r="V56" s="205"/>
      <c r="W56" s="205"/>
      <c r="X56" s="205"/>
      <c r="Y56" s="41"/>
      <c r="Z56" s="11"/>
      <c r="AA56" s="11"/>
      <c r="AB56" s="11"/>
      <c r="AC56" s="11"/>
      <c r="AD56" s="21"/>
      <c r="AE56" s="21"/>
      <c r="AF56" s="11"/>
      <c r="AG56" s="36"/>
      <c r="AH56" s="37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1"/>
      <c r="AT56" s="32"/>
      <c r="AU56" s="33"/>
      <c r="AV56" s="148"/>
      <c r="AW56" s="149"/>
      <c r="AX56" s="149"/>
      <c r="AY56" s="150"/>
      <c r="AZ56" s="296">
        <f>ROUND(ROUND(G58*(1+AX10),0)+V58,0)</f>
        <v>1058</v>
      </c>
      <c r="BA56" s="22"/>
    </row>
    <row r="57" spans="1:53" ht="17.100000000000001" customHeight="1">
      <c r="A57" s="4">
        <v>15</v>
      </c>
      <c r="B57" s="5">
        <v>1732</v>
      </c>
      <c r="C57" s="6" t="s">
        <v>908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102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142"/>
      <c r="Z57" s="14"/>
      <c r="AA57" s="15"/>
      <c r="AB57" s="15"/>
      <c r="AC57" s="15"/>
      <c r="AD57" s="24"/>
      <c r="AE57" s="24"/>
      <c r="AF57" s="80"/>
      <c r="AG57" s="80"/>
      <c r="AH57" s="83"/>
      <c r="AI57" s="35" t="s">
        <v>2636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7" t="s">
        <v>2622</v>
      </c>
      <c r="AT57" s="186">
        <v>1</v>
      </c>
      <c r="AU57" s="187"/>
      <c r="AV57" s="148"/>
      <c r="AW57" s="149"/>
      <c r="AX57" s="149"/>
      <c r="AY57" s="150"/>
      <c r="AZ57" s="296">
        <f>ROUND(ROUND(G58*AT57,0)*(1+AX10),0)+(ROUND(V58*AT57,0))</f>
        <v>1058</v>
      </c>
      <c r="BA57" s="22"/>
    </row>
    <row r="58" spans="1:53" ht="17.100000000000001" customHeight="1">
      <c r="A58" s="4">
        <v>15</v>
      </c>
      <c r="B58" s="5">
        <v>1733</v>
      </c>
      <c r="C58" s="6" t="s">
        <v>1845</v>
      </c>
      <c r="D58" s="139"/>
      <c r="E58" s="140"/>
      <c r="F58" s="104"/>
      <c r="G58" s="297">
        <v>651</v>
      </c>
      <c r="H58" s="297"/>
      <c r="I58" s="9" t="s">
        <v>394</v>
      </c>
      <c r="J58" s="9"/>
      <c r="K58" s="19"/>
      <c r="L58" s="141"/>
      <c r="M58" s="141"/>
      <c r="N58" s="102"/>
      <c r="O58" s="104"/>
      <c r="P58" s="104"/>
      <c r="Q58" s="104"/>
      <c r="R58" s="104"/>
      <c r="S58" s="104"/>
      <c r="T58" s="104"/>
      <c r="U58" s="104"/>
      <c r="V58" s="261">
        <v>81</v>
      </c>
      <c r="W58" s="261"/>
      <c r="X58" s="9" t="s">
        <v>394</v>
      </c>
      <c r="Y58" s="9"/>
      <c r="Z58" s="97" t="s">
        <v>1576</v>
      </c>
      <c r="AA58" s="56"/>
      <c r="AB58" s="56"/>
      <c r="AC58" s="56"/>
      <c r="AD58" s="56"/>
      <c r="AE58" s="56"/>
      <c r="AF58" s="9"/>
      <c r="AG58" s="19"/>
      <c r="AH58" s="3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31"/>
      <c r="AT58" s="32"/>
      <c r="AU58" s="33"/>
      <c r="AV58" s="148"/>
      <c r="AW58" s="149"/>
      <c r="AX58" s="149"/>
      <c r="AY58" s="150"/>
      <c r="AZ58" s="296">
        <f>ROUND(ROUND(G58*AG59,0)*(1+AX10),0)+(ROUND(V58*AG59,0))</f>
        <v>741</v>
      </c>
      <c r="BA58" s="22"/>
    </row>
    <row r="59" spans="1:53" ht="17.100000000000001" customHeight="1">
      <c r="A59" s="4">
        <v>15</v>
      </c>
      <c r="B59" s="5">
        <v>1734</v>
      </c>
      <c r="C59" s="6" t="s">
        <v>1846</v>
      </c>
      <c r="D59" s="139"/>
      <c r="E59" s="140"/>
      <c r="F59" s="140"/>
      <c r="G59" s="104"/>
      <c r="H59" s="104"/>
      <c r="I59" s="104"/>
      <c r="J59" s="104"/>
      <c r="K59" s="104"/>
      <c r="L59" s="104"/>
      <c r="M59" s="51"/>
      <c r="N59" s="13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57" t="s">
        <v>2624</v>
      </c>
      <c r="AA59" s="58"/>
      <c r="AB59" s="58"/>
      <c r="AC59" s="58"/>
      <c r="AD59" s="58"/>
      <c r="AE59" s="58"/>
      <c r="AF59" s="17" t="s">
        <v>2622</v>
      </c>
      <c r="AG59" s="186">
        <v>0.7</v>
      </c>
      <c r="AH59" s="187"/>
      <c r="AI59" s="35" t="s">
        <v>2636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7" t="s">
        <v>2622</v>
      </c>
      <c r="AT59" s="186">
        <v>1</v>
      </c>
      <c r="AU59" s="187"/>
      <c r="AV59" s="148"/>
      <c r="AW59" s="149"/>
      <c r="AX59" s="149"/>
      <c r="AY59" s="150"/>
      <c r="AZ59" s="296">
        <f>ROUND(ROUND(ROUND(G58*AG59,0)*AT59,0)*(1+AX10),0)+(ROUND(ROUND(V58*AG59,0)*AT59,0))</f>
        <v>741</v>
      </c>
      <c r="BA59" s="22"/>
    </row>
    <row r="60" spans="1:53" ht="17.100000000000001" customHeight="1">
      <c r="A60" s="4">
        <v>15</v>
      </c>
      <c r="B60" s="5">
        <v>1735</v>
      </c>
      <c r="C60" s="6" t="s">
        <v>909</v>
      </c>
      <c r="D60" s="139"/>
      <c r="E60" s="140"/>
      <c r="F60" s="140"/>
      <c r="G60" s="140"/>
      <c r="H60" s="103"/>
      <c r="I60" s="103"/>
      <c r="J60" s="103"/>
      <c r="K60" s="9"/>
      <c r="L60" s="9"/>
      <c r="M60" s="9"/>
      <c r="N60" s="13"/>
      <c r="O60" s="204" t="s">
        <v>681</v>
      </c>
      <c r="P60" s="205"/>
      <c r="Q60" s="205"/>
      <c r="R60" s="205"/>
      <c r="S60" s="205"/>
      <c r="T60" s="205"/>
      <c r="U60" s="205"/>
      <c r="V60" s="205"/>
      <c r="W60" s="205"/>
      <c r="X60" s="205"/>
      <c r="Y60" s="41"/>
      <c r="Z60" s="11"/>
      <c r="AA60" s="11"/>
      <c r="AB60" s="11"/>
      <c r="AC60" s="11"/>
      <c r="AD60" s="21"/>
      <c r="AE60" s="21"/>
      <c r="AF60" s="11"/>
      <c r="AG60" s="36"/>
      <c r="AH60" s="37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31"/>
      <c r="AT60" s="32"/>
      <c r="AU60" s="33"/>
      <c r="AV60" s="148"/>
      <c r="AW60" s="149"/>
      <c r="AX60" s="149"/>
      <c r="AY60" s="150"/>
      <c r="AZ60" s="296">
        <f>ROUND(ROUND(G58*(1+AX10),0)+V62,0)</f>
        <v>1139</v>
      </c>
      <c r="BA60" s="22"/>
    </row>
    <row r="61" spans="1:53" ht="17.100000000000001" customHeight="1">
      <c r="A61" s="4">
        <v>15</v>
      </c>
      <c r="B61" s="5">
        <v>1736</v>
      </c>
      <c r="C61" s="6" t="s">
        <v>645</v>
      </c>
      <c r="D61" s="140"/>
      <c r="E61" s="140"/>
      <c r="F61" s="140"/>
      <c r="G61" s="140"/>
      <c r="H61" s="103"/>
      <c r="I61" s="103"/>
      <c r="J61" s="103"/>
      <c r="K61" s="9"/>
      <c r="L61" s="9"/>
      <c r="M61" s="9"/>
      <c r="N61" s="13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142"/>
      <c r="Z61" s="14"/>
      <c r="AA61" s="15"/>
      <c r="AB61" s="15"/>
      <c r="AC61" s="15"/>
      <c r="AD61" s="24"/>
      <c r="AE61" s="24"/>
      <c r="AF61" s="80"/>
      <c r="AG61" s="80"/>
      <c r="AH61" s="83"/>
      <c r="AI61" s="35" t="s">
        <v>2636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2622</v>
      </c>
      <c r="AT61" s="186">
        <v>1</v>
      </c>
      <c r="AU61" s="187"/>
      <c r="AV61" s="148"/>
      <c r="AW61" s="149"/>
      <c r="AX61" s="149"/>
      <c r="AY61" s="150"/>
      <c r="AZ61" s="296">
        <f>ROUND(ROUND(G58*AT61,0)*(1+AX10),0)+(ROUND(V62*AT61,0))</f>
        <v>1139</v>
      </c>
      <c r="BA61" s="22"/>
    </row>
    <row r="62" spans="1:53" ht="17.100000000000001" customHeight="1">
      <c r="A62" s="4">
        <v>15</v>
      </c>
      <c r="B62" s="5">
        <v>1737</v>
      </c>
      <c r="C62" s="6" t="s">
        <v>1847</v>
      </c>
      <c r="D62" s="140"/>
      <c r="E62" s="140"/>
      <c r="F62" s="140"/>
      <c r="G62" s="140"/>
      <c r="H62" s="103"/>
      <c r="I62" s="103"/>
      <c r="J62" s="103"/>
      <c r="K62" s="9"/>
      <c r="L62" s="9"/>
      <c r="M62" s="9"/>
      <c r="N62" s="13"/>
      <c r="O62" s="104"/>
      <c r="P62" s="104"/>
      <c r="Q62" s="104"/>
      <c r="R62" s="104"/>
      <c r="S62" s="104"/>
      <c r="T62" s="104"/>
      <c r="U62" s="104"/>
      <c r="V62" s="261">
        <v>162</v>
      </c>
      <c r="W62" s="261"/>
      <c r="X62" s="9" t="s">
        <v>394</v>
      </c>
      <c r="Y62" s="9"/>
      <c r="Z62" s="97" t="s">
        <v>1576</v>
      </c>
      <c r="AA62" s="56"/>
      <c r="AB62" s="56"/>
      <c r="AC62" s="56"/>
      <c r="AD62" s="56"/>
      <c r="AE62" s="56"/>
      <c r="AF62" s="9"/>
      <c r="AG62" s="19"/>
      <c r="AH62" s="3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31"/>
      <c r="AT62" s="32"/>
      <c r="AU62" s="33"/>
      <c r="AV62" s="148"/>
      <c r="AW62" s="149"/>
      <c r="AX62" s="149"/>
      <c r="AY62" s="150"/>
      <c r="AZ62" s="296">
        <f>ROUND(ROUND(G58*AG63,0)*(1+AX10),0)+(ROUND(V62*AG63,0))</f>
        <v>797</v>
      </c>
      <c r="BA62" s="22"/>
    </row>
    <row r="63" spans="1:53" ht="17.100000000000001" customHeight="1">
      <c r="A63" s="4">
        <v>15</v>
      </c>
      <c r="B63" s="5">
        <v>1738</v>
      </c>
      <c r="C63" s="6" t="s">
        <v>1848</v>
      </c>
      <c r="D63" s="44"/>
      <c r="E63" s="45"/>
      <c r="F63" s="45"/>
      <c r="G63" s="45"/>
      <c r="H63" s="105"/>
      <c r="I63" s="105"/>
      <c r="J63" s="105"/>
      <c r="K63" s="15"/>
      <c r="L63" s="15"/>
      <c r="M63" s="15"/>
      <c r="N63" s="16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57" t="s">
        <v>2624</v>
      </c>
      <c r="AA63" s="58"/>
      <c r="AB63" s="58"/>
      <c r="AC63" s="58"/>
      <c r="AD63" s="58"/>
      <c r="AE63" s="58"/>
      <c r="AF63" s="17" t="s">
        <v>2622</v>
      </c>
      <c r="AG63" s="186">
        <v>0.7</v>
      </c>
      <c r="AH63" s="187"/>
      <c r="AI63" s="35" t="s">
        <v>2636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2622</v>
      </c>
      <c r="AT63" s="186">
        <v>1</v>
      </c>
      <c r="AU63" s="187"/>
      <c r="AV63" s="148"/>
      <c r="AW63" s="149"/>
      <c r="AX63" s="149"/>
      <c r="AY63" s="150"/>
      <c r="AZ63" s="18">
        <f>ROUND(ROUND(ROUND(G58*AG63,0)*AT63,0)*(1+AX10),0)+(ROUND(ROUND(V62*AG63,0)*AT63,0))</f>
        <v>797</v>
      </c>
      <c r="BA63" s="22"/>
    </row>
    <row r="64" spans="1:53" ht="17.100000000000001" customHeight="1">
      <c r="A64" s="4">
        <v>15</v>
      </c>
      <c r="B64" s="5">
        <v>1739</v>
      </c>
      <c r="C64" s="6" t="s">
        <v>1040</v>
      </c>
      <c r="D64" s="188" t="s">
        <v>1042</v>
      </c>
      <c r="E64" s="205"/>
      <c r="F64" s="205"/>
      <c r="G64" s="205"/>
      <c r="H64" s="205"/>
      <c r="I64" s="205"/>
      <c r="J64" s="205"/>
      <c r="K64" s="205"/>
      <c r="L64" s="205"/>
      <c r="M64" s="205"/>
      <c r="N64" s="10"/>
      <c r="O64" s="204" t="s">
        <v>680</v>
      </c>
      <c r="P64" s="205"/>
      <c r="Q64" s="205"/>
      <c r="R64" s="205"/>
      <c r="S64" s="205"/>
      <c r="T64" s="205"/>
      <c r="U64" s="205"/>
      <c r="V64" s="205"/>
      <c r="W64" s="205"/>
      <c r="X64" s="205"/>
      <c r="Y64" s="41"/>
      <c r="Z64" s="11"/>
      <c r="AA64" s="11"/>
      <c r="AB64" s="11"/>
      <c r="AC64" s="11"/>
      <c r="AD64" s="21"/>
      <c r="AE64" s="21"/>
      <c r="AF64" s="11"/>
      <c r="AG64" s="36"/>
      <c r="AH64" s="37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31"/>
      <c r="AT64" s="32"/>
      <c r="AU64" s="33"/>
      <c r="AV64" s="148"/>
      <c r="AW64" s="149"/>
      <c r="AX64" s="149"/>
      <c r="AY64" s="150"/>
      <c r="AZ64" s="296">
        <f>ROUND(ROUND(G66*(1+AX10),0)+V66,0)</f>
        <v>1179</v>
      </c>
      <c r="BA64" s="22"/>
    </row>
    <row r="65" spans="1:53" ht="17.100000000000001" customHeight="1">
      <c r="A65" s="4">
        <v>15</v>
      </c>
      <c r="B65" s="5">
        <v>1740</v>
      </c>
      <c r="C65" s="6" t="s">
        <v>1041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102"/>
      <c r="O65" s="206"/>
      <c r="P65" s="207"/>
      <c r="Q65" s="207"/>
      <c r="R65" s="207"/>
      <c r="S65" s="207"/>
      <c r="T65" s="207"/>
      <c r="U65" s="207"/>
      <c r="V65" s="207"/>
      <c r="W65" s="207"/>
      <c r="X65" s="207"/>
      <c r="Y65" s="142"/>
      <c r="Z65" s="14"/>
      <c r="AA65" s="15"/>
      <c r="AB65" s="15"/>
      <c r="AC65" s="15"/>
      <c r="AD65" s="24"/>
      <c r="AE65" s="24"/>
      <c r="AF65" s="80"/>
      <c r="AG65" s="80"/>
      <c r="AH65" s="83"/>
      <c r="AI65" s="35" t="s">
        <v>2636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2622</v>
      </c>
      <c r="AT65" s="186">
        <v>1</v>
      </c>
      <c r="AU65" s="187"/>
      <c r="AV65" s="148"/>
      <c r="AW65" s="149"/>
      <c r="AX65" s="149"/>
      <c r="AY65" s="150"/>
      <c r="AZ65" s="296">
        <f>ROUND(ROUND(G66*AT65,0)*(1+AX10),0)+(ROUND(V66*AT65,0))</f>
        <v>1179</v>
      </c>
      <c r="BA65" s="22"/>
    </row>
    <row r="66" spans="1:53" ht="17.100000000000001" customHeight="1">
      <c r="A66" s="4">
        <v>15</v>
      </c>
      <c r="B66" s="5">
        <v>1741</v>
      </c>
      <c r="C66" s="6" t="s">
        <v>1849</v>
      </c>
      <c r="D66" s="139"/>
      <c r="E66" s="140"/>
      <c r="F66" s="104"/>
      <c r="G66" s="297">
        <v>732</v>
      </c>
      <c r="H66" s="297"/>
      <c r="I66" s="9" t="s">
        <v>394</v>
      </c>
      <c r="J66" s="9"/>
      <c r="K66" s="19"/>
      <c r="L66" s="141"/>
      <c r="M66" s="141"/>
      <c r="N66" s="102"/>
      <c r="O66" s="104"/>
      <c r="P66" s="104"/>
      <c r="Q66" s="104"/>
      <c r="R66" s="104"/>
      <c r="S66" s="104"/>
      <c r="T66" s="104"/>
      <c r="U66" s="104"/>
      <c r="V66" s="261">
        <v>81</v>
      </c>
      <c r="W66" s="261"/>
      <c r="X66" s="9" t="s">
        <v>394</v>
      </c>
      <c r="Y66" s="9"/>
      <c r="Z66" s="97" t="s">
        <v>1576</v>
      </c>
      <c r="AA66" s="56"/>
      <c r="AB66" s="56"/>
      <c r="AC66" s="56"/>
      <c r="AD66" s="56"/>
      <c r="AE66" s="56"/>
      <c r="AF66" s="9"/>
      <c r="AG66" s="19"/>
      <c r="AH66" s="3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1"/>
      <c r="AT66" s="32"/>
      <c r="AU66" s="33"/>
      <c r="AV66" s="148"/>
      <c r="AW66" s="149"/>
      <c r="AX66" s="149"/>
      <c r="AY66" s="150"/>
      <c r="AZ66" s="296">
        <f>ROUND(ROUND(G66*AG67,0)*(1+AX10),0)+(ROUND(V66*AG67,0))</f>
        <v>825</v>
      </c>
      <c r="BA66" s="22"/>
    </row>
    <row r="67" spans="1:53" ht="17.100000000000001" customHeight="1">
      <c r="A67" s="4">
        <v>15</v>
      </c>
      <c r="B67" s="5">
        <v>1742</v>
      </c>
      <c r="C67" s="6" t="s">
        <v>1850</v>
      </c>
      <c r="D67" s="44"/>
      <c r="E67" s="45"/>
      <c r="F67" s="45"/>
      <c r="G67" s="106"/>
      <c r="H67" s="106"/>
      <c r="I67" s="106"/>
      <c r="J67" s="106"/>
      <c r="K67" s="106"/>
      <c r="L67" s="106"/>
      <c r="M67" s="17"/>
      <c r="N67" s="1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  <c r="Z67" s="57" t="s">
        <v>2624</v>
      </c>
      <c r="AA67" s="58"/>
      <c r="AB67" s="58"/>
      <c r="AC67" s="58"/>
      <c r="AD67" s="58"/>
      <c r="AE67" s="58"/>
      <c r="AF67" s="17" t="s">
        <v>2622</v>
      </c>
      <c r="AG67" s="186">
        <v>0.7</v>
      </c>
      <c r="AH67" s="187"/>
      <c r="AI67" s="35" t="s">
        <v>2636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7" t="s">
        <v>2622</v>
      </c>
      <c r="AT67" s="186">
        <v>1</v>
      </c>
      <c r="AU67" s="187"/>
      <c r="AV67" s="53"/>
      <c r="AW67" s="54"/>
      <c r="AX67" s="54"/>
      <c r="AY67" s="55"/>
      <c r="AZ67" s="18">
        <f>ROUND(ROUND(ROUND(G66*AG67,0)*AT67,0)*(1+AX10),0)+(ROUND(ROUND(V66*AG67,0)*AT67,0))</f>
        <v>825</v>
      </c>
      <c r="BA67" s="183"/>
    </row>
    <row r="68" spans="1:53" ht="17.100000000000001" customHeight="1">
      <c r="A68" s="72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53" ht="17.100000000000001" customHeight="1">
      <c r="A69" s="72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53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25"/>
      <c r="K70" s="9"/>
      <c r="L70" s="9"/>
      <c r="M70" s="9"/>
      <c r="N70" s="9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9"/>
      <c r="AA70" s="9"/>
      <c r="AB70" s="9"/>
      <c r="AC70" s="9"/>
      <c r="AD70" s="9"/>
      <c r="AE70" s="19"/>
      <c r="AF70" s="9"/>
      <c r="AG70" s="141"/>
      <c r="AH70" s="23"/>
      <c r="AI70" s="9"/>
      <c r="AJ70" s="9"/>
      <c r="AK70" s="9"/>
      <c r="AL70" s="141"/>
      <c r="AM70" s="23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7"/>
      <c r="BA70" s="77"/>
    </row>
    <row r="71" spans="1:53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9"/>
      <c r="AA71" s="9"/>
      <c r="AB71" s="9"/>
      <c r="AC71" s="9"/>
      <c r="AD71" s="9"/>
      <c r="AE71" s="19"/>
      <c r="AF71" s="9"/>
      <c r="AG71" s="19"/>
      <c r="AH71" s="23"/>
      <c r="AI71" s="9"/>
      <c r="AJ71" s="9"/>
      <c r="AK71" s="9"/>
      <c r="AL71" s="141"/>
      <c r="AM71" s="23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7"/>
      <c r="BA71" s="77"/>
    </row>
    <row r="72" spans="1:53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9"/>
      <c r="AA72" s="9"/>
      <c r="AB72" s="9"/>
      <c r="AC72" s="9"/>
      <c r="AD72" s="9"/>
      <c r="AE72" s="19"/>
      <c r="AF72" s="9"/>
      <c r="AG72" s="19"/>
      <c r="AH72" s="23"/>
      <c r="AI72" s="9"/>
      <c r="AJ72" s="9"/>
      <c r="AK72" s="9"/>
      <c r="AL72" s="8"/>
      <c r="AM72" s="8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27"/>
      <c r="BA72" s="77"/>
    </row>
    <row r="73" spans="1:53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9"/>
      <c r="AA73" s="9"/>
      <c r="AB73" s="9"/>
      <c r="AC73" s="9"/>
      <c r="AD73" s="28"/>
      <c r="AE73" s="84"/>
      <c r="AF73" s="77"/>
      <c r="AG73" s="84"/>
      <c r="AH73" s="23"/>
      <c r="AI73" s="9"/>
      <c r="AJ73" s="9"/>
      <c r="AK73" s="9"/>
      <c r="AL73" s="141"/>
      <c r="AM73" s="23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7"/>
      <c r="BA73" s="77"/>
    </row>
    <row r="74" spans="1:53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9"/>
      <c r="AA74" s="9"/>
      <c r="AB74" s="9"/>
      <c r="AC74" s="9"/>
      <c r="AD74" s="19"/>
      <c r="AE74" s="141"/>
      <c r="AF74" s="9"/>
      <c r="AG74" s="19"/>
      <c r="AH74" s="23"/>
      <c r="AI74" s="9"/>
      <c r="AJ74" s="9"/>
      <c r="AK74" s="9"/>
      <c r="AL74" s="141"/>
      <c r="AM74" s="2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7"/>
      <c r="BA74" s="77"/>
    </row>
    <row r="75" spans="1:53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9"/>
      <c r="AA75" s="9"/>
      <c r="AB75" s="9"/>
      <c r="AC75" s="9"/>
      <c r="AD75" s="9"/>
      <c r="AE75" s="19"/>
      <c r="AF75" s="9"/>
      <c r="AG75" s="19"/>
      <c r="AH75" s="23"/>
      <c r="AI75" s="9"/>
      <c r="AJ75" s="9"/>
      <c r="AK75" s="9"/>
      <c r="AL75" s="8"/>
      <c r="AM75" s="8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27"/>
      <c r="BA75" s="77"/>
    </row>
    <row r="76" spans="1:53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9"/>
      <c r="AA76" s="9"/>
      <c r="AB76" s="9"/>
      <c r="AC76" s="9"/>
      <c r="AD76" s="9"/>
      <c r="AE76" s="19"/>
      <c r="AF76" s="9"/>
      <c r="AG76" s="141"/>
      <c r="AH76" s="23"/>
      <c r="AI76" s="9"/>
      <c r="AJ76" s="9"/>
      <c r="AK76" s="9"/>
      <c r="AL76" s="141"/>
      <c r="AM76" s="23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7"/>
      <c r="BA76" s="77"/>
    </row>
    <row r="77" spans="1:53" ht="17.100000000000001" customHeight="1"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53" ht="17.100000000000001" customHeight="1"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53" ht="17.100000000000001" customHeight="1"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53" ht="17.100000000000001" customHeight="1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5:25" ht="17.100000000000001" customHeight="1"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5:25" ht="17.100000000000001" customHeight="1"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5:25" ht="17.100000000000001" customHeight="1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5:25" ht="17.100000000000001" customHeight="1"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</sheetData>
  <mergeCells count="88">
    <mergeCell ref="AG67:AH67"/>
    <mergeCell ref="AT67:AU67"/>
    <mergeCell ref="D64:M65"/>
    <mergeCell ref="O64:X65"/>
    <mergeCell ref="AT65:AU65"/>
    <mergeCell ref="G66:H66"/>
    <mergeCell ref="V66:W66"/>
    <mergeCell ref="AX10:AY10"/>
    <mergeCell ref="AT47:AU47"/>
    <mergeCell ref="AG23:AH23"/>
    <mergeCell ref="AT23:AU23"/>
    <mergeCell ref="AT45:AU45"/>
    <mergeCell ref="AG39:AH39"/>
    <mergeCell ref="AT39:AU39"/>
    <mergeCell ref="AT41:AU41"/>
    <mergeCell ref="AG43:AH43"/>
    <mergeCell ref="AT37:AU37"/>
    <mergeCell ref="AG47:AH47"/>
    <mergeCell ref="AT43:AU43"/>
    <mergeCell ref="AT35:AU35"/>
    <mergeCell ref="AG35:AH35"/>
    <mergeCell ref="AT29:AU29"/>
    <mergeCell ref="G10:H10"/>
    <mergeCell ref="V10:W10"/>
    <mergeCell ref="V14:W14"/>
    <mergeCell ref="V30:W30"/>
    <mergeCell ref="O16:X17"/>
    <mergeCell ref="O12:X13"/>
    <mergeCell ref="AT57:AU57"/>
    <mergeCell ref="AT53:AU53"/>
    <mergeCell ref="AG55:AH55"/>
    <mergeCell ref="AT55:AU55"/>
    <mergeCell ref="O52:X53"/>
    <mergeCell ref="V54:W54"/>
    <mergeCell ref="AG59:AH59"/>
    <mergeCell ref="AT59:AU59"/>
    <mergeCell ref="AG63:AH63"/>
    <mergeCell ref="AT63:AU63"/>
    <mergeCell ref="V62:W62"/>
    <mergeCell ref="AT61:AU61"/>
    <mergeCell ref="O60:X61"/>
    <mergeCell ref="AV8:AY9"/>
    <mergeCell ref="AT25:AU25"/>
    <mergeCell ref="V26:W26"/>
    <mergeCell ref="AG27:AH27"/>
    <mergeCell ref="AT27:AU27"/>
    <mergeCell ref="O24:X25"/>
    <mergeCell ref="AT9:AU9"/>
    <mergeCell ref="AT11:AU11"/>
    <mergeCell ref="AG11:AH11"/>
    <mergeCell ref="AT17:AU17"/>
    <mergeCell ref="AT13:AU13"/>
    <mergeCell ref="AG15:AH15"/>
    <mergeCell ref="AT15:AU15"/>
    <mergeCell ref="AG19:AH19"/>
    <mergeCell ref="AT19:AU19"/>
    <mergeCell ref="AT21:AU21"/>
    <mergeCell ref="G58:H58"/>
    <mergeCell ref="V58:W58"/>
    <mergeCell ref="D56:M57"/>
    <mergeCell ref="O56:X57"/>
    <mergeCell ref="O28:X29"/>
    <mergeCell ref="G46:H46"/>
    <mergeCell ref="V38:W38"/>
    <mergeCell ref="V34:W34"/>
    <mergeCell ref="V46:W46"/>
    <mergeCell ref="V42:W42"/>
    <mergeCell ref="AT49:AU49"/>
    <mergeCell ref="V50:W50"/>
    <mergeCell ref="AT33:AU33"/>
    <mergeCell ref="AG31:AH31"/>
    <mergeCell ref="AT31:AU31"/>
    <mergeCell ref="AG51:AH51"/>
    <mergeCell ref="AT51:AU51"/>
    <mergeCell ref="O48:X49"/>
    <mergeCell ref="Z6:AC6"/>
    <mergeCell ref="D8:M9"/>
    <mergeCell ref="D28:M29"/>
    <mergeCell ref="D44:M45"/>
    <mergeCell ref="O44:X45"/>
    <mergeCell ref="O40:X41"/>
    <mergeCell ref="O36:X37"/>
    <mergeCell ref="O8:X9"/>
    <mergeCell ref="V18:W18"/>
    <mergeCell ref="O32:X33"/>
    <mergeCell ref="V22:W22"/>
    <mergeCell ref="O20:X21"/>
    <mergeCell ref="G30:H3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BB112"/>
  <sheetViews>
    <sheetView view="pageBreakPreview" zoomScale="85" zoomScaleNormal="100" zoomScaleSheetLayoutView="85" workbookViewId="0">
      <selection activeCell="AU3" sqref="AU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6" width="2.375" style="78" customWidth="1"/>
    <col min="17" max="20" width="2.375" style="50" customWidth="1"/>
    <col min="21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1" width="2.375" style="78" customWidth="1"/>
    <col min="52" max="53" width="8.625" style="78" customWidth="1"/>
    <col min="54" max="54" width="2.75" style="78" customWidth="1"/>
    <col min="55" max="16384" width="9" style="78"/>
  </cols>
  <sheetData>
    <row r="1" spans="1:54" ht="17.100000000000001" customHeight="1">
      <c r="A1" s="72"/>
    </row>
    <row r="2" spans="1:54" ht="17.100000000000001" customHeight="1">
      <c r="A2" s="72"/>
    </row>
    <row r="3" spans="1:54" ht="17.100000000000001" customHeight="1">
      <c r="A3" s="72" t="s">
        <v>2612</v>
      </c>
      <c r="K3" s="50"/>
      <c r="L3" s="50"/>
      <c r="M3" s="50"/>
      <c r="N3" s="50"/>
      <c r="O3" s="50"/>
      <c r="P3" s="50"/>
      <c r="Q3" s="78"/>
      <c r="R3" s="78"/>
      <c r="S3" s="78"/>
      <c r="T3" s="78"/>
      <c r="U3" s="113"/>
      <c r="V3" s="113"/>
      <c r="X3" s="113"/>
      <c r="Y3" s="113"/>
      <c r="Z3" s="78"/>
      <c r="AE3" s="78"/>
      <c r="AG3" s="78"/>
      <c r="AH3" s="78"/>
    </row>
    <row r="4" spans="1:54" ht="17.100000000000001" customHeight="1">
      <c r="A4" s="72"/>
    </row>
    <row r="5" spans="1:54" ht="17.100000000000001" customHeight="1">
      <c r="A5" s="72"/>
      <c r="B5" s="72" t="s">
        <v>968</v>
      </c>
    </row>
    <row r="6" spans="1:54" ht="17.100000000000001" customHeight="1">
      <c r="A6" s="1" t="s">
        <v>2543</v>
      </c>
      <c r="B6" s="73"/>
      <c r="C6" s="155" t="s">
        <v>387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11"/>
      <c r="R6" s="11"/>
      <c r="S6" s="11"/>
      <c r="T6" s="11"/>
      <c r="U6" s="75"/>
      <c r="V6" s="75"/>
      <c r="W6" s="75"/>
      <c r="X6" s="75"/>
      <c r="Y6" s="75"/>
      <c r="Z6" s="211" t="s">
        <v>204</v>
      </c>
      <c r="AA6" s="211"/>
      <c r="AB6" s="211"/>
      <c r="AC6" s="211"/>
      <c r="AD6" s="7"/>
      <c r="AE6" s="76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84" t="s">
        <v>388</v>
      </c>
      <c r="BA6" s="184" t="s">
        <v>389</v>
      </c>
      <c r="BB6" s="77"/>
    </row>
    <row r="7" spans="1:54" ht="17.100000000000001" customHeight="1">
      <c r="A7" s="2" t="s">
        <v>390</v>
      </c>
      <c r="B7" s="3" t="s">
        <v>391</v>
      </c>
      <c r="C7" s="16"/>
      <c r="D7" s="80"/>
      <c r="E7" s="80"/>
      <c r="F7" s="80"/>
      <c r="G7" s="80"/>
      <c r="H7" s="80"/>
      <c r="I7" s="80"/>
      <c r="J7" s="116"/>
      <c r="K7" s="99"/>
      <c r="L7" s="298" t="s">
        <v>180</v>
      </c>
      <c r="M7" s="298"/>
      <c r="N7" s="99"/>
      <c r="O7" s="73"/>
      <c r="P7" s="99"/>
      <c r="Q7" s="12"/>
      <c r="R7" s="298" t="s">
        <v>235</v>
      </c>
      <c r="S7" s="298"/>
      <c r="T7" s="12"/>
      <c r="U7" s="73"/>
      <c r="V7" s="80"/>
      <c r="W7" s="80"/>
      <c r="X7" s="80"/>
      <c r="Y7" s="80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85" t="s">
        <v>392</v>
      </c>
      <c r="BA7" s="185" t="s">
        <v>393</v>
      </c>
      <c r="BB7" s="77"/>
    </row>
    <row r="8" spans="1:54" ht="17.100000000000001" customHeight="1">
      <c r="A8" s="4">
        <v>15</v>
      </c>
      <c r="B8" s="5">
        <v>1743</v>
      </c>
      <c r="C8" s="6" t="s">
        <v>1152</v>
      </c>
      <c r="D8" s="204" t="s">
        <v>583</v>
      </c>
      <c r="E8" s="205"/>
      <c r="F8" s="205"/>
      <c r="G8" s="205"/>
      <c r="H8" s="205"/>
      <c r="I8" s="217"/>
      <c r="J8" s="188" t="s">
        <v>881</v>
      </c>
      <c r="K8" s="205"/>
      <c r="L8" s="205"/>
      <c r="M8" s="205"/>
      <c r="N8" s="205"/>
      <c r="O8" s="217"/>
      <c r="P8" s="192" t="s">
        <v>882</v>
      </c>
      <c r="Q8" s="227"/>
      <c r="R8" s="227"/>
      <c r="S8" s="227"/>
      <c r="T8" s="227"/>
      <c r="U8" s="243"/>
      <c r="V8" s="11"/>
      <c r="W8" s="11"/>
      <c r="X8" s="11"/>
      <c r="Y8" s="11"/>
      <c r="Z8" s="21"/>
      <c r="AA8" s="21"/>
      <c r="AB8" s="11"/>
      <c r="AC8" s="36"/>
      <c r="AD8" s="37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1"/>
      <c r="AP8" s="32"/>
      <c r="AQ8" s="33"/>
      <c r="AR8" s="221" t="s">
        <v>444</v>
      </c>
      <c r="AS8" s="222"/>
      <c r="AT8" s="222"/>
      <c r="AU8" s="223"/>
      <c r="AV8" s="214" t="s">
        <v>1206</v>
      </c>
      <c r="AW8" s="215"/>
      <c r="AX8" s="215"/>
      <c r="AY8" s="216"/>
      <c r="AZ8" s="296">
        <f>ROUND(F10,0)+(ROUND(K10*(1+AT10),0)+(ROUND(Q10*(1+AX10),0)))</f>
        <v>975</v>
      </c>
      <c r="BA8" s="182" t="s">
        <v>2613</v>
      </c>
    </row>
    <row r="9" spans="1:54" ht="17.100000000000001" customHeight="1">
      <c r="A9" s="4">
        <v>15</v>
      </c>
      <c r="B9" s="5">
        <v>1744</v>
      </c>
      <c r="C9" s="6" t="s">
        <v>780</v>
      </c>
      <c r="D9" s="206"/>
      <c r="E9" s="207"/>
      <c r="F9" s="207"/>
      <c r="G9" s="207"/>
      <c r="H9" s="207"/>
      <c r="I9" s="218"/>
      <c r="J9" s="206"/>
      <c r="K9" s="207"/>
      <c r="L9" s="207"/>
      <c r="M9" s="207"/>
      <c r="N9" s="207"/>
      <c r="O9" s="218"/>
      <c r="P9" s="228"/>
      <c r="Q9" s="229"/>
      <c r="R9" s="229"/>
      <c r="S9" s="229"/>
      <c r="T9" s="229"/>
      <c r="U9" s="244"/>
      <c r="V9" s="15"/>
      <c r="W9" s="15"/>
      <c r="X9" s="15"/>
      <c r="Y9" s="15"/>
      <c r="Z9" s="24"/>
      <c r="AA9" s="24"/>
      <c r="AB9" s="80"/>
      <c r="AC9" s="80"/>
      <c r="AD9" s="83"/>
      <c r="AE9" s="35" t="s">
        <v>2636</v>
      </c>
      <c r="AF9" s="15"/>
      <c r="AG9" s="15"/>
      <c r="AH9" s="15"/>
      <c r="AI9" s="15"/>
      <c r="AJ9" s="15"/>
      <c r="AK9" s="15"/>
      <c r="AL9" s="15"/>
      <c r="AM9" s="15"/>
      <c r="AN9" s="15"/>
      <c r="AO9" s="17" t="s">
        <v>2622</v>
      </c>
      <c r="AP9" s="186">
        <v>1</v>
      </c>
      <c r="AQ9" s="187"/>
      <c r="AR9" s="224"/>
      <c r="AS9" s="225"/>
      <c r="AT9" s="225"/>
      <c r="AU9" s="226"/>
      <c r="AV9" s="208"/>
      <c r="AW9" s="209"/>
      <c r="AX9" s="209"/>
      <c r="AY9" s="210"/>
      <c r="AZ9" s="296">
        <f>ROUND(F10*AP9,0)+(ROUND(ROUND(K10*AP9,0)*(1+AT10),0)+(ROUND(ROUND(Q10*AP9,0)*(1+AX10),0)))</f>
        <v>975</v>
      </c>
      <c r="BA9" s="22"/>
    </row>
    <row r="10" spans="1:54" ht="17.100000000000001" customHeight="1">
      <c r="A10" s="4">
        <v>15</v>
      </c>
      <c r="B10" s="5">
        <v>1745</v>
      </c>
      <c r="C10" s="6" t="s">
        <v>1851</v>
      </c>
      <c r="D10" s="109"/>
      <c r="E10" s="104"/>
      <c r="F10" s="297">
        <v>248</v>
      </c>
      <c r="G10" s="297"/>
      <c r="H10" s="9" t="s">
        <v>394</v>
      </c>
      <c r="I10" s="104"/>
      <c r="J10" s="139"/>
      <c r="K10" s="261">
        <v>484</v>
      </c>
      <c r="L10" s="261"/>
      <c r="M10" s="9" t="s">
        <v>394</v>
      </c>
      <c r="N10" s="104"/>
      <c r="O10" s="102"/>
      <c r="P10" s="19"/>
      <c r="Q10" s="261">
        <v>81</v>
      </c>
      <c r="R10" s="261"/>
      <c r="S10" s="9" t="s">
        <v>394</v>
      </c>
      <c r="T10" s="104"/>
      <c r="U10" s="104"/>
      <c r="V10" s="98" t="s">
        <v>2623</v>
      </c>
      <c r="W10" s="61"/>
      <c r="X10" s="61"/>
      <c r="Y10" s="61"/>
      <c r="Z10" s="61"/>
      <c r="AA10" s="61"/>
      <c r="AB10" s="9"/>
      <c r="AC10" s="19"/>
      <c r="AD10" s="39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31"/>
      <c r="AP10" s="32"/>
      <c r="AQ10" s="33"/>
      <c r="AR10" s="85" t="s">
        <v>2637</v>
      </c>
      <c r="AS10" s="19" t="s">
        <v>2622</v>
      </c>
      <c r="AT10" s="212">
        <v>0.25</v>
      </c>
      <c r="AU10" s="213"/>
      <c r="AV10" s="34" t="s">
        <v>2638</v>
      </c>
      <c r="AW10" s="19" t="s">
        <v>2622</v>
      </c>
      <c r="AX10" s="212">
        <v>0.5</v>
      </c>
      <c r="AY10" s="213"/>
      <c r="AZ10" s="296">
        <f>ROUND(F10*AC11,0)+(ROUND(ROUND(K10*AC11,0)*(1+AT10),0)+(ROUND(ROUND(Q10*AC11,0)*(1+AX10),0)))</f>
        <v>684</v>
      </c>
      <c r="BA10" s="22"/>
    </row>
    <row r="11" spans="1:54" ht="17.100000000000001" customHeight="1">
      <c r="A11" s="4">
        <v>15</v>
      </c>
      <c r="B11" s="5">
        <v>1746</v>
      </c>
      <c r="C11" s="6" t="s">
        <v>1852</v>
      </c>
      <c r="D11" s="43"/>
      <c r="E11" s="141"/>
      <c r="F11" s="141"/>
      <c r="G11" s="141"/>
      <c r="H11" s="141"/>
      <c r="I11" s="142"/>
      <c r="J11" s="44"/>
      <c r="K11" s="45"/>
      <c r="L11" s="45"/>
      <c r="M11" s="106"/>
      <c r="N11" s="106"/>
      <c r="O11" s="110"/>
      <c r="P11" s="106"/>
      <c r="Q11" s="106"/>
      <c r="R11" s="106"/>
      <c r="S11" s="15"/>
      <c r="T11" s="135"/>
      <c r="U11" s="110"/>
      <c r="V11" s="62" t="s">
        <v>2624</v>
      </c>
      <c r="W11" s="63"/>
      <c r="X11" s="63"/>
      <c r="Y11" s="63"/>
      <c r="Z11" s="63"/>
      <c r="AA11" s="63"/>
      <c r="AB11" s="17" t="s">
        <v>2622</v>
      </c>
      <c r="AC11" s="219">
        <v>0.7</v>
      </c>
      <c r="AD11" s="220"/>
      <c r="AE11" s="35" t="s">
        <v>2636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7" t="s">
        <v>2622</v>
      </c>
      <c r="AP11" s="186">
        <v>1</v>
      </c>
      <c r="AQ11" s="187"/>
      <c r="AR11" s="85"/>
      <c r="AS11" s="77"/>
      <c r="AT11" s="77"/>
      <c r="AU11" s="39" t="s">
        <v>898</v>
      </c>
      <c r="AV11" s="43"/>
      <c r="AW11" s="141"/>
      <c r="AX11" s="141"/>
      <c r="AY11" s="39" t="s">
        <v>898</v>
      </c>
      <c r="AZ11" s="18">
        <f>ROUND(ROUND(F10*AC11,0)*AP11,0)+(ROUND(ROUND(ROUND(K10*AC11,0)*AP11,0)*(1+AT10),0)+(ROUND(ROUND(ROUND(Q10*AC11,0)*AP11,0)*(1+AX10),0)))</f>
        <v>684</v>
      </c>
      <c r="BA11" s="22"/>
    </row>
    <row r="12" spans="1:54" ht="17.100000000000001" customHeight="1">
      <c r="A12" s="4">
        <v>15</v>
      </c>
      <c r="B12" s="5">
        <v>1747</v>
      </c>
      <c r="C12" s="6" t="s">
        <v>781</v>
      </c>
      <c r="D12" s="170"/>
      <c r="E12" s="180"/>
      <c r="F12" s="180"/>
      <c r="G12" s="180"/>
      <c r="H12" s="180"/>
      <c r="I12" s="160"/>
      <c r="J12" s="188" t="s">
        <v>888</v>
      </c>
      <c r="K12" s="205"/>
      <c r="L12" s="205"/>
      <c r="M12" s="205"/>
      <c r="N12" s="205"/>
      <c r="O12" s="217"/>
      <c r="P12" s="192" t="s">
        <v>882</v>
      </c>
      <c r="Q12" s="227"/>
      <c r="R12" s="227"/>
      <c r="S12" s="227"/>
      <c r="T12" s="227"/>
      <c r="U12" s="243"/>
      <c r="V12" s="11"/>
      <c r="W12" s="11"/>
      <c r="X12" s="11"/>
      <c r="Y12" s="11"/>
      <c r="Z12" s="21"/>
      <c r="AA12" s="21"/>
      <c r="AB12" s="11"/>
      <c r="AC12" s="36"/>
      <c r="AD12" s="37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31"/>
      <c r="AP12" s="32"/>
      <c r="AQ12" s="33"/>
      <c r="AR12" s="156"/>
      <c r="AS12" s="157"/>
      <c r="AT12" s="157"/>
      <c r="AU12" s="158"/>
      <c r="AV12" s="148"/>
      <c r="AW12" s="149"/>
      <c r="AX12" s="149"/>
      <c r="AY12" s="150"/>
      <c r="AZ12" s="296">
        <f>ROUND(F10,0)+(ROUND(K14*(1+AT10),0)+(ROUND(Q14*(1+AX10),0)))</f>
        <v>874</v>
      </c>
      <c r="BA12" s="22"/>
    </row>
    <row r="13" spans="1:54" ht="17.100000000000001" customHeight="1">
      <c r="A13" s="4">
        <v>15</v>
      </c>
      <c r="B13" s="5">
        <v>1748</v>
      </c>
      <c r="C13" s="6" t="s">
        <v>116</v>
      </c>
      <c r="D13" s="147"/>
      <c r="E13" s="180"/>
      <c r="F13" s="180"/>
      <c r="G13" s="180"/>
      <c r="H13" s="180"/>
      <c r="I13" s="160"/>
      <c r="J13" s="206"/>
      <c r="K13" s="207"/>
      <c r="L13" s="207"/>
      <c r="M13" s="207"/>
      <c r="N13" s="207"/>
      <c r="O13" s="218"/>
      <c r="P13" s="228"/>
      <c r="Q13" s="229"/>
      <c r="R13" s="229"/>
      <c r="S13" s="229"/>
      <c r="T13" s="229"/>
      <c r="U13" s="244"/>
      <c r="V13" s="14"/>
      <c r="W13" s="15"/>
      <c r="X13" s="15"/>
      <c r="Y13" s="15"/>
      <c r="Z13" s="24"/>
      <c r="AA13" s="24"/>
      <c r="AB13" s="80"/>
      <c r="AC13" s="80"/>
      <c r="AD13" s="83"/>
      <c r="AE13" s="35" t="s">
        <v>2636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7" t="s">
        <v>2622</v>
      </c>
      <c r="AP13" s="186">
        <v>1</v>
      </c>
      <c r="AQ13" s="187"/>
      <c r="AR13" s="156"/>
      <c r="AS13" s="157"/>
      <c r="AT13" s="157"/>
      <c r="AU13" s="158"/>
      <c r="AV13" s="148"/>
      <c r="AW13" s="149"/>
      <c r="AX13" s="149"/>
      <c r="AY13" s="150"/>
      <c r="AZ13" s="296">
        <f>ROUND(F10*AP13,0)+(ROUND(ROUND(K14*AP13,0)*(1+AT10),0)+(ROUND(ROUND(Q14*AP13,0)*(1+AX10),0)))</f>
        <v>874</v>
      </c>
      <c r="BA13" s="22"/>
    </row>
    <row r="14" spans="1:54" ht="17.100000000000001" customHeight="1">
      <c r="A14" s="4">
        <v>15</v>
      </c>
      <c r="B14" s="5">
        <v>1749</v>
      </c>
      <c r="C14" s="6" t="s">
        <v>1853</v>
      </c>
      <c r="D14" s="109"/>
      <c r="E14" s="111"/>
      <c r="F14" s="176"/>
      <c r="G14" s="176"/>
      <c r="H14" s="9"/>
      <c r="I14" s="102"/>
      <c r="J14" s="139"/>
      <c r="K14" s="261">
        <v>403</v>
      </c>
      <c r="L14" s="261"/>
      <c r="M14" s="9" t="s">
        <v>394</v>
      </c>
      <c r="N14" s="104"/>
      <c r="O14" s="102"/>
      <c r="P14" s="19"/>
      <c r="Q14" s="261">
        <v>81</v>
      </c>
      <c r="R14" s="261"/>
      <c r="S14" s="9" t="s">
        <v>394</v>
      </c>
      <c r="T14" s="104"/>
      <c r="U14" s="104"/>
      <c r="V14" s="98" t="s">
        <v>2623</v>
      </c>
      <c r="W14" s="61"/>
      <c r="X14" s="61"/>
      <c r="Y14" s="61"/>
      <c r="Z14" s="61"/>
      <c r="AA14" s="61"/>
      <c r="AB14" s="9"/>
      <c r="AC14" s="19"/>
      <c r="AD14" s="39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1"/>
      <c r="AP14" s="32"/>
      <c r="AQ14" s="33"/>
      <c r="AR14" s="85"/>
      <c r="AS14" s="19"/>
      <c r="AT14" s="164"/>
      <c r="AU14" s="165"/>
      <c r="AV14" s="34"/>
      <c r="AW14" s="19"/>
      <c r="AX14" s="164"/>
      <c r="AY14" s="165"/>
      <c r="AZ14" s="296">
        <f>ROUND(F10*AC15,0)+(ROUND(ROUND(K14*AC15,0)*(1+AT10),0)+(ROUND(ROUND(Q14*AC15,0)*(1+AX10),0)))</f>
        <v>613</v>
      </c>
      <c r="BA14" s="22"/>
    </row>
    <row r="15" spans="1:54" ht="17.100000000000001" customHeight="1">
      <c r="A15" s="4">
        <v>15</v>
      </c>
      <c r="B15" s="5">
        <v>1750</v>
      </c>
      <c r="C15" s="6" t="s">
        <v>1854</v>
      </c>
      <c r="D15" s="43"/>
      <c r="E15" s="141"/>
      <c r="F15" s="141"/>
      <c r="G15" s="141"/>
      <c r="H15" s="141"/>
      <c r="I15" s="142"/>
      <c r="J15" s="139"/>
      <c r="K15" s="140"/>
      <c r="L15" s="140"/>
      <c r="M15" s="111"/>
      <c r="N15" s="111"/>
      <c r="O15" s="102"/>
      <c r="P15" s="106"/>
      <c r="Q15" s="106"/>
      <c r="R15" s="106"/>
      <c r="S15" s="15"/>
      <c r="T15" s="135"/>
      <c r="U15" s="110"/>
      <c r="V15" s="62" t="s">
        <v>2624</v>
      </c>
      <c r="W15" s="63"/>
      <c r="X15" s="63"/>
      <c r="Y15" s="63"/>
      <c r="Z15" s="63"/>
      <c r="AA15" s="63"/>
      <c r="AB15" s="17" t="s">
        <v>2622</v>
      </c>
      <c r="AC15" s="219">
        <v>0.7</v>
      </c>
      <c r="AD15" s="220"/>
      <c r="AE15" s="35" t="s">
        <v>2636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7" t="s">
        <v>2622</v>
      </c>
      <c r="AP15" s="186">
        <v>1</v>
      </c>
      <c r="AQ15" s="187"/>
      <c r="AR15" s="85"/>
      <c r="AS15" s="77"/>
      <c r="AT15" s="77"/>
      <c r="AU15" s="39"/>
      <c r="AV15" s="43"/>
      <c r="AW15" s="141"/>
      <c r="AX15" s="141"/>
      <c r="AY15" s="39"/>
      <c r="AZ15" s="18">
        <f>ROUND(ROUND(F10*AC15,0)*AP15,0)+(ROUND(ROUND(ROUND(K14*AC15,0)*AP15,0)*(1+AT10),0)+(ROUND(ROUND(ROUND(Q14*AC15,0)*AP15,0)*(1+AX10),0)))</f>
        <v>613</v>
      </c>
      <c r="BA15" s="22"/>
    </row>
    <row r="16" spans="1:54" ht="17.100000000000001" customHeight="1">
      <c r="A16" s="4">
        <v>15</v>
      </c>
      <c r="B16" s="5">
        <v>1751</v>
      </c>
      <c r="C16" s="6" t="s">
        <v>1139</v>
      </c>
      <c r="D16" s="170"/>
      <c r="E16" s="180"/>
      <c r="F16" s="180"/>
      <c r="G16" s="180"/>
      <c r="H16" s="180"/>
      <c r="I16" s="160"/>
      <c r="J16" s="174"/>
      <c r="K16" s="180"/>
      <c r="L16" s="180"/>
      <c r="M16" s="180"/>
      <c r="N16" s="180"/>
      <c r="O16" s="160"/>
      <c r="P16" s="192" t="s">
        <v>884</v>
      </c>
      <c r="Q16" s="227"/>
      <c r="R16" s="227"/>
      <c r="S16" s="227"/>
      <c r="T16" s="227"/>
      <c r="U16" s="243"/>
      <c r="V16" s="11"/>
      <c r="W16" s="11"/>
      <c r="X16" s="11"/>
      <c r="Y16" s="11"/>
      <c r="Z16" s="21"/>
      <c r="AA16" s="21"/>
      <c r="AB16" s="11"/>
      <c r="AC16" s="36"/>
      <c r="AD16" s="37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1"/>
      <c r="AP16" s="32"/>
      <c r="AQ16" s="33"/>
      <c r="AR16" s="156"/>
      <c r="AS16" s="157"/>
      <c r="AT16" s="157"/>
      <c r="AU16" s="158"/>
      <c r="AV16" s="148"/>
      <c r="AW16" s="149"/>
      <c r="AX16" s="149"/>
      <c r="AY16" s="150"/>
      <c r="AZ16" s="296">
        <f>ROUND(F10,0)+(ROUND(K14*(1+AT10),0)+(ROUND(Q18*(1+AX10),0)))</f>
        <v>995</v>
      </c>
      <c r="BA16" s="22"/>
    </row>
    <row r="17" spans="1:53" ht="17.100000000000001" customHeight="1">
      <c r="A17" s="4">
        <v>15</v>
      </c>
      <c r="B17" s="5">
        <v>1752</v>
      </c>
      <c r="C17" s="6" t="s">
        <v>1140</v>
      </c>
      <c r="D17" s="147"/>
      <c r="E17" s="180"/>
      <c r="F17" s="180"/>
      <c r="G17" s="180"/>
      <c r="H17" s="180"/>
      <c r="I17" s="160"/>
      <c r="J17" s="147"/>
      <c r="K17" s="180"/>
      <c r="L17" s="180"/>
      <c r="M17" s="180"/>
      <c r="N17" s="180"/>
      <c r="O17" s="160"/>
      <c r="P17" s="228"/>
      <c r="Q17" s="229"/>
      <c r="R17" s="229"/>
      <c r="S17" s="229"/>
      <c r="T17" s="229"/>
      <c r="U17" s="244"/>
      <c r="V17" s="14"/>
      <c r="W17" s="15"/>
      <c r="X17" s="15"/>
      <c r="Y17" s="15"/>
      <c r="Z17" s="24"/>
      <c r="AA17" s="24"/>
      <c r="AB17" s="80"/>
      <c r="AC17" s="80"/>
      <c r="AD17" s="83"/>
      <c r="AE17" s="35" t="s">
        <v>2636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7" t="s">
        <v>2622</v>
      </c>
      <c r="AP17" s="186">
        <v>1</v>
      </c>
      <c r="AQ17" s="187"/>
      <c r="AR17" s="156"/>
      <c r="AS17" s="157"/>
      <c r="AT17" s="157"/>
      <c r="AU17" s="158"/>
      <c r="AV17" s="148"/>
      <c r="AW17" s="149"/>
      <c r="AX17" s="149"/>
      <c r="AY17" s="150"/>
      <c r="AZ17" s="296">
        <f>ROUND(F10*AP17,0)+(ROUND(ROUND(K14*AP17,0)*(1+AT10),0)+(ROUND(ROUND(Q18*AP17,0)*(1+AX10),0)))</f>
        <v>995</v>
      </c>
      <c r="BA17" s="22"/>
    </row>
    <row r="18" spans="1:53" ht="17.100000000000001" customHeight="1">
      <c r="A18" s="4">
        <v>15</v>
      </c>
      <c r="B18" s="5">
        <v>1753</v>
      </c>
      <c r="C18" s="6" t="s">
        <v>1855</v>
      </c>
      <c r="D18" s="109"/>
      <c r="E18" s="111"/>
      <c r="F18" s="176"/>
      <c r="G18" s="176"/>
      <c r="H18" s="9"/>
      <c r="I18" s="111"/>
      <c r="J18" s="139"/>
      <c r="K18" s="176"/>
      <c r="L18" s="176"/>
      <c r="M18" s="9"/>
      <c r="N18" s="111"/>
      <c r="O18" s="102"/>
      <c r="P18" s="19"/>
      <c r="Q18" s="261">
        <v>162</v>
      </c>
      <c r="R18" s="261"/>
      <c r="S18" s="9" t="s">
        <v>394</v>
      </c>
      <c r="T18" s="104"/>
      <c r="U18" s="104"/>
      <c r="V18" s="98" t="s">
        <v>2623</v>
      </c>
      <c r="W18" s="61"/>
      <c r="X18" s="61"/>
      <c r="Y18" s="61"/>
      <c r="Z18" s="61"/>
      <c r="AA18" s="61"/>
      <c r="AB18" s="9"/>
      <c r="AC18" s="19"/>
      <c r="AD18" s="39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1"/>
      <c r="AP18" s="32"/>
      <c r="AQ18" s="33"/>
      <c r="AR18" s="85"/>
      <c r="AS18" s="19"/>
      <c r="AT18" s="164"/>
      <c r="AU18" s="165"/>
      <c r="AV18" s="34"/>
      <c r="AW18" s="19"/>
      <c r="AX18" s="164"/>
      <c r="AY18" s="165"/>
      <c r="AZ18" s="296">
        <f>ROUND(F10*AC19,0)+(ROUND(ROUND(K14*AC19,0)*(1+AT10),0)+(ROUND(ROUND(Q18*AC19,0)*(1+AX10),0)))</f>
        <v>697</v>
      </c>
      <c r="BA18" s="22"/>
    </row>
    <row r="19" spans="1:53" ht="17.100000000000001" customHeight="1">
      <c r="A19" s="4">
        <v>15</v>
      </c>
      <c r="B19" s="5">
        <v>1754</v>
      </c>
      <c r="C19" s="6" t="s">
        <v>1856</v>
      </c>
      <c r="D19" s="46"/>
      <c r="E19" s="135"/>
      <c r="F19" s="135"/>
      <c r="G19" s="135"/>
      <c r="H19" s="135"/>
      <c r="I19" s="136"/>
      <c r="J19" s="44"/>
      <c r="K19" s="45"/>
      <c r="L19" s="45"/>
      <c r="M19" s="106"/>
      <c r="N19" s="106"/>
      <c r="O19" s="110"/>
      <c r="P19" s="106"/>
      <c r="Q19" s="106"/>
      <c r="R19" s="106"/>
      <c r="S19" s="15"/>
      <c r="T19" s="135"/>
      <c r="U19" s="110"/>
      <c r="V19" s="62" t="s">
        <v>2624</v>
      </c>
      <c r="W19" s="63"/>
      <c r="X19" s="63"/>
      <c r="Y19" s="63"/>
      <c r="Z19" s="63"/>
      <c r="AA19" s="63"/>
      <c r="AB19" s="17" t="s">
        <v>2622</v>
      </c>
      <c r="AC19" s="219">
        <v>0.7</v>
      </c>
      <c r="AD19" s="220"/>
      <c r="AE19" s="35" t="s">
        <v>2636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7" t="s">
        <v>2622</v>
      </c>
      <c r="AP19" s="186">
        <v>1</v>
      </c>
      <c r="AQ19" s="187"/>
      <c r="AR19" s="85"/>
      <c r="AS19" s="77"/>
      <c r="AT19" s="77"/>
      <c r="AU19" s="39"/>
      <c r="AV19" s="43"/>
      <c r="AW19" s="141"/>
      <c r="AX19" s="141"/>
      <c r="AY19" s="39"/>
      <c r="AZ19" s="18">
        <f>ROUND(ROUND(F10*AC19,0)*AP19,0)+(ROUND(ROUND(ROUND(K14*AC19,0)*AP19,0)*(1+AT10),0)+(ROUND(ROUND(ROUND(Q18*AC19,0)*AP19,0)*(1+AX10),0)))</f>
        <v>697</v>
      </c>
      <c r="BA19" s="22"/>
    </row>
    <row r="20" spans="1:53" ht="17.100000000000001" customHeight="1">
      <c r="A20" s="4">
        <v>15</v>
      </c>
      <c r="B20" s="5">
        <v>1755</v>
      </c>
      <c r="C20" s="6" t="s">
        <v>1141</v>
      </c>
      <c r="D20" s="204" t="s">
        <v>885</v>
      </c>
      <c r="E20" s="205"/>
      <c r="F20" s="205"/>
      <c r="G20" s="205"/>
      <c r="H20" s="205"/>
      <c r="I20" s="217"/>
      <c r="J20" s="188" t="s">
        <v>883</v>
      </c>
      <c r="K20" s="205"/>
      <c r="L20" s="205"/>
      <c r="M20" s="205"/>
      <c r="N20" s="205"/>
      <c r="O20" s="217"/>
      <c r="P20" s="192" t="s">
        <v>882</v>
      </c>
      <c r="Q20" s="227"/>
      <c r="R20" s="227"/>
      <c r="S20" s="227"/>
      <c r="T20" s="227"/>
      <c r="U20" s="243"/>
      <c r="V20" s="11"/>
      <c r="W20" s="11"/>
      <c r="X20" s="11"/>
      <c r="Y20" s="11"/>
      <c r="Z20" s="21"/>
      <c r="AA20" s="21"/>
      <c r="AB20" s="11"/>
      <c r="AC20" s="36"/>
      <c r="AD20" s="37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1"/>
      <c r="AP20" s="32"/>
      <c r="AQ20" s="33"/>
      <c r="AR20" s="156"/>
      <c r="AS20" s="157"/>
      <c r="AT20" s="157"/>
      <c r="AU20" s="158"/>
      <c r="AV20" s="148"/>
      <c r="AW20" s="149"/>
      <c r="AX20" s="149"/>
      <c r="AY20" s="150"/>
      <c r="AZ20" s="296">
        <f>ROUND(F22,0)+(ROUND(K22*(1+AT10),0)+(ROUND(Q22*(1+AX10),0)))</f>
        <v>939</v>
      </c>
      <c r="BA20" s="22"/>
    </row>
    <row r="21" spans="1:53" ht="17.100000000000001" customHeight="1">
      <c r="A21" s="4">
        <v>15</v>
      </c>
      <c r="B21" s="5">
        <v>1756</v>
      </c>
      <c r="C21" s="6" t="s">
        <v>1142</v>
      </c>
      <c r="D21" s="206"/>
      <c r="E21" s="207"/>
      <c r="F21" s="207"/>
      <c r="G21" s="207"/>
      <c r="H21" s="207"/>
      <c r="I21" s="218"/>
      <c r="J21" s="206"/>
      <c r="K21" s="207"/>
      <c r="L21" s="207"/>
      <c r="M21" s="207"/>
      <c r="N21" s="207"/>
      <c r="O21" s="218"/>
      <c r="P21" s="228"/>
      <c r="Q21" s="229"/>
      <c r="R21" s="229"/>
      <c r="S21" s="229"/>
      <c r="T21" s="229"/>
      <c r="U21" s="244"/>
      <c r="V21" s="15"/>
      <c r="W21" s="15"/>
      <c r="X21" s="15"/>
      <c r="Y21" s="15"/>
      <c r="Z21" s="24"/>
      <c r="AA21" s="24"/>
      <c r="AB21" s="80"/>
      <c r="AC21" s="80"/>
      <c r="AD21" s="83"/>
      <c r="AE21" s="35" t="s">
        <v>2636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7" t="s">
        <v>2622</v>
      </c>
      <c r="AP21" s="186">
        <v>1</v>
      </c>
      <c r="AQ21" s="187"/>
      <c r="AR21" s="156"/>
      <c r="AS21" s="157"/>
      <c r="AT21" s="157"/>
      <c r="AU21" s="158"/>
      <c r="AV21" s="148"/>
      <c r="AW21" s="149"/>
      <c r="AX21" s="149"/>
      <c r="AY21" s="150"/>
      <c r="AZ21" s="296">
        <f>ROUND(F22*AP21,0)+(ROUND(ROUND(K22*AP21,0)*(1+AT10),0)+(ROUND(ROUND(Q22*AP21,0)*(1+AX10),0)))</f>
        <v>939</v>
      </c>
      <c r="BA21" s="22"/>
    </row>
    <row r="22" spans="1:53" ht="17.100000000000001" customHeight="1">
      <c r="A22" s="4">
        <v>15</v>
      </c>
      <c r="B22" s="5">
        <v>1757</v>
      </c>
      <c r="C22" s="6" t="s">
        <v>1857</v>
      </c>
      <c r="D22" s="109"/>
      <c r="E22" s="104"/>
      <c r="F22" s="297">
        <v>392</v>
      </c>
      <c r="G22" s="297"/>
      <c r="H22" s="9" t="s">
        <v>394</v>
      </c>
      <c r="I22" s="104"/>
      <c r="J22" s="139"/>
      <c r="K22" s="261">
        <v>340</v>
      </c>
      <c r="L22" s="261"/>
      <c r="M22" s="9" t="s">
        <v>394</v>
      </c>
      <c r="N22" s="104"/>
      <c r="O22" s="102"/>
      <c r="P22" s="29"/>
      <c r="Q22" s="261">
        <v>81</v>
      </c>
      <c r="R22" s="261"/>
      <c r="S22" s="9" t="s">
        <v>394</v>
      </c>
      <c r="T22" s="111"/>
      <c r="U22" s="102"/>
      <c r="V22" s="61" t="s">
        <v>2623</v>
      </c>
      <c r="W22" s="61"/>
      <c r="X22" s="61"/>
      <c r="Y22" s="61"/>
      <c r="Z22" s="61"/>
      <c r="AA22" s="61"/>
      <c r="AB22" s="9"/>
      <c r="AC22" s="19"/>
      <c r="AD22" s="39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1"/>
      <c r="AP22" s="32"/>
      <c r="AQ22" s="33"/>
      <c r="AR22" s="85"/>
      <c r="AS22" s="19"/>
      <c r="AT22" s="164"/>
      <c r="AU22" s="165"/>
      <c r="AV22" s="34"/>
      <c r="AW22" s="19"/>
      <c r="AX22" s="164"/>
      <c r="AY22" s="165"/>
      <c r="AZ22" s="296">
        <f>ROUND(F22*AC23,0)+(ROUND(ROUND(K22*AC23,0)*(1+AT10),0)+(ROUND(ROUND(Q22*AC23,0)*(1+AX10),0)))</f>
        <v>658</v>
      </c>
      <c r="BA22" s="22"/>
    </row>
    <row r="23" spans="1:53" ht="17.100000000000001" customHeight="1">
      <c r="A23" s="4">
        <v>15</v>
      </c>
      <c r="B23" s="5">
        <v>1758</v>
      </c>
      <c r="C23" s="6" t="s">
        <v>1858</v>
      </c>
      <c r="D23" s="46"/>
      <c r="E23" s="135"/>
      <c r="F23" s="135"/>
      <c r="G23" s="135"/>
      <c r="H23" s="135"/>
      <c r="I23" s="136"/>
      <c r="J23" s="44"/>
      <c r="K23" s="45"/>
      <c r="L23" s="45"/>
      <c r="M23" s="106"/>
      <c r="N23" s="106"/>
      <c r="O23" s="110"/>
      <c r="P23" s="112"/>
      <c r="Q23" s="106"/>
      <c r="R23" s="106"/>
      <c r="S23" s="15"/>
      <c r="T23" s="135"/>
      <c r="U23" s="110"/>
      <c r="V23" s="63" t="s">
        <v>2624</v>
      </c>
      <c r="W23" s="63"/>
      <c r="X23" s="63"/>
      <c r="Y23" s="63"/>
      <c r="Z23" s="63"/>
      <c r="AA23" s="63"/>
      <c r="AB23" s="17" t="s">
        <v>2622</v>
      </c>
      <c r="AC23" s="219">
        <v>0.7</v>
      </c>
      <c r="AD23" s="220"/>
      <c r="AE23" s="35" t="s">
        <v>2636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7" t="s">
        <v>2622</v>
      </c>
      <c r="AP23" s="186">
        <v>1</v>
      </c>
      <c r="AQ23" s="187"/>
      <c r="AR23" s="85"/>
      <c r="AS23" s="77"/>
      <c r="AT23" s="77"/>
      <c r="AU23" s="39"/>
      <c r="AV23" s="43"/>
      <c r="AW23" s="141"/>
      <c r="AX23" s="141"/>
      <c r="AY23" s="39"/>
      <c r="AZ23" s="18">
        <f>ROUND(ROUND(F22*AC23,0)*AP23,0)+(ROUND(ROUND(ROUND(K22*AC23,0)*AP23,0)*(1+AT10),0)+(ROUND(ROUND(ROUND(Q22*AC23,0)*AP23,0)*(1+AX10),0)))</f>
        <v>658</v>
      </c>
      <c r="BA23" s="22"/>
    </row>
    <row r="24" spans="1:53" ht="17.100000000000001" customHeight="1">
      <c r="A24" s="4">
        <v>15</v>
      </c>
      <c r="B24" s="5">
        <v>1759</v>
      </c>
      <c r="C24" s="6" t="s">
        <v>635</v>
      </c>
      <c r="D24" s="204" t="s">
        <v>886</v>
      </c>
      <c r="E24" s="205"/>
      <c r="F24" s="205"/>
      <c r="G24" s="205"/>
      <c r="H24" s="205"/>
      <c r="I24" s="217"/>
      <c r="J24" s="188" t="s">
        <v>887</v>
      </c>
      <c r="K24" s="205"/>
      <c r="L24" s="205"/>
      <c r="M24" s="205"/>
      <c r="N24" s="205"/>
      <c r="O24" s="217"/>
      <c r="P24" s="192" t="s">
        <v>882</v>
      </c>
      <c r="Q24" s="227"/>
      <c r="R24" s="227"/>
      <c r="S24" s="227"/>
      <c r="T24" s="227"/>
      <c r="U24" s="243"/>
      <c r="V24" s="11"/>
      <c r="W24" s="11"/>
      <c r="X24" s="11"/>
      <c r="Y24" s="11"/>
      <c r="Z24" s="21"/>
      <c r="AA24" s="21"/>
      <c r="AB24" s="11"/>
      <c r="AC24" s="36"/>
      <c r="AD24" s="37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1"/>
      <c r="AP24" s="32"/>
      <c r="AQ24" s="33"/>
      <c r="AR24" s="156"/>
      <c r="AS24" s="157"/>
      <c r="AT24" s="157"/>
      <c r="AU24" s="158"/>
      <c r="AV24" s="148"/>
      <c r="AW24" s="149"/>
      <c r="AX24" s="149"/>
      <c r="AY24" s="150"/>
      <c r="AZ24" s="296">
        <f>ROUND(F26,0)+(ROUND(K26*(1+AT10),0)+(ROUND(Q26*(1+AX10),0)))</f>
        <v>773</v>
      </c>
      <c r="BA24" s="22"/>
    </row>
    <row r="25" spans="1:53" ht="17.100000000000001" customHeight="1">
      <c r="A25" s="4">
        <v>15</v>
      </c>
      <c r="B25" s="5">
        <v>1760</v>
      </c>
      <c r="C25" s="6" t="s">
        <v>1143</v>
      </c>
      <c r="D25" s="206"/>
      <c r="E25" s="207"/>
      <c r="F25" s="207"/>
      <c r="G25" s="207"/>
      <c r="H25" s="207"/>
      <c r="I25" s="218"/>
      <c r="J25" s="206"/>
      <c r="K25" s="207"/>
      <c r="L25" s="207"/>
      <c r="M25" s="207"/>
      <c r="N25" s="207"/>
      <c r="O25" s="218"/>
      <c r="P25" s="228"/>
      <c r="Q25" s="229"/>
      <c r="R25" s="229"/>
      <c r="S25" s="229"/>
      <c r="T25" s="229"/>
      <c r="U25" s="244"/>
      <c r="V25" s="15"/>
      <c r="W25" s="15"/>
      <c r="X25" s="15"/>
      <c r="Y25" s="15"/>
      <c r="Z25" s="24"/>
      <c r="AA25" s="24"/>
      <c r="AB25" s="80"/>
      <c r="AC25" s="80"/>
      <c r="AD25" s="83"/>
      <c r="AE25" s="35" t="s">
        <v>2636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7" t="s">
        <v>2622</v>
      </c>
      <c r="AP25" s="186">
        <v>1</v>
      </c>
      <c r="AQ25" s="187"/>
      <c r="AR25" s="156"/>
      <c r="AS25" s="157"/>
      <c r="AT25" s="157"/>
      <c r="AU25" s="158"/>
      <c r="AV25" s="148"/>
      <c r="AW25" s="149"/>
      <c r="AX25" s="149"/>
      <c r="AY25" s="150"/>
      <c r="AZ25" s="296">
        <f>ROUND(F26*AP25,0)+(ROUND(ROUND(K26*AP25,0)*(1+AT10),0)+(ROUND(ROUND(Q26*AP25,0)*(1+AX10),0)))</f>
        <v>773</v>
      </c>
      <c r="BA25" s="22"/>
    </row>
    <row r="26" spans="1:53" ht="17.100000000000001" customHeight="1">
      <c r="A26" s="4">
        <v>15</v>
      </c>
      <c r="B26" s="5">
        <v>1761</v>
      </c>
      <c r="C26" s="6" t="s">
        <v>1859</v>
      </c>
      <c r="D26" s="109"/>
      <c r="E26" s="104"/>
      <c r="F26" s="261">
        <v>248</v>
      </c>
      <c r="G26" s="261"/>
      <c r="H26" s="9" t="s">
        <v>394</v>
      </c>
      <c r="I26" s="104"/>
      <c r="J26" s="139"/>
      <c r="K26" s="261">
        <v>322</v>
      </c>
      <c r="L26" s="261"/>
      <c r="M26" s="9" t="s">
        <v>394</v>
      </c>
      <c r="N26" s="104"/>
      <c r="O26" s="102"/>
      <c r="P26" s="29"/>
      <c r="Q26" s="261">
        <v>81</v>
      </c>
      <c r="R26" s="261"/>
      <c r="S26" s="9" t="s">
        <v>394</v>
      </c>
      <c r="T26" s="111"/>
      <c r="U26" s="102"/>
      <c r="V26" s="61" t="s">
        <v>2623</v>
      </c>
      <c r="W26" s="61"/>
      <c r="X26" s="61"/>
      <c r="Y26" s="61"/>
      <c r="Z26" s="61"/>
      <c r="AA26" s="61"/>
      <c r="AB26" s="9"/>
      <c r="AC26" s="19"/>
      <c r="AD26" s="39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1"/>
      <c r="AP26" s="32"/>
      <c r="AQ26" s="33"/>
      <c r="AR26" s="85"/>
      <c r="AS26" s="19"/>
      <c r="AT26" s="164"/>
      <c r="AU26" s="165"/>
      <c r="AV26" s="34"/>
      <c r="AW26" s="19"/>
      <c r="AX26" s="164"/>
      <c r="AY26" s="165"/>
      <c r="AZ26" s="296">
        <f>ROUND(F26*AC27,0)+(ROUND(ROUND(K26*AC27,0)*(1+AT10),0)+(ROUND(ROUND(Q26*AC27,0)*(1+AX10),0)))</f>
        <v>541</v>
      </c>
      <c r="BA26" s="22"/>
    </row>
    <row r="27" spans="1:53" ht="17.100000000000001" customHeight="1">
      <c r="A27" s="4">
        <v>15</v>
      </c>
      <c r="B27" s="5">
        <v>1762</v>
      </c>
      <c r="C27" s="6" t="s">
        <v>1860</v>
      </c>
      <c r="D27" s="43"/>
      <c r="E27" s="141"/>
      <c r="F27" s="141"/>
      <c r="G27" s="141"/>
      <c r="H27" s="141"/>
      <c r="I27" s="142"/>
      <c r="J27" s="139"/>
      <c r="K27" s="140"/>
      <c r="L27" s="140"/>
      <c r="M27" s="111"/>
      <c r="N27" s="111"/>
      <c r="O27" s="102"/>
      <c r="P27" s="109"/>
      <c r="Q27" s="111"/>
      <c r="R27" s="111"/>
      <c r="S27" s="9"/>
      <c r="T27" s="141"/>
      <c r="U27" s="102"/>
      <c r="V27" s="63" t="s">
        <v>2624</v>
      </c>
      <c r="W27" s="63"/>
      <c r="X27" s="63"/>
      <c r="Y27" s="63"/>
      <c r="Z27" s="63"/>
      <c r="AA27" s="63"/>
      <c r="AB27" s="17" t="s">
        <v>2622</v>
      </c>
      <c r="AC27" s="219">
        <v>0.7</v>
      </c>
      <c r="AD27" s="220"/>
      <c r="AE27" s="35" t="s">
        <v>2636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7" t="s">
        <v>2622</v>
      </c>
      <c r="AP27" s="186">
        <v>1</v>
      </c>
      <c r="AQ27" s="187"/>
      <c r="AR27" s="85"/>
      <c r="AS27" s="77"/>
      <c r="AT27" s="77"/>
      <c r="AU27" s="39"/>
      <c r="AV27" s="43"/>
      <c r="AW27" s="141"/>
      <c r="AX27" s="141"/>
      <c r="AY27" s="39"/>
      <c r="AZ27" s="18">
        <f>ROUND(ROUND(F26*AC27,0)*AP27,0)+(ROUND(ROUND(ROUND(K26*AC27,0)*AP27,0)*(1+AT10),0)+(ROUND(ROUND(ROUND(Q26*AC27,0)*AP27,0)*(1+AX10),0)))</f>
        <v>541</v>
      </c>
      <c r="BA27" s="22"/>
    </row>
    <row r="28" spans="1:53" ht="17.100000000000001" customHeight="1">
      <c r="A28" s="4">
        <v>15</v>
      </c>
      <c r="B28" s="5">
        <v>1763</v>
      </c>
      <c r="C28" s="6" t="s">
        <v>1144</v>
      </c>
      <c r="D28" s="170"/>
      <c r="E28" s="180"/>
      <c r="F28" s="180"/>
      <c r="G28" s="180"/>
      <c r="H28" s="180"/>
      <c r="I28" s="160"/>
      <c r="J28" s="174"/>
      <c r="K28" s="180"/>
      <c r="L28" s="180"/>
      <c r="M28" s="180"/>
      <c r="N28" s="180"/>
      <c r="O28" s="160"/>
      <c r="P28" s="192" t="s">
        <v>884</v>
      </c>
      <c r="Q28" s="227"/>
      <c r="R28" s="227"/>
      <c r="S28" s="227"/>
      <c r="T28" s="227"/>
      <c r="U28" s="243"/>
      <c r="V28" s="11"/>
      <c r="W28" s="11"/>
      <c r="X28" s="11"/>
      <c r="Y28" s="11"/>
      <c r="Z28" s="21"/>
      <c r="AA28" s="21"/>
      <c r="AB28" s="11"/>
      <c r="AC28" s="36"/>
      <c r="AD28" s="37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1"/>
      <c r="AP28" s="32"/>
      <c r="AQ28" s="33"/>
      <c r="AR28" s="156"/>
      <c r="AS28" s="157"/>
      <c r="AT28" s="157"/>
      <c r="AU28" s="158"/>
      <c r="AV28" s="148"/>
      <c r="AW28" s="149"/>
      <c r="AX28" s="149"/>
      <c r="AY28" s="150"/>
      <c r="AZ28" s="296">
        <f>ROUND(F26,0)+(ROUND(K26*(1+AT10),0)+(ROUND(Q30*(1+AX10),0)))</f>
        <v>894</v>
      </c>
      <c r="BA28" s="22"/>
    </row>
    <row r="29" spans="1:53" ht="17.100000000000001" customHeight="1">
      <c r="A29" s="4">
        <v>15</v>
      </c>
      <c r="B29" s="5">
        <v>1764</v>
      </c>
      <c r="C29" s="6" t="s">
        <v>1145</v>
      </c>
      <c r="D29" s="147"/>
      <c r="E29" s="180"/>
      <c r="F29" s="180"/>
      <c r="G29" s="180"/>
      <c r="H29" s="180"/>
      <c r="I29" s="160"/>
      <c r="J29" s="147"/>
      <c r="K29" s="180"/>
      <c r="L29" s="180"/>
      <c r="M29" s="180"/>
      <c r="N29" s="180"/>
      <c r="O29" s="160"/>
      <c r="P29" s="228"/>
      <c r="Q29" s="229"/>
      <c r="R29" s="229"/>
      <c r="S29" s="229"/>
      <c r="T29" s="229"/>
      <c r="U29" s="244"/>
      <c r="V29" s="15"/>
      <c r="W29" s="15"/>
      <c r="X29" s="15"/>
      <c r="Y29" s="15"/>
      <c r="Z29" s="24"/>
      <c r="AA29" s="24"/>
      <c r="AB29" s="80"/>
      <c r="AC29" s="80"/>
      <c r="AD29" s="83"/>
      <c r="AE29" s="35" t="s">
        <v>2636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7" t="s">
        <v>2622</v>
      </c>
      <c r="AP29" s="186">
        <v>1</v>
      </c>
      <c r="AQ29" s="187"/>
      <c r="AR29" s="156"/>
      <c r="AS29" s="157"/>
      <c r="AT29" s="157"/>
      <c r="AU29" s="158"/>
      <c r="AV29" s="148"/>
      <c r="AW29" s="149"/>
      <c r="AX29" s="149"/>
      <c r="AY29" s="150"/>
      <c r="AZ29" s="296">
        <f>ROUND(F26*AP29,0)+(ROUND(ROUND(K26*AP29,0)*(1+AT10),0)+(ROUND(ROUND(Q30*AP29,0)*(1+AX10),0)))</f>
        <v>894</v>
      </c>
      <c r="BA29" s="22"/>
    </row>
    <row r="30" spans="1:53" ht="17.100000000000001" customHeight="1">
      <c r="A30" s="4">
        <v>15</v>
      </c>
      <c r="B30" s="5">
        <v>1765</v>
      </c>
      <c r="C30" s="6" t="s">
        <v>1861</v>
      </c>
      <c r="D30" s="109"/>
      <c r="E30" s="111"/>
      <c r="F30" s="176"/>
      <c r="G30" s="176"/>
      <c r="H30" s="9"/>
      <c r="I30" s="111"/>
      <c r="J30" s="139"/>
      <c r="K30" s="176"/>
      <c r="L30" s="176"/>
      <c r="M30" s="9"/>
      <c r="N30" s="111"/>
      <c r="O30" s="102"/>
      <c r="P30" s="29"/>
      <c r="Q30" s="261">
        <v>162</v>
      </c>
      <c r="R30" s="261"/>
      <c r="S30" s="9" t="s">
        <v>394</v>
      </c>
      <c r="T30" s="111"/>
      <c r="U30" s="102"/>
      <c r="V30" s="61" t="s">
        <v>2623</v>
      </c>
      <c r="W30" s="61"/>
      <c r="X30" s="61"/>
      <c r="Y30" s="61"/>
      <c r="Z30" s="61"/>
      <c r="AA30" s="61"/>
      <c r="AB30" s="9"/>
      <c r="AC30" s="19"/>
      <c r="AD30" s="39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1"/>
      <c r="AP30" s="32"/>
      <c r="AQ30" s="33"/>
      <c r="AR30" s="85"/>
      <c r="AS30" s="19"/>
      <c r="AT30" s="164"/>
      <c r="AU30" s="165"/>
      <c r="AV30" s="34"/>
      <c r="AW30" s="19"/>
      <c r="AX30" s="164"/>
      <c r="AY30" s="165"/>
      <c r="AZ30" s="296">
        <f>ROUND(F26*AC31,0)+(ROUND(ROUND(K26*AC31,0)*(1+AT10),0)+(ROUND(ROUND(Q30*AC31,0)*(1+AX10),0)))</f>
        <v>625</v>
      </c>
      <c r="BA30" s="22"/>
    </row>
    <row r="31" spans="1:53" ht="17.100000000000001" customHeight="1">
      <c r="A31" s="4">
        <v>15</v>
      </c>
      <c r="B31" s="5">
        <v>1766</v>
      </c>
      <c r="C31" s="6" t="s">
        <v>1862</v>
      </c>
      <c r="D31" s="43"/>
      <c r="E31" s="141"/>
      <c r="F31" s="141"/>
      <c r="G31" s="141"/>
      <c r="H31" s="141"/>
      <c r="I31" s="142"/>
      <c r="J31" s="139"/>
      <c r="K31" s="140"/>
      <c r="L31" s="140"/>
      <c r="M31" s="111"/>
      <c r="N31" s="111"/>
      <c r="O31" s="102"/>
      <c r="P31" s="109"/>
      <c r="Q31" s="111"/>
      <c r="R31" s="111"/>
      <c r="S31" s="9"/>
      <c r="T31" s="141"/>
      <c r="U31" s="102"/>
      <c r="V31" s="63" t="s">
        <v>2624</v>
      </c>
      <c r="W31" s="63"/>
      <c r="X31" s="63"/>
      <c r="Y31" s="63"/>
      <c r="Z31" s="63"/>
      <c r="AA31" s="63"/>
      <c r="AB31" s="17" t="s">
        <v>2622</v>
      </c>
      <c r="AC31" s="219">
        <v>0.7</v>
      </c>
      <c r="AD31" s="220"/>
      <c r="AE31" s="35" t="s">
        <v>2636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7" t="s">
        <v>2622</v>
      </c>
      <c r="AP31" s="186">
        <v>1</v>
      </c>
      <c r="AQ31" s="187"/>
      <c r="AR31" s="85"/>
      <c r="AS31" s="77"/>
      <c r="AT31" s="77"/>
      <c r="AU31" s="39"/>
      <c r="AV31" s="43"/>
      <c r="AW31" s="141"/>
      <c r="AX31" s="141"/>
      <c r="AY31" s="39"/>
      <c r="AZ31" s="18">
        <f>ROUND(ROUND(F26*AC31,0)*AP31,0)+(ROUND(ROUND(ROUND(K26*AC31,0)*AP31,0)*(1+AT10),0)+(ROUND(ROUND(ROUND(Q30*AC31,0)*AP31,0)*(1+AX10),0)))</f>
        <v>625</v>
      </c>
      <c r="BA31" s="22"/>
    </row>
    <row r="32" spans="1:53" ht="17.100000000000001" customHeight="1">
      <c r="A32" s="4">
        <v>15</v>
      </c>
      <c r="B32" s="5">
        <v>1767</v>
      </c>
      <c r="C32" s="6" t="s">
        <v>1146</v>
      </c>
      <c r="D32" s="170"/>
      <c r="E32" s="180"/>
      <c r="F32" s="180"/>
      <c r="G32" s="180"/>
      <c r="H32" s="180"/>
      <c r="I32" s="160"/>
      <c r="J32" s="174"/>
      <c r="K32" s="180"/>
      <c r="L32" s="180"/>
      <c r="M32" s="180"/>
      <c r="N32" s="180"/>
      <c r="O32" s="160"/>
      <c r="P32" s="192" t="s">
        <v>889</v>
      </c>
      <c r="Q32" s="227"/>
      <c r="R32" s="227"/>
      <c r="S32" s="227"/>
      <c r="T32" s="227"/>
      <c r="U32" s="243"/>
      <c r="V32" s="11"/>
      <c r="W32" s="11"/>
      <c r="X32" s="11"/>
      <c r="Y32" s="11"/>
      <c r="Z32" s="21"/>
      <c r="AA32" s="21"/>
      <c r="AB32" s="11"/>
      <c r="AC32" s="36"/>
      <c r="AD32" s="37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1"/>
      <c r="AP32" s="32"/>
      <c r="AQ32" s="33"/>
      <c r="AR32" s="156"/>
      <c r="AS32" s="157"/>
      <c r="AT32" s="157"/>
      <c r="AU32" s="158"/>
      <c r="AV32" s="148"/>
      <c r="AW32" s="149"/>
      <c r="AX32" s="149"/>
      <c r="AY32" s="150"/>
      <c r="AZ32" s="296">
        <f>ROUND(F26,0)+(ROUND(K26*(1+AT10),0)+(ROUND(Q34*(1+AX10),0)))</f>
        <v>1016</v>
      </c>
      <c r="BA32" s="22"/>
    </row>
    <row r="33" spans="1:53" ht="17.100000000000001" customHeight="1">
      <c r="A33" s="4">
        <v>15</v>
      </c>
      <c r="B33" s="5">
        <v>1768</v>
      </c>
      <c r="C33" s="6" t="s">
        <v>1147</v>
      </c>
      <c r="D33" s="147"/>
      <c r="E33" s="180"/>
      <c r="F33" s="180"/>
      <c r="G33" s="180"/>
      <c r="H33" s="180"/>
      <c r="I33" s="160"/>
      <c r="J33" s="147"/>
      <c r="K33" s="180"/>
      <c r="L33" s="180"/>
      <c r="M33" s="180"/>
      <c r="N33" s="180"/>
      <c r="O33" s="160"/>
      <c r="P33" s="228"/>
      <c r="Q33" s="229"/>
      <c r="R33" s="229"/>
      <c r="S33" s="229"/>
      <c r="T33" s="229"/>
      <c r="U33" s="244"/>
      <c r="V33" s="15"/>
      <c r="W33" s="15"/>
      <c r="X33" s="15"/>
      <c r="Y33" s="15"/>
      <c r="Z33" s="24"/>
      <c r="AA33" s="24"/>
      <c r="AB33" s="80"/>
      <c r="AC33" s="80"/>
      <c r="AD33" s="83"/>
      <c r="AE33" s="35" t="s">
        <v>2636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7" t="s">
        <v>2622</v>
      </c>
      <c r="AP33" s="186">
        <v>1</v>
      </c>
      <c r="AQ33" s="187"/>
      <c r="AR33" s="156"/>
      <c r="AS33" s="157"/>
      <c r="AT33" s="157"/>
      <c r="AU33" s="158"/>
      <c r="AV33" s="148"/>
      <c r="AW33" s="149"/>
      <c r="AX33" s="149"/>
      <c r="AY33" s="150"/>
      <c r="AZ33" s="296">
        <f>ROUND(F26*AP33,0)+(ROUND(ROUND(K26*AP33,0)*(1+AT10),0)+(ROUND(ROUND(Q34*AP33,0)*(1+AX10),0)))</f>
        <v>1016</v>
      </c>
      <c r="BA33" s="22"/>
    </row>
    <row r="34" spans="1:53" ht="17.100000000000001" customHeight="1">
      <c r="A34" s="4">
        <v>15</v>
      </c>
      <c r="B34" s="5">
        <v>1769</v>
      </c>
      <c r="C34" s="6" t="s">
        <v>1863</v>
      </c>
      <c r="D34" s="109"/>
      <c r="E34" s="111"/>
      <c r="F34" s="176"/>
      <c r="G34" s="176"/>
      <c r="H34" s="9"/>
      <c r="I34" s="111"/>
      <c r="J34" s="139"/>
      <c r="K34" s="176"/>
      <c r="L34" s="176"/>
      <c r="M34" s="9"/>
      <c r="N34" s="111"/>
      <c r="O34" s="102"/>
      <c r="P34" s="29"/>
      <c r="Q34" s="261">
        <v>243</v>
      </c>
      <c r="R34" s="261"/>
      <c r="S34" s="9" t="s">
        <v>394</v>
      </c>
      <c r="T34" s="111"/>
      <c r="U34" s="102"/>
      <c r="V34" s="61" t="s">
        <v>2623</v>
      </c>
      <c r="W34" s="61"/>
      <c r="X34" s="61"/>
      <c r="Y34" s="61"/>
      <c r="Z34" s="61"/>
      <c r="AA34" s="61"/>
      <c r="AB34" s="9"/>
      <c r="AC34" s="19"/>
      <c r="AD34" s="3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1"/>
      <c r="AP34" s="32"/>
      <c r="AQ34" s="33"/>
      <c r="AR34" s="85"/>
      <c r="AS34" s="19"/>
      <c r="AT34" s="164"/>
      <c r="AU34" s="165"/>
      <c r="AV34" s="34"/>
      <c r="AW34" s="19"/>
      <c r="AX34" s="164"/>
      <c r="AY34" s="165"/>
      <c r="AZ34" s="296">
        <f>ROUND(F26*AC35,0)+(ROUND(ROUND(K26*AC35,0)*(1+AT10),0)+(ROUND(ROUND(Q34*AC35,0)*(1+AX10),0)))</f>
        <v>710</v>
      </c>
      <c r="BA34" s="22"/>
    </row>
    <row r="35" spans="1:53" ht="17.100000000000001" customHeight="1">
      <c r="A35" s="4">
        <v>15</v>
      </c>
      <c r="B35" s="5">
        <v>1770</v>
      </c>
      <c r="C35" s="6" t="s">
        <v>1864</v>
      </c>
      <c r="D35" s="46"/>
      <c r="E35" s="135"/>
      <c r="F35" s="135"/>
      <c r="G35" s="135"/>
      <c r="H35" s="135"/>
      <c r="I35" s="136"/>
      <c r="J35" s="44"/>
      <c r="K35" s="45"/>
      <c r="L35" s="45"/>
      <c r="M35" s="106"/>
      <c r="N35" s="106"/>
      <c r="O35" s="110"/>
      <c r="P35" s="112"/>
      <c r="Q35" s="106"/>
      <c r="R35" s="106"/>
      <c r="S35" s="15"/>
      <c r="T35" s="135"/>
      <c r="U35" s="110"/>
      <c r="V35" s="63" t="s">
        <v>2624</v>
      </c>
      <c r="W35" s="63"/>
      <c r="X35" s="63"/>
      <c r="Y35" s="63"/>
      <c r="Z35" s="63"/>
      <c r="AA35" s="63"/>
      <c r="AB35" s="17" t="s">
        <v>2622</v>
      </c>
      <c r="AC35" s="219">
        <v>0.7</v>
      </c>
      <c r="AD35" s="220"/>
      <c r="AE35" s="35" t="s">
        <v>2636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17" t="s">
        <v>2622</v>
      </c>
      <c r="AP35" s="186">
        <v>1</v>
      </c>
      <c r="AQ35" s="187"/>
      <c r="AR35" s="85"/>
      <c r="AS35" s="77"/>
      <c r="AT35" s="77"/>
      <c r="AU35" s="39"/>
      <c r="AV35" s="43"/>
      <c r="AW35" s="141"/>
      <c r="AX35" s="141"/>
      <c r="AY35" s="39"/>
      <c r="AZ35" s="18">
        <f>ROUND(ROUND(F26*AC35,0)*AP35,0)+(ROUND(ROUND(ROUND(K26*AC35,0)*AP35,0)*(1+AT10),0)+(ROUND(ROUND(ROUND(Q34*AC35,0)*AP35,0)*(1+AX10),0)))</f>
        <v>710</v>
      </c>
      <c r="BA35" s="22"/>
    </row>
    <row r="36" spans="1:53" ht="17.100000000000001" customHeight="1">
      <c r="A36" s="4">
        <v>15</v>
      </c>
      <c r="B36" s="5">
        <v>1771</v>
      </c>
      <c r="C36" s="6" t="s">
        <v>1148</v>
      </c>
      <c r="D36" s="204" t="s">
        <v>890</v>
      </c>
      <c r="E36" s="205"/>
      <c r="F36" s="205"/>
      <c r="G36" s="205"/>
      <c r="H36" s="205"/>
      <c r="I36" s="217"/>
      <c r="J36" s="188" t="s">
        <v>887</v>
      </c>
      <c r="K36" s="205"/>
      <c r="L36" s="205"/>
      <c r="M36" s="205"/>
      <c r="N36" s="205"/>
      <c r="O36" s="217"/>
      <c r="P36" s="192" t="s">
        <v>882</v>
      </c>
      <c r="Q36" s="227"/>
      <c r="R36" s="227"/>
      <c r="S36" s="227"/>
      <c r="T36" s="227"/>
      <c r="U36" s="243"/>
      <c r="V36" s="11"/>
      <c r="W36" s="11"/>
      <c r="X36" s="11"/>
      <c r="Y36" s="11"/>
      <c r="Z36" s="21"/>
      <c r="AA36" s="21"/>
      <c r="AB36" s="11"/>
      <c r="AC36" s="36"/>
      <c r="AD36" s="37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1"/>
      <c r="AP36" s="32"/>
      <c r="AQ36" s="33"/>
      <c r="AR36" s="156"/>
      <c r="AS36" s="157"/>
      <c r="AT36" s="157"/>
      <c r="AU36" s="158"/>
      <c r="AV36" s="148"/>
      <c r="AW36" s="149"/>
      <c r="AX36" s="149"/>
      <c r="AY36" s="150"/>
      <c r="AZ36" s="296">
        <f>ROUND(F38,0)+(ROUND(K38*(1+AT10),0)+(ROUND(Q38*(1+AX10),0)))</f>
        <v>838</v>
      </c>
      <c r="BA36" s="22"/>
    </row>
    <row r="37" spans="1:53" ht="17.100000000000001" customHeight="1">
      <c r="A37" s="4">
        <v>15</v>
      </c>
      <c r="B37" s="5">
        <v>1772</v>
      </c>
      <c r="C37" s="6" t="s">
        <v>1149</v>
      </c>
      <c r="D37" s="206"/>
      <c r="E37" s="207"/>
      <c r="F37" s="207"/>
      <c r="G37" s="207"/>
      <c r="H37" s="207"/>
      <c r="I37" s="218"/>
      <c r="J37" s="206"/>
      <c r="K37" s="207"/>
      <c r="L37" s="207"/>
      <c r="M37" s="207"/>
      <c r="N37" s="207"/>
      <c r="O37" s="218"/>
      <c r="P37" s="228"/>
      <c r="Q37" s="229"/>
      <c r="R37" s="229"/>
      <c r="S37" s="229"/>
      <c r="T37" s="229"/>
      <c r="U37" s="244"/>
      <c r="V37" s="15"/>
      <c r="W37" s="15"/>
      <c r="X37" s="15"/>
      <c r="Y37" s="15"/>
      <c r="Z37" s="24"/>
      <c r="AA37" s="24"/>
      <c r="AB37" s="80"/>
      <c r="AC37" s="80"/>
      <c r="AD37" s="83"/>
      <c r="AE37" s="35" t="s">
        <v>2636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7" t="s">
        <v>2622</v>
      </c>
      <c r="AP37" s="186">
        <v>1</v>
      </c>
      <c r="AQ37" s="187"/>
      <c r="AR37" s="156"/>
      <c r="AS37" s="157"/>
      <c r="AT37" s="157"/>
      <c r="AU37" s="158"/>
      <c r="AV37" s="148"/>
      <c r="AW37" s="149"/>
      <c r="AX37" s="149"/>
      <c r="AY37" s="150"/>
      <c r="AZ37" s="296">
        <f>ROUND(F38*AP37,0)+(ROUND(ROUND(K38*AP37,0)*(1+AT10),0)+(ROUND(ROUND(Q38*AP37,0)*(1+AX10),0)))</f>
        <v>838</v>
      </c>
      <c r="BA37" s="22"/>
    </row>
    <row r="38" spans="1:53" ht="17.100000000000001" customHeight="1">
      <c r="A38" s="4">
        <v>15</v>
      </c>
      <c r="B38" s="5">
        <v>1773</v>
      </c>
      <c r="C38" s="6" t="s">
        <v>1865</v>
      </c>
      <c r="D38" s="109"/>
      <c r="E38" s="104"/>
      <c r="F38" s="261">
        <v>392</v>
      </c>
      <c r="G38" s="261"/>
      <c r="H38" s="9" t="s">
        <v>394</v>
      </c>
      <c r="I38" s="104"/>
      <c r="J38" s="139"/>
      <c r="K38" s="261">
        <v>259</v>
      </c>
      <c r="L38" s="261"/>
      <c r="M38" s="9" t="s">
        <v>394</v>
      </c>
      <c r="N38" s="104"/>
      <c r="O38" s="102"/>
      <c r="P38" s="29"/>
      <c r="Q38" s="261">
        <v>81</v>
      </c>
      <c r="R38" s="261"/>
      <c r="S38" s="9" t="s">
        <v>394</v>
      </c>
      <c r="T38" s="111"/>
      <c r="U38" s="102"/>
      <c r="V38" s="61" t="s">
        <v>2623</v>
      </c>
      <c r="W38" s="61"/>
      <c r="X38" s="61"/>
      <c r="Y38" s="61"/>
      <c r="Z38" s="61"/>
      <c r="AA38" s="61"/>
      <c r="AB38" s="9"/>
      <c r="AC38" s="19"/>
      <c r="AD38" s="39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1"/>
      <c r="AP38" s="32"/>
      <c r="AQ38" s="33"/>
      <c r="AR38" s="85"/>
      <c r="AS38" s="19"/>
      <c r="AT38" s="164"/>
      <c r="AU38" s="165"/>
      <c r="AV38" s="34"/>
      <c r="AW38" s="19"/>
      <c r="AX38" s="164"/>
      <c r="AY38" s="165"/>
      <c r="AZ38" s="296">
        <f>ROUND(F38*AC39,0)+(ROUND(ROUND(K38*AC39,0)*(1+AT10),0)+(ROUND(ROUND(Q38*AC39,0)*(1+AX10),0)))</f>
        <v>586</v>
      </c>
      <c r="BA38" s="22"/>
    </row>
    <row r="39" spans="1:53" ht="17.100000000000001" customHeight="1">
      <c r="A39" s="4">
        <v>15</v>
      </c>
      <c r="B39" s="5">
        <v>1774</v>
      </c>
      <c r="C39" s="6" t="s">
        <v>1866</v>
      </c>
      <c r="D39" s="43"/>
      <c r="E39" s="141"/>
      <c r="F39" s="141"/>
      <c r="G39" s="141"/>
      <c r="H39" s="141"/>
      <c r="I39" s="142"/>
      <c r="J39" s="139"/>
      <c r="K39" s="140"/>
      <c r="L39" s="140"/>
      <c r="M39" s="111"/>
      <c r="N39" s="111"/>
      <c r="O39" s="102"/>
      <c r="P39" s="109"/>
      <c r="Q39" s="111"/>
      <c r="R39" s="111"/>
      <c r="S39" s="9"/>
      <c r="T39" s="141"/>
      <c r="U39" s="102"/>
      <c r="V39" s="63" t="s">
        <v>2624</v>
      </c>
      <c r="W39" s="63"/>
      <c r="X39" s="63"/>
      <c r="Y39" s="63"/>
      <c r="Z39" s="63"/>
      <c r="AA39" s="63"/>
      <c r="AB39" s="17" t="s">
        <v>2622</v>
      </c>
      <c r="AC39" s="219">
        <v>0.7</v>
      </c>
      <c r="AD39" s="220"/>
      <c r="AE39" s="35" t="s">
        <v>2636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7" t="s">
        <v>2622</v>
      </c>
      <c r="AP39" s="186">
        <v>1</v>
      </c>
      <c r="AQ39" s="187"/>
      <c r="AR39" s="85"/>
      <c r="AS39" s="77"/>
      <c r="AT39" s="77"/>
      <c r="AU39" s="39"/>
      <c r="AV39" s="43"/>
      <c r="AW39" s="141"/>
      <c r="AX39" s="141"/>
      <c r="AY39" s="39"/>
      <c r="AZ39" s="18">
        <f>ROUND(ROUND(F38*AC39,0)*AP39,0)+(ROUND(ROUND(ROUND(K38*AC39,0)*AP39,0)*(1+AT10),0)+(ROUND(ROUND(ROUND(Q38*AC39,0)*AP39,0)*(1+AX10),0)))</f>
        <v>586</v>
      </c>
      <c r="BA39" s="22"/>
    </row>
    <row r="40" spans="1:53" ht="17.100000000000001" customHeight="1">
      <c r="A40" s="4">
        <v>15</v>
      </c>
      <c r="B40" s="5">
        <v>1775</v>
      </c>
      <c r="C40" s="6" t="s">
        <v>1150</v>
      </c>
      <c r="D40" s="170"/>
      <c r="E40" s="180"/>
      <c r="F40" s="180"/>
      <c r="G40" s="180"/>
      <c r="H40" s="180"/>
      <c r="I40" s="160"/>
      <c r="J40" s="174"/>
      <c r="K40" s="180"/>
      <c r="L40" s="180"/>
      <c r="M40" s="180"/>
      <c r="N40" s="180"/>
      <c r="O40" s="160"/>
      <c r="P40" s="192" t="s">
        <v>884</v>
      </c>
      <c r="Q40" s="227"/>
      <c r="R40" s="227"/>
      <c r="S40" s="227"/>
      <c r="T40" s="227"/>
      <c r="U40" s="243"/>
      <c r="V40" s="11"/>
      <c r="W40" s="11"/>
      <c r="X40" s="11"/>
      <c r="Y40" s="11"/>
      <c r="Z40" s="21"/>
      <c r="AA40" s="21"/>
      <c r="AB40" s="11"/>
      <c r="AC40" s="36"/>
      <c r="AD40" s="37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1"/>
      <c r="AP40" s="32"/>
      <c r="AQ40" s="33"/>
      <c r="AR40" s="156"/>
      <c r="AS40" s="157"/>
      <c r="AT40" s="157"/>
      <c r="AU40" s="158"/>
      <c r="AV40" s="148"/>
      <c r="AW40" s="149"/>
      <c r="AX40" s="149"/>
      <c r="AY40" s="150"/>
      <c r="AZ40" s="296">
        <f>ROUND(F38,0)+(ROUND(K38*(1+AT10),0)+(ROUND(Q42*(1+AX10),0)))</f>
        <v>959</v>
      </c>
      <c r="BA40" s="22"/>
    </row>
    <row r="41" spans="1:53" ht="17.100000000000001" customHeight="1">
      <c r="A41" s="4">
        <v>15</v>
      </c>
      <c r="B41" s="5">
        <v>1776</v>
      </c>
      <c r="C41" s="6" t="s">
        <v>1151</v>
      </c>
      <c r="D41" s="147"/>
      <c r="E41" s="180"/>
      <c r="F41" s="180"/>
      <c r="G41" s="180"/>
      <c r="H41" s="180"/>
      <c r="I41" s="160"/>
      <c r="J41" s="147"/>
      <c r="K41" s="180"/>
      <c r="L41" s="180"/>
      <c r="M41" s="180"/>
      <c r="N41" s="180"/>
      <c r="O41" s="160"/>
      <c r="P41" s="228"/>
      <c r="Q41" s="229"/>
      <c r="R41" s="229"/>
      <c r="S41" s="229"/>
      <c r="T41" s="229"/>
      <c r="U41" s="244"/>
      <c r="V41" s="15"/>
      <c r="W41" s="15"/>
      <c r="X41" s="15"/>
      <c r="Y41" s="15"/>
      <c r="Z41" s="24"/>
      <c r="AA41" s="24"/>
      <c r="AB41" s="80"/>
      <c r="AC41" s="80"/>
      <c r="AD41" s="83"/>
      <c r="AE41" s="35" t="s">
        <v>2636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7" t="s">
        <v>2622</v>
      </c>
      <c r="AP41" s="186">
        <v>1</v>
      </c>
      <c r="AQ41" s="187"/>
      <c r="AR41" s="156"/>
      <c r="AS41" s="157"/>
      <c r="AT41" s="157"/>
      <c r="AU41" s="158"/>
      <c r="AV41" s="148"/>
      <c r="AW41" s="149"/>
      <c r="AX41" s="149"/>
      <c r="AY41" s="150"/>
      <c r="AZ41" s="296">
        <f>ROUND(F38*AP41,0)+(ROUND(ROUND(K38*AP41,0)*(1+AT10),0)+(ROUND(ROUND(Q42*AP41,0)*(1+AX10),0)))</f>
        <v>959</v>
      </c>
      <c r="BA41" s="22"/>
    </row>
    <row r="42" spans="1:53" ht="17.100000000000001" customHeight="1">
      <c r="A42" s="4">
        <v>15</v>
      </c>
      <c r="B42" s="5">
        <v>1777</v>
      </c>
      <c r="C42" s="6" t="s">
        <v>1867</v>
      </c>
      <c r="D42" s="109"/>
      <c r="E42" s="111"/>
      <c r="F42" s="176"/>
      <c r="G42" s="176"/>
      <c r="H42" s="9"/>
      <c r="I42" s="111"/>
      <c r="J42" s="139"/>
      <c r="K42" s="176"/>
      <c r="L42" s="176"/>
      <c r="M42" s="9"/>
      <c r="N42" s="111"/>
      <c r="O42" s="102"/>
      <c r="P42" s="29"/>
      <c r="Q42" s="261">
        <v>162</v>
      </c>
      <c r="R42" s="261"/>
      <c r="S42" s="9" t="s">
        <v>394</v>
      </c>
      <c r="T42" s="111"/>
      <c r="U42" s="102"/>
      <c r="V42" s="61" t="s">
        <v>2623</v>
      </c>
      <c r="W42" s="61"/>
      <c r="X42" s="61"/>
      <c r="Y42" s="61"/>
      <c r="Z42" s="61"/>
      <c r="AA42" s="61"/>
      <c r="AB42" s="9"/>
      <c r="AC42" s="19"/>
      <c r="AD42" s="39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1"/>
      <c r="AP42" s="32"/>
      <c r="AQ42" s="33"/>
      <c r="AR42" s="85"/>
      <c r="AS42" s="19"/>
      <c r="AT42" s="164"/>
      <c r="AU42" s="165"/>
      <c r="AV42" s="34"/>
      <c r="AW42" s="19"/>
      <c r="AX42" s="164"/>
      <c r="AY42" s="165"/>
      <c r="AZ42" s="296">
        <f>ROUND(F38*AC43,0)+(ROUND(ROUND(K38*AC43,0)*(1+AT10),0)+(ROUND(ROUND(Q42*AC43,0)*(1+AX10),0)))</f>
        <v>670</v>
      </c>
      <c r="BA42" s="22"/>
    </row>
    <row r="43" spans="1:53" ht="17.100000000000001" customHeight="1">
      <c r="A43" s="4">
        <v>15</v>
      </c>
      <c r="B43" s="5">
        <v>1778</v>
      </c>
      <c r="C43" s="6" t="s">
        <v>1868</v>
      </c>
      <c r="D43" s="43"/>
      <c r="E43" s="141"/>
      <c r="F43" s="141"/>
      <c r="G43" s="141"/>
      <c r="H43" s="141"/>
      <c r="I43" s="142"/>
      <c r="J43" s="44"/>
      <c r="K43" s="45"/>
      <c r="L43" s="45"/>
      <c r="M43" s="106"/>
      <c r="N43" s="106"/>
      <c r="O43" s="110"/>
      <c r="P43" s="112"/>
      <c r="Q43" s="106"/>
      <c r="R43" s="106"/>
      <c r="S43" s="15"/>
      <c r="T43" s="135"/>
      <c r="U43" s="110"/>
      <c r="V43" s="63" t="s">
        <v>2624</v>
      </c>
      <c r="W43" s="63"/>
      <c r="X43" s="63"/>
      <c r="Y43" s="63"/>
      <c r="Z43" s="63"/>
      <c r="AA43" s="63"/>
      <c r="AB43" s="17" t="s">
        <v>2622</v>
      </c>
      <c r="AC43" s="219">
        <v>0.7</v>
      </c>
      <c r="AD43" s="220"/>
      <c r="AE43" s="35" t="s">
        <v>2636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7" t="s">
        <v>2622</v>
      </c>
      <c r="AP43" s="186">
        <v>1</v>
      </c>
      <c r="AQ43" s="187"/>
      <c r="AR43" s="85"/>
      <c r="AS43" s="77"/>
      <c r="AT43" s="77"/>
      <c r="AU43" s="39"/>
      <c r="AV43" s="43"/>
      <c r="AW43" s="141"/>
      <c r="AX43" s="141"/>
      <c r="AY43" s="39"/>
      <c r="AZ43" s="18">
        <f>ROUND(ROUND(F38*AC43,0)*AP43,0)+(ROUND(ROUND(ROUND(K38*AC43,0)*AP43,0)*(1+AT10),0)+(ROUND(ROUND(ROUND(Q42*AC43,0)*AP43,0)*(1+AX10),0)))</f>
        <v>670</v>
      </c>
      <c r="BA43" s="22"/>
    </row>
    <row r="44" spans="1:53" ht="17.100000000000001" customHeight="1">
      <c r="A44" s="4">
        <v>15</v>
      </c>
      <c r="B44" s="5">
        <v>1779</v>
      </c>
      <c r="C44" s="6" t="s">
        <v>499</v>
      </c>
      <c r="D44" s="204" t="s">
        <v>891</v>
      </c>
      <c r="E44" s="205"/>
      <c r="F44" s="205"/>
      <c r="G44" s="205"/>
      <c r="H44" s="205"/>
      <c r="I44" s="217"/>
      <c r="J44" s="188" t="s">
        <v>887</v>
      </c>
      <c r="K44" s="205"/>
      <c r="L44" s="205"/>
      <c r="M44" s="205"/>
      <c r="N44" s="205"/>
      <c r="O44" s="217"/>
      <c r="P44" s="192" t="s">
        <v>882</v>
      </c>
      <c r="Q44" s="227"/>
      <c r="R44" s="227"/>
      <c r="S44" s="227"/>
      <c r="T44" s="227"/>
      <c r="U44" s="243"/>
      <c r="V44" s="11"/>
      <c r="W44" s="11"/>
      <c r="X44" s="11"/>
      <c r="Y44" s="11"/>
      <c r="Z44" s="21"/>
      <c r="AA44" s="21"/>
      <c r="AB44" s="11"/>
      <c r="AC44" s="36"/>
      <c r="AD44" s="37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1"/>
      <c r="AP44" s="32"/>
      <c r="AQ44" s="33"/>
      <c r="AR44" s="156"/>
      <c r="AS44" s="157"/>
      <c r="AT44" s="157"/>
      <c r="AU44" s="158"/>
      <c r="AV44" s="148"/>
      <c r="AW44" s="149"/>
      <c r="AX44" s="149"/>
      <c r="AY44" s="150"/>
      <c r="AZ44" s="296">
        <f>ROUND(F46,0)+(ROUND(K46*(1+AT10),0)+(ROUND(Q46*(1+AX10),0)))</f>
        <v>895</v>
      </c>
      <c r="BA44" s="22"/>
    </row>
    <row r="45" spans="1:53" ht="17.100000000000001" customHeight="1">
      <c r="A45" s="4">
        <v>15</v>
      </c>
      <c r="B45" s="5">
        <v>1780</v>
      </c>
      <c r="C45" s="6" t="s">
        <v>500</v>
      </c>
      <c r="D45" s="206"/>
      <c r="E45" s="207"/>
      <c r="F45" s="207"/>
      <c r="G45" s="207"/>
      <c r="H45" s="207"/>
      <c r="I45" s="218"/>
      <c r="J45" s="206"/>
      <c r="K45" s="207"/>
      <c r="L45" s="207"/>
      <c r="M45" s="207"/>
      <c r="N45" s="207"/>
      <c r="O45" s="218"/>
      <c r="P45" s="228"/>
      <c r="Q45" s="229"/>
      <c r="R45" s="229"/>
      <c r="S45" s="229"/>
      <c r="T45" s="229"/>
      <c r="U45" s="244"/>
      <c r="V45" s="15"/>
      <c r="W45" s="15"/>
      <c r="X45" s="15"/>
      <c r="Y45" s="15"/>
      <c r="Z45" s="24"/>
      <c r="AA45" s="24"/>
      <c r="AB45" s="80"/>
      <c r="AC45" s="80"/>
      <c r="AD45" s="83"/>
      <c r="AE45" s="35" t="s">
        <v>2636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7" t="s">
        <v>2622</v>
      </c>
      <c r="AP45" s="186">
        <v>1</v>
      </c>
      <c r="AQ45" s="187"/>
      <c r="AR45" s="156"/>
      <c r="AS45" s="157"/>
      <c r="AT45" s="157"/>
      <c r="AU45" s="158"/>
      <c r="AV45" s="148"/>
      <c r="AW45" s="149"/>
      <c r="AX45" s="149"/>
      <c r="AY45" s="150"/>
      <c r="AZ45" s="296">
        <f>ROUND(F46*AP45,0)+(ROUND(ROUND(K46*AP45,0)*(1+AT10),0)+(ROUND(ROUND(Q46*AP45,0)*(1+AX10),0)))</f>
        <v>895</v>
      </c>
      <c r="BA45" s="22"/>
    </row>
    <row r="46" spans="1:53" ht="17.100000000000001" customHeight="1">
      <c r="A46" s="4">
        <v>15</v>
      </c>
      <c r="B46" s="5">
        <v>1781</v>
      </c>
      <c r="C46" s="6" t="s">
        <v>1869</v>
      </c>
      <c r="D46" s="109"/>
      <c r="E46" s="104"/>
      <c r="F46" s="261">
        <v>570</v>
      </c>
      <c r="G46" s="261"/>
      <c r="H46" s="9" t="s">
        <v>394</v>
      </c>
      <c r="I46" s="104"/>
      <c r="J46" s="139"/>
      <c r="K46" s="261">
        <v>162</v>
      </c>
      <c r="L46" s="261"/>
      <c r="M46" s="9" t="s">
        <v>394</v>
      </c>
      <c r="N46" s="104"/>
      <c r="O46" s="102"/>
      <c r="P46" s="29"/>
      <c r="Q46" s="261">
        <v>81</v>
      </c>
      <c r="R46" s="261"/>
      <c r="S46" s="9" t="s">
        <v>394</v>
      </c>
      <c r="T46" s="111"/>
      <c r="U46" s="102"/>
      <c r="V46" s="61" t="s">
        <v>2623</v>
      </c>
      <c r="W46" s="61"/>
      <c r="X46" s="61"/>
      <c r="Y46" s="61"/>
      <c r="Z46" s="61"/>
      <c r="AA46" s="61"/>
      <c r="AB46" s="9"/>
      <c r="AC46" s="19"/>
      <c r="AD46" s="39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1"/>
      <c r="AP46" s="32"/>
      <c r="AQ46" s="33"/>
      <c r="AR46" s="85"/>
      <c r="AS46" s="19"/>
      <c r="AT46" s="164"/>
      <c r="AU46" s="165"/>
      <c r="AV46" s="34"/>
      <c r="AW46" s="19"/>
      <c r="AX46" s="164"/>
      <c r="AY46" s="165"/>
      <c r="AZ46" s="296">
        <f>ROUND(F46*AC47,0)+(ROUND(ROUND(K46*AC47,0)*(1+AT10),0)+(ROUND(ROUND(Q46*AC47,0)*(1+AX10),0)))</f>
        <v>626</v>
      </c>
      <c r="BA46" s="22"/>
    </row>
    <row r="47" spans="1:53" ht="17.100000000000001" customHeight="1">
      <c r="A47" s="4">
        <v>15</v>
      </c>
      <c r="B47" s="5">
        <v>1782</v>
      </c>
      <c r="C47" s="6" t="s">
        <v>1870</v>
      </c>
      <c r="D47" s="43"/>
      <c r="E47" s="141"/>
      <c r="F47" s="141"/>
      <c r="G47" s="141"/>
      <c r="H47" s="141"/>
      <c r="I47" s="142"/>
      <c r="J47" s="44"/>
      <c r="K47" s="45"/>
      <c r="L47" s="45"/>
      <c r="M47" s="106"/>
      <c r="N47" s="106"/>
      <c r="O47" s="110"/>
      <c r="P47" s="112"/>
      <c r="Q47" s="106"/>
      <c r="R47" s="106"/>
      <c r="S47" s="15"/>
      <c r="T47" s="135"/>
      <c r="U47" s="110"/>
      <c r="V47" s="63" t="s">
        <v>2624</v>
      </c>
      <c r="W47" s="63"/>
      <c r="X47" s="63"/>
      <c r="Y47" s="63"/>
      <c r="Z47" s="63"/>
      <c r="AA47" s="63"/>
      <c r="AB47" s="17" t="s">
        <v>2622</v>
      </c>
      <c r="AC47" s="219">
        <v>0.7</v>
      </c>
      <c r="AD47" s="220"/>
      <c r="AE47" s="35" t="s">
        <v>2636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7" t="s">
        <v>2622</v>
      </c>
      <c r="AP47" s="186">
        <v>1</v>
      </c>
      <c r="AQ47" s="187"/>
      <c r="AR47" s="85"/>
      <c r="AS47" s="77"/>
      <c r="AT47" s="77"/>
      <c r="AU47" s="39"/>
      <c r="AV47" s="43"/>
      <c r="AW47" s="141"/>
      <c r="AX47" s="141"/>
      <c r="AY47" s="39"/>
      <c r="AZ47" s="18">
        <f>ROUND(ROUND(F46*AC47,0)*AP47,0)+(ROUND(ROUND(ROUND(K46*AC47,0)*AP47,0)*(1+AT10),0)+(ROUND(ROUND(ROUND(Q46*AC47,0)*AP47,0)*(1+AX10),0)))</f>
        <v>626</v>
      </c>
      <c r="BA47" s="22"/>
    </row>
    <row r="48" spans="1:53" ht="17.100000000000001" customHeight="1">
      <c r="A48" s="4">
        <v>15</v>
      </c>
      <c r="B48" s="5">
        <v>1783</v>
      </c>
      <c r="C48" s="6" t="s">
        <v>501</v>
      </c>
      <c r="D48" s="204" t="s">
        <v>892</v>
      </c>
      <c r="E48" s="205"/>
      <c r="F48" s="205"/>
      <c r="G48" s="205"/>
      <c r="H48" s="205"/>
      <c r="I48" s="217"/>
      <c r="J48" s="188" t="s">
        <v>893</v>
      </c>
      <c r="K48" s="205"/>
      <c r="L48" s="205"/>
      <c r="M48" s="205"/>
      <c r="N48" s="205"/>
      <c r="O48" s="217"/>
      <c r="P48" s="192" t="s">
        <v>882</v>
      </c>
      <c r="Q48" s="227"/>
      <c r="R48" s="227"/>
      <c r="S48" s="227"/>
      <c r="T48" s="227"/>
      <c r="U48" s="243"/>
      <c r="V48" s="11"/>
      <c r="W48" s="11"/>
      <c r="X48" s="11"/>
      <c r="Y48" s="11"/>
      <c r="Z48" s="21"/>
      <c r="AA48" s="21"/>
      <c r="AB48" s="11"/>
      <c r="AC48" s="36"/>
      <c r="AD48" s="37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1"/>
      <c r="AP48" s="32"/>
      <c r="AQ48" s="33"/>
      <c r="AR48" s="156"/>
      <c r="AS48" s="157"/>
      <c r="AT48" s="157"/>
      <c r="AU48" s="158"/>
      <c r="AV48" s="148"/>
      <c r="AW48" s="149"/>
      <c r="AX48" s="149"/>
      <c r="AY48" s="150"/>
      <c r="AZ48" s="296">
        <f>ROUND(F50,0)+(ROUND(K50*(1+AT10),0)+(ROUND(Q50*(1+AX10),0)))</f>
        <v>695</v>
      </c>
      <c r="BA48" s="22"/>
    </row>
    <row r="49" spans="1:53" ht="17.100000000000001" customHeight="1">
      <c r="A49" s="4">
        <v>15</v>
      </c>
      <c r="B49" s="5">
        <v>1784</v>
      </c>
      <c r="C49" s="6" t="s">
        <v>502</v>
      </c>
      <c r="D49" s="206"/>
      <c r="E49" s="207"/>
      <c r="F49" s="207"/>
      <c r="G49" s="207"/>
      <c r="H49" s="207"/>
      <c r="I49" s="218"/>
      <c r="J49" s="206"/>
      <c r="K49" s="207"/>
      <c r="L49" s="207"/>
      <c r="M49" s="207"/>
      <c r="N49" s="207"/>
      <c r="O49" s="218"/>
      <c r="P49" s="228"/>
      <c r="Q49" s="229"/>
      <c r="R49" s="229"/>
      <c r="S49" s="229"/>
      <c r="T49" s="229"/>
      <c r="U49" s="244"/>
      <c r="V49" s="15"/>
      <c r="W49" s="15"/>
      <c r="X49" s="15"/>
      <c r="Y49" s="15"/>
      <c r="Z49" s="24"/>
      <c r="AA49" s="24"/>
      <c r="AB49" s="80"/>
      <c r="AC49" s="80"/>
      <c r="AD49" s="83"/>
      <c r="AE49" s="35" t="s">
        <v>2636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7" t="s">
        <v>2622</v>
      </c>
      <c r="AP49" s="186">
        <v>1</v>
      </c>
      <c r="AQ49" s="187"/>
      <c r="AR49" s="156"/>
      <c r="AS49" s="157"/>
      <c r="AT49" s="157"/>
      <c r="AU49" s="158"/>
      <c r="AV49" s="148"/>
      <c r="AW49" s="149"/>
      <c r="AX49" s="149"/>
      <c r="AY49" s="150"/>
      <c r="AZ49" s="296">
        <f>ROUND(F50*AP49,0)+(ROUND(ROUND(K50*AP49,0)*(1+AT10),0)+(ROUND(ROUND(Q50*AP49,0)*(1+AX10),0)))</f>
        <v>695</v>
      </c>
      <c r="BA49" s="22"/>
    </row>
    <row r="50" spans="1:53" ht="17.100000000000001" customHeight="1">
      <c r="A50" s="4">
        <v>15</v>
      </c>
      <c r="B50" s="5">
        <v>1785</v>
      </c>
      <c r="C50" s="6" t="s">
        <v>1871</v>
      </c>
      <c r="D50" s="109"/>
      <c r="E50" s="104"/>
      <c r="F50" s="261">
        <v>248</v>
      </c>
      <c r="G50" s="261"/>
      <c r="H50" s="9" t="s">
        <v>394</v>
      </c>
      <c r="I50" s="104"/>
      <c r="J50" s="139"/>
      <c r="K50" s="261">
        <v>144</v>
      </c>
      <c r="L50" s="261"/>
      <c r="M50" s="9" t="s">
        <v>394</v>
      </c>
      <c r="N50" s="104"/>
      <c r="O50" s="102"/>
      <c r="P50" s="29"/>
      <c r="Q50" s="261">
        <v>178</v>
      </c>
      <c r="R50" s="261"/>
      <c r="S50" s="9" t="s">
        <v>394</v>
      </c>
      <c r="T50" s="111"/>
      <c r="U50" s="102"/>
      <c r="V50" s="61" t="s">
        <v>2623</v>
      </c>
      <c r="W50" s="61"/>
      <c r="X50" s="61"/>
      <c r="Y50" s="61"/>
      <c r="Z50" s="61"/>
      <c r="AA50" s="61"/>
      <c r="AB50" s="9"/>
      <c r="AC50" s="19"/>
      <c r="AD50" s="39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1"/>
      <c r="AP50" s="32"/>
      <c r="AQ50" s="33"/>
      <c r="AR50" s="85"/>
      <c r="AS50" s="19"/>
      <c r="AT50" s="164"/>
      <c r="AU50" s="165"/>
      <c r="AV50" s="34"/>
      <c r="AW50" s="19"/>
      <c r="AX50" s="164"/>
      <c r="AY50" s="165"/>
      <c r="AZ50" s="296">
        <f>ROUND(F50*AC51,0)+(ROUND(ROUND(K50*AC51,0)*(1+AT10),0)+(ROUND(ROUND(Q50*AC51,0)*(1+AX10),0)))</f>
        <v>488</v>
      </c>
      <c r="BA50" s="22"/>
    </row>
    <row r="51" spans="1:53" ht="17.100000000000001" customHeight="1">
      <c r="A51" s="4">
        <v>15</v>
      </c>
      <c r="B51" s="5">
        <v>1786</v>
      </c>
      <c r="C51" s="6" t="s">
        <v>1872</v>
      </c>
      <c r="D51" s="43"/>
      <c r="E51" s="141"/>
      <c r="F51" s="141"/>
      <c r="G51" s="141"/>
      <c r="H51" s="141"/>
      <c r="I51" s="142"/>
      <c r="J51" s="139"/>
      <c r="K51" s="140"/>
      <c r="L51" s="140"/>
      <c r="M51" s="111"/>
      <c r="N51" s="111"/>
      <c r="O51" s="102"/>
      <c r="P51" s="109"/>
      <c r="Q51" s="111"/>
      <c r="R51" s="111"/>
      <c r="S51" s="9"/>
      <c r="T51" s="141"/>
      <c r="U51" s="102"/>
      <c r="V51" s="63" t="s">
        <v>2624</v>
      </c>
      <c r="W51" s="63"/>
      <c r="X51" s="63"/>
      <c r="Y51" s="63"/>
      <c r="Z51" s="63"/>
      <c r="AA51" s="63"/>
      <c r="AB51" s="17" t="s">
        <v>2622</v>
      </c>
      <c r="AC51" s="219">
        <v>0.7</v>
      </c>
      <c r="AD51" s="220"/>
      <c r="AE51" s="35" t="s">
        <v>2636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7" t="s">
        <v>2622</v>
      </c>
      <c r="AP51" s="186">
        <v>1</v>
      </c>
      <c r="AQ51" s="187"/>
      <c r="AR51" s="85"/>
      <c r="AS51" s="77"/>
      <c r="AT51" s="77"/>
      <c r="AU51" s="39"/>
      <c r="AV51" s="43"/>
      <c r="AW51" s="141"/>
      <c r="AX51" s="141"/>
      <c r="AY51" s="39"/>
      <c r="AZ51" s="18">
        <f>ROUND(ROUND(F50*AC51,0)*AP51,0)+(ROUND(ROUND(ROUND(K50*AC51,0)*AP51,0)*(1+AT10),0)+(ROUND(ROUND(ROUND(Q50*AC51,0)*AP51,0)*(1+AX10),0)))</f>
        <v>488</v>
      </c>
      <c r="BA51" s="22"/>
    </row>
    <row r="52" spans="1:53" ht="17.100000000000001" customHeight="1">
      <c r="A52" s="4">
        <v>15</v>
      </c>
      <c r="B52" s="5">
        <v>1787</v>
      </c>
      <c r="C52" s="6" t="s">
        <v>503</v>
      </c>
      <c r="D52" s="170"/>
      <c r="E52" s="180"/>
      <c r="F52" s="180"/>
      <c r="G52" s="180"/>
      <c r="H52" s="180"/>
      <c r="I52" s="160"/>
      <c r="J52" s="174"/>
      <c r="K52" s="180"/>
      <c r="L52" s="180"/>
      <c r="M52" s="180"/>
      <c r="N52" s="180"/>
      <c r="O52" s="160"/>
      <c r="P52" s="192" t="s">
        <v>884</v>
      </c>
      <c r="Q52" s="227"/>
      <c r="R52" s="227"/>
      <c r="S52" s="227"/>
      <c r="T52" s="227"/>
      <c r="U52" s="243"/>
      <c r="V52" s="11"/>
      <c r="W52" s="11"/>
      <c r="X52" s="11"/>
      <c r="Y52" s="11"/>
      <c r="Z52" s="21"/>
      <c r="AA52" s="21"/>
      <c r="AB52" s="11"/>
      <c r="AC52" s="36"/>
      <c r="AD52" s="37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1"/>
      <c r="AP52" s="32"/>
      <c r="AQ52" s="33"/>
      <c r="AR52" s="156"/>
      <c r="AS52" s="157"/>
      <c r="AT52" s="157"/>
      <c r="AU52" s="158"/>
      <c r="AV52" s="148"/>
      <c r="AW52" s="149"/>
      <c r="AX52" s="149"/>
      <c r="AY52" s="150"/>
      <c r="AZ52" s="296">
        <f>ROUND(F50,0)+(ROUND(K50*(1+AT10),0)+(ROUND(Q54*(1+AX10),0)))</f>
        <v>817</v>
      </c>
      <c r="BA52" s="22"/>
    </row>
    <row r="53" spans="1:53" ht="17.100000000000001" customHeight="1">
      <c r="A53" s="4">
        <v>15</v>
      </c>
      <c r="B53" s="5">
        <v>1788</v>
      </c>
      <c r="C53" s="6" t="s">
        <v>504</v>
      </c>
      <c r="D53" s="147"/>
      <c r="E53" s="180"/>
      <c r="F53" s="180"/>
      <c r="G53" s="180"/>
      <c r="H53" s="180"/>
      <c r="I53" s="160"/>
      <c r="J53" s="147"/>
      <c r="K53" s="180"/>
      <c r="L53" s="180"/>
      <c r="M53" s="180"/>
      <c r="N53" s="180"/>
      <c r="O53" s="160"/>
      <c r="P53" s="228"/>
      <c r="Q53" s="229"/>
      <c r="R53" s="229"/>
      <c r="S53" s="229"/>
      <c r="T53" s="229"/>
      <c r="U53" s="244"/>
      <c r="V53" s="15"/>
      <c r="W53" s="15"/>
      <c r="X53" s="15"/>
      <c r="Y53" s="15"/>
      <c r="Z53" s="24"/>
      <c r="AA53" s="24"/>
      <c r="AB53" s="80"/>
      <c r="AC53" s="80"/>
      <c r="AD53" s="83"/>
      <c r="AE53" s="35" t="s">
        <v>2636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7" t="s">
        <v>2622</v>
      </c>
      <c r="AP53" s="186">
        <v>1</v>
      </c>
      <c r="AQ53" s="187"/>
      <c r="AR53" s="156"/>
      <c r="AS53" s="157"/>
      <c r="AT53" s="157"/>
      <c r="AU53" s="158"/>
      <c r="AV53" s="148"/>
      <c r="AW53" s="149"/>
      <c r="AX53" s="149"/>
      <c r="AY53" s="150"/>
      <c r="AZ53" s="296">
        <f>ROUND(F50*AP53,0)+(ROUND(ROUND(K50*AP53,0)*(1+AT10),0)+(ROUND(ROUND(Q54*AP53,0)*(1+AX10),0)))</f>
        <v>817</v>
      </c>
      <c r="BA53" s="22"/>
    </row>
    <row r="54" spans="1:53" ht="17.100000000000001" customHeight="1">
      <c r="A54" s="4">
        <v>15</v>
      </c>
      <c r="B54" s="5">
        <v>1789</v>
      </c>
      <c r="C54" s="6" t="s">
        <v>1873</v>
      </c>
      <c r="D54" s="109"/>
      <c r="E54" s="111"/>
      <c r="F54" s="176"/>
      <c r="G54" s="176"/>
      <c r="H54" s="9"/>
      <c r="I54" s="111"/>
      <c r="J54" s="139"/>
      <c r="K54" s="176"/>
      <c r="L54" s="176"/>
      <c r="M54" s="9"/>
      <c r="N54" s="111"/>
      <c r="O54" s="102"/>
      <c r="P54" s="29"/>
      <c r="Q54" s="261">
        <v>259</v>
      </c>
      <c r="R54" s="261"/>
      <c r="S54" s="9" t="s">
        <v>394</v>
      </c>
      <c r="T54" s="111"/>
      <c r="U54" s="102"/>
      <c r="V54" s="61" t="s">
        <v>2623</v>
      </c>
      <c r="W54" s="61"/>
      <c r="X54" s="61"/>
      <c r="Y54" s="61"/>
      <c r="Z54" s="61"/>
      <c r="AA54" s="61"/>
      <c r="AB54" s="9"/>
      <c r="AC54" s="19"/>
      <c r="AD54" s="39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1"/>
      <c r="AP54" s="32"/>
      <c r="AQ54" s="33"/>
      <c r="AR54" s="85"/>
      <c r="AS54" s="19"/>
      <c r="AT54" s="164"/>
      <c r="AU54" s="165"/>
      <c r="AV54" s="34"/>
      <c r="AW54" s="19"/>
      <c r="AX54" s="164"/>
      <c r="AY54" s="165"/>
      <c r="AZ54" s="296">
        <f>ROUND(F50*AC55,0)+(ROUND(ROUND(K50*AC55,0)*(1+AT10),0)+(ROUND(ROUND(Q54*AC55,0)*(1+AX10),0)))</f>
        <v>572</v>
      </c>
      <c r="BA54" s="22"/>
    </row>
    <row r="55" spans="1:53" ht="17.100000000000001" customHeight="1">
      <c r="A55" s="4">
        <v>15</v>
      </c>
      <c r="B55" s="5">
        <v>1790</v>
      </c>
      <c r="C55" s="6" t="s">
        <v>1874</v>
      </c>
      <c r="D55" s="43"/>
      <c r="E55" s="141"/>
      <c r="F55" s="141"/>
      <c r="G55" s="141"/>
      <c r="H55" s="141"/>
      <c r="I55" s="142"/>
      <c r="J55" s="139"/>
      <c r="K55" s="140"/>
      <c r="L55" s="140"/>
      <c r="M55" s="111"/>
      <c r="N55" s="111"/>
      <c r="O55" s="102"/>
      <c r="P55" s="109"/>
      <c r="Q55" s="111"/>
      <c r="R55" s="111"/>
      <c r="S55" s="9"/>
      <c r="T55" s="141"/>
      <c r="U55" s="102"/>
      <c r="V55" s="63" t="s">
        <v>2624</v>
      </c>
      <c r="W55" s="63"/>
      <c r="X55" s="63"/>
      <c r="Y55" s="63"/>
      <c r="Z55" s="63"/>
      <c r="AA55" s="63"/>
      <c r="AB55" s="17" t="s">
        <v>2622</v>
      </c>
      <c r="AC55" s="219">
        <v>0.7</v>
      </c>
      <c r="AD55" s="220"/>
      <c r="AE55" s="35" t="s">
        <v>2636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7" t="s">
        <v>2622</v>
      </c>
      <c r="AP55" s="186">
        <v>1</v>
      </c>
      <c r="AQ55" s="187"/>
      <c r="AR55" s="85"/>
      <c r="AS55" s="77"/>
      <c r="AT55" s="77"/>
      <c r="AU55" s="39"/>
      <c r="AV55" s="43"/>
      <c r="AW55" s="141"/>
      <c r="AX55" s="141"/>
      <c r="AY55" s="39"/>
      <c r="AZ55" s="18">
        <f>ROUND(ROUND(F50*AC55,0)*AP55,0)+(ROUND(ROUND(ROUND(K50*AC55,0)*AP55,0)*(1+AT10),0)+(ROUND(ROUND(ROUND(Q54*AC55,0)*AP55,0)*(1+AX10),0)))</f>
        <v>572</v>
      </c>
      <c r="BA55" s="22"/>
    </row>
    <row r="56" spans="1:53" ht="17.100000000000001" customHeight="1">
      <c r="A56" s="4">
        <v>15</v>
      </c>
      <c r="B56" s="5">
        <v>1791</v>
      </c>
      <c r="C56" s="6" t="s">
        <v>636</v>
      </c>
      <c r="D56" s="170"/>
      <c r="E56" s="180"/>
      <c r="F56" s="180"/>
      <c r="G56" s="180"/>
      <c r="H56" s="180"/>
      <c r="I56" s="160"/>
      <c r="J56" s="174"/>
      <c r="K56" s="180"/>
      <c r="L56" s="180"/>
      <c r="M56" s="180"/>
      <c r="N56" s="180"/>
      <c r="O56" s="160"/>
      <c r="P56" s="192" t="s">
        <v>889</v>
      </c>
      <c r="Q56" s="227"/>
      <c r="R56" s="227"/>
      <c r="S56" s="227"/>
      <c r="T56" s="227"/>
      <c r="U56" s="243"/>
      <c r="V56" s="11"/>
      <c r="W56" s="11"/>
      <c r="X56" s="11"/>
      <c r="Y56" s="11"/>
      <c r="Z56" s="21"/>
      <c r="AA56" s="21"/>
      <c r="AB56" s="11"/>
      <c r="AC56" s="36"/>
      <c r="AD56" s="37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31"/>
      <c r="AP56" s="32"/>
      <c r="AQ56" s="33"/>
      <c r="AR56" s="156"/>
      <c r="AS56" s="157"/>
      <c r="AT56" s="157"/>
      <c r="AU56" s="158"/>
      <c r="AV56" s="148"/>
      <c r="AW56" s="149"/>
      <c r="AX56" s="149"/>
      <c r="AY56" s="150"/>
      <c r="AZ56" s="296">
        <f>ROUND(F50,0)+(ROUND(K50*(1+AT10),0)+(ROUND(Q58*(1+AX10),0)))</f>
        <v>938</v>
      </c>
      <c r="BA56" s="22"/>
    </row>
    <row r="57" spans="1:53" ht="17.100000000000001" customHeight="1">
      <c r="A57" s="4">
        <v>15</v>
      </c>
      <c r="B57" s="5">
        <v>1792</v>
      </c>
      <c r="C57" s="6" t="s">
        <v>505</v>
      </c>
      <c r="D57" s="147"/>
      <c r="E57" s="180"/>
      <c r="F57" s="180"/>
      <c r="G57" s="180"/>
      <c r="H57" s="180"/>
      <c r="I57" s="160"/>
      <c r="J57" s="147"/>
      <c r="K57" s="180"/>
      <c r="L57" s="180"/>
      <c r="M57" s="180"/>
      <c r="N57" s="180"/>
      <c r="O57" s="160"/>
      <c r="P57" s="228"/>
      <c r="Q57" s="229"/>
      <c r="R57" s="229"/>
      <c r="S57" s="229"/>
      <c r="T57" s="229"/>
      <c r="U57" s="244"/>
      <c r="V57" s="15"/>
      <c r="W57" s="15"/>
      <c r="X57" s="15"/>
      <c r="Y57" s="15"/>
      <c r="Z57" s="24"/>
      <c r="AA57" s="24"/>
      <c r="AB57" s="80"/>
      <c r="AC57" s="80"/>
      <c r="AD57" s="83"/>
      <c r="AE57" s="35" t="s">
        <v>2636</v>
      </c>
      <c r="AF57" s="15"/>
      <c r="AG57" s="15"/>
      <c r="AH57" s="15"/>
      <c r="AI57" s="15"/>
      <c r="AJ57" s="15"/>
      <c r="AK57" s="15"/>
      <c r="AL57" s="15"/>
      <c r="AM57" s="15"/>
      <c r="AN57" s="15"/>
      <c r="AO57" s="17" t="s">
        <v>2622</v>
      </c>
      <c r="AP57" s="186">
        <v>1</v>
      </c>
      <c r="AQ57" s="187"/>
      <c r="AR57" s="156"/>
      <c r="AS57" s="157"/>
      <c r="AT57" s="157"/>
      <c r="AU57" s="158"/>
      <c r="AV57" s="148"/>
      <c r="AW57" s="149"/>
      <c r="AX57" s="149"/>
      <c r="AY57" s="150"/>
      <c r="AZ57" s="296">
        <f>ROUND(F50*AP57,0)+(ROUND(ROUND(K50*AP57,0)*(1+AT10),0)+(ROUND(ROUND(Q58*AP57,0)*(1+AX10),0)))</f>
        <v>938</v>
      </c>
      <c r="BA57" s="22"/>
    </row>
    <row r="58" spans="1:53" ht="17.100000000000001" customHeight="1">
      <c r="A58" s="4">
        <v>15</v>
      </c>
      <c r="B58" s="5">
        <v>1793</v>
      </c>
      <c r="C58" s="6" t="s">
        <v>1875</v>
      </c>
      <c r="D58" s="109"/>
      <c r="E58" s="111"/>
      <c r="F58" s="176"/>
      <c r="G58" s="176"/>
      <c r="H58" s="9"/>
      <c r="I58" s="111"/>
      <c r="J58" s="139"/>
      <c r="K58" s="176"/>
      <c r="L58" s="176"/>
      <c r="M58" s="9"/>
      <c r="N58" s="111"/>
      <c r="O58" s="102"/>
      <c r="P58" s="29"/>
      <c r="Q58" s="261">
        <v>340</v>
      </c>
      <c r="R58" s="261"/>
      <c r="S58" s="9" t="s">
        <v>394</v>
      </c>
      <c r="T58" s="111"/>
      <c r="U58" s="102"/>
      <c r="V58" s="61" t="s">
        <v>2623</v>
      </c>
      <c r="W58" s="61"/>
      <c r="X58" s="61"/>
      <c r="Y58" s="61"/>
      <c r="Z58" s="61"/>
      <c r="AA58" s="61"/>
      <c r="AB58" s="9"/>
      <c r="AC58" s="19"/>
      <c r="AD58" s="39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31"/>
      <c r="AP58" s="32"/>
      <c r="AQ58" s="33"/>
      <c r="AR58" s="85"/>
      <c r="AS58" s="19"/>
      <c r="AT58" s="164"/>
      <c r="AU58" s="165"/>
      <c r="AV58" s="34"/>
      <c r="AW58" s="19"/>
      <c r="AX58" s="164"/>
      <c r="AY58" s="165"/>
      <c r="AZ58" s="296">
        <f>ROUND(F50*AC59,0)+(ROUND(ROUND(K50*AC59,0)*(1+AT10),0)+(ROUND(ROUND(Q58*AC59,0)*(1+AX10),0)))</f>
        <v>657</v>
      </c>
      <c r="BA58" s="22"/>
    </row>
    <row r="59" spans="1:53" ht="17.100000000000001" customHeight="1">
      <c r="A59" s="4">
        <v>15</v>
      </c>
      <c r="B59" s="5">
        <v>1794</v>
      </c>
      <c r="C59" s="6" t="s">
        <v>1876</v>
      </c>
      <c r="D59" s="43"/>
      <c r="E59" s="141"/>
      <c r="F59" s="141"/>
      <c r="G59" s="141"/>
      <c r="H59" s="141"/>
      <c r="I59" s="142"/>
      <c r="J59" s="139"/>
      <c r="K59" s="140"/>
      <c r="L59" s="140"/>
      <c r="M59" s="111"/>
      <c r="N59" s="111"/>
      <c r="O59" s="102"/>
      <c r="P59" s="112"/>
      <c r="Q59" s="106"/>
      <c r="R59" s="106"/>
      <c r="S59" s="15"/>
      <c r="T59" s="135"/>
      <c r="U59" s="110"/>
      <c r="V59" s="63" t="s">
        <v>2624</v>
      </c>
      <c r="W59" s="63"/>
      <c r="X59" s="63"/>
      <c r="Y59" s="63"/>
      <c r="Z59" s="63"/>
      <c r="AA59" s="63"/>
      <c r="AB59" s="17" t="s">
        <v>2622</v>
      </c>
      <c r="AC59" s="219">
        <v>0.7</v>
      </c>
      <c r="AD59" s="220"/>
      <c r="AE59" s="35" t="s">
        <v>2636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7" t="s">
        <v>2622</v>
      </c>
      <c r="AP59" s="186">
        <v>1</v>
      </c>
      <c r="AQ59" s="187"/>
      <c r="AR59" s="85"/>
      <c r="AS59" s="77"/>
      <c r="AT59" s="77"/>
      <c r="AU59" s="39"/>
      <c r="AV59" s="43"/>
      <c r="AW59" s="141"/>
      <c r="AX59" s="141"/>
      <c r="AY59" s="39"/>
      <c r="AZ59" s="18">
        <f>ROUND(ROUND(F50*AC59,0)*AP59,0)+(ROUND(ROUND(ROUND(K50*AC59,0)*AP59,0)*(1+AT10),0)+(ROUND(ROUND(ROUND(Q58*AC59,0)*AP59,0)*(1+AX10),0)))</f>
        <v>657</v>
      </c>
      <c r="BA59" s="22"/>
    </row>
    <row r="60" spans="1:53" ht="17.100000000000001" customHeight="1">
      <c r="A60" s="4">
        <v>15</v>
      </c>
      <c r="B60" s="5">
        <v>1795</v>
      </c>
      <c r="C60" s="6" t="s">
        <v>506</v>
      </c>
      <c r="D60" s="170"/>
      <c r="E60" s="180"/>
      <c r="F60" s="180"/>
      <c r="G60" s="180"/>
      <c r="H60" s="180"/>
      <c r="I60" s="160"/>
      <c r="J60" s="174"/>
      <c r="K60" s="180"/>
      <c r="L60" s="180"/>
      <c r="M60" s="180"/>
      <c r="N60" s="180"/>
      <c r="O60" s="160"/>
      <c r="P60" s="192" t="s">
        <v>894</v>
      </c>
      <c r="Q60" s="227"/>
      <c r="R60" s="227"/>
      <c r="S60" s="227"/>
      <c r="T60" s="227"/>
      <c r="U60" s="243"/>
      <c r="V60" s="11"/>
      <c r="W60" s="11"/>
      <c r="X60" s="11"/>
      <c r="Y60" s="11"/>
      <c r="Z60" s="21"/>
      <c r="AA60" s="21"/>
      <c r="AB60" s="11"/>
      <c r="AC60" s="36"/>
      <c r="AD60" s="37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31"/>
      <c r="AP60" s="32"/>
      <c r="AQ60" s="33"/>
      <c r="AR60" s="156"/>
      <c r="AS60" s="157"/>
      <c r="AT60" s="157"/>
      <c r="AU60" s="158"/>
      <c r="AV60" s="148"/>
      <c r="AW60" s="149"/>
      <c r="AX60" s="149"/>
      <c r="AY60" s="150"/>
      <c r="AZ60" s="296">
        <f>ROUND(F50,0)+(ROUND(K50*(1+AT10),0)+(ROUND(Q62*(1+AX10),0)))</f>
        <v>1060</v>
      </c>
      <c r="BA60" s="22"/>
    </row>
    <row r="61" spans="1:53" ht="17.100000000000001" customHeight="1">
      <c r="A61" s="4">
        <v>15</v>
      </c>
      <c r="B61" s="5">
        <v>1796</v>
      </c>
      <c r="C61" s="6" t="s">
        <v>507</v>
      </c>
      <c r="D61" s="147"/>
      <c r="E61" s="180"/>
      <c r="F61" s="180"/>
      <c r="G61" s="180"/>
      <c r="H61" s="180"/>
      <c r="I61" s="160"/>
      <c r="J61" s="147"/>
      <c r="K61" s="180"/>
      <c r="L61" s="180"/>
      <c r="M61" s="180"/>
      <c r="N61" s="180"/>
      <c r="O61" s="160"/>
      <c r="P61" s="228"/>
      <c r="Q61" s="229"/>
      <c r="R61" s="229"/>
      <c r="S61" s="229"/>
      <c r="T61" s="229"/>
      <c r="U61" s="244"/>
      <c r="V61" s="15"/>
      <c r="W61" s="15"/>
      <c r="X61" s="15"/>
      <c r="Y61" s="15"/>
      <c r="Z61" s="24"/>
      <c r="AA61" s="24"/>
      <c r="AB61" s="80"/>
      <c r="AC61" s="80"/>
      <c r="AD61" s="83"/>
      <c r="AE61" s="35" t="s">
        <v>2636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7" t="s">
        <v>2622</v>
      </c>
      <c r="AP61" s="186">
        <v>1</v>
      </c>
      <c r="AQ61" s="187"/>
      <c r="AR61" s="156"/>
      <c r="AS61" s="157"/>
      <c r="AT61" s="157"/>
      <c r="AU61" s="158"/>
      <c r="AV61" s="148"/>
      <c r="AW61" s="149"/>
      <c r="AX61" s="149"/>
      <c r="AY61" s="150"/>
      <c r="AZ61" s="296">
        <f>ROUND(F50*AP61,0)+(ROUND(ROUND(K50*AP61,0)*(1+AT10),0)+(ROUND(ROUND(Q62*AP61,0)*(1+AX10),0)))</f>
        <v>1060</v>
      </c>
      <c r="BA61" s="22"/>
    </row>
    <row r="62" spans="1:53" ht="17.100000000000001" customHeight="1">
      <c r="A62" s="4">
        <v>15</v>
      </c>
      <c r="B62" s="5">
        <v>1797</v>
      </c>
      <c r="C62" s="6" t="s">
        <v>1877</v>
      </c>
      <c r="D62" s="109"/>
      <c r="E62" s="111"/>
      <c r="F62" s="176"/>
      <c r="G62" s="176"/>
      <c r="H62" s="9"/>
      <c r="I62" s="111"/>
      <c r="J62" s="139"/>
      <c r="K62" s="176"/>
      <c r="L62" s="176"/>
      <c r="M62" s="9"/>
      <c r="N62" s="111"/>
      <c r="O62" s="102"/>
      <c r="P62" s="29"/>
      <c r="Q62" s="261">
        <v>421</v>
      </c>
      <c r="R62" s="261"/>
      <c r="S62" s="9" t="s">
        <v>394</v>
      </c>
      <c r="T62" s="111"/>
      <c r="U62" s="102"/>
      <c r="V62" s="61" t="s">
        <v>2623</v>
      </c>
      <c r="W62" s="61"/>
      <c r="X62" s="61"/>
      <c r="Y62" s="61"/>
      <c r="Z62" s="61"/>
      <c r="AA62" s="61"/>
      <c r="AB62" s="9"/>
      <c r="AC62" s="19"/>
      <c r="AD62" s="39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31"/>
      <c r="AP62" s="32"/>
      <c r="AQ62" s="33"/>
      <c r="AR62" s="85"/>
      <c r="AS62" s="19"/>
      <c r="AT62" s="164"/>
      <c r="AU62" s="165"/>
      <c r="AV62" s="34"/>
      <c r="AW62" s="19"/>
      <c r="AX62" s="164"/>
      <c r="AY62" s="165"/>
      <c r="AZ62" s="296">
        <f>ROUND(F50*AC63,0)+(ROUND(ROUND(K50*AC63,0)*(1+AT10),0)+(ROUND(ROUND(Q62*AC63,0)*(1+AX10),0)))</f>
        <v>743</v>
      </c>
      <c r="BA62" s="22"/>
    </row>
    <row r="63" spans="1:53" ht="17.100000000000001" customHeight="1">
      <c r="A63" s="4">
        <v>15</v>
      </c>
      <c r="B63" s="5">
        <v>1798</v>
      </c>
      <c r="C63" s="6" t="s">
        <v>1878</v>
      </c>
      <c r="D63" s="46"/>
      <c r="E63" s="135"/>
      <c r="F63" s="135"/>
      <c r="G63" s="135"/>
      <c r="H63" s="135"/>
      <c r="I63" s="136"/>
      <c r="J63" s="44"/>
      <c r="K63" s="45"/>
      <c r="L63" s="45"/>
      <c r="M63" s="106"/>
      <c r="N63" s="106"/>
      <c r="O63" s="110"/>
      <c r="P63" s="112"/>
      <c r="Q63" s="106"/>
      <c r="R63" s="106"/>
      <c r="S63" s="15"/>
      <c r="T63" s="135"/>
      <c r="U63" s="110"/>
      <c r="V63" s="63" t="s">
        <v>2624</v>
      </c>
      <c r="W63" s="63"/>
      <c r="X63" s="63"/>
      <c r="Y63" s="63"/>
      <c r="Z63" s="63"/>
      <c r="AA63" s="63"/>
      <c r="AB63" s="17" t="s">
        <v>2622</v>
      </c>
      <c r="AC63" s="219">
        <v>0.7</v>
      </c>
      <c r="AD63" s="220"/>
      <c r="AE63" s="35" t="s">
        <v>2636</v>
      </c>
      <c r="AF63" s="15"/>
      <c r="AG63" s="15"/>
      <c r="AH63" s="15"/>
      <c r="AI63" s="15"/>
      <c r="AJ63" s="15"/>
      <c r="AK63" s="15"/>
      <c r="AL63" s="15"/>
      <c r="AM63" s="15"/>
      <c r="AN63" s="15"/>
      <c r="AO63" s="17" t="s">
        <v>2622</v>
      </c>
      <c r="AP63" s="186">
        <v>1</v>
      </c>
      <c r="AQ63" s="187"/>
      <c r="AR63" s="85"/>
      <c r="AS63" s="77"/>
      <c r="AT63" s="77"/>
      <c r="AU63" s="39"/>
      <c r="AV63" s="43"/>
      <c r="AW63" s="141"/>
      <c r="AX63" s="141"/>
      <c r="AY63" s="39"/>
      <c r="AZ63" s="18">
        <f>ROUND(ROUND(F50*AC63,0)*AP63,0)+(ROUND(ROUND(ROUND(K50*AC63,0)*AP63,0)*(1+AT10),0)+(ROUND(ROUND(ROUND(Q62*AC63,0)*AP63,0)*(1+AX10),0)))</f>
        <v>743</v>
      </c>
      <c r="BA63" s="22"/>
    </row>
    <row r="64" spans="1:53" ht="17.100000000000001" customHeight="1">
      <c r="A64" s="4">
        <v>15</v>
      </c>
      <c r="B64" s="5">
        <v>1799</v>
      </c>
      <c r="C64" s="6" t="s">
        <v>508</v>
      </c>
      <c r="D64" s="204" t="s">
        <v>895</v>
      </c>
      <c r="E64" s="205"/>
      <c r="F64" s="205"/>
      <c r="G64" s="205"/>
      <c r="H64" s="205"/>
      <c r="I64" s="217"/>
      <c r="J64" s="188" t="s">
        <v>893</v>
      </c>
      <c r="K64" s="205"/>
      <c r="L64" s="205"/>
      <c r="M64" s="205"/>
      <c r="N64" s="205"/>
      <c r="O64" s="217"/>
      <c r="P64" s="192" t="s">
        <v>882</v>
      </c>
      <c r="Q64" s="227"/>
      <c r="R64" s="227"/>
      <c r="S64" s="227"/>
      <c r="T64" s="227"/>
      <c r="U64" s="243"/>
      <c r="V64" s="11"/>
      <c r="W64" s="11"/>
      <c r="X64" s="11"/>
      <c r="Y64" s="11"/>
      <c r="Z64" s="21"/>
      <c r="AA64" s="21"/>
      <c r="AB64" s="11"/>
      <c r="AC64" s="36"/>
      <c r="AD64" s="37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31"/>
      <c r="AP64" s="32"/>
      <c r="AQ64" s="33"/>
      <c r="AR64" s="156"/>
      <c r="AS64" s="157"/>
      <c r="AT64" s="157"/>
      <c r="AU64" s="158"/>
      <c r="AV64" s="148"/>
      <c r="AW64" s="149"/>
      <c r="AX64" s="149"/>
      <c r="AY64" s="150"/>
      <c r="AZ64" s="296">
        <f>ROUND(F66,0)+(ROUND(K66*(1+AT10),0)+(ROUND(Q66*(1+AX10),0)))</f>
        <v>737</v>
      </c>
      <c r="BA64" s="22"/>
    </row>
    <row r="65" spans="1:53" ht="17.100000000000001" customHeight="1">
      <c r="A65" s="4">
        <v>15</v>
      </c>
      <c r="B65" s="5">
        <v>1800</v>
      </c>
      <c r="C65" s="6" t="s">
        <v>509</v>
      </c>
      <c r="D65" s="206"/>
      <c r="E65" s="207"/>
      <c r="F65" s="207"/>
      <c r="G65" s="207"/>
      <c r="H65" s="207"/>
      <c r="I65" s="218"/>
      <c r="J65" s="206"/>
      <c r="K65" s="207"/>
      <c r="L65" s="207"/>
      <c r="M65" s="207"/>
      <c r="N65" s="207"/>
      <c r="O65" s="218"/>
      <c r="P65" s="228"/>
      <c r="Q65" s="229"/>
      <c r="R65" s="229"/>
      <c r="S65" s="229"/>
      <c r="T65" s="229"/>
      <c r="U65" s="244"/>
      <c r="V65" s="15"/>
      <c r="W65" s="15"/>
      <c r="X65" s="15"/>
      <c r="Y65" s="15"/>
      <c r="Z65" s="24"/>
      <c r="AA65" s="24"/>
      <c r="AB65" s="80"/>
      <c r="AC65" s="80"/>
      <c r="AD65" s="83"/>
      <c r="AE65" s="35" t="s">
        <v>2636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7" t="s">
        <v>2622</v>
      </c>
      <c r="AP65" s="186">
        <v>1</v>
      </c>
      <c r="AQ65" s="187"/>
      <c r="AR65" s="156"/>
      <c r="AS65" s="157"/>
      <c r="AT65" s="157"/>
      <c r="AU65" s="158"/>
      <c r="AV65" s="148"/>
      <c r="AW65" s="149"/>
      <c r="AX65" s="149"/>
      <c r="AY65" s="150"/>
      <c r="AZ65" s="296">
        <f>ROUND(F66*AP65,0)+(ROUND(ROUND(K66*AP65,0)*(1+AT10),0)+(ROUND(ROUND(Q66*AP65,0)*(1+AX10),0)))</f>
        <v>737</v>
      </c>
      <c r="BA65" s="22"/>
    </row>
    <row r="66" spans="1:53" ht="17.100000000000001" customHeight="1">
      <c r="A66" s="4">
        <v>15</v>
      </c>
      <c r="B66" s="5">
        <v>1801</v>
      </c>
      <c r="C66" s="6" t="s">
        <v>1879</v>
      </c>
      <c r="D66" s="109"/>
      <c r="E66" s="104"/>
      <c r="F66" s="261">
        <v>392</v>
      </c>
      <c r="G66" s="261"/>
      <c r="H66" s="9" t="s">
        <v>394</v>
      </c>
      <c r="I66" s="104"/>
      <c r="J66" s="139"/>
      <c r="K66" s="261">
        <v>178</v>
      </c>
      <c r="L66" s="261"/>
      <c r="M66" s="9" t="s">
        <v>394</v>
      </c>
      <c r="N66" s="104"/>
      <c r="O66" s="102"/>
      <c r="P66" s="29"/>
      <c r="Q66" s="261">
        <v>81</v>
      </c>
      <c r="R66" s="261"/>
      <c r="S66" s="9" t="s">
        <v>394</v>
      </c>
      <c r="T66" s="111"/>
      <c r="U66" s="102"/>
      <c r="V66" s="61" t="s">
        <v>2623</v>
      </c>
      <c r="W66" s="61"/>
      <c r="X66" s="61"/>
      <c r="Y66" s="61"/>
      <c r="Z66" s="61"/>
      <c r="AA66" s="61"/>
      <c r="AB66" s="9"/>
      <c r="AC66" s="19"/>
      <c r="AD66" s="39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31"/>
      <c r="AP66" s="32"/>
      <c r="AQ66" s="33"/>
      <c r="AR66" s="85"/>
      <c r="AS66" s="19"/>
      <c r="AT66" s="164"/>
      <c r="AU66" s="165"/>
      <c r="AV66" s="34"/>
      <c r="AW66" s="19"/>
      <c r="AX66" s="164"/>
      <c r="AY66" s="165"/>
      <c r="AZ66" s="296">
        <f>ROUND(F66*AC67,0)+(ROUND(ROUND(K66*AC67,0)*(1+AT10),0)+(ROUND(ROUND(Q66*AC67,0)*(1+AX10),0)))</f>
        <v>516</v>
      </c>
      <c r="BA66" s="22"/>
    </row>
    <row r="67" spans="1:53" ht="17.100000000000001" customHeight="1">
      <c r="A67" s="4">
        <v>15</v>
      </c>
      <c r="B67" s="5">
        <v>1802</v>
      </c>
      <c r="C67" s="6" t="s">
        <v>1880</v>
      </c>
      <c r="D67" s="43"/>
      <c r="E67" s="141"/>
      <c r="F67" s="141"/>
      <c r="G67" s="141"/>
      <c r="H67" s="141"/>
      <c r="I67" s="142"/>
      <c r="J67" s="139"/>
      <c r="K67" s="140"/>
      <c r="L67" s="140"/>
      <c r="M67" s="111"/>
      <c r="N67" s="111"/>
      <c r="O67" s="102"/>
      <c r="P67" s="109"/>
      <c r="Q67" s="111"/>
      <c r="R67" s="111"/>
      <c r="S67" s="9"/>
      <c r="T67" s="141"/>
      <c r="U67" s="102"/>
      <c r="V67" s="63" t="s">
        <v>2624</v>
      </c>
      <c r="W67" s="63"/>
      <c r="X67" s="63"/>
      <c r="Y67" s="63"/>
      <c r="Z67" s="63"/>
      <c r="AA67" s="63"/>
      <c r="AB67" s="17" t="s">
        <v>2622</v>
      </c>
      <c r="AC67" s="219">
        <v>0.7</v>
      </c>
      <c r="AD67" s="220"/>
      <c r="AE67" s="35" t="s">
        <v>2636</v>
      </c>
      <c r="AF67" s="15"/>
      <c r="AG67" s="15"/>
      <c r="AH67" s="15"/>
      <c r="AI67" s="15"/>
      <c r="AJ67" s="15"/>
      <c r="AK67" s="15"/>
      <c r="AL67" s="15"/>
      <c r="AM67" s="15"/>
      <c r="AN67" s="15"/>
      <c r="AO67" s="17" t="s">
        <v>2622</v>
      </c>
      <c r="AP67" s="186">
        <v>1</v>
      </c>
      <c r="AQ67" s="187"/>
      <c r="AR67" s="85"/>
      <c r="AS67" s="77"/>
      <c r="AT67" s="77"/>
      <c r="AU67" s="39"/>
      <c r="AV67" s="43"/>
      <c r="AW67" s="141"/>
      <c r="AX67" s="141"/>
      <c r="AY67" s="39"/>
      <c r="AZ67" s="18">
        <f>ROUND(ROUND(F66*AC67,0)*AP67,0)+(ROUND(ROUND(ROUND(K66*AC67,0)*AP67,0)*(1+AT10),0)+(ROUND(ROUND(ROUND(Q66*AC67,0)*AP67,0)*(1+AX10),0)))</f>
        <v>516</v>
      </c>
      <c r="BA67" s="22"/>
    </row>
    <row r="68" spans="1:53" ht="17.100000000000001" customHeight="1">
      <c r="A68" s="4">
        <v>15</v>
      </c>
      <c r="B68" s="5">
        <v>1803</v>
      </c>
      <c r="C68" s="6" t="s">
        <v>510</v>
      </c>
      <c r="D68" s="170"/>
      <c r="E68" s="180"/>
      <c r="F68" s="180"/>
      <c r="G68" s="180"/>
      <c r="H68" s="180"/>
      <c r="I68" s="160"/>
      <c r="J68" s="174"/>
      <c r="K68" s="180"/>
      <c r="L68" s="180"/>
      <c r="M68" s="180"/>
      <c r="N68" s="180"/>
      <c r="O68" s="160"/>
      <c r="P68" s="192" t="s">
        <v>884</v>
      </c>
      <c r="Q68" s="227"/>
      <c r="R68" s="227"/>
      <c r="S68" s="227"/>
      <c r="T68" s="227"/>
      <c r="U68" s="243"/>
      <c r="V68" s="11"/>
      <c r="W68" s="11"/>
      <c r="X68" s="11"/>
      <c r="Y68" s="11"/>
      <c r="Z68" s="21"/>
      <c r="AA68" s="21"/>
      <c r="AB68" s="11"/>
      <c r="AC68" s="36"/>
      <c r="AD68" s="37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1"/>
      <c r="AP68" s="32"/>
      <c r="AQ68" s="33"/>
      <c r="AR68" s="156"/>
      <c r="AS68" s="157"/>
      <c r="AT68" s="157"/>
      <c r="AU68" s="158"/>
      <c r="AV68" s="148"/>
      <c r="AW68" s="149"/>
      <c r="AX68" s="149"/>
      <c r="AY68" s="150"/>
      <c r="AZ68" s="296">
        <f>ROUND(F66,0)+(ROUND(K66*(1+AT10),0)+(ROUND(Q70*(1+AX10),0)))</f>
        <v>858</v>
      </c>
      <c r="BA68" s="22"/>
    </row>
    <row r="69" spans="1:53" ht="17.100000000000001" customHeight="1">
      <c r="A69" s="4">
        <v>15</v>
      </c>
      <c r="B69" s="5">
        <v>1804</v>
      </c>
      <c r="C69" s="6" t="s">
        <v>511</v>
      </c>
      <c r="D69" s="147"/>
      <c r="E69" s="180"/>
      <c r="F69" s="180"/>
      <c r="G69" s="180"/>
      <c r="H69" s="180"/>
      <c r="I69" s="160"/>
      <c r="J69" s="147"/>
      <c r="K69" s="180"/>
      <c r="L69" s="180"/>
      <c r="M69" s="180"/>
      <c r="N69" s="180"/>
      <c r="O69" s="160"/>
      <c r="P69" s="228"/>
      <c r="Q69" s="229"/>
      <c r="R69" s="229"/>
      <c r="S69" s="229"/>
      <c r="T69" s="229"/>
      <c r="U69" s="244"/>
      <c r="V69" s="15"/>
      <c r="W69" s="15"/>
      <c r="X69" s="15"/>
      <c r="Y69" s="15"/>
      <c r="Z69" s="24"/>
      <c r="AA69" s="24"/>
      <c r="AB69" s="80"/>
      <c r="AC69" s="80"/>
      <c r="AD69" s="83"/>
      <c r="AE69" s="35" t="s">
        <v>2636</v>
      </c>
      <c r="AF69" s="15"/>
      <c r="AG69" s="15"/>
      <c r="AH69" s="15"/>
      <c r="AI69" s="15"/>
      <c r="AJ69" s="15"/>
      <c r="AK69" s="15"/>
      <c r="AL69" s="15"/>
      <c r="AM69" s="15"/>
      <c r="AN69" s="15"/>
      <c r="AO69" s="17" t="s">
        <v>2622</v>
      </c>
      <c r="AP69" s="186">
        <v>1</v>
      </c>
      <c r="AQ69" s="187"/>
      <c r="AR69" s="156"/>
      <c r="AS69" s="157"/>
      <c r="AT69" s="157"/>
      <c r="AU69" s="158"/>
      <c r="AV69" s="148"/>
      <c r="AW69" s="149"/>
      <c r="AX69" s="149"/>
      <c r="AY69" s="150"/>
      <c r="AZ69" s="296">
        <f>ROUND(F66*AP69,0)+(ROUND(ROUND(K66*AP69,0)*(1+AT10),0)+(ROUND(ROUND(Q70*AP69,0)*(1+AX10),0)))</f>
        <v>858</v>
      </c>
      <c r="BA69" s="22"/>
    </row>
    <row r="70" spans="1:53" ht="17.100000000000001" customHeight="1">
      <c r="A70" s="4">
        <v>15</v>
      </c>
      <c r="B70" s="5">
        <v>1805</v>
      </c>
      <c r="C70" s="6" t="s">
        <v>1881</v>
      </c>
      <c r="D70" s="109"/>
      <c r="E70" s="111"/>
      <c r="F70" s="176"/>
      <c r="G70" s="176"/>
      <c r="H70" s="9"/>
      <c r="I70" s="111"/>
      <c r="J70" s="139"/>
      <c r="K70" s="176"/>
      <c r="L70" s="176"/>
      <c r="M70" s="9"/>
      <c r="N70" s="111"/>
      <c r="O70" s="102"/>
      <c r="P70" s="29"/>
      <c r="Q70" s="261">
        <v>162</v>
      </c>
      <c r="R70" s="261"/>
      <c r="S70" s="9" t="s">
        <v>394</v>
      </c>
      <c r="T70" s="111"/>
      <c r="U70" s="102"/>
      <c r="V70" s="61" t="s">
        <v>2623</v>
      </c>
      <c r="W70" s="61"/>
      <c r="X70" s="61"/>
      <c r="Y70" s="61"/>
      <c r="Z70" s="61"/>
      <c r="AA70" s="61"/>
      <c r="AB70" s="9"/>
      <c r="AC70" s="19"/>
      <c r="AD70" s="39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31"/>
      <c r="AP70" s="32"/>
      <c r="AQ70" s="33"/>
      <c r="AR70" s="85"/>
      <c r="AS70" s="19"/>
      <c r="AT70" s="164"/>
      <c r="AU70" s="165"/>
      <c r="AV70" s="34"/>
      <c r="AW70" s="19"/>
      <c r="AX70" s="164"/>
      <c r="AY70" s="165"/>
      <c r="AZ70" s="296">
        <f>ROUND(F66*AC71,0)+(ROUND(ROUND(K66*AC71,0)*(1+AT10),0)+(ROUND(ROUND(Q70*AC71,0)*(1+AX10),0)))</f>
        <v>600</v>
      </c>
      <c r="BA70" s="22"/>
    </row>
    <row r="71" spans="1:53" ht="17.100000000000001" customHeight="1">
      <c r="A71" s="4">
        <v>15</v>
      </c>
      <c r="B71" s="5">
        <v>1806</v>
      </c>
      <c r="C71" s="6" t="s">
        <v>1882</v>
      </c>
      <c r="D71" s="43"/>
      <c r="E71" s="141"/>
      <c r="F71" s="141"/>
      <c r="G71" s="141"/>
      <c r="H71" s="141"/>
      <c r="I71" s="142"/>
      <c r="J71" s="139"/>
      <c r="K71" s="140"/>
      <c r="L71" s="140"/>
      <c r="M71" s="111"/>
      <c r="N71" s="111"/>
      <c r="O71" s="102"/>
      <c r="P71" s="109"/>
      <c r="Q71" s="111"/>
      <c r="R71" s="111"/>
      <c r="S71" s="9"/>
      <c r="T71" s="141"/>
      <c r="U71" s="102"/>
      <c r="V71" s="63" t="s">
        <v>2624</v>
      </c>
      <c r="W71" s="63"/>
      <c r="X71" s="63"/>
      <c r="Y71" s="63"/>
      <c r="Z71" s="63"/>
      <c r="AA71" s="63"/>
      <c r="AB71" s="17" t="s">
        <v>2622</v>
      </c>
      <c r="AC71" s="219">
        <v>0.7</v>
      </c>
      <c r="AD71" s="220"/>
      <c r="AE71" s="35" t="s">
        <v>2636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7" t="s">
        <v>2622</v>
      </c>
      <c r="AP71" s="186">
        <v>1</v>
      </c>
      <c r="AQ71" s="187"/>
      <c r="AR71" s="85"/>
      <c r="AS71" s="77"/>
      <c r="AT71" s="77"/>
      <c r="AU71" s="39"/>
      <c r="AV71" s="43"/>
      <c r="AW71" s="141"/>
      <c r="AX71" s="141"/>
      <c r="AY71" s="39"/>
      <c r="AZ71" s="18">
        <f>ROUND(ROUND(F66*AC71,0)*AP71,0)+(ROUND(ROUND(ROUND(K66*AC71,0)*AP71,0)*(1+AT10),0)+(ROUND(ROUND(ROUND(Q70*AC71,0)*AP71,0)*(1+AX10),0)))</f>
        <v>600</v>
      </c>
      <c r="BA71" s="22"/>
    </row>
    <row r="72" spans="1:53" ht="17.100000000000001" customHeight="1">
      <c r="A72" s="4">
        <v>15</v>
      </c>
      <c r="B72" s="5">
        <v>1807</v>
      </c>
      <c r="C72" s="6" t="s">
        <v>637</v>
      </c>
      <c r="D72" s="170"/>
      <c r="E72" s="180"/>
      <c r="F72" s="180"/>
      <c r="G72" s="180"/>
      <c r="H72" s="180"/>
      <c r="I72" s="160"/>
      <c r="J72" s="174"/>
      <c r="K72" s="180"/>
      <c r="L72" s="180"/>
      <c r="M72" s="180"/>
      <c r="N72" s="180"/>
      <c r="O72" s="160"/>
      <c r="P72" s="192" t="s">
        <v>889</v>
      </c>
      <c r="Q72" s="227"/>
      <c r="R72" s="227"/>
      <c r="S72" s="227"/>
      <c r="T72" s="227"/>
      <c r="U72" s="243"/>
      <c r="V72" s="11"/>
      <c r="W72" s="11"/>
      <c r="X72" s="11"/>
      <c r="Y72" s="11"/>
      <c r="Z72" s="21"/>
      <c r="AA72" s="21"/>
      <c r="AB72" s="11"/>
      <c r="AC72" s="36"/>
      <c r="AD72" s="37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1"/>
      <c r="AP72" s="32"/>
      <c r="AQ72" s="33"/>
      <c r="AR72" s="156"/>
      <c r="AS72" s="157"/>
      <c r="AT72" s="157"/>
      <c r="AU72" s="158"/>
      <c r="AV72" s="148"/>
      <c r="AW72" s="149"/>
      <c r="AX72" s="149"/>
      <c r="AY72" s="150"/>
      <c r="AZ72" s="296">
        <f>ROUND(F66,0)+(ROUND(K66*(1+AT10),0)+(ROUND(Q74*(1+AX10),0)))</f>
        <v>980</v>
      </c>
      <c r="BA72" s="22"/>
    </row>
    <row r="73" spans="1:53" ht="17.100000000000001" customHeight="1">
      <c r="A73" s="4">
        <v>15</v>
      </c>
      <c r="B73" s="5">
        <v>1808</v>
      </c>
      <c r="C73" s="6" t="s">
        <v>638</v>
      </c>
      <c r="D73" s="147"/>
      <c r="E73" s="180"/>
      <c r="F73" s="180"/>
      <c r="G73" s="180"/>
      <c r="H73" s="180"/>
      <c r="I73" s="160"/>
      <c r="J73" s="147"/>
      <c r="K73" s="180"/>
      <c r="L73" s="180"/>
      <c r="M73" s="180"/>
      <c r="N73" s="180"/>
      <c r="O73" s="160"/>
      <c r="P73" s="228"/>
      <c r="Q73" s="229"/>
      <c r="R73" s="229"/>
      <c r="S73" s="229"/>
      <c r="T73" s="229"/>
      <c r="U73" s="244"/>
      <c r="V73" s="15"/>
      <c r="W73" s="15"/>
      <c r="X73" s="15"/>
      <c r="Y73" s="15"/>
      <c r="Z73" s="24"/>
      <c r="AA73" s="24"/>
      <c r="AB73" s="80"/>
      <c r="AC73" s="80"/>
      <c r="AD73" s="83"/>
      <c r="AE73" s="35" t="s">
        <v>2636</v>
      </c>
      <c r="AF73" s="15"/>
      <c r="AG73" s="15"/>
      <c r="AH73" s="15"/>
      <c r="AI73" s="15"/>
      <c r="AJ73" s="15"/>
      <c r="AK73" s="15"/>
      <c r="AL73" s="15"/>
      <c r="AM73" s="15"/>
      <c r="AN73" s="15"/>
      <c r="AO73" s="17" t="s">
        <v>2622</v>
      </c>
      <c r="AP73" s="186">
        <v>1</v>
      </c>
      <c r="AQ73" s="187"/>
      <c r="AR73" s="156"/>
      <c r="AS73" s="157"/>
      <c r="AT73" s="157"/>
      <c r="AU73" s="158"/>
      <c r="AV73" s="148"/>
      <c r="AW73" s="149"/>
      <c r="AX73" s="149"/>
      <c r="AY73" s="150"/>
      <c r="AZ73" s="296">
        <f>ROUND(F66*AP73,0)+(ROUND(ROUND(K66*AP73,0)*(1+AT10),0)+(ROUND(ROUND(Q74*AP73,0)*(1+AX10),0)))</f>
        <v>980</v>
      </c>
      <c r="BA73" s="22"/>
    </row>
    <row r="74" spans="1:53" ht="17.100000000000001" customHeight="1">
      <c r="A74" s="4">
        <v>15</v>
      </c>
      <c r="B74" s="5">
        <v>1809</v>
      </c>
      <c r="C74" s="6" t="s">
        <v>1883</v>
      </c>
      <c r="D74" s="109"/>
      <c r="E74" s="111"/>
      <c r="F74" s="176"/>
      <c r="G74" s="176"/>
      <c r="H74" s="9"/>
      <c r="I74" s="111"/>
      <c r="J74" s="139"/>
      <c r="K74" s="176"/>
      <c r="L74" s="176"/>
      <c r="M74" s="9"/>
      <c r="N74" s="111"/>
      <c r="O74" s="102"/>
      <c r="P74" s="29"/>
      <c r="Q74" s="261">
        <v>243</v>
      </c>
      <c r="R74" s="261"/>
      <c r="S74" s="9" t="s">
        <v>394</v>
      </c>
      <c r="T74" s="111"/>
      <c r="U74" s="102"/>
      <c r="V74" s="61" t="s">
        <v>2623</v>
      </c>
      <c r="W74" s="61"/>
      <c r="X74" s="61"/>
      <c r="Y74" s="61"/>
      <c r="Z74" s="61"/>
      <c r="AA74" s="61"/>
      <c r="AB74" s="9"/>
      <c r="AC74" s="19"/>
      <c r="AD74" s="39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1"/>
      <c r="AP74" s="32"/>
      <c r="AQ74" s="33"/>
      <c r="AR74" s="85"/>
      <c r="AS74" s="19"/>
      <c r="AT74" s="164"/>
      <c r="AU74" s="165"/>
      <c r="AV74" s="34"/>
      <c r="AW74" s="19"/>
      <c r="AX74" s="164"/>
      <c r="AY74" s="165"/>
      <c r="AZ74" s="296">
        <f>ROUND(F66*AC75,0)+(ROUND(ROUND(K66*AC75,0)*(1+AT10),0)+(ROUND(ROUND(Q74*AC75,0)*(1+AX10),0)))</f>
        <v>685</v>
      </c>
      <c r="BA74" s="22"/>
    </row>
    <row r="75" spans="1:53" ht="17.100000000000001" customHeight="1">
      <c r="A75" s="4">
        <v>15</v>
      </c>
      <c r="B75" s="5">
        <v>1810</v>
      </c>
      <c r="C75" s="6" t="s">
        <v>1884</v>
      </c>
      <c r="D75" s="46"/>
      <c r="E75" s="135"/>
      <c r="F75" s="135"/>
      <c r="G75" s="135"/>
      <c r="H75" s="135"/>
      <c r="I75" s="136"/>
      <c r="J75" s="44"/>
      <c r="K75" s="45"/>
      <c r="L75" s="45"/>
      <c r="M75" s="106"/>
      <c r="N75" s="106"/>
      <c r="O75" s="110"/>
      <c r="P75" s="112"/>
      <c r="Q75" s="106"/>
      <c r="R75" s="106"/>
      <c r="S75" s="15"/>
      <c r="T75" s="135"/>
      <c r="U75" s="110"/>
      <c r="V75" s="63" t="s">
        <v>2624</v>
      </c>
      <c r="W75" s="63"/>
      <c r="X75" s="63"/>
      <c r="Y75" s="63"/>
      <c r="Z75" s="63"/>
      <c r="AA75" s="63"/>
      <c r="AB75" s="17" t="s">
        <v>2622</v>
      </c>
      <c r="AC75" s="219">
        <v>0.7</v>
      </c>
      <c r="AD75" s="220"/>
      <c r="AE75" s="35" t="s">
        <v>2636</v>
      </c>
      <c r="AF75" s="15"/>
      <c r="AG75" s="15"/>
      <c r="AH75" s="15"/>
      <c r="AI75" s="15"/>
      <c r="AJ75" s="15"/>
      <c r="AK75" s="15"/>
      <c r="AL75" s="15"/>
      <c r="AM75" s="15"/>
      <c r="AN75" s="15"/>
      <c r="AO75" s="17" t="s">
        <v>2622</v>
      </c>
      <c r="AP75" s="186">
        <v>1</v>
      </c>
      <c r="AQ75" s="187"/>
      <c r="AR75" s="85"/>
      <c r="AS75" s="77"/>
      <c r="AT75" s="77"/>
      <c r="AU75" s="39"/>
      <c r="AV75" s="43"/>
      <c r="AW75" s="141"/>
      <c r="AX75" s="141"/>
      <c r="AY75" s="39"/>
      <c r="AZ75" s="18">
        <f>ROUND(ROUND(F66*AC75,0)*AP75,0)+(ROUND(ROUND(ROUND(K66*AC75,0)*AP75,0)*(1+AT10),0)+(ROUND(ROUND(ROUND(Q74*AC75,0)*AP75,0)*(1+AX10),0)))</f>
        <v>685</v>
      </c>
      <c r="BA75" s="22"/>
    </row>
    <row r="76" spans="1:53" ht="17.100000000000001" customHeight="1">
      <c r="A76" s="4">
        <v>15</v>
      </c>
      <c r="B76" s="5">
        <v>1811</v>
      </c>
      <c r="C76" s="6" t="s">
        <v>639</v>
      </c>
      <c r="D76" s="204" t="s">
        <v>896</v>
      </c>
      <c r="E76" s="205"/>
      <c r="F76" s="205"/>
      <c r="G76" s="205"/>
      <c r="H76" s="205"/>
      <c r="I76" s="217"/>
      <c r="J76" s="188" t="s">
        <v>893</v>
      </c>
      <c r="K76" s="205"/>
      <c r="L76" s="205"/>
      <c r="M76" s="205"/>
      <c r="N76" s="205"/>
      <c r="O76" s="217"/>
      <c r="P76" s="192" t="s">
        <v>882</v>
      </c>
      <c r="Q76" s="227"/>
      <c r="R76" s="227"/>
      <c r="S76" s="227"/>
      <c r="T76" s="227"/>
      <c r="U76" s="243"/>
      <c r="V76" s="11"/>
      <c r="W76" s="11"/>
      <c r="X76" s="11"/>
      <c r="Y76" s="11"/>
      <c r="Z76" s="21"/>
      <c r="AA76" s="21"/>
      <c r="AB76" s="11"/>
      <c r="AC76" s="36"/>
      <c r="AD76" s="37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31"/>
      <c r="AP76" s="32"/>
      <c r="AQ76" s="33"/>
      <c r="AR76" s="156"/>
      <c r="AS76" s="157"/>
      <c r="AT76" s="157"/>
      <c r="AU76" s="158"/>
      <c r="AV76" s="148"/>
      <c r="AW76" s="149"/>
      <c r="AX76" s="149"/>
      <c r="AY76" s="150"/>
      <c r="AZ76" s="296">
        <f>ROUND(F78,0)+(ROUND(K78*(1+AT10),0)+(ROUND(Q78*(1+AX10),0)))</f>
        <v>793</v>
      </c>
      <c r="BA76" s="22"/>
    </row>
    <row r="77" spans="1:53" ht="17.100000000000001" customHeight="1">
      <c r="A77" s="4">
        <v>15</v>
      </c>
      <c r="B77" s="5">
        <v>1812</v>
      </c>
      <c r="C77" s="6" t="s">
        <v>640</v>
      </c>
      <c r="D77" s="206"/>
      <c r="E77" s="207"/>
      <c r="F77" s="207"/>
      <c r="G77" s="207"/>
      <c r="H77" s="207"/>
      <c r="I77" s="218"/>
      <c r="J77" s="206"/>
      <c r="K77" s="207"/>
      <c r="L77" s="207"/>
      <c r="M77" s="207"/>
      <c r="N77" s="207"/>
      <c r="O77" s="218"/>
      <c r="P77" s="228"/>
      <c r="Q77" s="229"/>
      <c r="R77" s="229"/>
      <c r="S77" s="229"/>
      <c r="T77" s="229"/>
      <c r="U77" s="244"/>
      <c r="V77" s="15"/>
      <c r="W77" s="15"/>
      <c r="X77" s="15"/>
      <c r="Y77" s="15"/>
      <c r="Z77" s="24"/>
      <c r="AA77" s="24"/>
      <c r="AB77" s="80"/>
      <c r="AC77" s="80"/>
      <c r="AD77" s="83"/>
      <c r="AE77" s="35" t="s">
        <v>2636</v>
      </c>
      <c r="AF77" s="15"/>
      <c r="AG77" s="15"/>
      <c r="AH77" s="15"/>
      <c r="AI77" s="15"/>
      <c r="AJ77" s="15"/>
      <c r="AK77" s="15"/>
      <c r="AL77" s="15"/>
      <c r="AM77" s="15"/>
      <c r="AN77" s="15"/>
      <c r="AO77" s="17" t="s">
        <v>2622</v>
      </c>
      <c r="AP77" s="186">
        <v>1</v>
      </c>
      <c r="AQ77" s="187"/>
      <c r="AR77" s="156"/>
      <c r="AS77" s="157"/>
      <c r="AT77" s="157"/>
      <c r="AU77" s="158"/>
      <c r="AV77" s="148"/>
      <c r="AW77" s="149"/>
      <c r="AX77" s="149"/>
      <c r="AY77" s="150"/>
      <c r="AZ77" s="296">
        <f>ROUND(F78*AP77,0)+(ROUND(ROUND(K78*AP77,0)*(1+AT10),0)+(ROUND(ROUND(Q78*AP77,0)*(1+AX10),0)))</f>
        <v>793</v>
      </c>
      <c r="BA77" s="22"/>
    </row>
    <row r="78" spans="1:53" ht="17.100000000000001" customHeight="1">
      <c r="A78" s="4">
        <v>15</v>
      </c>
      <c r="B78" s="5">
        <v>1813</v>
      </c>
      <c r="C78" s="6" t="s">
        <v>1885</v>
      </c>
      <c r="D78" s="109"/>
      <c r="E78" s="104"/>
      <c r="F78" s="261">
        <v>570</v>
      </c>
      <c r="G78" s="261"/>
      <c r="H78" s="9" t="s">
        <v>394</v>
      </c>
      <c r="I78" s="104"/>
      <c r="J78" s="139"/>
      <c r="K78" s="261">
        <v>81</v>
      </c>
      <c r="L78" s="261"/>
      <c r="M78" s="9" t="s">
        <v>394</v>
      </c>
      <c r="N78" s="104"/>
      <c r="O78" s="102"/>
      <c r="P78" s="29"/>
      <c r="Q78" s="261">
        <v>81</v>
      </c>
      <c r="R78" s="261"/>
      <c r="S78" s="9" t="s">
        <v>394</v>
      </c>
      <c r="T78" s="111"/>
      <c r="U78" s="102"/>
      <c r="V78" s="61" t="s">
        <v>2623</v>
      </c>
      <c r="W78" s="61"/>
      <c r="X78" s="61"/>
      <c r="Y78" s="61"/>
      <c r="Z78" s="61"/>
      <c r="AA78" s="61"/>
      <c r="AB78" s="9"/>
      <c r="AC78" s="19"/>
      <c r="AD78" s="39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31"/>
      <c r="AP78" s="32"/>
      <c r="AQ78" s="33"/>
      <c r="AR78" s="85"/>
      <c r="AS78" s="19"/>
      <c r="AT78" s="164"/>
      <c r="AU78" s="165"/>
      <c r="AV78" s="34"/>
      <c r="AW78" s="19"/>
      <c r="AX78" s="164"/>
      <c r="AY78" s="165"/>
      <c r="AZ78" s="296">
        <f>ROUND(F78*AC79,0)+(ROUND(ROUND(K78*AC79,0)*(1+AT10),0)+(ROUND(ROUND(Q78*AC79,0)*(1+AX10),0)))</f>
        <v>556</v>
      </c>
      <c r="BA78" s="22"/>
    </row>
    <row r="79" spans="1:53" ht="17.100000000000001" customHeight="1">
      <c r="A79" s="4">
        <v>15</v>
      </c>
      <c r="B79" s="5">
        <v>1814</v>
      </c>
      <c r="C79" s="6" t="s">
        <v>1886</v>
      </c>
      <c r="D79" s="43"/>
      <c r="E79" s="141"/>
      <c r="F79" s="141"/>
      <c r="G79" s="141"/>
      <c r="H79" s="141"/>
      <c r="I79" s="142"/>
      <c r="J79" s="139"/>
      <c r="K79" s="140"/>
      <c r="L79" s="140"/>
      <c r="M79" s="111"/>
      <c r="N79" s="111"/>
      <c r="O79" s="102"/>
      <c r="P79" s="109"/>
      <c r="Q79" s="111"/>
      <c r="R79" s="111"/>
      <c r="S79" s="9"/>
      <c r="T79" s="141"/>
      <c r="U79" s="102"/>
      <c r="V79" s="63" t="s">
        <v>2624</v>
      </c>
      <c r="W79" s="63"/>
      <c r="X79" s="63"/>
      <c r="Y79" s="63"/>
      <c r="Z79" s="63"/>
      <c r="AA79" s="63"/>
      <c r="AB79" s="17" t="s">
        <v>2622</v>
      </c>
      <c r="AC79" s="219">
        <v>0.7</v>
      </c>
      <c r="AD79" s="220"/>
      <c r="AE79" s="35" t="s">
        <v>2636</v>
      </c>
      <c r="AF79" s="15"/>
      <c r="AG79" s="15"/>
      <c r="AH79" s="15"/>
      <c r="AI79" s="15"/>
      <c r="AJ79" s="15"/>
      <c r="AK79" s="15"/>
      <c r="AL79" s="15"/>
      <c r="AM79" s="15"/>
      <c r="AN79" s="15"/>
      <c r="AO79" s="17" t="s">
        <v>2622</v>
      </c>
      <c r="AP79" s="186">
        <v>1</v>
      </c>
      <c r="AQ79" s="187"/>
      <c r="AR79" s="85"/>
      <c r="AS79" s="77"/>
      <c r="AT79" s="77"/>
      <c r="AU79" s="39"/>
      <c r="AV79" s="43"/>
      <c r="AW79" s="141"/>
      <c r="AX79" s="141"/>
      <c r="AY79" s="39"/>
      <c r="AZ79" s="18">
        <f>ROUND(ROUND(F78*AC79,0)*AP79,0)+(ROUND(ROUND(ROUND(K78*AC79,0)*AP79,0)*(1+AT10),0)+(ROUND(ROUND(ROUND(Q78*AC79,0)*AP79,0)*(1+AX10),0)))</f>
        <v>556</v>
      </c>
      <c r="BA79" s="22"/>
    </row>
    <row r="80" spans="1:53" ht="17.100000000000001" customHeight="1">
      <c r="A80" s="4">
        <v>15</v>
      </c>
      <c r="B80" s="5">
        <v>1815</v>
      </c>
      <c r="C80" s="6" t="s">
        <v>641</v>
      </c>
      <c r="D80" s="170"/>
      <c r="E80" s="180"/>
      <c r="F80" s="180"/>
      <c r="G80" s="180"/>
      <c r="H80" s="180"/>
      <c r="I80" s="160"/>
      <c r="J80" s="174"/>
      <c r="K80" s="180"/>
      <c r="L80" s="180"/>
      <c r="M80" s="180"/>
      <c r="N80" s="180"/>
      <c r="O80" s="160"/>
      <c r="P80" s="192" t="s">
        <v>884</v>
      </c>
      <c r="Q80" s="227"/>
      <c r="R80" s="227"/>
      <c r="S80" s="227"/>
      <c r="T80" s="227"/>
      <c r="U80" s="243"/>
      <c r="V80" s="11"/>
      <c r="W80" s="11"/>
      <c r="X80" s="11"/>
      <c r="Y80" s="11"/>
      <c r="Z80" s="21"/>
      <c r="AA80" s="21"/>
      <c r="AB80" s="11"/>
      <c r="AC80" s="36"/>
      <c r="AD80" s="37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31"/>
      <c r="AP80" s="32"/>
      <c r="AQ80" s="33"/>
      <c r="AR80" s="156"/>
      <c r="AS80" s="157"/>
      <c r="AT80" s="157"/>
      <c r="AU80" s="158"/>
      <c r="AV80" s="148"/>
      <c r="AW80" s="149"/>
      <c r="AX80" s="149"/>
      <c r="AY80" s="150"/>
      <c r="AZ80" s="296">
        <f>ROUND(F78,0)+(ROUND(K78*(1+AT10),0)+(ROUND(Q82*(1+AX10),0)))</f>
        <v>914</v>
      </c>
      <c r="BA80" s="22"/>
    </row>
    <row r="81" spans="1:54" ht="17.100000000000001" customHeight="1">
      <c r="A81" s="4">
        <v>15</v>
      </c>
      <c r="B81" s="5">
        <v>1816</v>
      </c>
      <c r="C81" s="6" t="s">
        <v>642</v>
      </c>
      <c r="D81" s="147"/>
      <c r="E81" s="180"/>
      <c r="F81" s="180"/>
      <c r="G81" s="180"/>
      <c r="H81" s="180"/>
      <c r="I81" s="160"/>
      <c r="J81" s="147"/>
      <c r="K81" s="180"/>
      <c r="L81" s="180"/>
      <c r="M81" s="180"/>
      <c r="N81" s="180"/>
      <c r="O81" s="160"/>
      <c r="P81" s="228"/>
      <c r="Q81" s="229"/>
      <c r="R81" s="229"/>
      <c r="S81" s="229"/>
      <c r="T81" s="229"/>
      <c r="U81" s="244"/>
      <c r="V81" s="15"/>
      <c r="W81" s="15"/>
      <c r="X81" s="15"/>
      <c r="Y81" s="15"/>
      <c r="Z81" s="24"/>
      <c r="AA81" s="24"/>
      <c r="AB81" s="80"/>
      <c r="AC81" s="80"/>
      <c r="AD81" s="83"/>
      <c r="AE81" s="35" t="s">
        <v>2636</v>
      </c>
      <c r="AF81" s="15"/>
      <c r="AG81" s="15"/>
      <c r="AH81" s="15"/>
      <c r="AI81" s="15"/>
      <c r="AJ81" s="15"/>
      <c r="AK81" s="15"/>
      <c r="AL81" s="15"/>
      <c r="AM81" s="15"/>
      <c r="AN81" s="15"/>
      <c r="AO81" s="17" t="s">
        <v>2622</v>
      </c>
      <c r="AP81" s="186">
        <v>1</v>
      </c>
      <c r="AQ81" s="187"/>
      <c r="AR81" s="156"/>
      <c r="AS81" s="157"/>
      <c r="AT81" s="157"/>
      <c r="AU81" s="158"/>
      <c r="AV81" s="148"/>
      <c r="AW81" s="149"/>
      <c r="AX81" s="149"/>
      <c r="AY81" s="150"/>
      <c r="AZ81" s="296">
        <f>ROUND(F78*AP81,0)+(ROUND(ROUND(K78*AP81,0)*(1+AT10),0)+(ROUND(ROUND(Q82*AP81,0)*(1+AX10),0)))</f>
        <v>914</v>
      </c>
      <c r="BA81" s="22"/>
    </row>
    <row r="82" spans="1:54" ht="17.100000000000001" customHeight="1">
      <c r="A82" s="4">
        <v>15</v>
      </c>
      <c r="B82" s="5">
        <v>1817</v>
      </c>
      <c r="C82" s="6" t="s">
        <v>1887</v>
      </c>
      <c r="D82" s="109"/>
      <c r="E82" s="111"/>
      <c r="F82" s="176"/>
      <c r="G82" s="176"/>
      <c r="H82" s="9"/>
      <c r="I82" s="111"/>
      <c r="J82" s="139"/>
      <c r="K82" s="176"/>
      <c r="L82" s="176"/>
      <c r="M82" s="9"/>
      <c r="N82" s="111"/>
      <c r="O82" s="102"/>
      <c r="P82" s="29"/>
      <c r="Q82" s="261">
        <v>162</v>
      </c>
      <c r="R82" s="261"/>
      <c r="S82" s="9" t="s">
        <v>394</v>
      </c>
      <c r="T82" s="111"/>
      <c r="U82" s="102"/>
      <c r="V82" s="61" t="s">
        <v>2623</v>
      </c>
      <c r="W82" s="61"/>
      <c r="X82" s="61"/>
      <c r="Y82" s="61"/>
      <c r="Z82" s="61"/>
      <c r="AA82" s="61"/>
      <c r="AB82" s="9"/>
      <c r="AC82" s="19"/>
      <c r="AD82" s="39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31"/>
      <c r="AP82" s="32"/>
      <c r="AQ82" s="33"/>
      <c r="AR82" s="85"/>
      <c r="AS82" s="19"/>
      <c r="AT82" s="164"/>
      <c r="AU82" s="165"/>
      <c r="AV82" s="34"/>
      <c r="AW82" s="19"/>
      <c r="AX82" s="164"/>
      <c r="AY82" s="165"/>
      <c r="AZ82" s="296">
        <f>ROUND(F78*AC83,0)+(ROUND(ROUND(K78*AC83,0)*(1+AT10),0)+(ROUND(ROUND(Q82*AC83,0)*(1+AX10),0)))</f>
        <v>640</v>
      </c>
      <c r="BA82" s="22"/>
    </row>
    <row r="83" spans="1:54" ht="17.100000000000001" customHeight="1">
      <c r="A83" s="4">
        <v>15</v>
      </c>
      <c r="B83" s="5">
        <v>1818</v>
      </c>
      <c r="C83" s="6" t="s">
        <v>1888</v>
      </c>
      <c r="D83" s="43"/>
      <c r="E83" s="141"/>
      <c r="F83" s="141"/>
      <c r="G83" s="141"/>
      <c r="H83" s="141"/>
      <c r="I83" s="142"/>
      <c r="J83" s="44"/>
      <c r="K83" s="45"/>
      <c r="L83" s="45"/>
      <c r="M83" s="106"/>
      <c r="N83" s="106"/>
      <c r="O83" s="110"/>
      <c r="P83" s="112"/>
      <c r="Q83" s="106"/>
      <c r="R83" s="106"/>
      <c r="S83" s="15"/>
      <c r="T83" s="135"/>
      <c r="U83" s="110"/>
      <c r="V83" s="63" t="s">
        <v>2624</v>
      </c>
      <c r="W83" s="63"/>
      <c r="X83" s="63"/>
      <c r="Y83" s="63"/>
      <c r="Z83" s="63"/>
      <c r="AA83" s="63"/>
      <c r="AB83" s="17" t="s">
        <v>2622</v>
      </c>
      <c r="AC83" s="219">
        <v>0.7</v>
      </c>
      <c r="AD83" s="220"/>
      <c r="AE83" s="35" t="s">
        <v>2636</v>
      </c>
      <c r="AF83" s="15"/>
      <c r="AG83" s="15"/>
      <c r="AH83" s="15"/>
      <c r="AI83" s="15"/>
      <c r="AJ83" s="15"/>
      <c r="AK83" s="15"/>
      <c r="AL83" s="15"/>
      <c r="AM83" s="15"/>
      <c r="AN83" s="15"/>
      <c r="AO83" s="17" t="s">
        <v>2622</v>
      </c>
      <c r="AP83" s="186">
        <v>1</v>
      </c>
      <c r="AQ83" s="187"/>
      <c r="AR83" s="85"/>
      <c r="AS83" s="77"/>
      <c r="AT83" s="77"/>
      <c r="AU83" s="39"/>
      <c r="AV83" s="43"/>
      <c r="AW83" s="141"/>
      <c r="AX83" s="141"/>
      <c r="AY83" s="39"/>
      <c r="AZ83" s="18">
        <f>ROUND(ROUND(F78*AC83,0)*AP83,0)+(ROUND(ROUND(ROUND(K78*AC83,0)*AP83,0)*(1+AT10),0)+(ROUND(ROUND(ROUND(Q82*AC83,0)*AP83,0)*(1+AX10),0)))</f>
        <v>640</v>
      </c>
      <c r="BA83" s="22"/>
    </row>
    <row r="84" spans="1:54" ht="17.100000000000001" customHeight="1">
      <c r="A84" s="4">
        <v>15</v>
      </c>
      <c r="B84" s="5">
        <v>1819</v>
      </c>
      <c r="C84" s="6" t="s">
        <v>643</v>
      </c>
      <c r="D84" s="204" t="s">
        <v>897</v>
      </c>
      <c r="E84" s="205"/>
      <c r="F84" s="205"/>
      <c r="G84" s="205"/>
      <c r="H84" s="205"/>
      <c r="I84" s="217"/>
      <c r="J84" s="188" t="s">
        <v>893</v>
      </c>
      <c r="K84" s="205"/>
      <c r="L84" s="205"/>
      <c r="M84" s="205"/>
      <c r="N84" s="205"/>
      <c r="O84" s="217"/>
      <c r="P84" s="192" t="s">
        <v>882</v>
      </c>
      <c r="Q84" s="227"/>
      <c r="R84" s="227"/>
      <c r="S84" s="227"/>
      <c r="T84" s="227"/>
      <c r="U84" s="243"/>
      <c r="V84" s="11"/>
      <c r="W84" s="11"/>
      <c r="X84" s="11"/>
      <c r="Y84" s="11"/>
      <c r="Z84" s="21"/>
      <c r="AA84" s="21"/>
      <c r="AB84" s="11"/>
      <c r="AC84" s="36"/>
      <c r="AD84" s="37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31"/>
      <c r="AP84" s="32"/>
      <c r="AQ84" s="33"/>
      <c r="AR84" s="156"/>
      <c r="AS84" s="157"/>
      <c r="AT84" s="157"/>
      <c r="AU84" s="158"/>
      <c r="AV84" s="148"/>
      <c r="AW84" s="149"/>
      <c r="AX84" s="149"/>
      <c r="AY84" s="150"/>
      <c r="AZ84" s="296">
        <f>ROUND(F86,0)+(ROUND(K86*(1+AT10),0)+(ROUND(Q86*(1+AX10),0)))</f>
        <v>874</v>
      </c>
      <c r="BA84" s="22"/>
    </row>
    <row r="85" spans="1:54" ht="17.100000000000001" customHeight="1">
      <c r="A85" s="4">
        <v>15</v>
      </c>
      <c r="B85" s="5">
        <v>1820</v>
      </c>
      <c r="C85" s="6" t="s">
        <v>644</v>
      </c>
      <c r="D85" s="206"/>
      <c r="E85" s="207"/>
      <c r="F85" s="207"/>
      <c r="G85" s="207"/>
      <c r="H85" s="207"/>
      <c r="I85" s="218"/>
      <c r="J85" s="206"/>
      <c r="K85" s="207"/>
      <c r="L85" s="207"/>
      <c r="M85" s="207"/>
      <c r="N85" s="207"/>
      <c r="O85" s="218"/>
      <c r="P85" s="228"/>
      <c r="Q85" s="229"/>
      <c r="R85" s="229"/>
      <c r="S85" s="229"/>
      <c r="T85" s="229"/>
      <c r="U85" s="244"/>
      <c r="V85" s="15"/>
      <c r="W85" s="15"/>
      <c r="X85" s="15"/>
      <c r="Y85" s="15"/>
      <c r="Z85" s="24"/>
      <c r="AA85" s="24"/>
      <c r="AB85" s="80"/>
      <c r="AC85" s="80"/>
      <c r="AD85" s="83"/>
      <c r="AE85" s="35" t="s">
        <v>2636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7" t="s">
        <v>2622</v>
      </c>
      <c r="AP85" s="186">
        <v>1</v>
      </c>
      <c r="AQ85" s="187"/>
      <c r="AR85" s="156"/>
      <c r="AS85" s="157"/>
      <c r="AT85" s="157"/>
      <c r="AU85" s="158"/>
      <c r="AV85" s="148"/>
      <c r="AW85" s="149"/>
      <c r="AX85" s="149"/>
      <c r="AY85" s="150"/>
      <c r="AZ85" s="296">
        <f>ROUND(F86*AP85,0)+(ROUND(ROUND(K86*AP85,0)*(1+AT10),0)+(ROUND(ROUND(Q86*AP85,0)*(1+AX10),0)))</f>
        <v>874</v>
      </c>
      <c r="BA85" s="22"/>
    </row>
    <row r="86" spans="1:54" ht="17.100000000000001" customHeight="1">
      <c r="A86" s="4">
        <v>15</v>
      </c>
      <c r="B86" s="5">
        <v>1821</v>
      </c>
      <c r="C86" s="6" t="s">
        <v>1889</v>
      </c>
      <c r="D86" s="109"/>
      <c r="E86" s="104"/>
      <c r="F86" s="261">
        <v>651</v>
      </c>
      <c r="G86" s="261"/>
      <c r="H86" s="9" t="s">
        <v>394</v>
      </c>
      <c r="I86" s="104"/>
      <c r="J86" s="139"/>
      <c r="K86" s="261">
        <v>81</v>
      </c>
      <c r="L86" s="261"/>
      <c r="M86" s="9" t="s">
        <v>394</v>
      </c>
      <c r="N86" s="104"/>
      <c r="O86" s="102"/>
      <c r="P86" s="29"/>
      <c r="Q86" s="261">
        <v>81</v>
      </c>
      <c r="R86" s="261"/>
      <c r="S86" s="9" t="s">
        <v>394</v>
      </c>
      <c r="T86" s="111"/>
      <c r="U86" s="102"/>
      <c r="V86" s="61" t="s">
        <v>2623</v>
      </c>
      <c r="W86" s="61"/>
      <c r="X86" s="61"/>
      <c r="Y86" s="61"/>
      <c r="Z86" s="61"/>
      <c r="AA86" s="61"/>
      <c r="AB86" s="9"/>
      <c r="AC86" s="19"/>
      <c r="AD86" s="39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31"/>
      <c r="AP86" s="32"/>
      <c r="AQ86" s="33"/>
      <c r="AR86" s="85"/>
      <c r="AS86" s="19"/>
      <c r="AT86" s="164"/>
      <c r="AU86" s="165"/>
      <c r="AV86" s="34"/>
      <c r="AW86" s="19"/>
      <c r="AX86" s="164"/>
      <c r="AY86" s="165"/>
      <c r="AZ86" s="296">
        <f>ROUND(F86*AC87,0)+(ROUND(ROUND(K86*AC87,0)*(1+AT10),0)+(ROUND(ROUND(Q86*AC87,0)*(1+AX10),0)))</f>
        <v>613</v>
      </c>
      <c r="BA86" s="22"/>
    </row>
    <row r="87" spans="1:54" ht="17.100000000000001" customHeight="1">
      <c r="A87" s="4">
        <v>15</v>
      </c>
      <c r="B87" s="5">
        <v>1822</v>
      </c>
      <c r="C87" s="6" t="s">
        <v>1890</v>
      </c>
      <c r="D87" s="46"/>
      <c r="E87" s="135"/>
      <c r="F87" s="135"/>
      <c r="G87" s="135"/>
      <c r="H87" s="135"/>
      <c r="I87" s="136"/>
      <c r="J87" s="44"/>
      <c r="K87" s="45"/>
      <c r="L87" s="45"/>
      <c r="M87" s="106"/>
      <c r="N87" s="106"/>
      <c r="O87" s="110"/>
      <c r="P87" s="112"/>
      <c r="Q87" s="106"/>
      <c r="R87" s="106"/>
      <c r="S87" s="15"/>
      <c r="T87" s="135"/>
      <c r="U87" s="110"/>
      <c r="V87" s="63" t="s">
        <v>2624</v>
      </c>
      <c r="W87" s="63"/>
      <c r="X87" s="63"/>
      <c r="Y87" s="63"/>
      <c r="Z87" s="63"/>
      <c r="AA87" s="63"/>
      <c r="AB87" s="17" t="s">
        <v>2622</v>
      </c>
      <c r="AC87" s="219">
        <v>0.7</v>
      </c>
      <c r="AD87" s="220"/>
      <c r="AE87" s="35" t="s">
        <v>2636</v>
      </c>
      <c r="AF87" s="15"/>
      <c r="AG87" s="15"/>
      <c r="AH87" s="15"/>
      <c r="AI87" s="15"/>
      <c r="AJ87" s="15"/>
      <c r="AK87" s="15"/>
      <c r="AL87" s="15"/>
      <c r="AM87" s="15"/>
      <c r="AN87" s="15"/>
      <c r="AO87" s="17" t="s">
        <v>2622</v>
      </c>
      <c r="AP87" s="186">
        <v>1</v>
      </c>
      <c r="AQ87" s="187"/>
      <c r="AR87" s="79"/>
      <c r="AS87" s="80"/>
      <c r="AT87" s="80"/>
      <c r="AU87" s="52"/>
      <c r="AV87" s="46"/>
      <c r="AW87" s="135"/>
      <c r="AX87" s="135"/>
      <c r="AY87" s="52"/>
      <c r="AZ87" s="18">
        <f>ROUND(ROUND(F86*AC87,0)*AP87,0)+(ROUND(ROUND(ROUND(K86*AC87,0)*AP87,0)*(1+AT10),0)+(ROUND(ROUND(ROUND(Q86*AC87,0)*AP87,0)*(1+AX10),0)))</f>
        <v>613</v>
      </c>
      <c r="BA87" s="183"/>
    </row>
    <row r="88" spans="1:54" ht="17.100000000000001" customHeight="1">
      <c r="A88" s="20"/>
      <c r="B88" s="20"/>
      <c r="C88" s="9"/>
      <c r="D88" s="141"/>
      <c r="E88" s="141"/>
      <c r="F88" s="141"/>
      <c r="G88" s="141"/>
      <c r="H88" s="141"/>
      <c r="I88" s="141"/>
      <c r="J88" s="140"/>
      <c r="K88" s="140"/>
      <c r="L88" s="140"/>
      <c r="M88" s="77"/>
      <c r="N88" s="77"/>
      <c r="O88" s="77"/>
      <c r="P88" s="77"/>
      <c r="Q88" s="77"/>
      <c r="R88" s="77"/>
      <c r="S88" s="9"/>
      <c r="T88" s="141"/>
      <c r="U88" s="77"/>
      <c r="V88" s="64"/>
      <c r="W88" s="64"/>
      <c r="X88" s="64"/>
      <c r="Y88" s="64"/>
      <c r="Z88" s="64"/>
      <c r="AA88" s="64"/>
      <c r="AB88" s="19"/>
      <c r="AC88" s="164"/>
      <c r="AD88" s="164"/>
      <c r="AE88" s="65"/>
      <c r="AF88" s="9"/>
      <c r="AG88" s="9"/>
      <c r="AH88" s="9"/>
      <c r="AI88" s="9"/>
      <c r="AJ88" s="9"/>
      <c r="AK88" s="9"/>
      <c r="AL88" s="9"/>
      <c r="AM88" s="9"/>
      <c r="AN88" s="9"/>
      <c r="AO88" s="19"/>
      <c r="AP88" s="141"/>
      <c r="AQ88" s="141"/>
      <c r="AR88" s="77"/>
      <c r="AS88" s="77"/>
      <c r="AT88" s="77"/>
      <c r="AU88" s="19"/>
      <c r="AV88" s="141"/>
      <c r="AW88" s="141"/>
      <c r="AX88" s="141"/>
      <c r="AY88" s="19"/>
      <c r="AZ88" s="27"/>
      <c r="BA88" s="40"/>
    </row>
    <row r="89" spans="1:54" ht="17.100000000000001" customHeight="1">
      <c r="A89" s="20"/>
      <c r="B89" s="20"/>
      <c r="C89" s="9"/>
      <c r="D89" s="141"/>
      <c r="E89" s="141"/>
      <c r="F89" s="141"/>
      <c r="G89" s="141"/>
      <c r="H89" s="141"/>
      <c r="I89" s="141"/>
      <c r="J89" s="140"/>
      <c r="K89" s="140"/>
      <c r="L89" s="140"/>
      <c r="M89" s="77"/>
      <c r="N89" s="77"/>
      <c r="O89" s="77"/>
      <c r="P89" s="77"/>
      <c r="Q89" s="77"/>
      <c r="R89" s="77"/>
      <c r="S89" s="9"/>
      <c r="T89" s="141"/>
      <c r="U89" s="77"/>
      <c r="V89" s="64"/>
      <c r="W89" s="64"/>
      <c r="X89" s="64"/>
      <c r="Y89" s="64"/>
      <c r="Z89" s="64"/>
      <c r="AA89" s="64"/>
      <c r="AB89" s="19"/>
      <c r="AC89" s="164"/>
      <c r="AD89" s="164"/>
      <c r="AE89" s="65"/>
      <c r="AF89" s="9"/>
      <c r="AG89" s="9"/>
      <c r="AH89" s="9"/>
      <c r="AI89" s="9"/>
      <c r="AJ89" s="9"/>
      <c r="AK89" s="9"/>
      <c r="AL89" s="9"/>
      <c r="AM89" s="9"/>
      <c r="AN89" s="9"/>
      <c r="AO89" s="19"/>
      <c r="AP89" s="141"/>
      <c r="AQ89" s="141"/>
      <c r="AR89" s="77"/>
      <c r="AS89" s="77"/>
      <c r="AT89" s="77"/>
      <c r="AU89" s="19"/>
      <c r="AV89" s="141"/>
      <c r="AW89" s="141"/>
      <c r="AX89" s="141"/>
      <c r="AY89" s="19"/>
      <c r="AZ89" s="27"/>
      <c r="BA89" s="40"/>
    </row>
    <row r="90" spans="1:54" ht="17.100000000000001" customHeight="1">
      <c r="A90" s="72"/>
      <c r="B90" s="72" t="s">
        <v>967</v>
      </c>
    </row>
    <row r="91" spans="1:54" ht="17.100000000000001" customHeight="1">
      <c r="A91" s="1" t="s">
        <v>2626</v>
      </c>
      <c r="B91" s="73"/>
      <c r="C91" s="155" t="s">
        <v>387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11"/>
      <c r="R91" s="11"/>
      <c r="S91" s="11"/>
      <c r="T91" s="11"/>
      <c r="U91" s="75"/>
      <c r="V91" s="75"/>
      <c r="W91" s="75"/>
      <c r="X91" s="75"/>
      <c r="Y91" s="75"/>
      <c r="Z91" s="211" t="s">
        <v>2627</v>
      </c>
      <c r="AA91" s="211"/>
      <c r="AB91" s="211"/>
      <c r="AC91" s="211"/>
      <c r="AD91" s="7"/>
      <c r="AE91" s="76"/>
      <c r="AF91" s="75"/>
      <c r="AG91" s="76"/>
      <c r="AH91" s="76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184" t="s">
        <v>388</v>
      </c>
      <c r="BA91" s="184" t="s">
        <v>389</v>
      </c>
      <c r="BB91" s="77"/>
    </row>
    <row r="92" spans="1:54" ht="17.100000000000001" customHeight="1">
      <c r="A92" s="2" t="s">
        <v>390</v>
      </c>
      <c r="B92" s="3" t="s">
        <v>391</v>
      </c>
      <c r="C92" s="16"/>
      <c r="D92" s="116"/>
      <c r="E92" s="99"/>
      <c r="F92" s="298" t="s">
        <v>2637</v>
      </c>
      <c r="G92" s="298"/>
      <c r="H92" s="99"/>
      <c r="I92" s="73"/>
      <c r="P92" s="116"/>
      <c r="Q92" s="12"/>
      <c r="R92" s="298" t="s">
        <v>2638</v>
      </c>
      <c r="S92" s="298"/>
      <c r="T92" s="12"/>
      <c r="U92" s="73"/>
      <c r="V92" s="80"/>
      <c r="W92" s="80"/>
      <c r="X92" s="80"/>
      <c r="Y92" s="80"/>
      <c r="Z92" s="15"/>
      <c r="AA92" s="80"/>
      <c r="AB92" s="80"/>
      <c r="AC92" s="80"/>
      <c r="AD92" s="80"/>
      <c r="AE92" s="81"/>
      <c r="AF92" s="80"/>
      <c r="AG92" s="81"/>
      <c r="AH92" s="81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185" t="s">
        <v>392</v>
      </c>
      <c r="BA92" s="185" t="s">
        <v>393</v>
      </c>
      <c r="BB92" s="77"/>
    </row>
    <row r="93" spans="1:54" ht="17.100000000000001" customHeight="1">
      <c r="A93" s="4">
        <v>15</v>
      </c>
      <c r="B93" s="5">
        <v>1823</v>
      </c>
      <c r="C93" s="6" t="s">
        <v>646</v>
      </c>
      <c r="D93" s="204" t="s">
        <v>82</v>
      </c>
      <c r="E93" s="238"/>
      <c r="F93" s="238"/>
      <c r="G93" s="238"/>
      <c r="H93" s="238"/>
      <c r="I93" s="239"/>
      <c r="J93" s="188" t="s">
        <v>83</v>
      </c>
      <c r="K93" s="245"/>
      <c r="L93" s="245"/>
      <c r="M93" s="245"/>
      <c r="N93" s="245"/>
      <c r="O93" s="246"/>
      <c r="P93" s="192" t="s">
        <v>893</v>
      </c>
      <c r="Q93" s="227"/>
      <c r="R93" s="227"/>
      <c r="S93" s="227"/>
      <c r="T93" s="227"/>
      <c r="U93" s="243"/>
      <c r="V93" s="11"/>
      <c r="W93" s="11"/>
      <c r="X93" s="11"/>
      <c r="Y93" s="11"/>
      <c r="Z93" s="21"/>
      <c r="AA93" s="21"/>
      <c r="AB93" s="11"/>
      <c r="AC93" s="36"/>
      <c r="AD93" s="37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31"/>
      <c r="AP93" s="32"/>
      <c r="AQ93" s="33"/>
      <c r="AR93" s="221" t="s">
        <v>443</v>
      </c>
      <c r="AS93" s="222"/>
      <c r="AT93" s="222"/>
      <c r="AU93" s="223"/>
      <c r="AV93" s="214" t="s">
        <v>444</v>
      </c>
      <c r="AW93" s="215"/>
      <c r="AX93" s="215"/>
      <c r="AY93" s="216"/>
      <c r="AZ93" s="296">
        <f>ROUND(F95*(1+AT95),0)+(ROUND(K95,0)+(ROUND(Q95*(1+AX95),0)))</f>
        <v>895</v>
      </c>
      <c r="BA93" s="182" t="s">
        <v>2613</v>
      </c>
    </row>
    <row r="94" spans="1:54" ht="17.100000000000001" customHeight="1">
      <c r="A94" s="4">
        <v>15</v>
      </c>
      <c r="B94" s="5">
        <v>1824</v>
      </c>
      <c r="C94" s="6" t="s">
        <v>647</v>
      </c>
      <c r="D94" s="240"/>
      <c r="E94" s="241"/>
      <c r="F94" s="241"/>
      <c r="G94" s="241"/>
      <c r="H94" s="241"/>
      <c r="I94" s="242"/>
      <c r="J94" s="247"/>
      <c r="K94" s="248"/>
      <c r="L94" s="248"/>
      <c r="M94" s="248"/>
      <c r="N94" s="248"/>
      <c r="O94" s="249"/>
      <c r="P94" s="228"/>
      <c r="Q94" s="229"/>
      <c r="R94" s="229"/>
      <c r="S94" s="229"/>
      <c r="T94" s="229"/>
      <c r="U94" s="244"/>
      <c r="V94" s="15"/>
      <c r="W94" s="15"/>
      <c r="X94" s="15"/>
      <c r="Y94" s="15"/>
      <c r="Z94" s="24"/>
      <c r="AA94" s="24"/>
      <c r="AB94" s="80"/>
      <c r="AC94" s="80"/>
      <c r="AD94" s="83"/>
      <c r="AE94" s="35" t="s">
        <v>2636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7" t="s">
        <v>2622</v>
      </c>
      <c r="AP94" s="250">
        <v>1</v>
      </c>
      <c r="AQ94" s="251"/>
      <c r="AR94" s="224"/>
      <c r="AS94" s="225"/>
      <c r="AT94" s="225"/>
      <c r="AU94" s="226"/>
      <c r="AV94" s="208"/>
      <c r="AW94" s="209"/>
      <c r="AX94" s="209"/>
      <c r="AY94" s="210"/>
      <c r="AZ94" s="296">
        <f>ROUND(ROUND(F95*AP94,0)*(1+AT95),0)+(ROUND(K95*AP94,0)+(ROUND(ROUND(Q95*AP94,0)*(1+AX95),0)))</f>
        <v>895</v>
      </c>
      <c r="BA94" s="22"/>
    </row>
    <row r="95" spans="1:54" ht="17.100000000000001" customHeight="1">
      <c r="A95" s="4">
        <v>15</v>
      </c>
      <c r="B95" s="5">
        <v>1825</v>
      </c>
      <c r="C95" s="6" t="s">
        <v>1891</v>
      </c>
      <c r="D95" s="109"/>
      <c r="E95" s="104"/>
      <c r="F95" s="261">
        <v>248</v>
      </c>
      <c r="G95" s="261"/>
      <c r="H95" s="9" t="s">
        <v>394</v>
      </c>
      <c r="I95" s="104"/>
      <c r="J95" s="139"/>
      <c r="K95" s="261">
        <v>484</v>
      </c>
      <c r="L95" s="261"/>
      <c r="M95" s="9" t="s">
        <v>394</v>
      </c>
      <c r="N95" s="104"/>
      <c r="O95" s="102"/>
      <c r="P95" s="19"/>
      <c r="Q95" s="261">
        <v>81</v>
      </c>
      <c r="R95" s="261"/>
      <c r="S95" s="9" t="s">
        <v>394</v>
      </c>
      <c r="T95" s="104"/>
      <c r="U95" s="104"/>
      <c r="V95" s="98" t="s">
        <v>2623</v>
      </c>
      <c r="W95" s="61"/>
      <c r="X95" s="61"/>
      <c r="Y95" s="61"/>
      <c r="Z95" s="61"/>
      <c r="AA95" s="61"/>
      <c r="AB95" s="9"/>
      <c r="AC95" s="19"/>
      <c r="AD95" s="39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31"/>
      <c r="AP95" s="32"/>
      <c r="AQ95" s="33"/>
      <c r="AR95" s="85" t="s">
        <v>2637</v>
      </c>
      <c r="AS95" s="19" t="s">
        <v>2622</v>
      </c>
      <c r="AT95" s="212">
        <v>0.25</v>
      </c>
      <c r="AU95" s="213"/>
      <c r="AV95" s="34" t="s">
        <v>2638</v>
      </c>
      <c r="AW95" s="19" t="s">
        <v>2622</v>
      </c>
      <c r="AX95" s="212">
        <v>0.25</v>
      </c>
      <c r="AY95" s="213"/>
      <c r="AZ95" s="296">
        <f>ROUND(ROUND(F95*AC96,0)*(1+AT95),0)+(ROUND(K95*AC96,0)+(ROUND(ROUND(Q95*AC96,0)*(1+AX95),0)))</f>
        <v>628</v>
      </c>
      <c r="BA95" s="22"/>
    </row>
    <row r="96" spans="1:54" ht="17.100000000000001" customHeight="1">
      <c r="A96" s="4">
        <v>15</v>
      </c>
      <c r="B96" s="5">
        <v>1826</v>
      </c>
      <c r="C96" s="6" t="s">
        <v>1892</v>
      </c>
      <c r="D96" s="46"/>
      <c r="E96" s="135"/>
      <c r="F96" s="135"/>
      <c r="G96" s="135"/>
      <c r="H96" s="135"/>
      <c r="I96" s="136"/>
      <c r="J96" s="44"/>
      <c r="K96" s="45"/>
      <c r="L96" s="45"/>
      <c r="M96" s="106"/>
      <c r="N96" s="106"/>
      <c r="O96" s="110"/>
      <c r="P96" s="106"/>
      <c r="Q96" s="106"/>
      <c r="R96" s="106"/>
      <c r="S96" s="15"/>
      <c r="T96" s="135"/>
      <c r="U96" s="110"/>
      <c r="V96" s="62" t="s">
        <v>2624</v>
      </c>
      <c r="W96" s="63"/>
      <c r="X96" s="63"/>
      <c r="Y96" s="63"/>
      <c r="Z96" s="63"/>
      <c r="AA96" s="63"/>
      <c r="AB96" s="17" t="s">
        <v>2622</v>
      </c>
      <c r="AC96" s="219">
        <v>0.7</v>
      </c>
      <c r="AD96" s="220"/>
      <c r="AE96" s="35" t="s">
        <v>2636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7" t="s">
        <v>2622</v>
      </c>
      <c r="AP96" s="250">
        <v>1</v>
      </c>
      <c r="AQ96" s="251"/>
      <c r="AR96" s="79"/>
      <c r="AS96" s="80"/>
      <c r="AT96" s="80"/>
      <c r="AU96" s="52" t="s">
        <v>898</v>
      </c>
      <c r="AV96" s="46"/>
      <c r="AW96" s="135"/>
      <c r="AX96" s="135"/>
      <c r="AY96" s="52" t="s">
        <v>898</v>
      </c>
      <c r="AZ96" s="18">
        <f>ROUND(ROUND(ROUND(F95*AC96,0)*AP96,0)*(1+AT95),0)+(ROUND(ROUND(K95*AC96,0)*AP96,0)+(ROUND(ROUND(ROUND(Q95*AC96,0)*AP96,0)*(1+AX95),0)))</f>
        <v>628</v>
      </c>
      <c r="BA96" s="183"/>
    </row>
    <row r="97" spans="1:53" ht="17.100000000000001" customHeight="1">
      <c r="A97" s="72"/>
      <c r="D97" s="77"/>
      <c r="E97" s="77"/>
      <c r="F97" s="77"/>
      <c r="G97" s="77"/>
      <c r="H97" s="77"/>
      <c r="I97" s="77"/>
      <c r="U97" s="77"/>
      <c r="V97" s="77"/>
      <c r="W97" s="77"/>
      <c r="X97" s="77"/>
      <c r="Y97" s="77"/>
    </row>
    <row r="98" spans="1:53" ht="17.100000000000001" customHeight="1">
      <c r="A98" s="20"/>
      <c r="B98" s="20"/>
      <c r="C98" s="9"/>
      <c r="D98" s="77"/>
      <c r="H98" s="77"/>
      <c r="I98" s="77"/>
      <c r="J98" s="9"/>
      <c r="K98" s="9"/>
      <c r="L98" s="9"/>
      <c r="M98" s="9"/>
      <c r="N98" s="9"/>
      <c r="Q98" s="78"/>
      <c r="R98" s="9"/>
      <c r="S98" s="9"/>
      <c r="T98" s="9"/>
      <c r="U98" s="77"/>
      <c r="V98" s="77"/>
      <c r="W98" s="77"/>
      <c r="X98" s="77"/>
      <c r="Y98" s="77"/>
      <c r="Z98" s="9"/>
      <c r="AA98" s="9"/>
      <c r="AB98" s="9"/>
      <c r="AC98" s="9"/>
      <c r="AD98" s="9"/>
      <c r="AE98" s="19"/>
      <c r="AF98" s="9"/>
      <c r="AG98" s="141"/>
      <c r="AH98" s="23"/>
      <c r="AI98" s="9"/>
      <c r="AJ98" s="9"/>
      <c r="AK98" s="9"/>
      <c r="AL98" s="141"/>
      <c r="AM98" s="23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7"/>
      <c r="BA98" s="77"/>
    </row>
    <row r="99" spans="1:53" ht="17.100000000000001" customHeight="1">
      <c r="A99" s="20"/>
      <c r="B99" s="20"/>
      <c r="C99" s="9"/>
      <c r="D99" s="77"/>
      <c r="E99" s="141"/>
      <c r="F99" s="141"/>
      <c r="G99" s="19"/>
      <c r="H99" s="77"/>
      <c r="I99" s="77"/>
      <c r="J99" s="9"/>
      <c r="K99" s="9"/>
      <c r="L99" s="9"/>
      <c r="M99" s="9"/>
      <c r="N99" s="9"/>
      <c r="O99" s="77"/>
      <c r="P99" s="77"/>
      <c r="Q99" s="19"/>
      <c r="R99" s="9"/>
      <c r="S99" s="9"/>
      <c r="T99" s="9"/>
      <c r="U99" s="77"/>
      <c r="V99" s="77"/>
      <c r="W99" s="77"/>
      <c r="X99" s="77"/>
      <c r="Y99" s="77"/>
      <c r="Z99" s="9"/>
      <c r="AA99" s="9"/>
      <c r="AB99" s="9"/>
      <c r="AC99" s="9"/>
      <c r="AD99" s="9"/>
      <c r="AE99" s="19"/>
      <c r="AF99" s="9"/>
      <c r="AG99" s="19"/>
      <c r="AH99" s="23"/>
      <c r="AI99" s="9"/>
      <c r="AJ99" s="9"/>
      <c r="AK99" s="9"/>
      <c r="AL99" s="141"/>
      <c r="AM99" s="23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7"/>
      <c r="BA99" s="77"/>
    </row>
    <row r="100" spans="1:53" ht="17.100000000000001" customHeight="1">
      <c r="A100" s="20"/>
      <c r="B100" s="20"/>
      <c r="C100" s="9"/>
      <c r="D100" s="77"/>
      <c r="E100" s="77"/>
      <c r="F100" s="77"/>
      <c r="G100" s="77"/>
      <c r="H100" s="77"/>
      <c r="I100" s="7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77"/>
      <c r="V100" s="77"/>
      <c r="W100" s="77"/>
      <c r="X100" s="77"/>
      <c r="Y100" s="77"/>
      <c r="Z100" s="9"/>
      <c r="AA100" s="9"/>
      <c r="AB100" s="9"/>
      <c r="AC100" s="9"/>
      <c r="AD100" s="9"/>
      <c r="AE100" s="19"/>
      <c r="AF100" s="9"/>
      <c r="AG100" s="19"/>
      <c r="AH100" s="23"/>
      <c r="AI100" s="9"/>
      <c r="AJ100" s="9"/>
      <c r="AK100" s="9"/>
      <c r="AL100" s="8"/>
      <c r="AM100" s="8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27"/>
      <c r="BA100" s="77"/>
    </row>
    <row r="101" spans="1:53" ht="17.100000000000001" customHeight="1">
      <c r="A101" s="20"/>
      <c r="B101" s="20"/>
      <c r="C101" s="9"/>
      <c r="G101" s="77"/>
      <c r="H101" s="77"/>
      <c r="I101" s="77"/>
      <c r="J101" s="9"/>
      <c r="K101" s="9"/>
      <c r="L101" s="9"/>
      <c r="M101" s="9"/>
      <c r="N101" s="9"/>
      <c r="O101" s="9"/>
      <c r="P101" s="9"/>
      <c r="Q101" s="9"/>
      <c r="R101" s="78"/>
      <c r="S101" s="78"/>
      <c r="T101" s="78"/>
      <c r="V101" s="77"/>
      <c r="W101" s="77"/>
      <c r="X101" s="77"/>
      <c r="Y101" s="77"/>
      <c r="Z101" s="9"/>
      <c r="AA101" s="9"/>
      <c r="AB101" s="9"/>
      <c r="AC101" s="9"/>
      <c r="AD101" s="28"/>
      <c r="AE101" s="84"/>
      <c r="AF101" s="77"/>
      <c r="AG101" s="84"/>
      <c r="AH101" s="23"/>
      <c r="AI101" s="9"/>
      <c r="AJ101" s="9"/>
      <c r="AK101" s="9"/>
      <c r="AL101" s="141"/>
      <c r="AM101" s="23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7"/>
      <c r="BA101" s="77"/>
    </row>
    <row r="102" spans="1:53" ht="17.100000000000001" customHeight="1">
      <c r="A102" s="20"/>
      <c r="B102" s="20"/>
      <c r="C102" s="9"/>
      <c r="G102" s="77"/>
      <c r="H102" s="77"/>
      <c r="I102" s="77"/>
      <c r="J102" s="9"/>
      <c r="K102" s="9"/>
      <c r="L102" s="9"/>
      <c r="M102" s="9"/>
      <c r="N102" s="9"/>
      <c r="O102" s="9"/>
      <c r="P102" s="9"/>
      <c r="Q102" s="9"/>
      <c r="R102" s="78"/>
      <c r="S102" s="78"/>
      <c r="T102" s="78"/>
      <c r="V102" s="77"/>
      <c r="W102" s="77"/>
      <c r="X102" s="77"/>
      <c r="Y102" s="77"/>
      <c r="Z102" s="9"/>
      <c r="AA102" s="9"/>
      <c r="AB102" s="9"/>
      <c r="AC102" s="9"/>
      <c r="AD102" s="19"/>
      <c r="AE102" s="141"/>
      <c r="AF102" s="9"/>
      <c r="AG102" s="19"/>
      <c r="AH102" s="23"/>
      <c r="AI102" s="9"/>
      <c r="AJ102" s="9"/>
      <c r="AK102" s="9"/>
      <c r="AL102" s="141"/>
      <c r="AM102" s="23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7"/>
      <c r="BA102" s="77"/>
    </row>
    <row r="103" spans="1:53" ht="17.100000000000001" customHeight="1">
      <c r="A103" s="20"/>
      <c r="B103" s="20"/>
      <c r="C103" s="9"/>
      <c r="G103" s="77"/>
      <c r="H103" s="77"/>
      <c r="I103" s="77"/>
      <c r="J103" s="9"/>
      <c r="K103" s="9"/>
      <c r="L103" s="9"/>
      <c r="M103" s="9"/>
      <c r="N103" s="9"/>
      <c r="O103" s="9"/>
      <c r="P103" s="9"/>
      <c r="Q103" s="9"/>
      <c r="R103" s="78"/>
      <c r="S103" s="78"/>
      <c r="T103" s="78"/>
      <c r="V103" s="77"/>
      <c r="W103" s="77"/>
      <c r="X103" s="77"/>
      <c r="Y103" s="77"/>
      <c r="Z103" s="9"/>
      <c r="AA103" s="9"/>
      <c r="AB103" s="9"/>
      <c r="AC103" s="9"/>
      <c r="AD103" s="9"/>
      <c r="AE103" s="19"/>
      <c r="AF103" s="9"/>
      <c r="AG103" s="19"/>
      <c r="AH103" s="23"/>
      <c r="AI103" s="9"/>
      <c r="AJ103" s="9"/>
      <c r="AK103" s="9"/>
      <c r="AL103" s="8"/>
      <c r="AM103" s="8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27"/>
      <c r="BA103" s="77"/>
    </row>
    <row r="104" spans="1:53" ht="17.100000000000001" customHeight="1">
      <c r="A104" s="20"/>
      <c r="B104" s="20"/>
      <c r="C104" s="9"/>
      <c r="G104" s="77"/>
      <c r="H104" s="77"/>
      <c r="I104" s="77"/>
      <c r="J104" s="9"/>
      <c r="K104" s="9"/>
      <c r="L104" s="9"/>
      <c r="M104" s="9"/>
      <c r="N104" s="9"/>
      <c r="O104" s="9"/>
      <c r="P104" s="9"/>
      <c r="Q104" s="9"/>
      <c r="R104" s="78"/>
      <c r="S104" s="78"/>
      <c r="T104" s="78"/>
      <c r="V104" s="77"/>
      <c r="W104" s="77"/>
      <c r="X104" s="77"/>
      <c r="Y104" s="77"/>
      <c r="Z104" s="9"/>
      <c r="AA104" s="9"/>
      <c r="AB104" s="9"/>
      <c r="AC104" s="9"/>
      <c r="AD104" s="9"/>
      <c r="AE104" s="19"/>
      <c r="AF104" s="9"/>
      <c r="AG104" s="141"/>
      <c r="AH104" s="23"/>
      <c r="AI104" s="9"/>
      <c r="AJ104" s="9"/>
      <c r="AK104" s="9"/>
      <c r="AL104" s="141"/>
      <c r="AM104" s="23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7"/>
      <c r="BA104" s="77"/>
    </row>
    <row r="105" spans="1:53" ht="17.100000000000001" customHeight="1">
      <c r="D105" s="77"/>
      <c r="E105" s="77"/>
      <c r="F105" s="77"/>
      <c r="G105" s="77"/>
      <c r="H105" s="77"/>
      <c r="I105" s="77"/>
      <c r="U105" s="77"/>
      <c r="V105" s="77"/>
      <c r="W105" s="77"/>
      <c r="X105" s="77"/>
      <c r="Y105" s="77"/>
    </row>
    <row r="106" spans="1:53" ht="17.100000000000001" customHeight="1">
      <c r="D106" s="26"/>
      <c r="E106" s="26"/>
      <c r="F106" s="26"/>
      <c r="G106" s="26"/>
      <c r="H106" s="26"/>
      <c r="I106" s="26"/>
      <c r="U106" s="26"/>
      <c r="V106" s="26"/>
      <c r="W106" s="26"/>
      <c r="X106" s="26"/>
      <c r="Y106" s="26"/>
    </row>
    <row r="107" spans="1:53" ht="17.100000000000001" customHeight="1">
      <c r="D107" s="26"/>
      <c r="E107" s="26"/>
      <c r="F107" s="26"/>
      <c r="G107" s="26"/>
      <c r="H107" s="26"/>
      <c r="I107" s="26"/>
      <c r="U107" s="26"/>
      <c r="V107" s="26"/>
      <c r="W107" s="26"/>
      <c r="X107" s="26"/>
      <c r="Y107" s="26"/>
    </row>
    <row r="108" spans="1:53" ht="17.100000000000001" customHeight="1">
      <c r="D108" s="9"/>
      <c r="E108" s="9"/>
      <c r="F108" s="9"/>
      <c r="G108" s="9"/>
      <c r="H108" s="9"/>
      <c r="I108" s="9"/>
      <c r="U108" s="9"/>
      <c r="V108" s="9"/>
      <c r="W108" s="9"/>
      <c r="X108" s="9"/>
      <c r="Y108" s="9"/>
    </row>
    <row r="109" spans="1:53" ht="17.100000000000001" customHeight="1">
      <c r="D109" s="26"/>
      <c r="E109" s="26"/>
      <c r="F109" s="26"/>
      <c r="G109" s="26"/>
      <c r="H109" s="26"/>
      <c r="I109" s="26"/>
      <c r="U109" s="26"/>
      <c r="V109" s="26"/>
      <c r="W109" s="26"/>
      <c r="X109" s="26"/>
      <c r="Y109" s="26"/>
    </row>
    <row r="110" spans="1:53" ht="17.100000000000001" customHeight="1">
      <c r="D110" s="26"/>
      <c r="E110" s="26"/>
      <c r="F110" s="26"/>
      <c r="G110" s="26"/>
      <c r="H110" s="26"/>
      <c r="I110" s="26"/>
      <c r="U110" s="26"/>
      <c r="V110" s="26"/>
      <c r="W110" s="26"/>
      <c r="X110" s="26"/>
      <c r="Y110" s="26"/>
    </row>
    <row r="111" spans="1:53" ht="17.100000000000001" customHeight="1">
      <c r="D111" s="9"/>
      <c r="E111" s="9"/>
      <c r="F111" s="9"/>
      <c r="G111" s="9"/>
      <c r="H111" s="9"/>
      <c r="I111" s="9"/>
      <c r="U111" s="9"/>
      <c r="V111" s="9"/>
      <c r="W111" s="9"/>
      <c r="X111" s="9"/>
      <c r="Y111" s="9"/>
    </row>
    <row r="112" spans="1:53" ht="17.100000000000001" customHeight="1">
      <c r="D112" s="26"/>
      <c r="E112" s="26"/>
      <c r="F112" s="26"/>
      <c r="G112" s="26"/>
      <c r="H112" s="26"/>
      <c r="I112" s="26"/>
      <c r="U112" s="26"/>
      <c r="V112" s="26"/>
      <c r="W112" s="26"/>
      <c r="X112" s="26"/>
      <c r="Y112" s="26"/>
    </row>
  </sheetData>
  <mergeCells count="161">
    <mergeCell ref="F95:G95"/>
    <mergeCell ref="K95:L95"/>
    <mergeCell ref="Q95:R95"/>
    <mergeCell ref="AT95:AU95"/>
    <mergeCell ref="AC96:AD96"/>
    <mergeCell ref="AP96:AQ96"/>
    <mergeCell ref="AR93:AU94"/>
    <mergeCell ref="AV93:AY94"/>
    <mergeCell ref="AP94:AQ94"/>
    <mergeCell ref="AX95:AY95"/>
    <mergeCell ref="Z91:AC91"/>
    <mergeCell ref="AP39:AQ39"/>
    <mergeCell ref="AP35:AQ35"/>
    <mergeCell ref="P36:U37"/>
    <mergeCell ref="AP37:AQ37"/>
    <mergeCell ref="F92:G92"/>
    <mergeCell ref="R92:S92"/>
    <mergeCell ref="D93:I94"/>
    <mergeCell ref="J93:O94"/>
    <mergeCell ref="P93:U94"/>
    <mergeCell ref="AC39:AD39"/>
    <mergeCell ref="D44:I45"/>
    <mergeCell ref="J44:O45"/>
    <mergeCell ref="P44:U45"/>
    <mergeCell ref="AP45:AQ45"/>
    <mergeCell ref="P40:U41"/>
    <mergeCell ref="AP41:AQ41"/>
    <mergeCell ref="Q42:R42"/>
    <mergeCell ref="AC43:AD43"/>
    <mergeCell ref="AP43:AQ43"/>
    <mergeCell ref="AP47:AQ47"/>
    <mergeCell ref="D48:I49"/>
    <mergeCell ref="J48:O49"/>
    <mergeCell ref="P48:U49"/>
    <mergeCell ref="L7:M7"/>
    <mergeCell ref="R7:S7"/>
    <mergeCell ref="P8:U9"/>
    <mergeCell ref="J24:O25"/>
    <mergeCell ref="P24:U25"/>
    <mergeCell ref="K10:L10"/>
    <mergeCell ref="Q10:R10"/>
    <mergeCell ref="J8:O9"/>
    <mergeCell ref="D8:I9"/>
    <mergeCell ref="J20:O21"/>
    <mergeCell ref="P20:U21"/>
    <mergeCell ref="D20:I21"/>
    <mergeCell ref="K22:L22"/>
    <mergeCell ref="Q22:R22"/>
    <mergeCell ref="F22:G22"/>
    <mergeCell ref="F10:G10"/>
    <mergeCell ref="Z6:AC6"/>
    <mergeCell ref="AC27:AD27"/>
    <mergeCell ref="AP27:AQ27"/>
    <mergeCell ref="Q30:R30"/>
    <mergeCell ref="AP25:AQ25"/>
    <mergeCell ref="Q26:R26"/>
    <mergeCell ref="AP13:AQ13"/>
    <mergeCell ref="AP11:AQ11"/>
    <mergeCell ref="AP17:AQ17"/>
    <mergeCell ref="AP19:AQ19"/>
    <mergeCell ref="AC15:AD15"/>
    <mergeCell ref="AP15:AQ15"/>
    <mergeCell ref="AC23:AD23"/>
    <mergeCell ref="AP29:AQ29"/>
    <mergeCell ref="AP21:AQ21"/>
    <mergeCell ref="AP23:AQ23"/>
    <mergeCell ref="AC31:AD31"/>
    <mergeCell ref="AP31:AQ31"/>
    <mergeCell ref="P32:U33"/>
    <mergeCell ref="AP33:AQ33"/>
    <mergeCell ref="D24:I25"/>
    <mergeCell ref="K26:L26"/>
    <mergeCell ref="P16:U17"/>
    <mergeCell ref="F26:G26"/>
    <mergeCell ref="F38:G38"/>
    <mergeCell ref="K38:L38"/>
    <mergeCell ref="Q18:R18"/>
    <mergeCell ref="AC19:AD19"/>
    <mergeCell ref="P28:U29"/>
    <mergeCell ref="Q38:R38"/>
    <mergeCell ref="Q34:R34"/>
    <mergeCell ref="AC35:AD35"/>
    <mergeCell ref="D36:I37"/>
    <mergeCell ref="J36:O37"/>
    <mergeCell ref="AV8:AY9"/>
    <mergeCell ref="J12:O13"/>
    <mergeCell ref="K14:L14"/>
    <mergeCell ref="P12:U13"/>
    <mergeCell ref="Q14:R14"/>
    <mergeCell ref="AX10:AY10"/>
    <mergeCell ref="AT10:AU10"/>
    <mergeCell ref="AC11:AD11"/>
    <mergeCell ref="AR8:AU9"/>
    <mergeCell ref="AP9:AQ9"/>
    <mergeCell ref="AP49:AQ49"/>
    <mergeCell ref="F46:G46"/>
    <mergeCell ref="K46:L46"/>
    <mergeCell ref="Q46:R46"/>
    <mergeCell ref="AC47:AD47"/>
    <mergeCell ref="AC55:AD55"/>
    <mergeCell ref="AP55:AQ55"/>
    <mergeCell ref="P56:U57"/>
    <mergeCell ref="AP57:AQ57"/>
    <mergeCell ref="AP51:AQ51"/>
    <mergeCell ref="P52:U53"/>
    <mergeCell ref="AP53:AQ53"/>
    <mergeCell ref="Q54:R54"/>
    <mergeCell ref="F50:G50"/>
    <mergeCell ref="K50:L50"/>
    <mergeCell ref="Q50:R50"/>
    <mergeCell ref="AC51:AD51"/>
    <mergeCell ref="Q62:R62"/>
    <mergeCell ref="AC63:AD63"/>
    <mergeCell ref="AP63:AQ63"/>
    <mergeCell ref="D64:I65"/>
    <mergeCell ref="J64:O65"/>
    <mergeCell ref="P64:U65"/>
    <mergeCell ref="AP65:AQ65"/>
    <mergeCell ref="Q58:R58"/>
    <mergeCell ref="AC59:AD59"/>
    <mergeCell ref="AP59:AQ59"/>
    <mergeCell ref="P60:U61"/>
    <mergeCell ref="AP61:AQ61"/>
    <mergeCell ref="AC71:AD71"/>
    <mergeCell ref="AP71:AQ71"/>
    <mergeCell ref="P72:U73"/>
    <mergeCell ref="AP73:AQ73"/>
    <mergeCell ref="AP67:AQ67"/>
    <mergeCell ref="P68:U69"/>
    <mergeCell ref="AP69:AQ69"/>
    <mergeCell ref="Q70:R70"/>
    <mergeCell ref="F66:G66"/>
    <mergeCell ref="K66:L66"/>
    <mergeCell ref="Q66:R66"/>
    <mergeCell ref="AC67:AD67"/>
    <mergeCell ref="AP79:AQ79"/>
    <mergeCell ref="P80:U81"/>
    <mergeCell ref="AP81:AQ81"/>
    <mergeCell ref="Q82:R82"/>
    <mergeCell ref="F78:G78"/>
    <mergeCell ref="K78:L78"/>
    <mergeCell ref="Q78:R78"/>
    <mergeCell ref="AC79:AD79"/>
    <mergeCell ref="Q74:R74"/>
    <mergeCell ref="AC75:AD75"/>
    <mergeCell ref="AP75:AQ75"/>
    <mergeCell ref="D76:I77"/>
    <mergeCell ref="J76:O77"/>
    <mergeCell ref="P76:U77"/>
    <mergeCell ref="AP77:AQ77"/>
    <mergeCell ref="AP87:AQ87"/>
    <mergeCell ref="F86:G86"/>
    <mergeCell ref="K86:L86"/>
    <mergeCell ref="Q86:R86"/>
    <mergeCell ref="AC87:AD87"/>
    <mergeCell ref="AC83:AD83"/>
    <mergeCell ref="AP83:AQ83"/>
    <mergeCell ref="D84:I85"/>
    <mergeCell ref="J84:O85"/>
    <mergeCell ref="P84:U85"/>
    <mergeCell ref="AP85:AQ8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7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U100"/>
  <sheetViews>
    <sheetView view="pageBreakPreview" zoomScale="85" zoomScaleNormal="100" zoomScaleSheetLayoutView="85" workbookViewId="0">
      <selection activeCell="AK5" sqref="AK5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2" width="2.375" style="50" customWidth="1"/>
    <col min="13" max="13" width="3.1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969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1827</v>
      </c>
      <c r="C8" s="6" t="s">
        <v>765</v>
      </c>
      <c r="D8" s="188" t="s">
        <v>698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1"/>
      <c r="AQ8" s="32"/>
      <c r="AR8" s="33"/>
      <c r="AS8" s="296">
        <f>ROUND(L10,0)</f>
        <v>81</v>
      </c>
      <c r="AT8" s="182" t="s">
        <v>2613</v>
      </c>
    </row>
    <row r="9" spans="1:47" ht="17.100000000000001" customHeight="1">
      <c r="A9" s="4">
        <v>15</v>
      </c>
      <c r="B9" s="5">
        <v>1828</v>
      </c>
      <c r="C9" s="6" t="s">
        <v>766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2622</v>
      </c>
      <c r="AQ9" s="186">
        <v>1</v>
      </c>
      <c r="AR9" s="187"/>
      <c r="AS9" s="296">
        <f>ROUND(L10*AQ9,0)</f>
        <v>81</v>
      </c>
      <c r="AT9" s="22"/>
    </row>
    <row r="10" spans="1:47" ht="17.100000000000001" customHeight="1">
      <c r="A10" s="4">
        <v>15</v>
      </c>
      <c r="B10" s="5">
        <v>1829</v>
      </c>
      <c r="C10" s="6" t="s">
        <v>1893</v>
      </c>
      <c r="D10" s="139"/>
      <c r="E10" s="140"/>
      <c r="F10" s="140"/>
      <c r="G10" s="103"/>
      <c r="H10" s="104"/>
      <c r="I10" s="104"/>
      <c r="J10" s="104"/>
      <c r="K10" s="104"/>
      <c r="L10" s="297">
        <v>81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1"/>
      <c r="AQ10" s="32"/>
      <c r="AR10" s="33"/>
      <c r="AS10" s="296">
        <f>ROUND(L10*X11,0)</f>
        <v>57</v>
      </c>
      <c r="AT10" s="22"/>
    </row>
    <row r="11" spans="1:47" ht="17.100000000000001" customHeight="1">
      <c r="A11" s="4">
        <v>15</v>
      </c>
      <c r="B11" s="5">
        <v>1830</v>
      </c>
      <c r="C11" s="6" t="s">
        <v>1894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0.7</v>
      </c>
      <c r="Y11" s="187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2622</v>
      </c>
      <c r="AQ11" s="186">
        <v>1</v>
      </c>
      <c r="AR11" s="187"/>
      <c r="AS11" s="18">
        <f>ROUND(ROUND(L10*X11,0)*AQ11,0)</f>
        <v>57</v>
      </c>
      <c r="AT11" s="22"/>
    </row>
    <row r="12" spans="1:47" ht="17.100000000000001" customHeight="1">
      <c r="A12" s="4">
        <v>15</v>
      </c>
      <c r="B12" s="5">
        <v>1831</v>
      </c>
      <c r="C12" s="6" t="s">
        <v>768</v>
      </c>
      <c r="D12" s="188" t="s">
        <v>414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1"/>
      <c r="AQ12" s="32"/>
      <c r="AR12" s="33"/>
      <c r="AS12" s="296">
        <f>ROUND(L14,0)</f>
        <v>162</v>
      </c>
      <c r="AT12" s="22"/>
    </row>
    <row r="13" spans="1:47" ht="17.100000000000001" customHeight="1">
      <c r="A13" s="4">
        <v>15</v>
      </c>
      <c r="B13" s="5">
        <v>1832</v>
      </c>
      <c r="C13" s="6" t="s">
        <v>767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2622</v>
      </c>
      <c r="AQ13" s="186">
        <v>1</v>
      </c>
      <c r="AR13" s="187"/>
      <c r="AS13" s="296">
        <f>ROUND(L14*AQ13,0)</f>
        <v>162</v>
      </c>
      <c r="AT13" s="22"/>
    </row>
    <row r="14" spans="1:47" ht="17.100000000000001" customHeight="1">
      <c r="A14" s="4">
        <v>15</v>
      </c>
      <c r="B14" s="5">
        <v>1833</v>
      </c>
      <c r="C14" s="6" t="s">
        <v>1895</v>
      </c>
      <c r="D14" s="139"/>
      <c r="E14" s="140"/>
      <c r="F14" s="140"/>
      <c r="G14" s="103"/>
      <c r="H14" s="104"/>
      <c r="I14" s="104"/>
      <c r="J14" s="104"/>
      <c r="K14" s="104"/>
      <c r="L14" s="297">
        <f>L10*2</f>
        <v>162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1"/>
      <c r="AQ14" s="32"/>
      <c r="AR14" s="33"/>
      <c r="AS14" s="296">
        <f>ROUND(L14*X15,0)</f>
        <v>113</v>
      </c>
      <c r="AT14" s="22"/>
    </row>
    <row r="15" spans="1:47" ht="17.100000000000001" customHeight="1">
      <c r="A15" s="4">
        <v>15</v>
      </c>
      <c r="B15" s="5">
        <v>1834</v>
      </c>
      <c r="C15" s="6" t="s">
        <v>1896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0.7</v>
      </c>
      <c r="Y15" s="187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2622</v>
      </c>
      <c r="AQ15" s="186">
        <v>1</v>
      </c>
      <c r="AR15" s="187"/>
      <c r="AS15" s="18">
        <f>ROUND(ROUND(L14*X15,0)*AQ15,0)</f>
        <v>113</v>
      </c>
      <c r="AT15" s="22"/>
    </row>
    <row r="16" spans="1:47" ht="17.100000000000001" customHeight="1">
      <c r="A16" s="4">
        <v>15</v>
      </c>
      <c r="B16" s="5">
        <v>1835</v>
      </c>
      <c r="C16" s="6" t="s">
        <v>607</v>
      </c>
      <c r="D16" s="192" t="s">
        <v>412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1"/>
      <c r="AQ16" s="32"/>
      <c r="AR16" s="33"/>
      <c r="AS16" s="296">
        <f>ROUND(L18,0)</f>
        <v>243</v>
      </c>
      <c r="AT16" s="22"/>
    </row>
    <row r="17" spans="1:46" ht="17.100000000000001" customHeight="1">
      <c r="A17" s="4">
        <v>15</v>
      </c>
      <c r="B17" s="5">
        <v>1836</v>
      </c>
      <c r="C17" s="6" t="s">
        <v>769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2622</v>
      </c>
      <c r="AQ17" s="186">
        <v>1</v>
      </c>
      <c r="AR17" s="187"/>
      <c r="AS17" s="296">
        <f>ROUND(L18*AQ17,0)</f>
        <v>243</v>
      </c>
      <c r="AT17" s="22"/>
    </row>
    <row r="18" spans="1:46" ht="17.100000000000001" customHeight="1">
      <c r="A18" s="4">
        <v>15</v>
      </c>
      <c r="B18" s="5">
        <v>1837</v>
      </c>
      <c r="C18" s="6" t="s">
        <v>1897</v>
      </c>
      <c r="D18" s="139"/>
      <c r="E18" s="140"/>
      <c r="F18" s="140"/>
      <c r="G18" s="103"/>
      <c r="H18" s="104"/>
      <c r="I18" s="104"/>
      <c r="J18" s="104"/>
      <c r="K18" s="104"/>
      <c r="L18" s="297">
        <f>L10*3</f>
        <v>243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1"/>
      <c r="AQ18" s="32"/>
      <c r="AR18" s="33"/>
      <c r="AS18" s="296">
        <f>ROUND(L18*X19,0)</f>
        <v>170</v>
      </c>
      <c r="AT18" s="22"/>
    </row>
    <row r="19" spans="1:46" ht="17.100000000000001" customHeight="1">
      <c r="A19" s="4">
        <v>15</v>
      </c>
      <c r="B19" s="5">
        <v>1838</v>
      </c>
      <c r="C19" s="6" t="s">
        <v>1898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0.7</v>
      </c>
      <c r="Y19" s="187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2622</v>
      </c>
      <c r="AQ19" s="186">
        <v>1</v>
      </c>
      <c r="AR19" s="187"/>
      <c r="AS19" s="18">
        <f>ROUND(ROUND(L18*X19,0)*AQ19,0)</f>
        <v>170</v>
      </c>
      <c r="AT19" s="22"/>
    </row>
    <row r="20" spans="1:46" ht="17.100000000000001" customHeight="1">
      <c r="A20" s="4">
        <v>15</v>
      </c>
      <c r="B20" s="5">
        <v>1839</v>
      </c>
      <c r="C20" s="6" t="s">
        <v>88</v>
      </c>
      <c r="D20" s="192" t="s">
        <v>413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1"/>
      <c r="AQ20" s="32"/>
      <c r="AR20" s="33"/>
      <c r="AS20" s="296">
        <f>ROUND(L22,0)</f>
        <v>324</v>
      </c>
      <c r="AT20" s="22"/>
    </row>
    <row r="21" spans="1:46" ht="17.100000000000001" customHeight="1">
      <c r="A21" s="4">
        <v>15</v>
      </c>
      <c r="B21" s="5">
        <v>1840</v>
      </c>
      <c r="C21" s="6" t="s">
        <v>87</v>
      </c>
      <c r="D21" s="228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2622</v>
      </c>
      <c r="AQ21" s="186">
        <v>1</v>
      </c>
      <c r="AR21" s="187"/>
      <c r="AS21" s="296">
        <f>ROUND(L22*AQ21,0)</f>
        <v>324</v>
      </c>
      <c r="AT21" s="22"/>
    </row>
    <row r="22" spans="1:46" ht="17.100000000000001" customHeight="1">
      <c r="A22" s="4">
        <v>15</v>
      </c>
      <c r="B22" s="5">
        <v>1841</v>
      </c>
      <c r="C22" s="6" t="s">
        <v>1899</v>
      </c>
      <c r="D22" s="139"/>
      <c r="E22" s="140"/>
      <c r="F22" s="140"/>
      <c r="G22" s="103"/>
      <c r="H22" s="104"/>
      <c r="I22" s="104"/>
      <c r="J22" s="104"/>
      <c r="K22" s="104"/>
      <c r="L22" s="297">
        <f>L10*4</f>
        <v>324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1"/>
      <c r="AQ22" s="32"/>
      <c r="AR22" s="33"/>
      <c r="AS22" s="296">
        <f>ROUND(L22*X23,0)</f>
        <v>227</v>
      </c>
      <c r="AT22" s="22"/>
    </row>
    <row r="23" spans="1:46" ht="17.100000000000001" customHeight="1">
      <c r="A23" s="4">
        <v>15</v>
      </c>
      <c r="B23" s="5">
        <v>1842</v>
      </c>
      <c r="C23" s="6" t="s">
        <v>1900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0.7</v>
      </c>
      <c r="Y23" s="187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2622</v>
      </c>
      <c r="AQ23" s="186">
        <v>1</v>
      </c>
      <c r="AR23" s="187"/>
      <c r="AS23" s="18">
        <f>ROUND(ROUND(L22*X23,0)*AQ23,0)</f>
        <v>227</v>
      </c>
      <c r="AT23" s="22"/>
    </row>
    <row r="24" spans="1:46" ht="17.100000000000001" customHeight="1">
      <c r="A24" s="4">
        <v>15</v>
      </c>
      <c r="B24" s="5">
        <v>1843</v>
      </c>
      <c r="C24" s="6" t="s">
        <v>89</v>
      </c>
      <c r="D24" s="192" t="s">
        <v>415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1"/>
      <c r="AQ24" s="32"/>
      <c r="AR24" s="33"/>
      <c r="AS24" s="296">
        <f>ROUND(L26,0)</f>
        <v>405</v>
      </c>
      <c r="AT24" s="22"/>
    </row>
    <row r="25" spans="1:46" ht="17.100000000000001" customHeight="1">
      <c r="A25" s="4">
        <v>15</v>
      </c>
      <c r="B25" s="5">
        <v>1844</v>
      </c>
      <c r="C25" s="6" t="s">
        <v>1028</v>
      </c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2622</v>
      </c>
      <c r="AQ25" s="186">
        <v>1</v>
      </c>
      <c r="AR25" s="187"/>
      <c r="AS25" s="296">
        <f>ROUND(L26*AQ25,0)</f>
        <v>405</v>
      </c>
      <c r="AT25" s="22"/>
    </row>
    <row r="26" spans="1:46" ht="17.100000000000001" customHeight="1">
      <c r="A26" s="4">
        <v>15</v>
      </c>
      <c r="B26" s="5">
        <v>1845</v>
      </c>
      <c r="C26" s="6" t="s">
        <v>1901</v>
      </c>
      <c r="D26" s="139"/>
      <c r="E26" s="140"/>
      <c r="F26" s="140"/>
      <c r="G26" s="103"/>
      <c r="H26" s="104"/>
      <c r="I26" s="104"/>
      <c r="J26" s="104"/>
      <c r="K26" s="104"/>
      <c r="L26" s="297">
        <f>L10*5</f>
        <v>405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1"/>
      <c r="AQ26" s="32"/>
      <c r="AR26" s="33"/>
      <c r="AS26" s="296">
        <f>ROUND(L26*X27,0)</f>
        <v>284</v>
      </c>
      <c r="AT26" s="22"/>
    </row>
    <row r="27" spans="1:46" ht="17.100000000000001" customHeight="1">
      <c r="A27" s="4">
        <v>15</v>
      </c>
      <c r="B27" s="5">
        <v>1846</v>
      </c>
      <c r="C27" s="6" t="s">
        <v>1902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0.7</v>
      </c>
      <c r="Y27" s="187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2622</v>
      </c>
      <c r="AQ27" s="186">
        <v>1</v>
      </c>
      <c r="AR27" s="187"/>
      <c r="AS27" s="18">
        <f>ROUND(ROUND(L26*X27,0)*AQ27,0)</f>
        <v>284</v>
      </c>
      <c r="AT27" s="22"/>
    </row>
    <row r="28" spans="1:46" ht="17.100000000000001" customHeight="1">
      <c r="A28" s="4">
        <v>15</v>
      </c>
      <c r="B28" s="5">
        <v>1847</v>
      </c>
      <c r="C28" s="6" t="s">
        <v>1030</v>
      </c>
      <c r="D28" s="192" t="s">
        <v>416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1"/>
      <c r="AQ28" s="32"/>
      <c r="AR28" s="33"/>
      <c r="AS28" s="296">
        <f>ROUND(L30,0)</f>
        <v>486</v>
      </c>
      <c r="AT28" s="22"/>
    </row>
    <row r="29" spans="1:46" ht="17.100000000000001" customHeight="1">
      <c r="A29" s="4">
        <v>15</v>
      </c>
      <c r="B29" s="5">
        <v>1848</v>
      </c>
      <c r="C29" s="6" t="s">
        <v>1029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2636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2622</v>
      </c>
      <c r="AQ29" s="186">
        <v>1</v>
      </c>
      <c r="AR29" s="187"/>
      <c r="AS29" s="296">
        <f>ROUND(L30*AQ29,0)</f>
        <v>486</v>
      </c>
      <c r="AT29" s="22"/>
    </row>
    <row r="30" spans="1:46" ht="17.100000000000001" customHeight="1">
      <c r="A30" s="4">
        <v>15</v>
      </c>
      <c r="B30" s="5">
        <v>1849</v>
      </c>
      <c r="C30" s="6" t="s">
        <v>1903</v>
      </c>
      <c r="D30" s="139"/>
      <c r="E30" s="140"/>
      <c r="F30" s="140"/>
      <c r="G30" s="103"/>
      <c r="H30" s="104"/>
      <c r="I30" s="104"/>
      <c r="J30" s="104"/>
      <c r="K30" s="104"/>
      <c r="L30" s="297">
        <f>L10*6</f>
        <v>486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1"/>
      <c r="AQ30" s="32"/>
      <c r="AR30" s="33"/>
      <c r="AS30" s="296">
        <f>ROUND(L30*X31,0)</f>
        <v>340</v>
      </c>
      <c r="AT30" s="22"/>
    </row>
    <row r="31" spans="1:46" ht="17.100000000000001" customHeight="1">
      <c r="A31" s="4">
        <v>15</v>
      </c>
      <c r="B31" s="5">
        <v>1850</v>
      </c>
      <c r="C31" s="6" t="s">
        <v>1904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0.7</v>
      </c>
      <c r="Y31" s="187"/>
      <c r="Z31" s="35" t="s">
        <v>2636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2622</v>
      </c>
      <c r="AQ31" s="186">
        <v>1</v>
      </c>
      <c r="AR31" s="187"/>
      <c r="AS31" s="18">
        <f>ROUND(ROUND(L30*X31,0)*AQ31,0)</f>
        <v>340</v>
      </c>
      <c r="AT31" s="22"/>
    </row>
    <row r="32" spans="1:46" ht="17.100000000000001" customHeight="1">
      <c r="A32" s="4">
        <v>15</v>
      </c>
      <c r="B32" s="5">
        <v>1851</v>
      </c>
      <c r="C32" s="6" t="s">
        <v>1032</v>
      </c>
      <c r="D32" s="192" t="s">
        <v>417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1"/>
      <c r="AQ32" s="32"/>
      <c r="AR32" s="33"/>
      <c r="AS32" s="296">
        <f>ROUND(L34,0)</f>
        <v>567</v>
      </c>
      <c r="AT32" s="22"/>
    </row>
    <row r="33" spans="1:46" ht="17.100000000000001" customHeight="1">
      <c r="A33" s="4">
        <v>15</v>
      </c>
      <c r="B33" s="5">
        <v>1852</v>
      </c>
      <c r="C33" s="6" t="s">
        <v>1031</v>
      </c>
      <c r="D33" s="228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2636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2622</v>
      </c>
      <c r="AQ33" s="186">
        <v>1</v>
      </c>
      <c r="AR33" s="187"/>
      <c r="AS33" s="296">
        <f>ROUND(L34*AQ33,0)</f>
        <v>567</v>
      </c>
      <c r="AT33" s="22"/>
    </row>
    <row r="34" spans="1:46" ht="17.100000000000001" customHeight="1">
      <c r="A34" s="4">
        <v>15</v>
      </c>
      <c r="B34" s="5">
        <v>1853</v>
      </c>
      <c r="C34" s="6" t="s">
        <v>1905</v>
      </c>
      <c r="D34" s="139"/>
      <c r="E34" s="140"/>
      <c r="F34" s="140"/>
      <c r="G34" s="103"/>
      <c r="H34" s="104"/>
      <c r="I34" s="104"/>
      <c r="J34" s="104"/>
      <c r="K34" s="104"/>
      <c r="L34" s="297">
        <f>L10*7</f>
        <v>567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1"/>
      <c r="AQ34" s="32"/>
      <c r="AR34" s="33"/>
      <c r="AS34" s="296">
        <f>ROUND(L34*X35,0)</f>
        <v>397</v>
      </c>
      <c r="AT34" s="22"/>
    </row>
    <row r="35" spans="1:46" ht="17.100000000000001" customHeight="1">
      <c r="A35" s="4">
        <v>15</v>
      </c>
      <c r="B35" s="5">
        <v>1854</v>
      </c>
      <c r="C35" s="6" t="s">
        <v>1906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0.7</v>
      </c>
      <c r="Y35" s="187"/>
      <c r="Z35" s="35" t="s">
        <v>2636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2622</v>
      </c>
      <c r="AQ35" s="186">
        <v>1</v>
      </c>
      <c r="AR35" s="187"/>
      <c r="AS35" s="18">
        <f>ROUND(ROUND(L34*X35,0)*AQ35,0)</f>
        <v>397</v>
      </c>
      <c r="AT35" s="22"/>
    </row>
    <row r="36" spans="1:46" ht="17.100000000000001" customHeight="1">
      <c r="A36" s="4">
        <v>15</v>
      </c>
      <c r="B36" s="5">
        <v>1855</v>
      </c>
      <c r="C36" s="6" t="s">
        <v>1038</v>
      </c>
      <c r="D36" s="192" t="s">
        <v>418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1"/>
      <c r="AQ36" s="32"/>
      <c r="AR36" s="33"/>
      <c r="AS36" s="296">
        <f>ROUND(L38,0)</f>
        <v>648</v>
      </c>
      <c r="AT36" s="22"/>
    </row>
    <row r="37" spans="1:46" ht="17.100000000000001" customHeight="1">
      <c r="A37" s="4">
        <v>15</v>
      </c>
      <c r="B37" s="5">
        <v>1856</v>
      </c>
      <c r="C37" s="6" t="s">
        <v>1033</v>
      </c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2636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2622</v>
      </c>
      <c r="AQ37" s="186">
        <v>1</v>
      </c>
      <c r="AR37" s="187"/>
      <c r="AS37" s="296">
        <f>ROUND(L38*AQ37,0)</f>
        <v>648</v>
      </c>
      <c r="AT37" s="22"/>
    </row>
    <row r="38" spans="1:46" ht="17.100000000000001" customHeight="1">
      <c r="A38" s="4">
        <v>15</v>
      </c>
      <c r="B38" s="5">
        <v>1857</v>
      </c>
      <c r="C38" s="6" t="s">
        <v>1907</v>
      </c>
      <c r="D38" s="139"/>
      <c r="E38" s="140"/>
      <c r="F38" s="140"/>
      <c r="G38" s="103"/>
      <c r="H38" s="104"/>
      <c r="I38" s="104"/>
      <c r="J38" s="104"/>
      <c r="K38" s="104"/>
      <c r="L38" s="297">
        <f>L10*8</f>
        <v>648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1"/>
      <c r="AQ38" s="32"/>
      <c r="AR38" s="33"/>
      <c r="AS38" s="296">
        <f>ROUND(L38*X39,0)</f>
        <v>454</v>
      </c>
      <c r="AT38" s="22"/>
    </row>
    <row r="39" spans="1:46" ht="17.100000000000001" customHeight="1">
      <c r="A39" s="4">
        <v>15</v>
      </c>
      <c r="B39" s="5">
        <v>1858</v>
      </c>
      <c r="C39" s="6" t="s">
        <v>1908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0.7</v>
      </c>
      <c r="Y39" s="187"/>
      <c r="Z39" s="35" t="s">
        <v>2636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2622</v>
      </c>
      <c r="AQ39" s="186">
        <v>1</v>
      </c>
      <c r="AR39" s="187"/>
      <c r="AS39" s="18">
        <f>ROUND(ROUND(L38*X39,0)*AQ39,0)</f>
        <v>454</v>
      </c>
      <c r="AT39" s="22"/>
    </row>
    <row r="40" spans="1:46" ht="17.100000000000001" customHeight="1">
      <c r="A40" s="4">
        <v>15</v>
      </c>
      <c r="B40" s="5">
        <v>1859</v>
      </c>
      <c r="C40" s="6" t="s">
        <v>1043</v>
      </c>
      <c r="D40" s="192" t="s">
        <v>419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1"/>
      <c r="AQ40" s="32"/>
      <c r="AR40" s="33"/>
      <c r="AS40" s="296">
        <f>ROUND(L42,0)</f>
        <v>729</v>
      </c>
      <c r="AT40" s="22"/>
    </row>
    <row r="41" spans="1:46" ht="17.100000000000001" customHeight="1">
      <c r="A41" s="4">
        <v>15</v>
      </c>
      <c r="B41" s="5">
        <v>1860</v>
      </c>
      <c r="C41" s="6" t="s">
        <v>1039</v>
      </c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2636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2622</v>
      </c>
      <c r="AQ41" s="186">
        <v>1</v>
      </c>
      <c r="AR41" s="187"/>
      <c r="AS41" s="296">
        <f>ROUND(L42*AQ41,0)</f>
        <v>729</v>
      </c>
      <c r="AT41" s="22"/>
    </row>
    <row r="42" spans="1:46" ht="17.100000000000001" customHeight="1">
      <c r="A42" s="4">
        <v>15</v>
      </c>
      <c r="B42" s="5">
        <v>1861</v>
      </c>
      <c r="C42" s="6" t="s">
        <v>1909</v>
      </c>
      <c r="D42" s="139"/>
      <c r="E42" s="140"/>
      <c r="F42" s="140"/>
      <c r="G42" s="103"/>
      <c r="H42" s="104"/>
      <c r="I42" s="104"/>
      <c r="J42" s="104"/>
      <c r="K42" s="104"/>
      <c r="L42" s="297">
        <f>L10*9</f>
        <v>729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1"/>
      <c r="AQ42" s="32"/>
      <c r="AR42" s="33"/>
      <c r="AS42" s="296">
        <f>ROUND(L42*X43,0)</f>
        <v>510</v>
      </c>
      <c r="AT42" s="22"/>
    </row>
    <row r="43" spans="1:46" ht="17.100000000000001" customHeight="1">
      <c r="A43" s="4">
        <v>15</v>
      </c>
      <c r="B43" s="5">
        <v>1862</v>
      </c>
      <c r="C43" s="6" t="s">
        <v>1910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0.7</v>
      </c>
      <c r="Y43" s="187"/>
      <c r="Z43" s="35" t="s">
        <v>2636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2622</v>
      </c>
      <c r="AQ43" s="186">
        <v>1</v>
      </c>
      <c r="AR43" s="187"/>
      <c r="AS43" s="18">
        <f>ROUND(ROUND(L42*X43,0)*AQ43,0)</f>
        <v>510</v>
      </c>
      <c r="AT43" s="22"/>
    </row>
    <row r="44" spans="1:46" ht="17.100000000000001" customHeight="1">
      <c r="A44" s="4">
        <v>15</v>
      </c>
      <c r="B44" s="5">
        <v>1863</v>
      </c>
      <c r="C44" s="6" t="s">
        <v>138</v>
      </c>
      <c r="D44" s="192" t="s">
        <v>941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1"/>
      <c r="AQ44" s="32"/>
      <c r="AR44" s="33"/>
      <c r="AS44" s="296">
        <f>ROUND(L46,0)</f>
        <v>810</v>
      </c>
      <c r="AT44" s="22"/>
    </row>
    <row r="45" spans="1:46" ht="17.100000000000001" customHeight="1">
      <c r="A45" s="4">
        <v>15</v>
      </c>
      <c r="B45" s="5">
        <v>1864</v>
      </c>
      <c r="C45" s="6" t="s">
        <v>137</v>
      </c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2636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2622</v>
      </c>
      <c r="AQ45" s="186">
        <v>1</v>
      </c>
      <c r="AR45" s="187"/>
      <c r="AS45" s="296">
        <f>ROUND(L46*AQ45,0)</f>
        <v>810</v>
      </c>
      <c r="AT45" s="22"/>
    </row>
    <row r="46" spans="1:46" ht="17.100000000000001" customHeight="1">
      <c r="A46" s="4">
        <v>15</v>
      </c>
      <c r="B46" s="5">
        <v>1865</v>
      </c>
      <c r="C46" s="6" t="s">
        <v>1911</v>
      </c>
      <c r="D46" s="139"/>
      <c r="E46" s="140"/>
      <c r="F46" s="140"/>
      <c r="G46" s="103"/>
      <c r="H46" s="104"/>
      <c r="I46" s="104"/>
      <c r="J46" s="104"/>
      <c r="K46" s="104"/>
      <c r="L46" s="297">
        <f>L10*10</f>
        <v>810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1"/>
      <c r="AQ46" s="32"/>
      <c r="AR46" s="33"/>
      <c r="AS46" s="296">
        <f>ROUND(L46*X47,0)</f>
        <v>567</v>
      </c>
      <c r="AT46" s="22"/>
    </row>
    <row r="47" spans="1:46" ht="17.100000000000001" customHeight="1">
      <c r="A47" s="4">
        <v>15</v>
      </c>
      <c r="B47" s="5">
        <v>1866</v>
      </c>
      <c r="C47" s="6" t="s">
        <v>1912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0.7</v>
      </c>
      <c r="Y47" s="187"/>
      <c r="Z47" s="35" t="s">
        <v>2636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2622</v>
      </c>
      <c r="AQ47" s="186">
        <v>1</v>
      </c>
      <c r="AR47" s="187"/>
      <c r="AS47" s="18">
        <f>ROUND(ROUND(L46*X47,0)*AQ47,0)</f>
        <v>567</v>
      </c>
      <c r="AT47" s="22"/>
    </row>
    <row r="48" spans="1:46" ht="17.100000000000001" customHeight="1">
      <c r="A48" s="4">
        <v>15</v>
      </c>
      <c r="B48" s="5">
        <v>1867</v>
      </c>
      <c r="C48" s="6" t="s">
        <v>140</v>
      </c>
      <c r="D48" s="192" t="s">
        <v>942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31"/>
      <c r="AQ48" s="32"/>
      <c r="AR48" s="33"/>
      <c r="AS48" s="296">
        <f>ROUND(L50,0)</f>
        <v>891</v>
      </c>
      <c r="AT48" s="22"/>
    </row>
    <row r="49" spans="1:46" ht="17.100000000000001" customHeight="1">
      <c r="A49" s="4">
        <v>15</v>
      </c>
      <c r="B49" s="5">
        <v>1868</v>
      </c>
      <c r="C49" s="6" t="s">
        <v>139</v>
      </c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2636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7" t="s">
        <v>2622</v>
      </c>
      <c r="AQ49" s="186">
        <v>1</v>
      </c>
      <c r="AR49" s="187"/>
      <c r="AS49" s="296">
        <f>ROUND(L50*AQ49,0)</f>
        <v>891</v>
      </c>
      <c r="AT49" s="22"/>
    </row>
    <row r="50" spans="1:46" ht="17.100000000000001" customHeight="1">
      <c r="A50" s="4">
        <v>15</v>
      </c>
      <c r="B50" s="5">
        <v>1869</v>
      </c>
      <c r="C50" s="6" t="s">
        <v>1913</v>
      </c>
      <c r="D50" s="139"/>
      <c r="E50" s="140"/>
      <c r="F50" s="140"/>
      <c r="G50" s="103"/>
      <c r="H50" s="104"/>
      <c r="I50" s="104"/>
      <c r="J50" s="104"/>
      <c r="K50" s="104"/>
      <c r="L50" s="297">
        <f>L10*11</f>
        <v>891</v>
      </c>
      <c r="M50" s="297"/>
      <c r="N50" s="9" t="s">
        <v>394</v>
      </c>
      <c r="O50" s="13"/>
      <c r="P50" s="98" t="s">
        <v>2623</v>
      </c>
      <c r="Q50" s="61"/>
      <c r="R50" s="61"/>
      <c r="S50" s="61"/>
      <c r="T50" s="61"/>
      <c r="U50" s="61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31"/>
      <c r="AQ50" s="32"/>
      <c r="AR50" s="33"/>
      <c r="AS50" s="296">
        <f>ROUND(L50*X51,0)</f>
        <v>624</v>
      </c>
      <c r="AT50" s="22"/>
    </row>
    <row r="51" spans="1:46" ht="17.100000000000001" customHeight="1">
      <c r="A51" s="4">
        <v>15</v>
      </c>
      <c r="B51" s="5">
        <v>1870</v>
      </c>
      <c r="C51" s="6" t="s">
        <v>1914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62" t="s">
        <v>2624</v>
      </c>
      <c r="Q51" s="63"/>
      <c r="R51" s="63"/>
      <c r="S51" s="63"/>
      <c r="T51" s="63"/>
      <c r="U51" s="63"/>
      <c r="V51" s="95"/>
      <c r="W51" s="17" t="s">
        <v>2622</v>
      </c>
      <c r="X51" s="186">
        <v>0.7</v>
      </c>
      <c r="Y51" s="187"/>
      <c r="Z51" s="35" t="s">
        <v>2636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7" t="s">
        <v>2622</v>
      </c>
      <c r="AQ51" s="186">
        <v>1</v>
      </c>
      <c r="AR51" s="187"/>
      <c r="AS51" s="18">
        <f>ROUND(ROUND(L50*X51,0)*AQ51,0)</f>
        <v>624</v>
      </c>
      <c r="AT51" s="22"/>
    </row>
    <row r="52" spans="1:46" ht="17.100000000000001" customHeight="1">
      <c r="A52" s="4">
        <v>15</v>
      </c>
      <c r="B52" s="5">
        <v>1871</v>
      </c>
      <c r="C52" s="6" t="s">
        <v>142</v>
      </c>
      <c r="D52" s="192" t="s">
        <v>943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1"/>
      <c r="AQ52" s="32"/>
      <c r="AR52" s="33"/>
      <c r="AS52" s="296">
        <f>ROUND(L54,0)</f>
        <v>972</v>
      </c>
      <c r="AT52" s="22"/>
    </row>
    <row r="53" spans="1:46" ht="17.100000000000001" customHeight="1">
      <c r="A53" s="4">
        <v>15</v>
      </c>
      <c r="B53" s="5">
        <v>1872</v>
      </c>
      <c r="C53" s="6" t="s">
        <v>141</v>
      </c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2636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2622</v>
      </c>
      <c r="AQ53" s="186">
        <v>1</v>
      </c>
      <c r="AR53" s="187"/>
      <c r="AS53" s="296">
        <f>ROUND(L54*AQ53,0)</f>
        <v>972</v>
      </c>
      <c r="AT53" s="22"/>
    </row>
    <row r="54" spans="1:46" ht="17.100000000000001" customHeight="1">
      <c r="A54" s="4">
        <v>15</v>
      </c>
      <c r="B54" s="5">
        <v>1873</v>
      </c>
      <c r="C54" s="6" t="s">
        <v>1915</v>
      </c>
      <c r="D54" s="139"/>
      <c r="E54" s="140"/>
      <c r="F54" s="140"/>
      <c r="G54" s="103"/>
      <c r="H54" s="104"/>
      <c r="I54" s="104"/>
      <c r="J54" s="104"/>
      <c r="K54" s="104"/>
      <c r="L54" s="297">
        <f>L10*12</f>
        <v>972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31"/>
      <c r="AQ54" s="32"/>
      <c r="AR54" s="33"/>
      <c r="AS54" s="296">
        <f>ROUND(L54*X55,0)</f>
        <v>680</v>
      </c>
      <c r="AT54" s="22"/>
    </row>
    <row r="55" spans="1:46" ht="17.100000000000001" customHeight="1">
      <c r="A55" s="4">
        <v>15</v>
      </c>
      <c r="B55" s="5">
        <v>1874</v>
      </c>
      <c r="C55" s="6" t="s">
        <v>1916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0.7</v>
      </c>
      <c r="Y55" s="187"/>
      <c r="Z55" s="35" t="s">
        <v>2636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7" t="s">
        <v>2622</v>
      </c>
      <c r="AQ55" s="186">
        <v>1</v>
      </c>
      <c r="AR55" s="187"/>
      <c r="AS55" s="18">
        <f>ROUND(ROUND(L54*X55,0)*AQ55,0)</f>
        <v>680</v>
      </c>
      <c r="AT55" s="22"/>
    </row>
    <row r="56" spans="1:46" ht="17.100000000000001" customHeight="1">
      <c r="A56" s="4">
        <v>15</v>
      </c>
      <c r="B56" s="5">
        <v>1875</v>
      </c>
      <c r="C56" s="6" t="s">
        <v>144</v>
      </c>
      <c r="D56" s="192" t="s">
        <v>944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31"/>
      <c r="AQ56" s="32"/>
      <c r="AR56" s="33"/>
      <c r="AS56" s="296">
        <f>ROUND(L58,0)</f>
        <v>1053</v>
      </c>
      <c r="AT56" s="22"/>
    </row>
    <row r="57" spans="1:46" ht="17.100000000000001" customHeight="1">
      <c r="A57" s="4">
        <v>15</v>
      </c>
      <c r="B57" s="5">
        <v>1876</v>
      </c>
      <c r="C57" s="6" t="s">
        <v>143</v>
      </c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2636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7" t="s">
        <v>2622</v>
      </c>
      <c r="AQ57" s="186">
        <v>1</v>
      </c>
      <c r="AR57" s="187"/>
      <c r="AS57" s="296">
        <f>ROUND(L58*AQ57,0)</f>
        <v>1053</v>
      </c>
      <c r="AT57" s="22"/>
    </row>
    <row r="58" spans="1:46" ht="17.100000000000001" customHeight="1">
      <c r="A58" s="4">
        <v>15</v>
      </c>
      <c r="B58" s="5">
        <v>1877</v>
      </c>
      <c r="C58" s="6" t="s">
        <v>1917</v>
      </c>
      <c r="D58" s="139"/>
      <c r="E58" s="140"/>
      <c r="F58" s="140"/>
      <c r="G58" s="103"/>
      <c r="H58" s="104"/>
      <c r="I58" s="104"/>
      <c r="J58" s="104"/>
      <c r="K58" s="104"/>
      <c r="L58" s="297">
        <f>L10*13</f>
        <v>1053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31"/>
      <c r="AQ58" s="32"/>
      <c r="AR58" s="33"/>
      <c r="AS58" s="296">
        <f>ROUND(L58*X59,0)</f>
        <v>737</v>
      </c>
      <c r="AT58" s="22"/>
    </row>
    <row r="59" spans="1:46" ht="17.100000000000001" customHeight="1">
      <c r="A59" s="4">
        <v>15</v>
      </c>
      <c r="B59" s="5">
        <v>1878</v>
      </c>
      <c r="C59" s="6" t="s">
        <v>1918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0.7</v>
      </c>
      <c r="Y59" s="187"/>
      <c r="Z59" s="35" t="s">
        <v>2636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 t="s">
        <v>2622</v>
      </c>
      <c r="AQ59" s="186">
        <v>1</v>
      </c>
      <c r="AR59" s="187"/>
      <c r="AS59" s="18">
        <f>ROUND(ROUND(L58*X59,0)*AQ59,0)</f>
        <v>737</v>
      </c>
      <c r="AT59" s="22"/>
    </row>
    <row r="60" spans="1:46" ht="17.100000000000001" customHeight="1">
      <c r="A60" s="4">
        <v>15</v>
      </c>
      <c r="B60" s="5">
        <v>1879</v>
      </c>
      <c r="C60" s="6" t="s">
        <v>146</v>
      </c>
      <c r="D60" s="192" t="s">
        <v>945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31"/>
      <c r="AQ60" s="32"/>
      <c r="AR60" s="33"/>
      <c r="AS60" s="296">
        <f>ROUND(L62,0)</f>
        <v>1134</v>
      </c>
      <c r="AT60" s="22"/>
    </row>
    <row r="61" spans="1:46" ht="17.100000000000001" customHeight="1">
      <c r="A61" s="4">
        <v>15</v>
      </c>
      <c r="B61" s="5">
        <v>1880</v>
      </c>
      <c r="C61" s="6" t="s">
        <v>145</v>
      </c>
      <c r="D61" s="228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2636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7" t="s">
        <v>2622</v>
      </c>
      <c r="AQ61" s="186">
        <v>1</v>
      </c>
      <c r="AR61" s="187"/>
      <c r="AS61" s="296">
        <f>ROUND(L62*AQ61,0)</f>
        <v>1134</v>
      </c>
      <c r="AT61" s="22"/>
    </row>
    <row r="62" spans="1:46" ht="17.100000000000001" customHeight="1">
      <c r="A62" s="4">
        <v>15</v>
      </c>
      <c r="B62" s="5">
        <v>1881</v>
      </c>
      <c r="C62" s="6" t="s">
        <v>1919</v>
      </c>
      <c r="D62" s="139"/>
      <c r="E62" s="140"/>
      <c r="F62" s="140"/>
      <c r="G62" s="103"/>
      <c r="H62" s="104"/>
      <c r="I62" s="104"/>
      <c r="J62" s="104"/>
      <c r="K62" s="104"/>
      <c r="L62" s="297">
        <f>L10*14</f>
        <v>1134</v>
      </c>
      <c r="M62" s="297"/>
      <c r="N62" s="9" t="s">
        <v>394</v>
      </c>
      <c r="O62" s="13"/>
      <c r="P62" s="98" t="s">
        <v>2623</v>
      </c>
      <c r="Q62" s="61"/>
      <c r="R62" s="61"/>
      <c r="S62" s="61"/>
      <c r="T62" s="61"/>
      <c r="U62" s="61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31"/>
      <c r="AQ62" s="32"/>
      <c r="AR62" s="33"/>
      <c r="AS62" s="296">
        <f>ROUND(L62*X63,0)</f>
        <v>794</v>
      </c>
      <c r="AT62" s="22"/>
    </row>
    <row r="63" spans="1:46" ht="17.100000000000001" customHeight="1">
      <c r="A63" s="4">
        <v>15</v>
      </c>
      <c r="B63" s="5">
        <v>1882</v>
      </c>
      <c r="C63" s="6" t="s">
        <v>1920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62" t="s">
        <v>2624</v>
      </c>
      <c r="Q63" s="63"/>
      <c r="R63" s="63"/>
      <c r="S63" s="63"/>
      <c r="T63" s="63"/>
      <c r="U63" s="63"/>
      <c r="V63" s="95"/>
      <c r="W63" s="17" t="s">
        <v>2622</v>
      </c>
      <c r="X63" s="186">
        <v>0.7</v>
      </c>
      <c r="Y63" s="187"/>
      <c r="Z63" s="35" t="s">
        <v>2636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7" t="s">
        <v>2622</v>
      </c>
      <c r="AQ63" s="186">
        <v>1</v>
      </c>
      <c r="AR63" s="187"/>
      <c r="AS63" s="18">
        <f>ROUND(ROUND(L62*X63,0)*AQ63,0)</f>
        <v>794</v>
      </c>
      <c r="AT63" s="22"/>
    </row>
    <row r="64" spans="1:46" ht="17.100000000000001" customHeight="1">
      <c r="A64" s="4">
        <v>15</v>
      </c>
      <c r="B64" s="5">
        <v>1883</v>
      </c>
      <c r="C64" s="6" t="s">
        <v>1220</v>
      </c>
      <c r="D64" s="192" t="s">
        <v>946</v>
      </c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31"/>
      <c r="AQ64" s="32"/>
      <c r="AR64" s="33"/>
      <c r="AS64" s="296">
        <f>ROUND(L66,0)</f>
        <v>1215</v>
      </c>
      <c r="AT64" s="22"/>
    </row>
    <row r="65" spans="1:46" ht="17.100000000000001" customHeight="1">
      <c r="A65" s="4">
        <v>15</v>
      </c>
      <c r="B65" s="5">
        <v>1884</v>
      </c>
      <c r="C65" s="6" t="s">
        <v>147</v>
      </c>
      <c r="D65" s="228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2636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 t="s">
        <v>2622</v>
      </c>
      <c r="AQ65" s="186">
        <v>1</v>
      </c>
      <c r="AR65" s="187"/>
      <c r="AS65" s="296">
        <f>ROUND(L66*AQ65,0)</f>
        <v>1215</v>
      </c>
      <c r="AT65" s="22"/>
    </row>
    <row r="66" spans="1:46" ht="17.100000000000001" customHeight="1">
      <c r="A66" s="4">
        <v>15</v>
      </c>
      <c r="B66" s="5">
        <v>1885</v>
      </c>
      <c r="C66" s="6" t="s">
        <v>1921</v>
      </c>
      <c r="D66" s="139"/>
      <c r="E66" s="140"/>
      <c r="F66" s="140"/>
      <c r="G66" s="103"/>
      <c r="H66" s="104"/>
      <c r="I66" s="104"/>
      <c r="J66" s="104"/>
      <c r="K66" s="104"/>
      <c r="L66" s="297">
        <f>L10*15</f>
        <v>1215</v>
      </c>
      <c r="M66" s="297"/>
      <c r="N66" s="9" t="s">
        <v>394</v>
      </c>
      <c r="O66" s="13"/>
      <c r="P66" s="98" t="s">
        <v>2623</v>
      </c>
      <c r="Q66" s="61"/>
      <c r="R66" s="61"/>
      <c r="S66" s="61"/>
      <c r="T66" s="61"/>
      <c r="U66" s="61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31"/>
      <c r="AQ66" s="32"/>
      <c r="AR66" s="33"/>
      <c r="AS66" s="296">
        <f>ROUND(L66*X67,0)</f>
        <v>851</v>
      </c>
      <c r="AT66" s="22"/>
    </row>
    <row r="67" spans="1:46" ht="17.100000000000001" customHeight="1">
      <c r="A67" s="4">
        <v>15</v>
      </c>
      <c r="B67" s="5">
        <v>1886</v>
      </c>
      <c r="C67" s="6" t="s">
        <v>1922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62" t="s">
        <v>2624</v>
      </c>
      <c r="Q67" s="63"/>
      <c r="R67" s="63"/>
      <c r="S67" s="63"/>
      <c r="T67" s="63"/>
      <c r="U67" s="63"/>
      <c r="V67" s="95"/>
      <c r="W67" s="17" t="s">
        <v>2622</v>
      </c>
      <c r="X67" s="186">
        <v>0.7</v>
      </c>
      <c r="Y67" s="187"/>
      <c r="Z67" s="35" t="s">
        <v>2636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7" t="s">
        <v>2622</v>
      </c>
      <c r="AQ67" s="186">
        <v>1</v>
      </c>
      <c r="AR67" s="187"/>
      <c r="AS67" s="18">
        <f>ROUND(ROUND(L66*X67,0)*AQ67,0)</f>
        <v>851</v>
      </c>
      <c r="AT67" s="22"/>
    </row>
    <row r="68" spans="1:46" ht="17.100000000000001" customHeight="1">
      <c r="A68" s="4">
        <v>15</v>
      </c>
      <c r="B68" s="5">
        <v>1887</v>
      </c>
      <c r="C68" s="6" t="s">
        <v>1222</v>
      </c>
      <c r="D68" s="192" t="s">
        <v>947</v>
      </c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31"/>
      <c r="AQ68" s="32"/>
      <c r="AR68" s="33"/>
      <c r="AS68" s="296">
        <f>ROUND(L70,0)</f>
        <v>1296</v>
      </c>
      <c r="AT68" s="22"/>
    </row>
    <row r="69" spans="1:46" ht="17.100000000000001" customHeight="1">
      <c r="A69" s="4">
        <v>15</v>
      </c>
      <c r="B69" s="5">
        <v>1888</v>
      </c>
      <c r="C69" s="6" t="s">
        <v>1221</v>
      </c>
      <c r="D69" s="22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2636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7" t="s">
        <v>2622</v>
      </c>
      <c r="AQ69" s="186">
        <v>1</v>
      </c>
      <c r="AR69" s="187"/>
      <c r="AS69" s="296">
        <f>ROUND(L70*AQ69,0)</f>
        <v>1296</v>
      </c>
      <c r="AT69" s="22"/>
    </row>
    <row r="70" spans="1:46" ht="17.100000000000001" customHeight="1">
      <c r="A70" s="4">
        <v>15</v>
      </c>
      <c r="B70" s="5">
        <v>1889</v>
      </c>
      <c r="C70" s="6" t="s">
        <v>1923</v>
      </c>
      <c r="D70" s="139"/>
      <c r="E70" s="140"/>
      <c r="F70" s="140"/>
      <c r="G70" s="103"/>
      <c r="H70" s="104"/>
      <c r="I70" s="104"/>
      <c r="J70" s="104"/>
      <c r="K70" s="104"/>
      <c r="L70" s="297">
        <f>L10*16</f>
        <v>1296</v>
      </c>
      <c r="M70" s="297"/>
      <c r="N70" s="9" t="s">
        <v>394</v>
      </c>
      <c r="O70" s="13"/>
      <c r="P70" s="98" t="s">
        <v>2623</v>
      </c>
      <c r="Q70" s="61"/>
      <c r="R70" s="61"/>
      <c r="S70" s="61"/>
      <c r="T70" s="61"/>
      <c r="U70" s="61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31"/>
      <c r="AQ70" s="32"/>
      <c r="AR70" s="33"/>
      <c r="AS70" s="296">
        <f>ROUND(L70*X71,0)</f>
        <v>907</v>
      </c>
      <c r="AT70" s="22"/>
    </row>
    <row r="71" spans="1:46" ht="17.100000000000001" customHeight="1">
      <c r="A71" s="4">
        <v>15</v>
      </c>
      <c r="B71" s="5">
        <v>1890</v>
      </c>
      <c r="C71" s="6" t="s">
        <v>1924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62" t="s">
        <v>2624</v>
      </c>
      <c r="Q71" s="63"/>
      <c r="R71" s="63"/>
      <c r="S71" s="63"/>
      <c r="T71" s="63"/>
      <c r="U71" s="63"/>
      <c r="V71" s="95"/>
      <c r="W71" s="17" t="s">
        <v>2622</v>
      </c>
      <c r="X71" s="186">
        <v>0.7</v>
      </c>
      <c r="Y71" s="187"/>
      <c r="Z71" s="35" t="s">
        <v>2636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7" t="s">
        <v>2622</v>
      </c>
      <c r="AQ71" s="186">
        <v>1</v>
      </c>
      <c r="AR71" s="187"/>
      <c r="AS71" s="18">
        <f>ROUND(ROUND(L70*X71,0)*AQ71,0)</f>
        <v>907</v>
      </c>
      <c r="AT71" s="22"/>
    </row>
    <row r="72" spans="1:46" ht="17.100000000000001" customHeight="1">
      <c r="A72" s="4">
        <v>15</v>
      </c>
      <c r="B72" s="5">
        <v>1891</v>
      </c>
      <c r="C72" s="6" t="s">
        <v>1224</v>
      </c>
      <c r="D72" s="192" t="s">
        <v>948</v>
      </c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1"/>
      <c r="AQ72" s="32"/>
      <c r="AR72" s="33"/>
      <c r="AS72" s="296">
        <f>ROUND(L74,0)</f>
        <v>1377</v>
      </c>
      <c r="AT72" s="22"/>
    </row>
    <row r="73" spans="1:46" ht="17.100000000000001" customHeight="1">
      <c r="A73" s="4">
        <v>15</v>
      </c>
      <c r="B73" s="5">
        <v>1892</v>
      </c>
      <c r="C73" s="6" t="s">
        <v>1223</v>
      </c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2636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7" t="s">
        <v>2622</v>
      </c>
      <c r="AQ73" s="186">
        <v>1</v>
      </c>
      <c r="AR73" s="187"/>
      <c r="AS73" s="296">
        <f>ROUND(L74*AQ73,0)</f>
        <v>1377</v>
      </c>
      <c r="AT73" s="22"/>
    </row>
    <row r="74" spans="1:46" ht="17.100000000000001" customHeight="1">
      <c r="A74" s="4">
        <v>15</v>
      </c>
      <c r="B74" s="5">
        <v>1893</v>
      </c>
      <c r="C74" s="6" t="s">
        <v>1925</v>
      </c>
      <c r="D74" s="139"/>
      <c r="E74" s="140"/>
      <c r="F74" s="140"/>
      <c r="G74" s="103"/>
      <c r="H74" s="104"/>
      <c r="I74" s="104"/>
      <c r="J74" s="104"/>
      <c r="K74" s="104"/>
      <c r="L74" s="297">
        <f>L10*17</f>
        <v>1377</v>
      </c>
      <c r="M74" s="297"/>
      <c r="N74" s="9" t="s">
        <v>394</v>
      </c>
      <c r="O74" s="13"/>
      <c r="P74" s="98" t="s">
        <v>2623</v>
      </c>
      <c r="Q74" s="61"/>
      <c r="R74" s="61"/>
      <c r="S74" s="61"/>
      <c r="T74" s="61"/>
      <c r="U74" s="61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31"/>
      <c r="AQ74" s="32"/>
      <c r="AR74" s="33"/>
      <c r="AS74" s="296">
        <f>ROUND(L74*X75,0)</f>
        <v>964</v>
      </c>
      <c r="AT74" s="22"/>
    </row>
    <row r="75" spans="1:46" ht="17.100000000000001" customHeight="1">
      <c r="A75" s="4">
        <v>15</v>
      </c>
      <c r="B75" s="5">
        <v>1894</v>
      </c>
      <c r="C75" s="6" t="s">
        <v>1926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62" t="s">
        <v>2624</v>
      </c>
      <c r="Q75" s="63"/>
      <c r="R75" s="63"/>
      <c r="S75" s="63"/>
      <c r="T75" s="63"/>
      <c r="U75" s="63"/>
      <c r="V75" s="95"/>
      <c r="W75" s="17" t="s">
        <v>2622</v>
      </c>
      <c r="X75" s="186">
        <v>0.7</v>
      </c>
      <c r="Y75" s="187"/>
      <c r="Z75" s="35" t="s">
        <v>2636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7" t="s">
        <v>2622</v>
      </c>
      <c r="AQ75" s="186">
        <v>1</v>
      </c>
      <c r="AR75" s="187"/>
      <c r="AS75" s="18">
        <f>ROUND(ROUND(L74*X75,0)*AQ75,0)</f>
        <v>964</v>
      </c>
      <c r="AT75" s="22"/>
    </row>
    <row r="76" spans="1:46" ht="17.100000000000001" customHeight="1">
      <c r="A76" s="4">
        <v>15</v>
      </c>
      <c r="B76" s="5">
        <v>1895</v>
      </c>
      <c r="C76" s="6" t="s">
        <v>383</v>
      </c>
      <c r="D76" s="192" t="s">
        <v>1008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31"/>
      <c r="AQ76" s="32"/>
      <c r="AR76" s="33"/>
      <c r="AS76" s="296">
        <f>ROUND(L78,0)</f>
        <v>1458</v>
      </c>
      <c r="AT76" s="22"/>
    </row>
    <row r="77" spans="1:46" ht="17.100000000000001" customHeight="1">
      <c r="A77" s="4">
        <v>15</v>
      </c>
      <c r="B77" s="5">
        <v>1896</v>
      </c>
      <c r="C77" s="6" t="s">
        <v>382</v>
      </c>
      <c r="D77" s="228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2636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 t="s">
        <v>2622</v>
      </c>
      <c r="AQ77" s="186">
        <v>1</v>
      </c>
      <c r="AR77" s="187"/>
      <c r="AS77" s="296">
        <f>ROUND(L78*AQ77,0)</f>
        <v>1458</v>
      </c>
      <c r="AT77" s="22"/>
    </row>
    <row r="78" spans="1:46" ht="17.100000000000001" customHeight="1">
      <c r="A78" s="4">
        <v>15</v>
      </c>
      <c r="B78" s="5">
        <v>1897</v>
      </c>
      <c r="C78" s="6" t="s">
        <v>1927</v>
      </c>
      <c r="D78" s="139"/>
      <c r="E78" s="140"/>
      <c r="F78" s="140"/>
      <c r="G78" s="103"/>
      <c r="H78" s="104"/>
      <c r="I78" s="104"/>
      <c r="J78" s="104"/>
      <c r="K78" s="104"/>
      <c r="L78" s="297">
        <f>L10*18</f>
        <v>1458</v>
      </c>
      <c r="M78" s="297"/>
      <c r="N78" s="9" t="s">
        <v>394</v>
      </c>
      <c r="O78" s="13"/>
      <c r="P78" s="98" t="s">
        <v>2623</v>
      </c>
      <c r="Q78" s="61"/>
      <c r="R78" s="61"/>
      <c r="S78" s="61"/>
      <c r="T78" s="61"/>
      <c r="U78" s="61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31"/>
      <c r="AQ78" s="32"/>
      <c r="AR78" s="33"/>
      <c r="AS78" s="296">
        <f>ROUND(L78*X79,0)</f>
        <v>1021</v>
      </c>
      <c r="AT78" s="22"/>
    </row>
    <row r="79" spans="1:46" ht="17.100000000000001" customHeight="1">
      <c r="A79" s="4">
        <v>15</v>
      </c>
      <c r="B79" s="5">
        <v>1898</v>
      </c>
      <c r="C79" s="6" t="s">
        <v>1928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62" t="s">
        <v>2624</v>
      </c>
      <c r="Q79" s="63"/>
      <c r="R79" s="63"/>
      <c r="S79" s="63"/>
      <c r="T79" s="63"/>
      <c r="U79" s="63"/>
      <c r="V79" s="95"/>
      <c r="W79" s="17" t="s">
        <v>2622</v>
      </c>
      <c r="X79" s="186">
        <v>0.7</v>
      </c>
      <c r="Y79" s="187"/>
      <c r="Z79" s="35" t="s">
        <v>2636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7" t="s">
        <v>2622</v>
      </c>
      <c r="AQ79" s="186">
        <v>1</v>
      </c>
      <c r="AR79" s="187"/>
      <c r="AS79" s="18">
        <f>ROUND(ROUND(L78*X79,0)*AQ79,0)</f>
        <v>1021</v>
      </c>
      <c r="AT79" s="22"/>
    </row>
    <row r="80" spans="1:46" ht="17.100000000000001" customHeight="1">
      <c r="A80" s="4">
        <v>15</v>
      </c>
      <c r="B80" s="5">
        <v>1899</v>
      </c>
      <c r="C80" s="6" t="s">
        <v>397</v>
      </c>
      <c r="D80" s="192" t="s">
        <v>1009</v>
      </c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31"/>
      <c r="AQ80" s="32"/>
      <c r="AR80" s="33"/>
      <c r="AS80" s="296">
        <f>ROUND(L82,0)</f>
        <v>1539</v>
      </c>
      <c r="AT80" s="22"/>
    </row>
    <row r="81" spans="1:46" ht="17.100000000000001" customHeight="1">
      <c r="A81" s="4">
        <v>15</v>
      </c>
      <c r="B81" s="5">
        <v>1900</v>
      </c>
      <c r="C81" s="6" t="s">
        <v>396</v>
      </c>
      <c r="D81" s="228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2636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7" t="s">
        <v>2622</v>
      </c>
      <c r="AQ81" s="186">
        <v>1</v>
      </c>
      <c r="AR81" s="187"/>
      <c r="AS81" s="296">
        <f>ROUND(L82*AQ81,0)</f>
        <v>1539</v>
      </c>
      <c r="AT81" s="22"/>
    </row>
    <row r="82" spans="1:46" ht="17.100000000000001" customHeight="1">
      <c r="A82" s="4">
        <v>15</v>
      </c>
      <c r="B82" s="5">
        <v>1901</v>
      </c>
      <c r="C82" s="6" t="s">
        <v>1929</v>
      </c>
      <c r="D82" s="139"/>
      <c r="E82" s="140"/>
      <c r="F82" s="140"/>
      <c r="G82" s="103"/>
      <c r="H82" s="104"/>
      <c r="I82" s="104"/>
      <c r="J82" s="104"/>
      <c r="K82" s="104"/>
      <c r="L82" s="297">
        <f>L10*19</f>
        <v>1539</v>
      </c>
      <c r="M82" s="297"/>
      <c r="N82" s="9" t="s">
        <v>394</v>
      </c>
      <c r="O82" s="13"/>
      <c r="P82" s="98" t="s">
        <v>2623</v>
      </c>
      <c r="Q82" s="61"/>
      <c r="R82" s="61"/>
      <c r="S82" s="61"/>
      <c r="T82" s="61"/>
      <c r="U82" s="61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31"/>
      <c r="AQ82" s="32"/>
      <c r="AR82" s="33"/>
      <c r="AS82" s="296">
        <f>ROUND(L82*X83,0)</f>
        <v>1077</v>
      </c>
      <c r="AT82" s="22"/>
    </row>
    <row r="83" spans="1:46" ht="17.100000000000001" customHeight="1">
      <c r="A83" s="4">
        <v>15</v>
      </c>
      <c r="B83" s="5">
        <v>1902</v>
      </c>
      <c r="C83" s="6" t="s">
        <v>1930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62" t="s">
        <v>2624</v>
      </c>
      <c r="Q83" s="63"/>
      <c r="R83" s="63"/>
      <c r="S83" s="63"/>
      <c r="T83" s="63"/>
      <c r="U83" s="63"/>
      <c r="V83" s="95"/>
      <c r="W83" s="17" t="s">
        <v>2622</v>
      </c>
      <c r="X83" s="186">
        <v>0.7</v>
      </c>
      <c r="Y83" s="187"/>
      <c r="Z83" s="35" t="s">
        <v>2636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7" t="s">
        <v>2622</v>
      </c>
      <c r="AQ83" s="186">
        <v>1</v>
      </c>
      <c r="AR83" s="187"/>
      <c r="AS83" s="18">
        <f>ROUND(ROUND(L82*X83,0)*AQ83,0)</f>
        <v>1077</v>
      </c>
      <c r="AT83" s="22"/>
    </row>
    <row r="84" spans="1:46" ht="17.100000000000001" customHeight="1">
      <c r="A84" s="4">
        <v>15</v>
      </c>
      <c r="B84" s="5">
        <v>1903</v>
      </c>
      <c r="C84" s="6" t="s">
        <v>399</v>
      </c>
      <c r="D84" s="192" t="s">
        <v>1010</v>
      </c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31"/>
      <c r="AQ84" s="32"/>
      <c r="AR84" s="33"/>
      <c r="AS84" s="296">
        <f>ROUND(L86,0)</f>
        <v>1620</v>
      </c>
      <c r="AT84" s="22"/>
    </row>
    <row r="85" spans="1:46" ht="17.100000000000001" customHeight="1">
      <c r="A85" s="4">
        <v>15</v>
      </c>
      <c r="B85" s="5">
        <v>1904</v>
      </c>
      <c r="C85" s="6" t="s">
        <v>398</v>
      </c>
      <c r="D85" s="228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2636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7" t="s">
        <v>2622</v>
      </c>
      <c r="AQ85" s="186">
        <v>1</v>
      </c>
      <c r="AR85" s="187"/>
      <c r="AS85" s="296">
        <f>ROUND(L86*AQ85,0)</f>
        <v>1620</v>
      </c>
      <c r="AT85" s="22"/>
    </row>
    <row r="86" spans="1:46" ht="17.100000000000001" customHeight="1">
      <c r="A86" s="4">
        <v>15</v>
      </c>
      <c r="B86" s="5">
        <v>1905</v>
      </c>
      <c r="C86" s="6" t="s">
        <v>1931</v>
      </c>
      <c r="D86" s="139"/>
      <c r="E86" s="140"/>
      <c r="F86" s="140"/>
      <c r="G86" s="103"/>
      <c r="H86" s="104"/>
      <c r="I86" s="104"/>
      <c r="J86" s="104"/>
      <c r="K86" s="104"/>
      <c r="L86" s="297">
        <f>L10*20</f>
        <v>1620</v>
      </c>
      <c r="M86" s="297"/>
      <c r="N86" s="9" t="s">
        <v>394</v>
      </c>
      <c r="O86" s="13"/>
      <c r="P86" s="98" t="s">
        <v>2623</v>
      </c>
      <c r="Q86" s="61"/>
      <c r="R86" s="61"/>
      <c r="S86" s="61"/>
      <c r="T86" s="61"/>
      <c r="U86" s="61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31"/>
      <c r="AQ86" s="32"/>
      <c r="AR86" s="33"/>
      <c r="AS86" s="296">
        <f>ROUND(L86*X87,0)</f>
        <v>1134</v>
      </c>
      <c r="AT86" s="22"/>
    </row>
    <row r="87" spans="1:46" ht="17.100000000000001" customHeight="1">
      <c r="A87" s="4">
        <v>15</v>
      </c>
      <c r="B87" s="5">
        <v>1906</v>
      </c>
      <c r="C87" s="6" t="s">
        <v>1932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62" t="s">
        <v>2624</v>
      </c>
      <c r="Q87" s="63"/>
      <c r="R87" s="63"/>
      <c r="S87" s="63"/>
      <c r="T87" s="63"/>
      <c r="U87" s="63"/>
      <c r="V87" s="95"/>
      <c r="W87" s="17" t="s">
        <v>2622</v>
      </c>
      <c r="X87" s="186">
        <v>0.7</v>
      </c>
      <c r="Y87" s="187"/>
      <c r="Z87" s="35" t="s">
        <v>2636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 t="s">
        <v>2622</v>
      </c>
      <c r="AQ87" s="186">
        <v>1</v>
      </c>
      <c r="AR87" s="187"/>
      <c r="AS87" s="18">
        <f>ROUND(ROUND(L86*X87,0)*AQ87,0)</f>
        <v>1134</v>
      </c>
      <c r="AT87" s="22"/>
    </row>
    <row r="88" spans="1:46" ht="17.100000000000001" customHeight="1">
      <c r="A88" s="4">
        <v>15</v>
      </c>
      <c r="B88" s="5">
        <v>1907</v>
      </c>
      <c r="C88" s="6" t="s">
        <v>401</v>
      </c>
      <c r="D88" s="192" t="s">
        <v>1011</v>
      </c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31"/>
      <c r="AQ88" s="32"/>
      <c r="AR88" s="33"/>
      <c r="AS88" s="296">
        <f>ROUND(L90,0)</f>
        <v>1701</v>
      </c>
      <c r="AT88" s="22"/>
    </row>
    <row r="89" spans="1:46" ht="17.100000000000001" customHeight="1">
      <c r="A89" s="4">
        <v>15</v>
      </c>
      <c r="B89" s="5">
        <v>1908</v>
      </c>
      <c r="C89" s="6" t="s">
        <v>400</v>
      </c>
      <c r="D89" s="228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2636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7" t="s">
        <v>2622</v>
      </c>
      <c r="AQ89" s="186">
        <v>1</v>
      </c>
      <c r="AR89" s="187"/>
      <c r="AS89" s="296">
        <f>ROUND(L90*AQ89,0)</f>
        <v>1701</v>
      </c>
      <c r="AT89" s="22"/>
    </row>
    <row r="90" spans="1:46" ht="17.100000000000001" customHeight="1">
      <c r="A90" s="4">
        <v>15</v>
      </c>
      <c r="B90" s="5">
        <v>1909</v>
      </c>
      <c r="C90" s="6" t="s">
        <v>1933</v>
      </c>
      <c r="D90" s="139"/>
      <c r="E90" s="140"/>
      <c r="F90" s="140"/>
      <c r="G90" s="103"/>
      <c r="H90" s="104"/>
      <c r="I90" s="104"/>
      <c r="J90" s="104"/>
      <c r="K90" s="104"/>
      <c r="L90" s="297">
        <f>L10*21</f>
        <v>1701</v>
      </c>
      <c r="M90" s="297"/>
      <c r="N90" s="9" t="s">
        <v>394</v>
      </c>
      <c r="O90" s="13"/>
      <c r="P90" s="98" t="s">
        <v>2623</v>
      </c>
      <c r="Q90" s="61"/>
      <c r="R90" s="61"/>
      <c r="S90" s="61"/>
      <c r="T90" s="61"/>
      <c r="U90" s="61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31"/>
      <c r="AQ90" s="32"/>
      <c r="AR90" s="33"/>
      <c r="AS90" s="296">
        <f>ROUND(L90*X91,0)</f>
        <v>1191</v>
      </c>
      <c r="AT90" s="22"/>
    </row>
    <row r="91" spans="1:46" ht="17.100000000000001" customHeight="1">
      <c r="A91" s="4">
        <v>15</v>
      </c>
      <c r="B91" s="5">
        <v>1910</v>
      </c>
      <c r="C91" s="6" t="s">
        <v>1934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62" t="s">
        <v>2624</v>
      </c>
      <c r="Q91" s="63"/>
      <c r="R91" s="63"/>
      <c r="S91" s="63"/>
      <c r="T91" s="63"/>
      <c r="U91" s="63"/>
      <c r="V91" s="95"/>
      <c r="W91" s="17" t="s">
        <v>2622</v>
      </c>
      <c r="X91" s="186">
        <v>0.7</v>
      </c>
      <c r="Y91" s="187"/>
      <c r="Z91" s="35" t="s">
        <v>2636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7" t="s">
        <v>2622</v>
      </c>
      <c r="AQ91" s="186">
        <v>1</v>
      </c>
      <c r="AR91" s="187"/>
      <c r="AS91" s="18">
        <f>ROUND(ROUND(L90*X91,0)*AQ91,0)</f>
        <v>1191</v>
      </c>
      <c r="AT91" s="183"/>
    </row>
    <row r="92" spans="1:46" ht="17.100000000000001" customHeight="1">
      <c r="A92" s="72"/>
    </row>
    <row r="93" spans="1:46" ht="17.100000000000001" customHeight="1">
      <c r="A93" s="72"/>
    </row>
    <row r="94" spans="1:46" ht="17.100000000000001" customHeight="1">
      <c r="A94" s="20"/>
      <c r="B94" s="20"/>
      <c r="C94" s="9"/>
      <c r="D94" s="9"/>
      <c r="E94" s="9"/>
      <c r="F94" s="9"/>
      <c r="G94" s="9"/>
      <c r="H94" s="9"/>
      <c r="I94" s="25"/>
      <c r="J94" s="25"/>
      <c r="K94" s="9"/>
      <c r="L94" s="9"/>
      <c r="M94" s="9"/>
      <c r="N94" s="9"/>
      <c r="O94" s="9"/>
      <c r="P94" s="9"/>
      <c r="Q94" s="9"/>
      <c r="R94" s="9"/>
      <c r="S94" s="9"/>
      <c r="T94" s="9"/>
      <c r="U94" s="19"/>
      <c r="V94" s="19"/>
      <c r="W94" s="9"/>
      <c r="X94" s="141"/>
      <c r="Y94" s="23"/>
      <c r="Z94" s="9"/>
      <c r="AA94" s="9"/>
      <c r="AB94" s="9"/>
      <c r="AC94" s="141"/>
      <c r="AD94" s="23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7"/>
      <c r="AT94" s="77"/>
    </row>
    <row r="95" spans="1:46" ht="17.100000000000001" customHeight="1">
      <c r="A95" s="20"/>
      <c r="B95" s="2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9"/>
      <c r="V95" s="19"/>
      <c r="W95" s="9"/>
      <c r="X95" s="19"/>
      <c r="Y95" s="23"/>
      <c r="Z95" s="9"/>
      <c r="AA95" s="9"/>
      <c r="AB95" s="9"/>
      <c r="AC95" s="141"/>
      <c r="AD95" s="23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7"/>
      <c r="AT95" s="77"/>
    </row>
    <row r="96" spans="1:46" ht="17.100000000000001" customHeight="1">
      <c r="A96" s="20"/>
      <c r="B96" s="2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9"/>
      <c r="V96" s="19"/>
      <c r="W96" s="9"/>
      <c r="X96" s="19"/>
      <c r="Y96" s="23"/>
      <c r="Z96" s="9"/>
      <c r="AA96" s="9"/>
      <c r="AB96" s="9"/>
      <c r="AC96" s="8"/>
      <c r="AD96" s="8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27"/>
      <c r="AT96" s="77"/>
    </row>
    <row r="97" spans="1:46" ht="17.100000000000001" customHeight="1">
      <c r="A97" s="20"/>
      <c r="B97" s="2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28"/>
      <c r="U97" s="84"/>
      <c r="V97" s="84"/>
      <c r="W97" s="77"/>
      <c r="X97" s="84"/>
      <c r="Y97" s="23"/>
      <c r="Z97" s="9"/>
      <c r="AA97" s="9"/>
      <c r="AB97" s="9"/>
      <c r="AC97" s="141"/>
      <c r="AD97" s="23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7"/>
      <c r="AT97" s="77"/>
    </row>
    <row r="98" spans="1:46" ht="17.100000000000001" customHeight="1">
      <c r="A98" s="20"/>
      <c r="B98" s="2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9"/>
      <c r="U98" s="141"/>
      <c r="V98" s="23"/>
      <c r="W98" s="9"/>
      <c r="X98" s="19"/>
      <c r="Y98" s="23"/>
      <c r="Z98" s="9"/>
      <c r="AA98" s="9"/>
      <c r="AB98" s="9"/>
      <c r="AC98" s="141"/>
      <c r="AD98" s="23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7"/>
      <c r="AT98" s="77"/>
    </row>
    <row r="99" spans="1:46" ht="17.100000000000001" customHeight="1">
      <c r="A99" s="20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9"/>
      <c r="V99" s="23"/>
      <c r="W99" s="9"/>
      <c r="X99" s="19"/>
      <c r="Y99" s="23"/>
      <c r="Z99" s="9"/>
      <c r="AA99" s="9"/>
      <c r="AB99" s="9"/>
      <c r="AC99" s="8"/>
      <c r="AD99" s="8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27"/>
      <c r="AT99" s="77"/>
    </row>
    <row r="100" spans="1:46" ht="17.100000000000001" customHeight="1">
      <c r="A100" s="20"/>
      <c r="B100" s="2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9"/>
      <c r="V100" s="23"/>
      <c r="W100" s="9"/>
      <c r="X100" s="141"/>
      <c r="Y100" s="23"/>
      <c r="Z100" s="9"/>
      <c r="AA100" s="9"/>
      <c r="AB100" s="9"/>
      <c r="AC100" s="141"/>
      <c r="AD100" s="23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7"/>
      <c r="AT100" s="77"/>
    </row>
  </sheetData>
  <mergeCells count="105">
    <mergeCell ref="L10:M10"/>
    <mergeCell ref="AQ9:AR9"/>
    <mergeCell ref="AQ11:AR11"/>
    <mergeCell ref="X11:Y11"/>
    <mergeCell ref="D12:N13"/>
    <mergeCell ref="D8:N9"/>
    <mergeCell ref="L18:M18"/>
    <mergeCell ref="X19:Y19"/>
    <mergeCell ref="AQ19:AR19"/>
    <mergeCell ref="D16:N17"/>
    <mergeCell ref="L14:M14"/>
    <mergeCell ref="X15:Y15"/>
    <mergeCell ref="AQ15:AR15"/>
    <mergeCell ref="AQ17:AR17"/>
    <mergeCell ref="AQ13:AR13"/>
    <mergeCell ref="AQ25:AR25"/>
    <mergeCell ref="L26:M26"/>
    <mergeCell ref="X27:Y27"/>
    <mergeCell ref="AQ27:AR27"/>
    <mergeCell ref="D24:N25"/>
    <mergeCell ref="AQ21:AR21"/>
    <mergeCell ref="L22:M22"/>
    <mergeCell ref="X23:Y23"/>
    <mergeCell ref="AQ23:AR23"/>
    <mergeCell ref="D20:N21"/>
    <mergeCell ref="AQ33:AR33"/>
    <mergeCell ref="L34:M34"/>
    <mergeCell ref="X35:Y35"/>
    <mergeCell ref="AQ35:AR35"/>
    <mergeCell ref="D32:N33"/>
    <mergeCell ref="AQ29:AR29"/>
    <mergeCell ref="L30:M30"/>
    <mergeCell ref="X31:Y31"/>
    <mergeCell ref="AQ31:AR31"/>
    <mergeCell ref="D28:N29"/>
    <mergeCell ref="AQ41:AR41"/>
    <mergeCell ref="L42:M42"/>
    <mergeCell ref="X43:Y43"/>
    <mergeCell ref="AQ43:AR43"/>
    <mergeCell ref="D40:N41"/>
    <mergeCell ref="AQ37:AR37"/>
    <mergeCell ref="L38:M38"/>
    <mergeCell ref="X39:Y39"/>
    <mergeCell ref="AQ39:AR39"/>
    <mergeCell ref="D36:N37"/>
    <mergeCell ref="AQ49:AR49"/>
    <mergeCell ref="L50:M50"/>
    <mergeCell ref="X51:Y51"/>
    <mergeCell ref="AQ51:AR51"/>
    <mergeCell ref="D48:N49"/>
    <mergeCell ref="AQ45:AR45"/>
    <mergeCell ref="L46:M46"/>
    <mergeCell ref="X47:Y47"/>
    <mergeCell ref="AQ47:AR47"/>
    <mergeCell ref="D44:N45"/>
    <mergeCell ref="AQ57:AR57"/>
    <mergeCell ref="L58:M58"/>
    <mergeCell ref="X59:Y59"/>
    <mergeCell ref="AQ59:AR59"/>
    <mergeCell ref="D56:N57"/>
    <mergeCell ref="AQ53:AR53"/>
    <mergeCell ref="L54:M54"/>
    <mergeCell ref="X55:Y55"/>
    <mergeCell ref="AQ55:AR55"/>
    <mergeCell ref="D52:N53"/>
    <mergeCell ref="AQ65:AR65"/>
    <mergeCell ref="L66:M66"/>
    <mergeCell ref="X67:Y67"/>
    <mergeCell ref="AQ67:AR67"/>
    <mergeCell ref="D64:N65"/>
    <mergeCell ref="AQ61:AR61"/>
    <mergeCell ref="L62:M62"/>
    <mergeCell ref="X63:Y63"/>
    <mergeCell ref="AQ63:AR63"/>
    <mergeCell ref="D60:N61"/>
    <mergeCell ref="AQ73:AR73"/>
    <mergeCell ref="L74:M74"/>
    <mergeCell ref="X75:Y75"/>
    <mergeCell ref="AQ75:AR75"/>
    <mergeCell ref="D72:N73"/>
    <mergeCell ref="AQ69:AR69"/>
    <mergeCell ref="L70:M70"/>
    <mergeCell ref="X71:Y71"/>
    <mergeCell ref="AQ71:AR71"/>
    <mergeCell ref="D68:N69"/>
    <mergeCell ref="AQ81:AR81"/>
    <mergeCell ref="L82:M82"/>
    <mergeCell ref="X83:Y83"/>
    <mergeCell ref="AQ83:AR83"/>
    <mergeCell ref="D80:N81"/>
    <mergeCell ref="AQ77:AR77"/>
    <mergeCell ref="L78:M78"/>
    <mergeCell ref="X79:Y79"/>
    <mergeCell ref="AQ79:AR79"/>
    <mergeCell ref="D76:N77"/>
    <mergeCell ref="AQ89:AR89"/>
    <mergeCell ref="L90:M90"/>
    <mergeCell ref="X91:Y91"/>
    <mergeCell ref="AQ91:AR91"/>
    <mergeCell ref="D88:N89"/>
    <mergeCell ref="AQ85:AR85"/>
    <mergeCell ref="L86:M86"/>
    <mergeCell ref="X87:Y87"/>
    <mergeCell ref="AQ87:AR87"/>
    <mergeCell ref="D84:N8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AU76"/>
  <sheetViews>
    <sheetView view="pageBreakPreview" topLeftCell="B1" zoomScale="85" zoomScaleNormal="100" zoomScaleSheetLayoutView="85" workbookViewId="0">
      <selection activeCell="AN2" sqref="AN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395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5"/>
      <c r="V6" s="75"/>
      <c r="W6" s="75"/>
      <c r="X6" s="151" t="s">
        <v>204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1911</v>
      </c>
      <c r="C8" s="6" t="s">
        <v>772</v>
      </c>
      <c r="D8" s="188" t="s">
        <v>699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ROUND(L10*(1+AQ16),0)</f>
        <v>101</v>
      </c>
      <c r="AT8" s="182" t="s">
        <v>2613</v>
      </c>
    </row>
    <row r="9" spans="1:47" ht="17.100000000000001" customHeight="1">
      <c r="A9" s="4">
        <v>15</v>
      </c>
      <c r="B9" s="5">
        <v>1912</v>
      </c>
      <c r="C9" s="6" t="s">
        <v>608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ROUND(ROUND(L10*AN9,0)*(1+AQ16),0)</f>
        <v>101</v>
      </c>
      <c r="AT9" s="22"/>
    </row>
    <row r="10" spans="1:47" ht="17.100000000000001" customHeight="1">
      <c r="A10" s="4">
        <v>15</v>
      </c>
      <c r="B10" s="5">
        <v>1913</v>
      </c>
      <c r="C10" s="6" t="s">
        <v>1935</v>
      </c>
      <c r="D10" s="139"/>
      <c r="E10" s="140"/>
      <c r="F10" s="140"/>
      <c r="G10" s="103"/>
      <c r="H10" s="104"/>
      <c r="I10" s="104"/>
      <c r="J10" s="104"/>
      <c r="K10" s="104"/>
      <c r="L10" s="297">
        <v>81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ROUND(ROUND(L10*X11,0)*(1+AQ16),0)</f>
        <v>71</v>
      </c>
      <c r="AT10" s="22"/>
    </row>
    <row r="11" spans="1:47" ht="17.100000000000001" customHeight="1">
      <c r="A11" s="4">
        <v>15</v>
      </c>
      <c r="B11" s="5">
        <v>1914</v>
      </c>
      <c r="C11" s="6" t="s">
        <v>1936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0.7</v>
      </c>
      <c r="Y11" s="187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ROUND(ROUND(ROUND(L10*X11,0)*AN11,0)*(1+AQ16),0)</f>
        <v>71</v>
      </c>
      <c r="AT11" s="22"/>
    </row>
    <row r="12" spans="1:47" ht="17.100000000000001" customHeight="1">
      <c r="A12" s="4">
        <v>15</v>
      </c>
      <c r="B12" s="5">
        <v>1915</v>
      </c>
      <c r="C12" s="6" t="s">
        <v>609</v>
      </c>
      <c r="D12" s="188" t="s">
        <v>794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201" t="s">
        <v>902</v>
      </c>
      <c r="AQ12" s="202"/>
      <c r="AR12" s="203"/>
      <c r="AS12" s="296">
        <f>ROUND(L14*(1+AQ16),0)</f>
        <v>203</v>
      </c>
      <c r="AT12" s="22"/>
    </row>
    <row r="13" spans="1:47" ht="17.100000000000001" customHeight="1">
      <c r="A13" s="4">
        <v>15</v>
      </c>
      <c r="B13" s="5">
        <v>1916</v>
      </c>
      <c r="C13" s="6" t="s">
        <v>610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201"/>
      <c r="AQ13" s="202"/>
      <c r="AR13" s="203"/>
      <c r="AS13" s="296">
        <f>ROUND(ROUND(L14*AN13,0)*(1+AQ16),0)</f>
        <v>203</v>
      </c>
      <c r="AT13" s="22"/>
    </row>
    <row r="14" spans="1:47" ht="17.100000000000001" customHeight="1">
      <c r="A14" s="4">
        <v>15</v>
      </c>
      <c r="B14" s="5">
        <v>1917</v>
      </c>
      <c r="C14" s="6" t="s">
        <v>1937</v>
      </c>
      <c r="D14" s="139"/>
      <c r="E14" s="140"/>
      <c r="F14" s="140"/>
      <c r="G14" s="103"/>
      <c r="H14" s="104"/>
      <c r="I14" s="104"/>
      <c r="J14" s="104"/>
      <c r="K14" s="104"/>
      <c r="L14" s="297">
        <f>L10*2</f>
        <v>162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201"/>
      <c r="AQ14" s="202"/>
      <c r="AR14" s="203"/>
      <c r="AS14" s="296">
        <f>ROUND(ROUND(L14*X15,0)*(1+AQ16),0)</f>
        <v>141</v>
      </c>
      <c r="AT14" s="22"/>
    </row>
    <row r="15" spans="1:47" ht="17.100000000000001" customHeight="1">
      <c r="A15" s="4">
        <v>15</v>
      </c>
      <c r="B15" s="5">
        <v>1918</v>
      </c>
      <c r="C15" s="6" t="s">
        <v>1938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0.7</v>
      </c>
      <c r="Y15" s="187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201"/>
      <c r="AQ15" s="202"/>
      <c r="AR15" s="203"/>
      <c r="AS15" s="18">
        <f>ROUND(ROUND(ROUND(L14*X15,0)*AN15,0)*(1+AQ16),0)</f>
        <v>141</v>
      </c>
      <c r="AT15" s="22"/>
    </row>
    <row r="16" spans="1:47" ht="17.100000000000001" customHeight="1">
      <c r="A16" s="4">
        <v>15</v>
      </c>
      <c r="B16" s="5">
        <v>1919</v>
      </c>
      <c r="C16" s="6" t="s">
        <v>770</v>
      </c>
      <c r="D16" s="192" t="s">
        <v>795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29" t="s">
        <v>2622</v>
      </c>
      <c r="AQ16" s="199">
        <v>0.25</v>
      </c>
      <c r="AR16" s="200"/>
      <c r="AS16" s="296">
        <f>ROUND(L18*(1+AQ16),0)</f>
        <v>304</v>
      </c>
      <c r="AT16" s="22"/>
    </row>
    <row r="17" spans="1:47" ht="17.100000000000001" customHeight="1">
      <c r="A17" s="4">
        <v>15</v>
      </c>
      <c r="B17" s="5">
        <v>1920</v>
      </c>
      <c r="C17" s="6" t="s">
        <v>771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R17" s="51" t="s">
        <v>898</v>
      </c>
      <c r="AS17" s="296">
        <f>ROUND(ROUND(L18*AN17,0)*(1+AQ16),0)</f>
        <v>304</v>
      </c>
      <c r="AT17" s="22"/>
    </row>
    <row r="18" spans="1:47" ht="17.100000000000001" customHeight="1">
      <c r="A18" s="4">
        <v>15</v>
      </c>
      <c r="B18" s="5">
        <v>1921</v>
      </c>
      <c r="C18" s="6" t="s">
        <v>1939</v>
      </c>
      <c r="D18" s="139"/>
      <c r="E18" s="140"/>
      <c r="F18" s="140"/>
      <c r="G18" s="103"/>
      <c r="H18" s="104"/>
      <c r="I18" s="104"/>
      <c r="J18" s="104"/>
      <c r="K18" s="104"/>
      <c r="L18" s="297">
        <f>L10*3</f>
        <v>243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S18" s="296">
        <f>ROUND(ROUND(L18*X19,0)*(1+AQ16),0)</f>
        <v>213</v>
      </c>
      <c r="AT18" s="22"/>
    </row>
    <row r="19" spans="1:47" ht="17.100000000000001" customHeight="1">
      <c r="A19" s="4">
        <v>15</v>
      </c>
      <c r="B19" s="5">
        <v>1922</v>
      </c>
      <c r="C19" s="6" t="s">
        <v>1940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0.7</v>
      </c>
      <c r="Y19" s="187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S19" s="18">
        <f>ROUND(ROUND(ROUND(L18*X19,0)*AN19,0)*(1+AQ16),0)</f>
        <v>213</v>
      </c>
      <c r="AT19" s="22"/>
    </row>
    <row r="20" spans="1:47" ht="17.100000000000001" customHeight="1">
      <c r="A20" s="4">
        <v>15</v>
      </c>
      <c r="B20" s="5">
        <v>1923</v>
      </c>
      <c r="C20" s="6" t="s">
        <v>403</v>
      </c>
      <c r="D20" s="192" t="s">
        <v>796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R20" s="82"/>
      <c r="AS20" s="296">
        <f>ROUND(L22*(1+AQ16),0)</f>
        <v>405</v>
      </c>
      <c r="AT20" s="22"/>
    </row>
    <row r="21" spans="1:47" ht="17.100000000000001" customHeight="1">
      <c r="A21" s="4">
        <v>15</v>
      </c>
      <c r="B21" s="5">
        <v>1924</v>
      </c>
      <c r="C21" s="6" t="s">
        <v>402</v>
      </c>
      <c r="D21" s="228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S21" s="296">
        <f>ROUND(ROUND(L22*AN21,0)*(1+AQ16),0)</f>
        <v>405</v>
      </c>
      <c r="AT21" s="22"/>
    </row>
    <row r="22" spans="1:47" ht="17.100000000000001" customHeight="1">
      <c r="A22" s="4">
        <v>15</v>
      </c>
      <c r="B22" s="5">
        <v>1925</v>
      </c>
      <c r="C22" s="6" t="s">
        <v>1941</v>
      </c>
      <c r="D22" s="139"/>
      <c r="E22" s="140"/>
      <c r="F22" s="140"/>
      <c r="G22" s="103"/>
      <c r="H22" s="104"/>
      <c r="I22" s="104"/>
      <c r="J22" s="104"/>
      <c r="K22" s="104"/>
      <c r="L22" s="297">
        <f>L10*4</f>
        <v>324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34"/>
      <c r="AQ22" s="30"/>
      <c r="AR22" s="31"/>
      <c r="AS22" s="296">
        <f>ROUND(ROUND(L22*X23,0)*(1+AQ16),0)</f>
        <v>284</v>
      </c>
      <c r="AT22" s="22"/>
    </row>
    <row r="23" spans="1:47" ht="17.100000000000001" customHeight="1">
      <c r="A23" s="4">
        <v>15</v>
      </c>
      <c r="B23" s="5">
        <v>1926</v>
      </c>
      <c r="C23" s="6" t="s">
        <v>1942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0.7</v>
      </c>
      <c r="Y23" s="187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43"/>
      <c r="AQ23" s="141"/>
      <c r="AR23" s="142"/>
      <c r="AS23" s="18">
        <f>ROUND(ROUND(ROUND(L22*X23,0)*AN23,0)*(1+AQ16),0)</f>
        <v>284</v>
      </c>
      <c r="AT23" s="22"/>
    </row>
    <row r="24" spans="1:47" ht="17.100000000000001" customHeight="1">
      <c r="A24" s="4">
        <v>15</v>
      </c>
      <c r="B24" s="5">
        <v>1927</v>
      </c>
      <c r="C24" s="6" t="s">
        <v>405</v>
      </c>
      <c r="D24" s="192" t="s">
        <v>797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34"/>
      <c r="AQ24" s="30"/>
      <c r="AR24" s="31"/>
      <c r="AS24" s="296">
        <f>ROUND(L26*(1+AQ16),0)</f>
        <v>506</v>
      </c>
      <c r="AT24" s="22"/>
    </row>
    <row r="25" spans="1:47" ht="17.100000000000001" customHeight="1">
      <c r="A25" s="4">
        <v>15</v>
      </c>
      <c r="B25" s="5">
        <v>1928</v>
      </c>
      <c r="C25" s="6" t="s">
        <v>404</v>
      </c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P25" s="43"/>
      <c r="AQ25" s="141"/>
      <c r="AR25" s="142"/>
      <c r="AS25" s="296">
        <f>ROUND(ROUND(L26*AN25,0)*(1+AQ16),0)</f>
        <v>506</v>
      </c>
      <c r="AT25" s="22"/>
    </row>
    <row r="26" spans="1:47" ht="17.100000000000001" customHeight="1">
      <c r="A26" s="4">
        <v>15</v>
      </c>
      <c r="B26" s="5">
        <v>1929</v>
      </c>
      <c r="C26" s="6" t="s">
        <v>1943</v>
      </c>
      <c r="D26" s="139"/>
      <c r="E26" s="140"/>
      <c r="F26" s="140"/>
      <c r="G26" s="103"/>
      <c r="H26" s="104"/>
      <c r="I26" s="104"/>
      <c r="J26" s="104"/>
      <c r="K26" s="104"/>
      <c r="L26" s="297">
        <f>L10*5</f>
        <v>405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P26" s="34"/>
      <c r="AQ26" s="30"/>
      <c r="AR26" s="31"/>
      <c r="AS26" s="296">
        <f>ROUND(ROUND(L26*X27,0)*(1+AQ16),0)</f>
        <v>355</v>
      </c>
      <c r="AT26" s="22"/>
    </row>
    <row r="27" spans="1:47" ht="17.100000000000001" customHeight="1">
      <c r="A27" s="4">
        <v>15</v>
      </c>
      <c r="B27" s="5">
        <v>1930</v>
      </c>
      <c r="C27" s="6" t="s">
        <v>1944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0.7</v>
      </c>
      <c r="Y27" s="187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P27" s="46"/>
      <c r="AQ27" s="135"/>
      <c r="AR27" s="136"/>
      <c r="AS27" s="18">
        <f>ROUND(ROUND(ROUND(L26*X27,0)*AN27,0)*(1+AQ16),0)</f>
        <v>355</v>
      </c>
      <c r="AT27" s="183"/>
    </row>
    <row r="28" spans="1:47" ht="17.100000000000001" customHeight="1">
      <c r="A28" s="72"/>
    </row>
    <row r="29" spans="1:47" ht="17.100000000000001" customHeight="1">
      <c r="A29" s="72"/>
    </row>
    <row r="30" spans="1:47" ht="17.100000000000001" customHeight="1">
      <c r="A30" s="72"/>
      <c r="B30" s="72" t="s">
        <v>148</v>
      </c>
    </row>
    <row r="31" spans="1:47" ht="17.100000000000001" customHeight="1">
      <c r="A31" s="1" t="s">
        <v>2626</v>
      </c>
      <c r="B31" s="73"/>
      <c r="C31" s="155" t="s">
        <v>387</v>
      </c>
      <c r="D31" s="74"/>
      <c r="E31" s="75"/>
      <c r="F31" s="75"/>
      <c r="G31" s="75"/>
      <c r="H31" s="75"/>
      <c r="I31" s="75"/>
      <c r="J31" s="75"/>
      <c r="K31" s="11"/>
      <c r="L31" s="11"/>
      <c r="M31" s="11"/>
      <c r="N31" s="11"/>
      <c r="O31" s="11"/>
      <c r="P31" s="11"/>
      <c r="Q31" s="75"/>
      <c r="R31" s="75"/>
      <c r="S31" s="75"/>
      <c r="T31" s="7"/>
      <c r="U31" s="75"/>
      <c r="V31" s="75"/>
      <c r="W31" s="75"/>
      <c r="X31" s="151" t="s">
        <v>2627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184" t="s">
        <v>388</v>
      </c>
      <c r="AT31" s="184" t="s">
        <v>389</v>
      </c>
      <c r="AU31" s="77"/>
    </row>
    <row r="32" spans="1:47" ht="17.100000000000001" customHeight="1">
      <c r="A32" s="2" t="s">
        <v>390</v>
      </c>
      <c r="B32" s="3" t="s">
        <v>391</v>
      </c>
      <c r="C32" s="16"/>
      <c r="D32" s="79"/>
      <c r="E32" s="80"/>
      <c r="F32" s="80"/>
      <c r="G32" s="80"/>
      <c r="H32" s="80"/>
      <c r="I32" s="80"/>
      <c r="J32" s="80"/>
      <c r="K32" s="15"/>
      <c r="L32" s="15"/>
      <c r="M32" s="15"/>
      <c r="N32" s="15"/>
      <c r="O32" s="15"/>
      <c r="P32" s="15"/>
      <c r="Q32" s="80"/>
      <c r="R32" s="80"/>
      <c r="S32" s="80"/>
      <c r="T32" s="80"/>
      <c r="U32" s="81"/>
      <c r="V32" s="81"/>
      <c r="W32" s="80"/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185" t="s">
        <v>392</v>
      </c>
      <c r="AT32" s="185" t="s">
        <v>393</v>
      </c>
      <c r="AU32" s="77"/>
    </row>
    <row r="33" spans="1:46" ht="17.100000000000001" customHeight="1">
      <c r="A33" s="4">
        <v>15</v>
      </c>
      <c r="B33" s="5">
        <v>1931</v>
      </c>
      <c r="C33" s="6" t="s">
        <v>777</v>
      </c>
      <c r="D33" s="188" t="s">
        <v>700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17"/>
      <c r="P33" s="11"/>
      <c r="Q33" s="11"/>
      <c r="R33" s="11"/>
      <c r="S33" s="11"/>
      <c r="T33" s="21"/>
      <c r="U33" s="21"/>
      <c r="V33" s="75"/>
      <c r="W33" s="11"/>
      <c r="X33" s="36"/>
      <c r="Y33" s="3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1"/>
      <c r="AN33" s="32"/>
      <c r="AO33" s="33"/>
      <c r="AP33" s="42"/>
      <c r="AQ33" s="38"/>
      <c r="AR33" s="41"/>
      <c r="AS33" s="296">
        <f>ROUND(L35*(1+AQ41),0)</f>
        <v>101</v>
      </c>
      <c r="AT33" s="182" t="s">
        <v>2613</v>
      </c>
    </row>
    <row r="34" spans="1:46" ht="17.100000000000001" customHeight="1">
      <c r="A34" s="4">
        <v>15</v>
      </c>
      <c r="B34" s="5">
        <v>1932</v>
      </c>
      <c r="C34" s="6" t="s">
        <v>778</v>
      </c>
      <c r="D34" s="206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18"/>
      <c r="P34" s="14"/>
      <c r="Q34" s="15"/>
      <c r="R34" s="15"/>
      <c r="S34" s="15"/>
      <c r="T34" s="24"/>
      <c r="U34" s="24"/>
      <c r="V34" s="80"/>
      <c r="W34" s="80"/>
      <c r="X34" s="80"/>
      <c r="Y34" s="83"/>
      <c r="Z34" s="35" t="s">
        <v>2636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2622</v>
      </c>
      <c r="AN34" s="186">
        <v>1</v>
      </c>
      <c r="AO34" s="187"/>
      <c r="AP34" s="43"/>
      <c r="AQ34" s="141"/>
      <c r="AR34" s="142"/>
      <c r="AS34" s="296">
        <f>ROUND(ROUND(L35*AN34,0)*(1+AQ41),0)</f>
        <v>101</v>
      </c>
      <c r="AT34" s="22"/>
    </row>
    <row r="35" spans="1:46" ht="17.100000000000001" customHeight="1">
      <c r="A35" s="4">
        <v>15</v>
      </c>
      <c r="B35" s="5">
        <v>1933</v>
      </c>
      <c r="C35" s="6" t="s">
        <v>1945</v>
      </c>
      <c r="D35" s="139"/>
      <c r="E35" s="140"/>
      <c r="F35" s="140"/>
      <c r="G35" s="103"/>
      <c r="H35" s="104"/>
      <c r="I35" s="104"/>
      <c r="J35" s="104"/>
      <c r="K35" s="104"/>
      <c r="L35" s="297">
        <v>81</v>
      </c>
      <c r="M35" s="297"/>
      <c r="N35" s="9" t="s">
        <v>394</v>
      </c>
      <c r="O35" s="13"/>
      <c r="P35" s="98" t="s">
        <v>2623</v>
      </c>
      <c r="Q35" s="61"/>
      <c r="R35" s="61"/>
      <c r="S35" s="61"/>
      <c r="T35" s="61"/>
      <c r="U35" s="61"/>
      <c r="V35" s="26"/>
      <c r="W35" s="9"/>
      <c r="X35" s="19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1"/>
      <c r="AN35" s="32"/>
      <c r="AO35" s="33"/>
      <c r="AP35" s="34"/>
      <c r="AQ35" s="30"/>
      <c r="AR35" s="31"/>
      <c r="AS35" s="296">
        <f>ROUND(ROUND(L35*X36,0)*(1+AQ41),0)</f>
        <v>71</v>
      </c>
      <c r="AT35" s="22"/>
    </row>
    <row r="36" spans="1:46" ht="17.100000000000001" customHeight="1">
      <c r="A36" s="4">
        <v>15</v>
      </c>
      <c r="B36" s="5">
        <v>1934</v>
      </c>
      <c r="C36" s="6" t="s">
        <v>1946</v>
      </c>
      <c r="D36" s="44"/>
      <c r="E36" s="45"/>
      <c r="F36" s="45"/>
      <c r="G36" s="105"/>
      <c r="H36" s="105"/>
      <c r="I36" s="105"/>
      <c r="J36" s="106"/>
      <c r="K36" s="106"/>
      <c r="L36" s="15"/>
      <c r="M36" s="15"/>
      <c r="N36" s="15"/>
      <c r="O36" s="16"/>
      <c r="P36" s="62" t="s">
        <v>2624</v>
      </c>
      <c r="Q36" s="63"/>
      <c r="R36" s="63"/>
      <c r="S36" s="63"/>
      <c r="T36" s="63"/>
      <c r="U36" s="63"/>
      <c r="V36" s="95"/>
      <c r="W36" s="17" t="s">
        <v>2622</v>
      </c>
      <c r="X36" s="186">
        <v>0.7</v>
      </c>
      <c r="Y36" s="187"/>
      <c r="Z36" s="35" t="s">
        <v>2636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2622</v>
      </c>
      <c r="AN36" s="186">
        <v>1</v>
      </c>
      <c r="AO36" s="187"/>
      <c r="AP36" s="43"/>
      <c r="AQ36" s="141"/>
      <c r="AR36" s="142"/>
      <c r="AS36" s="18">
        <f>ROUND(ROUND(ROUND(L35*X36,0)*AN36,0)*(1+AQ41),0)</f>
        <v>71</v>
      </c>
      <c r="AT36" s="22"/>
    </row>
    <row r="37" spans="1:46" ht="17.100000000000001" customHeight="1">
      <c r="A37" s="4">
        <v>15</v>
      </c>
      <c r="B37" s="5">
        <v>1935</v>
      </c>
      <c r="C37" s="6" t="s">
        <v>773</v>
      </c>
      <c r="D37" s="188" t="s">
        <v>798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0"/>
      <c r="P37" s="11"/>
      <c r="Q37" s="11"/>
      <c r="R37" s="11"/>
      <c r="S37" s="11"/>
      <c r="T37" s="21"/>
      <c r="U37" s="21"/>
      <c r="V37" s="75"/>
      <c r="W37" s="11"/>
      <c r="X37" s="36"/>
      <c r="Y37" s="3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1"/>
      <c r="AN37" s="32"/>
      <c r="AO37" s="33"/>
      <c r="AP37" s="201" t="s">
        <v>901</v>
      </c>
      <c r="AQ37" s="202"/>
      <c r="AR37" s="203"/>
      <c r="AS37" s="296">
        <f>ROUND(L39*(1+AQ41),0)</f>
        <v>203</v>
      </c>
      <c r="AT37" s="22"/>
    </row>
    <row r="38" spans="1:46" ht="17.100000000000001" customHeight="1">
      <c r="A38" s="4">
        <v>15</v>
      </c>
      <c r="B38" s="5">
        <v>1936</v>
      </c>
      <c r="C38" s="6" t="s">
        <v>774</v>
      </c>
      <c r="D38" s="190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02"/>
      <c r="P38" s="14"/>
      <c r="Q38" s="15"/>
      <c r="R38" s="15"/>
      <c r="S38" s="15"/>
      <c r="T38" s="24"/>
      <c r="U38" s="24"/>
      <c r="V38" s="80"/>
      <c r="W38" s="80"/>
      <c r="X38" s="80"/>
      <c r="Y38" s="83"/>
      <c r="Z38" s="35" t="s">
        <v>2636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2622</v>
      </c>
      <c r="AN38" s="186">
        <v>1</v>
      </c>
      <c r="AO38" s="187"/>
      <c r="AP38" s="201"/>
      <c r="AQ38" s="202"/>
      <c r="AR38" s="203"/>
      <c r="AS38" s="296">
        <f>ROUND(ROUND(L39*AN38,0)*(1+AQ41),0)</f>
        <v>203</v>
      </c>
      <c r="AT38" s="22"/>
    </row>
    <row r="39" spans="1:46" ht="17.100000000000001" customHeight="1">
      <c r="A39" s="4">
        <v>15</v>
      </c>
      <c r="B39" s="5">
        <v>1937</v>
      </c>
      <c r="C39" s="6" t="s">
        <v>1947</v>
      </c>
      <c r="D39" s="139"/>
      <c r="E39" s="140"/>
      <c r="F39" s="140"/>
      <c r="G39" s="103"/>
      <c r="H39" s="104"/>
      <c r="I39" s="104"/>
      <c r="J39" s="104"/>
      <c r="K39" s="104"/>
      <c r="L39" s="297">
        <f>L10*2</f>
        <v>162</v>
      </c>
      <c r="M39" s="297"/>
      <c r="N39" s="9" t="s">
        <v>394</v>
      </c>
      <c r="O39" s="13"/>
      <c r="P39" s="98" t="s">
        <v>2623</v>
      </c>
      <c r="Q39" s="61"/>
      <c r="R39" s="61"/>
      <c r="S39" s="61"/>
      <c r="T39" s="61"/>
      <c r="U39" s="61"/>
      <c r="V39" s="26"/>
      <c r="W39" s="9"/>
      <c r="X39" s="19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1"/>
      <c r="AN39" s="32"/>
      <c r="AO39" s="33"/>
      <c r="AP39" s="201"/>
      <c r="AQ39" s="202"/>
      <c r="AR39" s="203"/>
      <c r="AS39" s="296">
        <f>ROUND(ROUND(L39*X40,0)*(1+AQ41),0)</f>
        <v>141</v>
      </c>
      <c r="AT39" s="22"/>
    </row>
    <row r="40" spans="1:46" ht="17.100000000000001" customHeight="1">
      <c r="A40" s="4">
        <v>15</v>
      </c>
      <c r="B40" s="5">
        <v>1938</v>
      </c>
      <c r="C40" s="6" t="s">
        <v>1948</v>
      </c>
      <c r="D40" s="44"/>
      <c r="E40" s="45"/>
      <c r="F40" s="45"/>
      <c r="G40" s="105"/>
      <c r="H40" s="105"/>
      <c r="I40" s="105"/>
      <c r="J40" s="106"/>
      <c r="K40" s="106"/>
      <c r="L40" s="15"/>
      <c r="M40" s="15"/>
      <c r="N40" s="15"/>
      <c r="O40" s="16"/>
      <c r="P40" s="62" t="s">
        <v>2624</v>
      </c>
      <c r="Q40" s="63"/>
      <c r="R40" s="63"/>
      <c r="S40" s="63"/>
      <c r="T40" s="63"/>
      <c r="U40" s="63"/>
      <c r="V40" s="95"/>
      <c r="W40" s="17" t="s">
        <v>2622</v>
      </c>
      <c r="X40" s="186">
        <v>0.7</v>
      </c>
      <c r="Y40" s="187"/>
      <c r="Z40" s="35" t="s">
        <v>2636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2622</v>
      </c>
      <c r="AN40" s="186">
        <v>1</v>
      </c>
      <c r="AO40" s="187"/>
      <c r="AP40" s="201"/>
      <c r="AQ40" s="202"/>
      <c r="AR40" s="203"/>
      <c r="AS40" s="18">
        <f>ROUND(ROUND(ROUND(L39*X40,0)*AN40,0)*(1+AQ41),0)</f>
        <v>141</v>
      </c>
      <c r="AT40" s="22"/>
    </row>
    <row r="41" spans="1:46" ht="17.100000000000001" customHeight="1">
      <c r="A41" s="4">
        <v>15</v>
      </c>
      <c r="B41" s="5">
        <v>1939</v>
      </c>
      <c r="C41" s="6" t="s">
        <v>775</v>
      </c>
      <c r="D41" s="192" t="s">
        <v>799</v>
      </c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0"/>
      <c r="P41" s="11"/>
      <c r="Q41" s="11"/>
      <c r="R41" s="11"/>
      <c r="S41" s="11"/>
      <c r="T41" s="21"/>
      <c r="U41" s="21"/>
      <c r="V41" s="75"/>
      <c r="W41" s="11"/>
      <c r="X41" s="36"/>
      <c r="Y41" s="3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1"/>
      <c r="AN41" s="32"/>
      <c r="AO41" s="33"/>
      <c r="AP41" s="29" t="s">
        <v>2622</v>
      </c>
      <c r="AQ41" s="199">
        <v>0.25</v>
      </c>
      <c r="AR41" s="200"/>
      <c r="AS41" s="296">
        <f>ROUND(L43*(1+AQ41),0)</f>
        <v>304</v>
      </c>
      <c r="AT41" s="22"/>
    </row>
    <row r="42" spans="1:46" ht="17.100000000000001" customHeight="1">
      <c r="A42" s="4">
        <v>15</v>
      </c>
      <c r="B42" s="5">
        <v>1940</v>
      </c>
      <c r="C42" s="6" t="s">
        <v>776</v>
      </c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102"/>
      <c r="P42" s="14"/>
      <c r="Q42" s="15"/>
      <c r="R42" s="15"/>
      <c r="S42" s="15"/>
      <c r="T42" s="24"/>
      <c r="U42" s="24"/>
      <c r="V42" s="80"/>
      <c r="W42" s="80"/>
      <c r="X42" s="80"/>
      <c r="Y42" s="83"/>
      <c r="Z42" s="35" t="s">
        <v>2636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2622</v>
      </c>
      <c r="AN42" s="186">
        <v>1</v>
      </c>
      <c r="AO42" s="187"/>
      <c r="AR42" s="51" t="s">
        <v>898</v>
      </c>
      <c r="AS42" s="296">
        <f>ROUND(ROUND(L43*AN42,0)*(1+AQ41),0)</f>
        <v>304</v>
      </c>
      <c r="AT42" s="22"/>
    </row>
    <row r="43" spans="1:46" ht="17.100000000000001" customHeight="1">
      <c r="A43" s="4">
        <v>15</v>
      </c>
      <c r="B43" s="5">
        <v>1941</v>
      </c>
      <c r="C43" s="6" t="s">
        <v>1949</v>
      </c>
      <c r="D43" s="139"/>
      <c r="E43" s="140"/>
      <c r="F43" s="140"/>
      <c r="G43" s="103"/>
      <c r="H43" s="104"/>
      <c r="I43" s="104"/>
      <c r="J43" s="104"/>
      <c r="K43" s="104"/>
      <c r="L43" s="297">
        <f>L10*3</f>
        <v>243</v>
      </c>
      <c r="M43" s="297"/>
      <c r="N43" s="9" t="s">
        <v>394</v>
      </c>
      <c r="O43" s="13"/>
      <c r="P43" s="98" t="s">
        <v>2623</v>
      </c>
      <c r="Q43" s="61"/>
      <c r="R43" s="61"/>
      <c r="S43" s="61"/>
      <c r="T43" s="61"/>
      <c r="U43" s="61"/>
      <c r="V43" s="26"/>
      <c r="W43" s="9"/>
      <c r="X43" s="19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1"/>
      <c r="AN43" s="32"/>
      <c r="AO43" s="33"/>
      <c r="AS43" s="296">
        <f>ROUND(ROUND(L43*X44,0)*(1+AQ41),0)</f>
        <v>213</v>
      </c>
      <c r="AT43" s="22"/>
    </row>
    <row r="44" spans="1:46" ht="17.100000000000001" customHeight="1">
      <c r="A44" s="4">
        <v>15</v>
      </c>
      <c r="B44" s="5">
        <v>1942</v>
      </c>
      <c r="C44" s="6" t="s">
        <v>1950</v>
      </c>
      <c r="D44" s="44"/>
      <c r="E44" s="45"/>
      <c r="F44" s="45"/>
      <c r="G44" s="105"/>
      <c r="H44" s="105"/>
      <c r="I44" s="105"/>
      <c r="J44" s="106"/>
      <c r="K44" s="106"/>
      <c r="L44" s="15"/>
      <c r="M44" s="15"/>
      <c r="N44" s="15"/>
      <c r="O44" s="16"/>
      <c r="P44" s="62" t="s">
        <v>2624</v>
      </c>
      <c r="Q44" s="63"/>
      <c r="R44" s="63"/>
      <c r="S44" s="63"/>
      <c r="T44" s="63"/>
      <c r="U44" s="63"/>
      <c r="V44" s="95"/>
      <c r="W44" s="17" t="s">
        <v>2622</v>
      </c>
      <c r="X44" s="186">
        <v>0.7</v>
      </c>
      <c r="Y44" s="187"/>
      <c r="Z44" s="35" t="s">
        <v>2636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2622</v>
      </c>
      <c r="AN44" s="186">
        <v>1</v>
      </c>
      <c r="AO44" s="187"/>
      <c r="AS44" s="18">
        <f>ROUND(ROUND(ROUND(L43*X44,0)*AN44,0)*(1+AQ41),0)</f>
        <v>213</v>
      </c>
      <c r="AT44" s="22"/>
    </row>
    <row r="45" spans="1:46" ht="17.100000000000001" customHeight="1">
      <c r="A45" s="4">
        <v>15</v>
      </c>
      <c r="B45" s="5">
        <v>1943</v>
      </c>
      <c r="C45" s="6" t="s">
        <v>407</v>
      </c>
      <c r="D45" s="192" t="s">
        <v>800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10"/>
      <c r="P45" s="11"/>
      <c r="Q45" s="11"/>
      <c r="R45" s="11"/>
      <c r="S45" s="11"/>
      <c r="T45" s="21"/>
      <c r="U45" s="21"/>
      <c r="V45" s="75"/>
      <c r="W45" s="11"/>
      <c r="X45" s="36"/>
      <c r="Y45" s="3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1"/>
      <c r="AN45" s="32"/>
      <c r="AO45" s="33"/>
      <c r="AR45" s="82"/>
      <c r="AS45" s="296">
        <f>ROUND(L47*(1+AQ41),0)</f>
        <v>405</v>
      </c>
      <c r="AT45" s="22"/>
    </row>
    <row r="46" spans="1:46" ht="17.100000000000001" customHeight="1">
      <c r="A46" s="4">
        <v>15</v>
      </c>
      <c r="B46" s="5">
        <v>1944</v>
      </c>
      <c r="C46" s="6" t="s">
        <v>406</v>
      </c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102"/>
      <c r="P46" s="14"/>
      <c r="Q46" s="15"/>
      <c r="R46" s="15"/>
      <c r="S46" s="15"/>
      <c r="T46" s="24"/>
      <c r="U46" s="24"/>
      <c r="V46" s="80"/>
      <c r="W46" s="80"/>
      <c r="X46" s="80"/>
      <c r="Y46" s="83"/>
      <c r="Z46" s="35" t="s">
        <v>2636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2622</v>
      </c>
      <c r="AN46" s="186">
        <v>1</v>
      </c>
      <c r="AO46" s="187"/>
      <c r="AS46" s="296">
        <f>ROUND(ROUND(L47*AN46,0)*(1+AQ41),0)</f>
        <v>405</v>
      </c>
      <c r="AT46" s="22"/>
    </row>
    <row r="47" spans="1:46" ht="17.100000000000001" customHeight="1">
      <c r="A47" s="4">
        <v>15</v>
      </c>
      <c r="B47" s="5">
        <v>1945</v>
      </c>
      <c r="C47" s="6" t="s">
        <v>1951</v>
      </c>
      <c r="D47" s="139"/>
      <c r="E47" s="140"/>
      <c r="F47" s="140"/>
      <c r="G47" s="103"/>
      <c r="H47" s="104"/>
      <c r="I47" s="104"/>
      <c r="J47" s="104"/>
      <c r="K47" s="104"/>
      <c r="L47" s="297">
        <f>L10*4</f>
        <v>324</v>
      </c>
      <c r="M47" s="297"/>
      <c r="N47" s="9" t="s">
        <v>394</v>
      </c>
      <c r="O47" s="13"/>
      <c r="P47" s="98" t="s">
        <v>2623</v>
      </c>
      <c r="Q47" s="61"/>
      <c r="R47" s="61"/>
      <c r="S47" s="61"/>
      <c r="T47" s="61"/>
      <c r="U47" s="61"/>
      <c r="V47" s="26"/>
      <c r="W47" s="9"/>
      <c r="X47" s="19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1"/>
      <c r="AN47" s="32"/>
      <c r="AO47" s="33"/>
      <c r="AP47" s="34"/>
      <c r="AQ47" s="30"/>
      <c r="AR47" s="31"/>
      <c r="AS47" s="296">
        <f>ROUND(ROUND(L47*X48,0)*(1+AQ41),0)</f>
        <v>284</v>
      </c>
      <c r="AT47" s="22"/>
    </row>
    <row r="48" spans="1:46" ht="17.100000000000001" customHeight="1">
      <c r="A48" s="4">
        <v>15</v>
      </c>
      <c r="B48" s="5">
        <v>1946</v>
      </c>
      <c r="C48" s="6" t="s">
        <v>1952</v>
      </c>
      <c r="D48" s="44"/>
      <c r="E48" s="45"/>
      <c r="F48" s="45"/>
      <c r="G48" s="105"/>
      <c r="H48" s="105"/>
      <c r="I48" s="105"/>
      <c r="J48" s="106"/>
      <c r="K48" s="106"/>
      <c r="L48" s="15"/>
      <c r="M48" s="15"/>
      <c r="N48" s="15"/>
      <c r="O48" s="16"/>
      <c r="P48" s="62" t="s">
        <v>2624</v>
      </c>
      <c r="Q48" s="63"/>
      <c r="R48" s="63"/>
      <c r="S48" s="63"/>
      <c r="T48" s="63"/>
      <c r="U48" s="63"/>
      <c r="V48" s="95"/>
      <c r="W48" s="17" t="s">
        <v>2622</v>
      </c>
      <c r="X48" s="186">
        <v>0.7</v>
      </c>
      <c r="Y48" s="187"/>
      <c r="Z48" s="35" t="s">
        <v>2636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2622</v>
      </c>
      <c r="AN48" s="186">
        <v>1</v>
      </c>
      <c r="AO48" s="187"/>
      <c r="AP48" s="43"/>
      <c r="AQ48" s="141"/>
      <c r="AR48" s="142"/>
      <c r="AS48" s="18">
        <f>ROUND(ROUND(ROUND(L47*X48,0)*AN48,0)*(1+AQ41),0)</f>
        <v>284</v>
      </c>
      <c r="AT48" s="22"/>
    </row>
    <row r="49" spans="1:46" ht="17.100000000000001" customHeight="1">
      <c r="A49" s="4">
        <v>15</v>
      </c>
      <c r="B49" s="5">
        <v>1947</v>
      </c>
      <c r="C49" s="6" t="s">
        <v>409</v>
      </c>
      <c r="D49" s="192" t="s">
        <v>801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10"/>
      <c r="P49" s="11"/>
      <c r="Q49" s="11"/>
      <c r="R49" s="11"/>
      <c r="S49" s="11"/>
      <c r="T49" s="21"/>
      <c r="U49" s="21"/>
      <c r="V49" s="75"/>
      <c r="W49" s="11"/>
      <c r="X49" s="36"/>
      <c r="Y49" s="3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1"/>
      <c r="AN49" s="32"/>
      <c r="AO49" s="33"/>
      <c r="AP49" s="34"/>
      <c r="AQ49" s="30"/>
      <c r="AR49" s="31"/>
      <c r="AS49" s="296">
        <f>ROUND(L51*(1+AQ41),0)</f>
        <v>506</v>
      </c>
      <c r="AT49" s="22"/>
    </row>
    <row r="50" spans="1:46" ht="17.100000000000001" customHeight="1">
      <c r="A50" s="4">
        <v>15</v>
      </c>
      <c r="B50" s="5">
        <v>1948</v>
      </c>
      <c r="C50" s="6" t="s">
        <v>408</v>
      </c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102"/>
      <c r="P50" s="14"/>
      <c r="Q50" s="15"/>
      <c r="R50" s="15"/>
      <c r="S50" s="15"/>
      <c r="T50" s="24"/>
      <c r="U50" s="24"/>
      <c r="V50" s="80"/>
      <c r="W50" s="80"/>
      <c r="X50" s="80"/>
      <c r="Y50" s="83"/>
      <c r="Z50" s="35" t="s">
        <v>2636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2622</v>
      </c>
      <c r="AN50" s="186">
        <v>1</v>
      </c>
      <c r="AO50" s="187"/>
      <c r="AP50" s="43"/>
      <c r="AQ50" s="141"/>
      <c r="AR50" s="142"/>
      <c r="AS50" s="296">
        <f>ROUND(ROUND(L51*AN50,0)*(1+AQ41),0)</f>
        <v>506</v>
      </c>
      <c r="AT50" s="22"/>
    </row>
    <row r="51" spans="1:46" ht="17.100000000000001" customHeight="1">
      <c r="A51" s="4">
        <v>15</v>
      </c>
      <c r="B51" s="5">
        <v>1949</v>
      </c>
      <c r="C51" s="6" t="s">
        <v>1953</v>
      </c>
      <c r="D51" s="139"/>
      <c r="E51" s="140"/>
      <c r="F51" s="140"/>
      <c r="G51" s="103"/>
      <c r="H51" s="104"/>
      <c r="I51" s="104"/>
      <c r="J51" s="104"/>
      <c r="K51" s="104"/>
      <c r="L51" s="297">
        <f>L10*5</f>
        <v>405</v>
      </c>
      <c r="M51" s="297"/>
      <c r="N51" s="9" t="s">
        <v>394</v>
      </c>
      <c r="O51" s="13"/>
      <c r="P51" s="98" t="s">
        <v>2623</v>
      </c>
      <c r="Q51" s="61"/>
      <c r="R51" s="61"/>
      <c r="S51" s="61"/>
      <c r="T51" s="61"/>
      <c r="U51" s="61"/>
      <c r="V51" s="26"/>
      <c r="W51" s="9"/>
      <c r="X51" s="19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1"/>
      <c r="AN51" s="32"/>
      <c r="AO51" s="33"/>
      <c r="AP51" s="34"/>
      <c r="AQ51" s="30"/>
      <c r="AR51" s="31"/>
      <c r="AS51" s="296">
        <f>ROUND(ROUND(L51*X52,0)*(1+AQ41),0)</f>
        <v>355</v>
      </c>
      <c r="AT51" s="22"/>
    </row>
    <row r="52" spans="1:46" ht="17.100000000000001" customHeight="1">
      <c r="A52" s="4">
        <v>15</v>
      </c>
      <c r="B52" s="5">
        <v>1950</v>
      </c>
      <c r="C52" s="6" t="s">
        <v>1954</v>
      </c>
      <c r="D52" s="44"/>
      <c r="E52" s="45"/>
      <c r="F52" s="45"/>
      <c r="G52" s="105"/>
      <c r="H52" s="105"/>
      <c r="I52" s="105"/>
      <c r="J52" s="106"/>
      <c r="K52" s="106"/>
      <c r="L52" s="15"/>
      <c r="M52" s="15"/>
      <c r="N52" s="15"/>
      <c r="O52" s="16"/>
      <c r="P52" s="62" t="s">
        <v>2624</v>
      </c>
      <c r="Q52" s="63"/>
      <c r="R52" s="63"/>
      <c r="S52" s="63"/>
      <c r="T52" s="63"/>
      <c r="U52" s="63"/>
      <c r="V52" s="95"/>
      <c r="W52" s="17" t="s">
        <v>2622</v>
      </c>
      <c r="X52" s="186">
        <v>0.7</v>
      </c>
      <c r="Y52" s="187"/>
      <c r="Z52" s="35" t="s">
        <v>2636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2622</v>
      </c>
      <c r="AN52" s="186">
        <v>1</v>
      </c>
      <c r="AO52" s="186"/>
      <c r="AP52" s="43"/>
      <c r="AQ52" s="141"/>
      <c r="AR52" s="142"/>
      <c r="AS52" s="18">
        <f>ROUND(ROUND(ROUND(L51*X52,0)*AN52,0)*(1+AQ41),0)</f>
        <v>355</v>
      </c>
      <c r="AT52" s="22"/>
    </row>
    <row r="53" spans="1:46" ht="17.100000000000001" customHeight="1">
      <c r="A53" s="4">
        <v>15</v>
      </c>
      <c r="B53" s="5">
        <v>1951</v>
      </c>
      <c r="C53" s="6" t="s">
        <v>411</v>
      </c>
      <c r="D53" s="192" t="s">
        <v>802</v>
      </c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0"/>
      <c r="P53" s="11"/>
      <c r="Q53" s="11"/>
      <c r="R53" s="11"/>
      <c r="S53" s="11"/>
      <c r="T53" s="21"/>
      <c r="U53" s="21"/>
      <c r="V53" s="75"/>
      <c r="W53" s="11"/>
      <c r="X53" s="36"/>
      <c r="Y53" s="3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9"/>
      <c r="AQ53" s="30"/>
      <c r="AR53" s="31"/>
      <c r="AS53" s="296">
        <f>ROUND(L55*(1+AQ41),0)</f>
        <v>608</v>
      </c>
      <c r="AT53" s="22"/>
    </row>
    <row r="54" spans="1:46" ht="17.100000000000001" customHeight="1">
      <c r="A54" s="4">
        <v>15</v>
      </c>
      <c r="B54" s="5">
        <v>1952</v>
      </c>
      <c r="C54" s="6" t="s">
        <v>410</v>
      </c>
      <c r="D54" s="228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102"/>
      <c r="P54" s="14"/>
      <c r="Q54" s="15"/>
      <c r="R54" s="15"/>
      <c r="S54" s="15"/>
      <c r="T54" s="24"/>
      <c r="U54" s="24"/>
      <c r="V54" s="80"/>
      <c r="W54" s="80"/>
      <c r="X54" s="80"/>
      <c r="Y54" s="83"/>
      <c r="Z54" s="35" t="s">
        <v>2636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2622</v>
      </c>
      <c r="AN54" s="186">
        <v>1</v>
      </c>
      <c r="AO54" s="186"/>
      <c r="AP54" s="85"/>
      <c r="AQ54" s="77"/>
      <c r="AR54" s="82"/>
      <c r="AS54" s="296">
        <f>ROUND(ROUND(L55*AN54,0)*(1+AQ41),0)</f>
        <v>608</v>
      </c>
      <c r="AT54" s="22"/>
    </row>
    <row r="55" spans="1:46" ht="17.100000000000001" customHeight="1">
      <c r="A55" s="4">
        <v>15</v>
      </c>
      <c r="B55" s="5">
        <v>1953</v>
      </c>
      <c r="C55" s="6" t="s">
        <v>1955</v>
      </c>
      <c r="D55" s="139"/>
      <c r="E55" s="140"/>
      <c r="F55" s="140"/>
      <c r="G55" s="103"/>
      <c r="H55" s="104"/>
      <c r="I55" s="104"/>
      <c r="J55" s="104"/>
      <c r="K55" s="104"/>
      <c r="L55" s="297">
        <f>L10*6</f>
        <v>486</v>
      </c>
      <c r="M55" s="297"/>
      <c r="N55" s="9" t="s">
        <v>394</v>
      </c>
      <c r="O55" s="13"/>
      <c r="P55" s="98" t="s">
        <v>2623</v>
      </c>
      <c r="Q55" s="61"/>
      <c r="R55" s="61"/>
      <c r="S55" s="61"/>
      <c r="T55" s="61"/>
      <c r="U55" s="61"/>
      <c r="V55" s="26"/>
      <c r="W55" s="9"/>
      <c r="X55" s="19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1"/>
      <c r="AN55" s="32"/>
      <c r="AO55" s="32"/>
      <c r="AP55" s="85"/>
      <c r="AQ55" s="77"/>
      <c r="AR55" s="82"/>
      <c r="AS55" s="296">
        <f>ROUND(ROUND(L55*X56,0)*(1+AQ41),0)</f>
        <v>425</v>
      </c>
      <c r="AT55" s="22"/>
    </row>
    <row r="56" spans="1:46" ht="17.100000000000001" customHeight="1">
      <c r="A56" s="4">
        <v>15</v>
      </c>
      <c r="B56" s="5">
        <v>1954</v>
      </c>
      <c r="C56" s="6" t="s">
        <v>1956</v>
      </c>
      <c r="D56" s="44"/>
      <c r="E56" s="45"/>
      <c r="F56" s="45"/>
      <c r="G56" s="105"/>
      <c r="H56" s="105"/>
      <c r="I56" s="105"/>
      <c r="J56" s="106"/>
      <c r="K56" s="106"/>
      <c r="L56" s="15"/>
      <c r="M56" s="15"/>
      <c r="N56" s="15"/>
      <c r="O56" s="16"/>
      <c r="P56" s="62" t="s">
        <v>2624</v>
      </c>
      <c r="Q56" s="63"/>
      <c r="R56" s="63"/>
      <c r="S56" s="63"/>
      <c r="T56" s="63"/>
      <c r="U56" s="63"/>
      <c r="V56" s="95"/>
      <c r="W56" s="17" t="s">
        <v>2622</v>
      </c>
      <c r="X56" s="186">
        <v>0.7</v>
      </c>
      <c r="Y56" s="187"/>
      <c r="Z56" s="35" t="s">
        <v>2636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2622</v>
      </c>
      <c r="AN56" s="186">
        <v>1</v>
      </c>
      <c r="AO56" s="186"/>
      <c r="AP56" s="85"/>
      <c r="AQ56" s="77"/>
      <c r="AR56" s="82"/>
      <c r="AS56" s="18">
        <f>ROUND(ROUND(ROUND(L55*X56,0)*AN56,0)*(1+AQ41),0)</f>
        <v>425</v>
      </c>
      <c r="AT56" s="22"/>
    </row>
    <row r="57" spans="1:46" ht="17.100000000000001" customHeight="1">
      <c r="A57" s="4">
        <v>15</v>
      </c>
      <c r="B57" s="5">
        <v>1955</v>
      </c>
      <c r="C57" s="6" t="s">
        <v>385</v>
      </c>
      <c r="D57" s="192" t="s">
        <v>803</v>
      </c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10"/>
      <c r="P57" s="11"/>
      <c r="Q57" s="11"/>
      <c r="R57" s="11"/>
      <c r="S57" s="11"/>
      <c r="T57" s="21"/>
      <c r="U57" s="21"/>
      <c r="V57" s="75"/>
      <c r="W57" s="11"/>
      <c r="X57" s="36"/>
      <c r="Y57" s="3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1"/>
      <c r="AN57" s="32"/>
      <c r="AO57" s="32"/>
      <c r="AP57" s="85"/>
      <c r="AQ57" s="77"/>
      <c r="AR57" s="82"/>
      <c r="AS57" s="296">
        <f>ROUND(L59*(1+AQ41),0)</f>
        <v>709</v>
      </c>
      <c r="AT57" s="22"/>
    </row>
    <row r="58" spans="1:46" ht="17.100000000000001" customHeight="1">
      <c r="A58" s="4">
        <v>15</v>
      </c>
      <c r="B58" s="5">
        <v>1956</v>
      </c>
      <c r="C58" s="6" t="s">
        <v>384</v>
      </c>
      <c r="D58" s="228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102"/>
      <c r="P58" s="14"/>
      <c r="Q58" s="15"/>
      <c r="R58" s="15"/>
      <c r="S58" s="15"/>
      <c r="T58" s="24"/>
      <c r="U58" s="24"/>
      <c r="V58" s="80"/>
      <c r="W58" s="80"/>
      <c r="X58" s="80"/>
      <c r="Y58" s="83"/>
      <c r="Z58" s="35" t="s">
        <v>2636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2622</v>
      </c>
      <c r="AN58" s="186">
        <v>1</v>
      </c>
      <c r="AO58" s="186"/>
      <c r="AP58" s="85"/>
      <c r="AQ58" s="77"/>
      <c r="AR58" s="82"/>
      <c r="AS58" s="296">
        <f>ROUND(ROUND(L59*AN58,0)*(1+AQ41),0)</f>
        <v>709</v>
      </c>
      <c r="AT58" s="22"/>
    </row>
    <row r="59" spans="1:46" ht="17.100000000000001" customHeight="1">
      <c r="A59" s="4">
        <v>15</v>
      </c>
      <c r="B59" s="5">
        <v>1957</v>
      </c>
      <c r="C59" s="6" t="s">
        <v>1957</v>
      </c>
      <c r="D59" s="139"/>
      <c r="E59" s="140"/>
      <c r="F59" s="140"/>
      <c r="G59" s="103"/>
      <c r="H59" s="104"/>
      <c r="I59" s="104"/>
      <c r="J59" s="104"/>
      <c r="K59" s="104"/>
      <c r="L59" s="297">
        <f>L10*7</f>
        <v>567</v>
      </c>
      <c r="M59" s="297"/>
      <c r="N59" s="9" t="s">
        <v>394</v>
      </c>
      <c r="O59" s="13"/>
      <c r="P59" s="98" t="s">
        <v>2623</v>
      </c>
      <c r="Q59" s="61"/>
      <c r="R59" s="61"/>
      <c r="S59" s="61"/>
      <c r="T59" s="61"/>
      <c r="U59" s="61"/>
      <c r="V59" s="26"/>
      <c r="W59" s="9"/>
      <c r="X59" s="19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1"/>
      <c r="AN59" s="32"/>
      <c r="AO59" s="32"/>
      <c r="AP59" s="85"/>
      <c r="AQ59" s="77"/>
      <c r="AR59" s="82"/>
      <c r="AS59" s="296">
        <f>ROUND(ROUND(L59*X60,0)*(1+AQ41),0)</f>
        <v>496</v>
      </c>
      <c r="AT59" s="22"/>
    </row>
    <row r="60" spans="1:46" ht="17.100000000000001" customHeight="1">
      <c r="A60" s="4">
        <v>15</v>
      </c>
      <c r="B60" s="5">
        <v>1958</v>
      </c>
      <c r="C60" s="6" t="s">
        <v>1958</v>
      </c>
      <c r="D60" s="44"/>
      <c r="E60" s="45"/>
      <c r="F60" s="45"/>
      <c r="G60" s="105"/>
      <c r="H60" s="105"/>
      <c r="I60" s="105"/>
      <c r="J60" s="106"/>
      <c r="K60" s="106"/>
      <c r="L60" s="15"/>
      <c r="M60" s="15"/>
      <c r="N60" s="15"/>
      <c r="O60" s="16"/>
      <c r="P60" s="62" t="s">
        <v>2624</v>
      </c>
      <c r="Q60" s="63"/>
      <c r="R60" s="63"/>
      <c r="S60" s="63"/>
      <c r="T60" s="63"/>
      <c r="U60" s="63"/>
      <c r="V60" s="95"/>
      <c r="W60" s="17" t="s">
        <v>2622</v>
      </c>
      <c r="X60" s="186">
        <v>0.7</v>
      </c>
      <c r="Y60" s="187"/>
      <c r="Z60" s="35" t="s">
        <v>2636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2622</v>
      </c>
      <c r="AN60" s="186">
        <v>1</v>
      </c>
      <c r="AO60" s="186"/>
      <c r="AP60" s="85"/>
      <c r="AQ60" s="77"/>
      <c r="AR60" s="82"/>
      <c r="AS60" s="18">
        <f>ROUND(ROUND(ROUND(L59*X60,0)*AN60,0)*(1+AQ41),0)</f>
        <v>496</v>
      </c>
      <c r="AT60" s="22"/>
    </row>
    <row r="61" spans="1:46" ht="17.100000000000001" customHeight="1">
      <c r="A61" s="4">
        <v>15</v>
      </c>
      <c r="B61" s="5">
        <v>1959</v>
      </c>
      <c r="C61" s="6" t="s">
        <v>445</v>
      </c>
      <c r="D61" s="192" t="s">
        <v>804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10"/>
      <c r="P61" s="11"/>
      <c r="Q61" s="11"/>
      <c r="R61" s="11"/>
      <c r="S61" s="11"/>
      <c r="T61" s="21"/>
      <c r="U61" s="21"/>
      <c r="V61" s="75"/>
      <c r="W61" s="11"/>
      <c r="X61" s="36"/>
      <c r="Y61" s="3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1"/>
      <c r="AN61" s="32"/>
      <c r="AO61" s="32"/>
      <c r="AP61" s="85"/>
      <c r="AQ61" s="77"/>
      <c r="AR61" s="82"/>
      <c r="AS61" s="296">
        <f>ROUND(L63*(1+AQ41),0)</f>
        <v>810</v>
      </c>
      <c r="AT61" s="22"/>
    </row>
    <row r="62" spans="1:46" ht="17.100000000000001" customHeight="1">
      <c r="A62" s="4">
        <v>15</v>
      </c>
      <c r="B62" s="5">
        <v>1960</v>
      </c>
      <c r="C62" s="6" t="s">
        <v>386</v>
      </c>
      <c r="D62" s="228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102"/>
      <c r="P62" s="14"/>
      <c r="Q62" s="15"/>
      <c r="R62" s="15"/>
      <c r="S62" s="15"/>
      <c r="T62" s="24"/>
      <c r="U62" s="24"/>
      <c r="V62" s="80"/>
      <c r="W62" s="80"/>
      <c r="X62" s="80"/>
      <c r="Y62" s="83"/>
      <c r="Z62" s="35" t="s">
        <v>2636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7" t="s">
        <v>2622</v>
      </c>
      <c r="AN62" s="186">
        <v>1</v>
      </c>
      <c r="AO62" s="186"/>
      <c r="AP62" s="85"/>
      <c r="AQ62" s="77"/>
      <c r="AR62" s="82"/>
      <c r="AS62" s="296">
        <f>ROUND(ROUND(L63*AN62,0)*(1+AQ41),0)</f>
        <v>810</v>
      </c>
      <c r="AT62" s="22"/>
    </row>
    <row r="63" spans="1:46" ht="17.100000000000001" customHeight="1">
      <c r="A63" s="4">
        <v>15</v>
      </c>
      <c r="B63" s="5">
        <v>1961</v>
      </c>
      <c r="C63" s="6" t="s">
        <v>1959</v>
      </c>
      <c r="D63" s="139"/>
      <c r="E63" s="140"/>
      <c r="F63" s="140"/>
      <c r="G63" s="103"/>
      <c r="H63" s="104"/>
      <c r="I63" s="104"/>
      <c r="J63" s="104"/>
      <c r="K63" s="104"/>
      <c r="L63" s="297">
        <f>L10*8</f>
        <v>648</v>
      </c>
      <c r="M63" s="297"/>
      <c r="N63" s="9" t="s">
        <v>394</v>
      </c>
      <c r="O63" s="13"/>
      <c r="P63" s="98" t="s">
        <v>2623</v>
      </c>
      <c r="Q63" s="61"/>
      <c r="R63" s="61"/>
      <c r="S63" s="61"/>
      <c r="T63" s="61"/>
      <c r="U63" s="61"/>
      <c r="V63" s="26"/>
      <c r="W63" s="9"/>
      <c r="X63" s="19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31"/>
      <c r="AN63" s="32"/>
      <c r="AO63" s="32"/>
      <c r="AP63" s="85"/>
      <c r="AQ63" s="77"/>
      <c r="AR63" s="82"/>
      <c r="AS63" s="296">
        <f>ROUND(ROUND(L63*X64,0)*(1+AQ41),0)</f>
        <v>568</v>
      </c>
      <c r="AT63" s="22"/>
    </row>
    <row r="64" spans="1:46" ht="17.100000000000001" customHeight="1">
      <c r="A64" s="4">
        <v>15</v>
      </c>
      <c r="B64" s="5">
        <v>1962</v>
      </c>
      <c r="C64" s="6" t="s">
        <v>1960</v>
      </c>
      <c r="D64" s="44"/>
      <c r="E64" s="45"/>
      <c r="F64" s="45"/>
      <c r="G64" s="105"/>
      <c r="H64" s="105"/>
      <c r="I64" s="105"/>
      <c r="J64" s="106"/>
      <c r="K64" s="106"/>
      <c r="L64" s="15"/>
      <c r="M64" s="15"/>
      <c r="N64" s="15"/>
      <c r="O64" s="16"/>
      <c r="P64" s="62" t="s">
        <v>2624</v>
      </c>
      <c r="Q64" s="63"/>
      <c r="R64" s="63"/>
      <c r="S64" s="63"/>
      <c r="T64" s="63"/>
      <c r="U64" s="63"/>
      <c r="V64" s="95"/>
      <c r="W64" s="17" t="s">
        <v>2622</v>
      </c>
      <c r="X64" s="186">
        <v>0.7</v>
      </c>
      <c r="Y64" s="187"/>
      <c r="Z64" s="35" t="s">
        <v>2636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2622</v>
      </c>
      <c r="AN64" s="186">
        <v>1</v>
      </c>
      <c r="AO64" s="186"/>
      <c r="AP64" s="85"/>
      <c r="AQ64" s="77"/>
      <c r="AR64" s="82"/>
      <c r="AS64" s="18">
        <f>ROUND(ROUND(ROUND(L63*X64,0)*AN64,0)*(1+AQ41),0)</f>
        <v>568</v>
      </c>
      <c r="AT64" s="22"/>
    </row>
    <row r="65" spans="1:46" ht="17.100000000000001" customHeight="1">
      <c r="A65" s="4">
        <v>15</v>
      </c>
      <c r="B65" s="5">
        <v>1963</v>
      </c>
      <c r="C65" s="6" t="s">
        <v>447</v>
      </c>
      <c r="D65" s="192" t="s">
        <v>805</v>
      </c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10"/>
      <c r="P65" s="11"/>
      <c r="Q65" s="11"/>
      <c r="R65" s="11"/>
      <c r="S65" s="11"/>
      <c r="T65" s="21"/>
      <c r="U65" s="21"/>
      <c r="V65" s="75"/>
      <c r="W65" s="11"/>
      <c r="X65" s="36"/>
      <c r="Y65" s="3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31"/>
      <c r="AN65" s="32"/>
      <c r="AO65" s="32"/>
      <c r="AP65" s="85"/>
      <c r="AQ65" s="77"/>
      <c r="AR65" s="82"/>
      <c r="AS65" s="296">
        <f>ROUND(L67*(1+AQ41),0)</f>
        <v>911</v>
      </c>
      <c r="AT65" s="22"/>
    </row>
    <row r="66" spans="1:46" ht="17.100000000000001" customHeight="1">
      <c r="A66" s="4">
        <v>15</v>
      </c>
      <c r="B66" s="5">
        <v>1964</v>
      </c>
      <c r="C66" s="6" t="s">
        <v>446</v>
      </c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102"/>
      <c r="P66" s="14"/>
      <c r="Q66" s="15"/>
      <c r="R66" s="15"/>
      <c r="S66" s="15"/>
      <c r="T66" s="24"/>
      <c r="U66" s="24"/>
      <c r="V66" s="80"/>
      <c r="W66" s="80"/>
      <c r="X66" s="80"/>
      <c r="Y66" s="83"/>
      <c r="Z66" s="35" t="s">
        <v>2636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7" t="s">
        <v>2622</v>
      </c>
      <c r="AN66" s="186">
        <v>1</v>
      </c>
      <c r="AO66" s="186"/>
      <c r="AP66" s="85"/>
      <c r="AQ66" s="77"/>
      <c r="AR66" s="82"/>
      <c r="AS66" s="296">
        <f>ROUND(ROUND(L67*AN66,0)*(1+AQ41),0)</f>
        <v>911</v>
      </c>
      <c r="AT66" s="22"/>
    </row>
    <row r="67" spans="1:46" ht="17.100000000000001" customHeight="1">
      <c r="A67" s="4">
        <v>15</v>
      </c>
      <c r="B67" s="5">
        <v>1965</v>
      </c>
      <c r="C67" s="6" t="s">
        <v>1961</v>
      </c>
      <c r="D67" s="139"/>
      <c r="E67" s="140"/>
      <c r="F67" s="140"/>
      <c r="G67" s="103"/>
      <c r="H67" s="104"/>
      <c r="I67" s="104"/>
      <c r="J67" s="104"/>
      <c r="K67" s="104"/>
      <c r="L67" s="297">
        <f>L10*9</f>
        <v>729</v>
      </c>
      <c r="M67" s="297"/>
      <c r="N67" s="9" t="s">
        <v>394</v>
      </c>
      <c r="O67" s="13"/>
      <c r="P67" s="98" t="s">
        <v>2623</v>
      </c>
      <c r="Q67" s="61"/>
      <c r="R67" s="61"/>
      <c r="S67" s="61"/>
      <c r="T67" s="61"/>
      <c r="U67" s="61"/>
      <c r="V67" s="26"/>
      <c r="W67" s="9"/>
      <c r="X67" s="19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31"/>
      <c r="AN67" s="32"/>
      <c r="AO67" s="32"/>
      <c r="AP67" s="85"/>
      <c r="AQ67" s="77"/>
      <c r="AR67" s="82"/>
      <c r="AS67" s="296">
        <f>ROUND(ROUND(L67*X68,0)*(1+AQ41),0)</f>
        <v>638</v>
      </c>
      <c r="AT67" s="22"/>
    </row>
    <row r="68" spans="1:46" ht="17.100000000000001" customHeight="1">
      <c r="A68" s="4">
        <v>15</v>
      </c>
      <c r="B68" s="5">
        <v>1966</v>
      </c>
      <c r="C68" s="6" t="s">
        <v>1962</v>
      </c>
      <c r="D68" s="44"/>
      <c r="E68" s="45"/>
      <c r="F68" s="45"/>
      <c r="G68" s="105"/>
      <c r="H68" s="105"/>
      <c r="I68" s="105"/>
      <c r="J68" s="106"/>
      <c r="K68" s="106"/>
      <c r="L68" s="15"/>
      <c r="M68" s="15"/>
      <c r="N68" s="15"/>
      <c r="O68" s="16"/>
      <c r="P68" s="62" t="s">
        <v>2624</v>
      </c>
      <c r="Q68" s="63"/>
      <c r="R68" s="63"/>
      <c r="S68" s="63"/>
      <c r="T68" s="63"/>
      <c r="U68" s="63"/>
      <c r="V68" s="95"/>
      <c r="W68" s="17" t="s">
        <v>2622</v>
      </c>
      <c r="X68" s="186">
        <v>0.7</v>
      </c>
      <c r="Y68" s="187"/>
      <c r="Z68" s="35" t="s">
        <v>2636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7" t="s">
        <v>2622</v>
      </c>
      <c r="AN68" s="186">
        <v>1</v>
      </c>
      <c r="AO68" s="186"/>
      <c r="AP68" s="79"/>
      <c r="AQ68" s="80"/>
      <c r="AR68" s="83"/>
      <c r="AS68" s="18">
        <f>ROUND(ROUND(ROUND(L67*X68,0)*AN68,0)*(1+AQ41),0)</f>
        <v>638</v>
      </c>
      <c r="AT68" s="183"/>
    </row>
    <row r="69" spans="1:46" ht="17.100000000000001" customHeight="1">
      <c r="A69" s="72"/>
    </row>
    <row r="70" spans="1:46" ht="17.100000000000001" customHeight="1">
      <c r="A70" s="20"/>
      <c r="B70" s="20"/>
      <c r="C70" s="9"/>
      <c r="D70" s="9"/>
      <c r="E70" s="9"/>
      <c r="F70" s="9"/>
      <c r="G70" s="9"/>
      <c r="H70" s="9"/>
      <c r="I70" s="25"/>
      <c r="J70" s="25"/>
      <c r="K70" s="9"/>
      <c r="L70" s="9"/>
      <c r="M70" s="9"/>
      <c r="N70" s="9"/>
      <c r="O70" s="9"/>
      <c r="P70" s="9"/>
      <c r="Q70" s="9"/>
      <c r="R70" s="9"/>
      <c r="S70" s="9"/>
      <c r="T70" s="9"/>
      <c r="U70" s="19"/>
      <c r="V70" s="19"/>
      <c r="W70" s="9"/>
      <c r="X70" s="141"/>
      <c r="Y70" s="23"/>
      <c r="Z70" s="9"/>
      <c r="AA70" s="9"/>
      <c r="AB70" s="9"/>
      <c r="AC70" s="141"/>
      <c r="AD70" s="23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77"/>
    </row>
    <row r="71" spans="1:46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9"/>
      <c r="V71" s="19"/>
      <c r="W71" s="9"/>
      <c r="X71" s="19"/>
      <c r="Y71" s="23"/>
      <c r="Z71" s="9"/>
      <c r="AA71" s="9"/>
      <c r="AB71" s="9"/>
      <c r="AC71" s="141"/>
      <c r="AD71" s="23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7"/>
      <c r="AT71" s="77"/>
    </row>
    <row r="72" spans="1:46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9"/>
      <c r="V72" s="19"/>
      <c r="W72" s="9"/>
      <c r="X72" s="19"/>
      <c r="Y72" s="23"/>
      <c r="Z72" s="9"/>
      <c r="AA72" s="9"/>
      <c r="AB72" s="9"/>
      <c r="AC72" s="8"/>
      <c r="AD72" s="8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27"/>
      <c r="AT72" s="77"/>
    </row>
    <row r="73" spans="1:46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8"/>
      <c r="U73" s="84"/>
      <c r="V73" s="84"/>
      <c r="W73" s="77"/>
      <c r="X73" s="84"/>
      <c r="Y73" s="23"/>
      <c r="Z73" s="9"/>
      <c r="AA73" s="9"/>
      <c r="AB73" s="9"/>
      <c r="AC73" s="141"/>
      <c r="AD73" s="23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7"/>
      <c r="AT73" s="77"/>
    </row>
    <row r="74" spans="1:46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9"/>
      <c r="U74" s="141"/>
      <c r="V74" s="23"/>
      <c r="W74" s="9"/>
      <c r="X74" s="19"/>
      <c r="Y74" s="23"/>
      <c r="Z74" s="9"/>
      <c r="AA74" s="9"/>
      <c r="AB74" s="9"/>
      <c r="AC74" s="141"/>
      <c r="AD74" s="23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7"/>
      <c r="AT74" s="77"/>
    </row>
    <row r="75" spans="1:46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9"/>
      <c r="V75" s="23"/>
      <c r="W75" s="9"/>
      <c r="X75" s="19"/>
      <c r="Y75" s="23"/>
      <c r="Z75" s="9"/>
      <c r="AA75" s="9"/>
      <c r="AB75" s="9"/>
      <c r="AC75" s="8"/>
      <c r="AD75" s="8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27"/>
      <c r="AT75" s="77"/>
    </row>
    <row r="76" spans="1:46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9"/>
      <c r="V76" s="23"/>
      <c r="W76" s="9"/>
      <c r="X76" s="141"/>
      <c r="Y76" s="23"/>
      <c r="Z76" s="9"/>
      <c r="AA76" s="9"/>
      <c r="AB76" s="9"/>
      <c r="AC76" s="141"/>
      <c r="AD76" s="23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7"/>
      <c r="AT76" s="77"/>
    </row>
  </sheetData>
  <mergeCells count="74">
    <mergeCell ref="D8:N9"/>
    <mergeCell ref="D33:O34"/>
    <mergeCell ref="D16:N17"/>
    <mergeCell ref="D20:N21"/>
    <mergeCell ref="D24:N25"/>
    <mergeCell ref="L10:M10"/>
    <mergeCell ref="L18:M18"/>
    <mergeCell ref="L14:M14"/>
    <mergeCell ref="L51:M51"/>
    <mergeCell ref="X52:Y52"/>
    <mergeCell ref="AN52:AO52"/>
    <mergeCell ref="D49:N50"/>
    <mergeCell ref="L47:M47"/>
    <mergeCell ref="X48:Y48"/>
    <mergeCell ref="AN48:AO48"/>
    <mergeCell ref="AN50:AO50"/>
    <mergeCell ref="AQ16:AR16"/>
    <mergeCell ref="D37:N38"/>
    <mergeCell ref="D45:N46"/>
    <mergeCell ref="AN25:AO25"/>
    <mergeCell ref="L26:M26"/>
    <mergeCell ref="AN46:AO46"/>
    <mergeCell ref="L43:M43"/>
    <mergeCell ref="X44:Y44"/>
    <mergeCell ref="AN44:AO44"/>
    <mergeCell ref="AP12:AR15"/>
    <mergeCell ref="AN13:AO13"/>
    <mergeCell ref="L35:M35"/>
    <mergeCell ref="D41:N42"/>
    <mergeCell ref="D12:N13"/>
    <mergeCell ref="X27:Y27"/>
    <mergeCell ref="AN27:AO27"/>
    <mergeCell ref="AQ41:AR41"/>
    <mergeCell ref="AN42:AO42"/>
    <mergeCell ref="AP37:AR40"/>
    <mergeCell ref="AN38:AO38"/>
    <mergeCell ref="L39:M39"/>
    <mergeCell ref="X40:Y40"/>
    <mergeCell ref="AN40:AO40"/>
    <mergeCell ref="AN21:AO21"/>
    <mergeCell ref="L22:M22"/>
    <mergeCell ref="AN9:AO9"/>
    <mergeCell ref="AN11:AO11"/>
    <mergeCell ref="X11:Y11"/>
    <mergeCell ref="X36:Y36"/>
    <mergeCell ref="AN36:AO36"/>
    <mergeCell ref="X15:Y15"/>
    <mergeCell ref="AN15:AO15"/>
    <mergeCell ref="AN17:AO17"/>
    <mergeCell ref="X19:Y19"/>
    <mergeCell ref="AN34:AO34"/>
    <mergeCell ref="AN19:AO19"/>
    <mergeCell ref="X23:Y23"/>
    <mergeCell ref="AN23:AO23"/>
    <mergeCell ref="AN54:AO54"/>
    <mergeCell ref="L55:M55"/>
    <mergeCell ref="X56:Y56"/>
    <mergeCell ref="AN56:AO56"/>
    <mergeCell ref="D53:N54"/>
    <mergeCell ref="AN58:AO58"/>
    <mergeCell ref="L59:M59"/>
    <mergeCell ref="X60:Y60"/>
    <mergeCell ref="AN60:AO60"/>
    <mergeCell ref="D57:N58"/>
    <mergeCell ref="AN62:AO62"/>
    <mergeCell ref="L63:M63"/>
    <mergeCell ref="X64:Y64"/>
    <mergeCell ref="AN64:AO64"/>
    <mergeCell ref="D61:N62"/>
    <mergeCell ref="AN66:AO66"/>
    <mergeCell ref="L67:M67"/>
    <mergeCell ref="X68:Y68"/>
    <mergeCell ref="AN68:AO68"/>
    <mergeCell ref="D65:N66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U104"/>
  <sheetViews>
    <sheetView view="pageBreakPreview" zoomScale="85" zoomScaleNormal="100" zoomScaleSheetLayoutView="85" workbookViewId="0">
      <selection activeCell="AM2" sqref="AM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2" width="2.375" style="50" customWidth="1"/>
    <col min="13" max="13" width="3.1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149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1967</v>
      </c>
      <c r="C8" s="6" t="s">
        <v>615</v>
      </c>
      <c r="D8" s="188" t="s">
        <v>701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ROUND(L10*(1+AQ16),0)</f>
        <v>122</v>
      </c>
      <c r="AT8" s="182" t="s">
        <v>2613</v>
      </c>
    </row>
    <row r="9" spans="1:47" ht="17.100000000000001" customHeight="1">
      <c r="A9" s="4">
        <v>15</v>
      </c>
      <c r="B9" s="5">
        <v>1968</v>
      </c>
      <c r="C9" s="6" t="s">
        <v>779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ROUND(ROUND(L10*AN9,0)*(1+AQ16),0)</f>
        <v>122</v>
      </c>
      <c r="AT9" s="22"/>
    </row>
    <row r="10" spans="1:47" ht="17.100000000000001" customHeight="1">
      <c r="A10" s="4">
        <v>15</v>
      </c>
      <c r="B10" s="5">
        <v>1969</v>
      </c>
      <c r="C10" s="6" t="s">
        <v>1963</v>
      </c>
      <c r="D10" s="139"/>
      <c r="E10" s="140"/>
      <c r="F10" s="140"/>
      <c r="G10" s="103"/>
      <c r="H10" s="104"/>
      <c r="I10" s="104"/>
      <c r="J10" s="104"/>
      <c r="K10" s="104"/>
      <c r="L10" s="297">
        <v>81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ROUND(ROUND(L10*X11,0)*(1+AQ16),0)</f>
        <v>86</v>
      </c>
      <c r="AT10" s="22"/>
    </row>
    <row r="11" spans="1:47" ht="17.100000000000001" customHeight="1">
      <c r="A11" s="4">
        <v>15</v>
      </c>
      <c r="B11" s="5">
        <v>1970</v>
      </c>
      <c r="C11" s="6" t="s">
        <v>1964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0.7</v>
      </c>
      <c r="Y11" s="187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ROUND(ROUND(ROUND(L10*X11,0)*AN11,0)*(1+AQ16),0)</f>
        <v>86</v>
      </c>
      <c r="AT11" s="22"/>
    </row>
    <row r="12" spans="1:47" ht="17.100000000000001" customHeight="1">
      <c r="A12" s="4">
        <v>15</v>
      </c>
      <c r="B12" s="5">
        <v>1971</v>
      </c>
      <c r="C12" s="6" t="s">
        <v>611</v>
      </c>
      <c r="D12" s="188" t="s">
        <v>806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201" t="s">
        <v>903</v>
      </c>
      <c r="AQ12" s="202"/>
      <c r="AR12" s="203"/>
      <c r="AS12" s="296">
        <f>ROUND(L14*(1+AQ16),0)</f>
        <v>243</v>
      </c>
      <c r="AT12" s="22"/>
    </row>
    <row r="13" spans="1:47" ht="17.100000000000001" customHeight="1">
      <c r="A13" s="4">
        <v>15</v>
      </c>
      <c r="B13" s="5">
        <v>1972</v>
      </c>
      <c r="C13" s="6" t="s">
        <v>612</v>
      </c>
      <c r="D13" s="247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201"/>
      <c r="AQ13" s="202"/>
      <c r="AR13" s="203"/>
      <c r="AS13" s="296">
        <f>ROUND(ROUND(L14*AN13,0)*(1+AQ16),0)</f>
        <v>243</v>
      </c>
      <c r="AT13" s="22"/>
    </row>
    <row r="14" spans="1:47" ht="17.100000000000001" customHeight="1">
      <c r="A14" s="4">
        <v>15</v>
      </c>
      <c r="B14" s="5">
        <v>1973</v>
      </c>
      <c r="C14" s="6" t="s">
        <v>1965</v>
      </c>
      <c r="D14" s="139"/>
      <c r="E14" s="140"/>
      <c r="F14" s="140"/>
      <c r="G14" s="103"/>
      <c r="H14" s="104"/>
      <c r="I14" s="104"/>
      <c r="J14" s="104"/>
      <c r="K14" s="104"/>
      <c r="L14" s="297">
        <f>L10*2</f>
        <v>162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201"/>
      <c r="AQ14" s="202"/>
      <c r="AR14" s="203"/>
      <c r="AS14" s="296">
        <f>ROUND(ROUND(L14*X15,0)*(1+AQ16),0)</f>
        <v>170</v>
      </c>
      <c r="AT14" s="22"/>
    </row>
    <row r="15" spans="1:47" ht="17.100000000000001" customHeight="1">
      <c r="A15" s="4">
        <v>15</v>
      </c>
      <c r="B15" s="5">
        <v>1974</v>
      </c>
      <c r="C15" s="6" t="s">
        <v>1966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0.7</v>
      </c>
      <c r="Y15" s="187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201"/>
      <c r="AQ15" s="202"/>
      <c r="AR15" s="203"/>
      <c r="AS15" s="18">
        <f>ROUND(ROUND(ROUND(L14*X15,0)*AN15,0)*(1+AQ16),0)</f>
        <v>170</v>
      </c>
      <c r="AT15" s="22"/>
    </row>
    <row r="16" spans="1:47" ht="17.100000000000001" customHeight="1">
      <c r="A16" s="4">
        <v>15</v>
      </c>
      <c r="B16" s="5">
        <v>1975</v>
      </c>
      <c r="C16" s="6" t="s">
        <v>613</v>
      </c>
      <c r="D16" s="192" t="s">
        <v>807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29" t="s">
        <v>2622</v>
      </c>
      <c r="AQ16" s="199">
        <v>0.5</v>
      </c>
      <c r="AR16" s="200"/>
      <c r="AS16" s="296">
        <f>ROUND(L18*(1+AQ16),0)</f>
        <v>365</v>
      </c>
      <c r="AT16" s="22"/>
    </row>
    <row r="17" spans="1:46" ht="17.100000000000001" customHeight="1">
      <c r="A17" s="4">
        <v>15</v>
      </c>
      <c r="B17" s="5">
        <v>1976</v>
      </c>
      <c r="C17" s="6" t="s">
        <v>614</v>
      </c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R17" s="51" t="s">
        <v>898</v>
      </c>
      <c r="AS17" s="296">
        <f>ROUND(ROUND(L18*AN17,0)*(1+AQ16),0)</f>
        <v>365</v>
      </c>
      <c r="AT17" s="22"/>
    </row>
    <row r="18" spans="1:46" ht="17.100000000000001" customHeight="1">
      <c r="A18" s="4">
        <v>15</v>
      </c>
      <c r="B18" s="5">
        <v>1977</v>
      </c>
      <c r="C18" s="6" t="s">
        <v>1967</v>
      </c>
      <c r="D18" s="139"/>
      <c r="E18" s="140"/>
      <c r="F18" s="140"/>
      <c r="G18" s="103"/>
      <c r="H18" s="104"/>
      <c r="I18" s="104"/>
      <c r="J18" s="104"/>
      <c r="K18" s="104"/>
      <c r="L18" s="297">
        <f>L10*3</f>
        <v>243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S18" s="296">
        <f>ROUND(ROUND(L18*X19,0)*(1+AQ16),0)</f>
        <v>255</v>
      </c>
      <c r="AT18" s="22"/>
    </row>
    <row r="19" spans="1:46" ht="17.100000000000001" customHeight="1">
      <c r="A19" s="4">
        <v>15</v>
      </c>
      <c r="B19" s="5">
        <v>1978</v>
      </c>
      <c r="C19" s="6" t="s">
        <v>1968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0.7</v>
      </c>
      <c r="Y19" s="187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S19" s="18">
        <f>ROUND(ROUND(ROUND(L18*X19,0)*AN19,0)*(1+AQ16),0)</f>
        <v>255</v>
      </c>
      <c r="AT19" s="22"/>
    </row>
    <row r="20" spans="1:46" ht="17.100000000000001" customHeight="1">
      <c r="A20" s="4">
        <v>15</v>
      </c>
      <c r="B20" s="5">
        <v>1979</v>
      </c>
      <c r="C20" s="6" t="s">
        <v>448</v>
      </c>
      <c r="D20" s="192" t="s">
        <v>808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R20" s="82"/>
      <c r="AS20" s="296">
        <f>ROUND(L22*(1+AQ16),0)</f>
        <v>486</v>
      </c>
      <c r="AT20" s="22"/>
    </row>
    <row r="21" spans="1:46" ht="17.100000000000001" customHeight="1">
      <c r="A21" s="4">
        <v>15</v>
      </c>
      <c r="B21" s="5">
        <v>1980</v>
      </c>
      <c r="C21" s="6" t="s">
        <v>449</v>
      </c>
      <c r="D21" s="228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S21" s="296">
        <f>ROUND(ROUND(L22*AN21,0)*(1+AQ16),0)</f>
        <v>486</v>
      </c>
      <c r="AT21" s="22"/>
    </row>
    <row r="22" spans="1:46" ht="17.100000000000001" customHeight="1">
      <c r="A22" s="4">
        <v>15</v>
      </c>
      <c r="B22" s="5">
        <v>1981</v>
      </c>
      <c r="C22" s="6" t="s">
        <v>1969</v>
      </c>
      <c r="D22" s="139"/>
      <c r="E22" s="140"/>
      <c r="F22" s="140"/>
      <c r="G22" s="103"/>
      <c r="H22" s="104"/>
      <c r="I22" s="104"/>
      <c r="J22" s="104"/>
      <c r="K22" s="104"/>
      <c r="L22" s="297">
        <f>L10*4</f>
        <v>324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34"/>
      <c r="AQ22" s="30"/>
      <c r="AR22" s="31"/>
      <c r="AS22" s="296">
        <f>ROUND(ROUND(L22*X23,0)*(1+AQ16),0)</f>
        <v>341</v>
      </c>
      <c r="AT22" s="22"/>
    </row>
    <row r="23" spans="1:46" ht="17.100000000000001" customHeight="1">
      <c r="A23" s="4">
        <v>15</v>
      </c>
      <c r="B23" s="5">
        <v>1982</v>
      </c>
      <c r="C23" s="6" t="s">
        <v>1970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0.7</v>
      </c>
      <c r="Y23" s="187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43"/>
      <c r="AQ23" s="141"/>
      <c r="AR23" s="142"/>
      <c r="AS23" s="18">
        <f>ROUND(ROUND(ROUND(L22*X23,0)*AN23,0)*(1+AQ16),0)</f>
        <v>341</v>
      </c>
      <c r="AT23" s="22"/>
    </row>
    <row r="24" spans="1:46" ht="17.100000000000001" customHeight="1">
      <c r="A24" s="4">
        <v>15</v>
      </c>
      <c r="B24" s="5">
        <v>1983</v>
      </c>
      <c r="C24" s="6" t="s">
        <v>450</v>
      </c>
      <c r="D24" s="192" t="s">
        <v>809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34"/>
      <c r="AQ24" s="30"/>
      <c r="AR24" s="31"/>
      <c r="AS24" s="296">
        <f>ROUND(L26*(1+AQ16),0)</f>
        <v>608</v>
      </c>
      <c r="AT24" s="22"/>
    </row>
    <row r="25" spans="1:46" ht="17.100000000000001" customHeight="1">
      <c r="A25" s="4">
        <v>15</v>
      </c>
      <c r="B25" s="5">
        <v>1984</v>
      </c>
      <c r="C25" s="6" t="s">
        <v>451</v>
      </c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P25" s="43"/>
      <c r="AQ25" s="141"/>
      <c r="AR25" s="142"/>
      <c r="AS25" s="296">
        <f>ROUND(ROUND(L26*AN25,0)*(1+AQ16),0)</f>
        <v>608</v>
      </c>
      <c r="AT25" s="22"/>
    </row>
    <row r="26" spans="1:46" ht="17.100000000000001" customHeight="1">
      <c r="A26" s="4">
        <v>15</v>
      </c>
      <c r="B26" s="5">
        <v>1985</v>
      </c>
      <c r="C26" s="6" t="s">
        <v>1971</v>
      </c>
      <c r="D26" s="139"/>
      <c r="E26" s="140"/>
      <c r="F26" s="140"/>
      <c r="G26" s="103"/>
      <c r="H26" s="104"/>
      <c r="I26" s="104"/>
      <c r="J26" s="104"/>
      <c r="K26" s="104"/>
      <c r="L26" s="297">
        <f>L10*5</f>
        <v>405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P26" s="34"/>
      <c r="AQ26" s="30"/>
      <c r="AR26" s="31"/>
      <c r="AS26" s="296">
        <f>ROUND(ROUND(L26*X27,0)*(1+AQ16),0)</f>
        <v>426</v>
      </c>
      <c r="AT26" s="22"/>
    </row>
    <row r="27" spans="1:46" ht="17.100000000000001" customHeight="1">
      <c r="A27" s="4">
        <v>15</v>
      </c>
      <c r="B27" s="5">
        <v>1986</v>
      </c>
      <c r="C27" s="6" t="s">
        <v>1972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0.7</v>
      </c>
      <c r="Y27" s="187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P27" s="43"/>
      <c r="AQ27" s="141"/>
      <c r="AR27" s="142"/>
      <c r="AS27" s="18">
        <f>ROUND(ROUND(ROUND(L26*X27,0)*AN27,0)*(1+AQ16),0)</f>
        <v>426</v>
      </c>
      <c r="AT27" s="22"/>
    </row>
    <row r="28" spans="1:46" ht="17.100000000000001" customHeight="1">
      <c r="A28" s="4">
        <v>15</v>
      </c>
      <c r="B28" s="5">
        <v>1987</v>
      </c>
      <c r="C28" s="6" t="s">
        <v>452</v>
      </c>
      <c r="D28" s="192" t="s">
        <v>0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85"/>
      <c r="AQ28" s="77"/>
      <c r="AR28" s="82"/>
      <c r="AS28" s="296">
        <f>ROUND(L30*(1+AQ16),0)</f>
        <v>729</v>
      </c>
      <c r="AT28" s="22"/>
    </row>
    <row r="29" spans="1:46" ht="17.100000000000001" customHeight="1">
      <c r="A29" s="4">
        <v>15</v>
      </c>
      <c r="B29" s="5">
        <v>1988</v>
      </c>
      <c r="C29" s="6" t="s">
        <v>453</v>
      </c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2636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P29" s="85"/>
      <c r="AQ29" s="77"/>
      <c r="AR29" s="82"/>
      <c r="AS29" s="296">
        <f>ROUND(ROUND(L30*AN29,0)*(1+AQ16),0)</f>
        <v>729</v>
      </c>
      <c r="AT29" s="22"/>
    </row>
    <row r="30" spans="1:46" ht="17.100000000000001" customHeight="1">
      <c r="A30" s="4">
        <v>15</v>
      </c>
      <c r="B30" s="5">
        <v>1989</v>
      </c>
      <c r="C30" s="6" t="s">
        <v>1973</v>
      </c>
      <c r="D30" s="139"/>
      <c r="E30" s="140"/>
      <c r="F30" s="140"/>
      <c r="G30" s="103"/>
      <c r="H30" s="104"/>
      <c r="I30" s="104"/>
      <c r="J30" s="104"/>
      <c r="K30" s="104"/>
      <c r="L30" s="297">
        <f>L10*6</f>
        <v>486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P30" s="85"/>
      <c r="AQ30" s="77"/>
      <c r="AR30" s="82"/>
      <c r="AS30" s="296">
        <f>ROUND(ROUND(L30*X31,0)*(1+AQ16),0)</f>
        <v>510</v>
      </c>
      <c r="AT30" s="22"/>
    </row>
    <row r="31" spans="1:46" ht="17.100000000000001" customHeight="1">
      <c r="A31" s="4">
        <v>15</v>
      </c>
      <c r="B31" s="5">
        <v>1990</v>
      </c>
      <c r="C31" s="6" t="s">
        <v>1974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0.7</v>
      </c>
      <c r="Y31" s="187"/>
      <c r="Z31" s="35" t="s">
        <v>2636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P31" s="85"/>
      <c r="AQ31" s="77"/>
      <c r="AR31" s="82"/>
      <c r="AS31" s="18">
        <f>ROUND(ROUND(ROUND(L30*X31,0)*AN31,0)*(1+AQ16),0)</f>
        <v>510</v>
      </c>
      <c r="AT31" s="22"/>
    </row>
    <row r="32" spans="1:46" ht="17.100000000000001" customHeight="1">
      <c r="A32" s="4">
        <v>15</v>
      </c>
      <c r="B32" s="5">
        <v>1991</v>
      </c>
      <c r="C32" s="6" t="s">
        <v>454</v>
      </c>
      <c r="D32" s="192" t="s">
        <v>1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1"/>
      <c r="AN32" s="32"/>
      <c r="AO32" s="33"/>
      <c r="AP32" s="85"/>
      <c r="AQ32" s="77"/>
      <c r="AR32" s="82"/>
      <c r="AS32" s="296">
        <f>ROUND(L34*(1+AQ16),0)</f>
        <v>851</v>
      </c>
      <c r="AT32" s="22"/>
    </row>
    <row r="33" spans="1:46" ht="17.100000000000001" customHeight="1">
      <c r="A33" s="4">
        <v>15</v>
      </c>
      <c r="B33" s="5">
        <v>1992</v>
      </c>
      <c r="C33" s="6" t="s">
        <v>455</v>
      </c>
      <c r="D33" s="228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2636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2622</v>
      </c>
      <c r="AN33" s="186">
        <v>1</v>
      </c>
      <c r="AO33" s="187"/>
      <c r="AP33" s="34"/>
      <c r="AQ33" s="30"/>
      <c r="AR33" s="31"/>
      <c r="AS33" s="296">
        <f>ROUND(ROUND(L34*AN33,0)*(1+AQ16),0)</f>
        <v>851</v>
      </c>
      <c r="AT33" s="22"/>
    </row>
    <row r="34" spans="1:46" ht="17.100000000000001" customHeight="1">
      <c r="A34" s="4">
        <v>15</v>
      </c>
      <c r="B34" s="5">
        <v>1993</v>
      </c>
      <c r="C34" s="6" t="s">
        <v>1975</v>
      </c>
      <c r="D34" s="139"/>
      <c r="E34" s="140"/>
      <c r="F34" s="140"/>
      <c r="G34" s="103"/>
      <c r="H34" s="104"/>
      <c r="I34" s="104"/>
      <c r="J34" s="104"/>
      <c r="K34" s="104"/>
      <c r="L34" s="297">
        <f>L10*7</f>
        <v>567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1"/>
      <c r="AN34" s="32"/>
      <c r="AO34" s="33"/>
      <c r="AP34" s="43"/>
      <c r="AQ34" s="141"/>
      <c r="AR34" s="142"/>
      <c r="AS34" s="296">
        <f>ROUND(ROUND(L34*X35,0)*(1+AQ16),0)</f>
        <v>596</v>
      </c>
      <c r="AT34" s="22"/>
    </row>
    <row r="35" spans="1:46" ht="17.100000000000001" customHeight="1">
      <c r="A35" s="4">
        <v>15</v>
      </c>
      <c r="B35" s="5">
        <v>1994</v>
      </c>
      <c r="C35" s="6" t="s">
        <v>1976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0.7</v>
      </c>
      <c r="Y35" s="187"/>
      <c r="Z35" s="35" t="s">
        <v>2636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2622</v>
      </c>
      <c r="AN35" s="186">
        <v>1</v>
      </c>
      <c r="AO35" s="187"/>
      <c r="AP35" s="34"/>
      <c r="AQ35" s="30"/>
      <c r="AR35" s="31"/>
      <c r="AS35" s="18">
        <f>ROUND(ROUND(ROUND(L34*X35,0)*AN35,0)*(1+AQ16),0)</f>
        <v>596</v>
      </c>
      <c r="AT35" s="22"/>
    </row>
    <row r="36" spans="1:46" ht="17.100000000000001" customHeight="1">
      <c r="A36" s="4">
        <v>15</v>
      </c>
      <c r="B36" s="5">
        <v>1995</v>
      </c>
      <c r="C36" s="6" t="s">
        <v>456</v>
      </c>
      <c r="D36" s="192" t="s">
        <v>2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1"/>
      <c r="AN36" s="32"/>
      <c r="AO36" s="33"/>
      <c r="AP36" s="43"/>
      <c r="AQ36" s="141"/>
      <c r="AR36" s="142"/>
      <c r="AS36" s="296">
        <f>ROUND(L38*(1+AQ16),0)</f>
        <v>972</v>
      </c>
      <c r="AT36" s="22"/>
    </row>
    <row r="37" spans="1:46" ht="17.100000000000001" customHeight="1">
      <c r="A37" s="4">
        <v>15</v>
      </c>
      <c r="B37" s="5">
        <v>1996</v>
      </c>
      <c r="C37" s="6" t="s">
        <v>457</v>
      </c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2636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2622</v>
      </c>
      <c r="AN37" s="186">
        <v>1</v>
      </c>
      <c r="AO37" s="187"/>
      <c r="AP37" s="47"/>
      <c r="AQ37" s="48"/>
      <c r="AR37" s="49"/>
      <c r="AS37" s="296">
        <f>ROUND(ROUND(L38*AN37,0)*(1+AQ16),0)</f>
        <v>972</v>
      </c>
      <c r="AT37" s="22"/>
    </row>
    <row r="38" spans="1:46" ht="17.100000000000001" customHeight="1">
      <c r="A38" s="4">
        <v>15</v>
      </c>
      <c r="B38" s="5">
        <v>1997</v>
      </c>
      <c r="C38" s="6" t="s">
        <v>1977</v>
      </c>
      <c r="D38" s="139"/>
      <c r="E38" s="140"/>
      <c r="F38" s="140"/>
      <c r="G38" s="103"/>
      <c r="H38" s="104"/>
      <c r="I38" s="104"/>
      <c r="J38" s="104"/>
      <c r="K38" s="104"/>
      <c r="L38" s="297">
        <f>L10*8</f>
        <v>648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1"/>
      <c r="AN38" s="32"/>
      <c r="AO38" s="33"/>
      <c r="AP38" s="47"/>
      <c r="AQ38" s="48"/>
      <c r="AR38" s="49"/>
      <c r="AS38" s="296">
        <f>ROUND(ROUND(L38*X39,0)*(1+AQ16),0)</f>
        <v>681</v>
      </c>
      <c r="AT38" s="22"/>
    </row>
    <row r="39" spans="1:46" ht="17.100000000000001" customHeight="1">
      <c r="A39" s="4">
        <v>15</v>
      </c>
      <c r="B39" s="5">
        <v>1998</v>
      </c>
      <c r="C39" s="6" t="s">
        <v>1978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0.7</v>
      </c>
      <c r="Y39" s="187"/>
      <c r="Z39" s="35" t="s">
        <v>2636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2622</v>
      </c>
      <c r="AN39" s="186">
        <v>1</v>
      </c>
      <c r="AO39" s="187"/>
      <c r="AP39" s="47"/>
      <c r="AQ39" s="48"/>
      <c r="AR39" s="49"/>
      <c r="AS39" s="18">
        <f>ROUND(ROUND(ROUND(L38*X39,0)*AN39,0)*(1+AQ16),0)</f>
        <v>681</v>
      </c>
      <c r="AT39" s="22"/>
    </row>
    <row r="40" spans="1:46" ht="17.100000000000001" customHeight="1">
      <c r="A40" s="4">
        <v>15</v>
      </c>
      <c r="B40" s="5">
        <v>1999</v>
      </c>
      <c r="C40" s="6" t="s">
        <v>458</v>
      </c>
      <c r="D40" s="192" t="s">
        <v>949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1"/>
      <c r="AN40" s="32"/>
      <c r="AO40" s="33"/>
      <c r="AP40" s="47"/>
      <c r="AQ40" s="48"/>
      <c r="AR40" s="49"/>
      <c r="AS40" s="296">
        <f>ROUND(L42*(1+AQ16),0)</f>
        <v>1094</v>
      </c>
      <c r="AT40" s="22"/>
    </row>
    <row r="41" spans="1:46" ht="17.100000000000001" customHeight="1">
      <c r="A41" s="4">
        <v>15</v>
      </c>
      <c r="B41" s="5">
        <v>2000</v>
      </c>
      <c r="C41" s="6" t="s">
        <v>459</v>
      </c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2636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2622</v>
      </c>
      <c r="AN41" s="186">
        <v>1</v>
      </c>
      <c r="AO41" s="187"/>
      <c r="AP41" s="29"/>
      <c r="AQ41" s="141"/>
      <c r="AR41" s="142"/>
      <c r="AS41" s="296">
        <f>ROUND(ROUND(L42*AN41,0)*(1+AQ16),0)</f>
        <v>1094</v>
      </c>
      <c r="AT41" s="22"/>
    </row>
    <row r="42" spans="1:46" ht="17.100000000000001" customHeight="1">
      <c r="A42" s="4">
        <v>15</v>
      </c>
      <c r="B42" s="5">
        <v>2001</v>
      </c>
      <c r="C42" s="6" t="s">
        <v>1979</v>
      </c>
      <c r="D42" s="139"/>
      <c r="E42" s="140"/>
      <c r="F42" s="140"/>
      <c r="G42" s="103"/>
      <c r="H42" s="104"/>
      <c r="I42" s="104"/>
      <c r="J42" s="104"/>
      <c r="K42" s="104"/>
      <c r="L42" s="297">
        <f>L10*9</f>
        <v>729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1"/>
      <c r="AN42" s="32"/>
      <c r="AO42" s="33"/>
      <c r="AP42" s="85"/>
      <c r="AQ42" s="77"/>
      <c r="AR42" s="82"/>
      <c r="AS42" s="296">
        <f>ROUND(ROUND(L42*X43,0)*(1+AQ16),0)</f>
        <v>765</v>
      </c>
      <c r="AT42" s="22"/>
    </row>
    <row r="43" spans="1:46" ht="17.100000000000001" customHeight="1">
      <c r="A43" s="4">
        <v>15</v>
      </c>
      <c r="B43" s="5">
        <v>2002</v>
      </c>
      <c r="C43" s="6" t="s">
        <v>1980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0.7</v>
      </c>
      <c r="Y43" s="187"/>
      <c r="Z43" s="35" t="s">
        <v>2636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2622</v>
      </c>
      <c r="AN43" s="186">
        <v>1</v>
      </c>
      <c r="AO43" s="187"/>
      <c r="AP43" s="85"/>
      <c r="AQ43" s="77"/>
      <c r="AR43" s="82"/>
      <c r="AS43" s="18">
        <f>ROUND(ROUND(ROUND(L42*X43,0)*AN43,0)*(1+AQ16),0)</f>
        <v>765</v>
      </c>
      <c r="AT43" s="22"/>
    </row>
    <row r="44" spans="1:46" ht="17.100000000000001" customHeight="1">
      <c r="A44" s="4">
        <v>15</v>
      </c>
      <c r="B44" s="5">
        <v>2003</v>
      </c>
      <c r="C44" s="6" t="s">
        <v>460</v>
      </c>
      <c r="D44" s="192" t="s">
        <v>950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1"/>
      <c r="AN44" s="32"/>
      <c r="AO44" s="33"/>
      <c r="AP44" s="85"/>
      <c r="AQ44" s="77"/>
      <c r="AR44" s="82"/>
      <c r="AS44" s="296">
        <f>ROUND(L46*(1+AQ16),0)</f>
        <v>1215</v>
      </c>
      <c r="AT44" s="22"/>
    </row>
    <row r="45" spans="1:46" ht="17.100000000000001" customHeight="1">
      <c r="A45" s="4">
        <v>15</v>
      </c>
      <c r="B45" s="5">
        <v>2004</v>
      </c>
      <c r="C45" s="6" t="s">
        <v>461</v>
      </c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2636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2622</v>
      </c>
      <c r="AN45" s="186">
        <v>1</v>
      </c>
      <c r="AO45" s="187"/>
      <c r="AP45" s="85"/>
      <c r="AQ45" s="77"/>
      <c r="AR45" s="82"/>
      <c r="AS45" s="296">
        <f>ROUND(ROUND(L46*AN45,0)*(1+AQ16),0)</f>
        <v>1215</v>
      </c>
      <c r="AT45" s="22"/>
    </row>
    <row r="46" spans="1:46" ht="17.100000000000001" customHeight="1">
      <c r="A46" s="4">
        <v>15</v>
      </c>
      <c r="B46" s="5">
        <v>2005</v>
      </c>
      <c r="C46" s="6" t="s">
        <v>1981</v>
      </c>
      <c r="D46" s="139"/>
      <c r="E46" s="140"/>
      <c r="F46" s="140"/>
      <c r="G46" s="103"/>
      <c r="H46" s="104"/>
      <c r="I46" s="104"/>
      <c r="J46" s="104"/>
      <c r="K46" s="104"/>
      <c r="L46" s="297">
        <f>L10*10</f>
        <v>810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1"/>
      <c r="AN46" s="32"/>
      <c r="AO46" s="33"/>
      <c r="AP46" s="85"/>
      <c r="AQ46" s="77"/>
      <c r="AR46" s="82"/>
      <c r="AS46" s="296">
        <f>ROUND(ROUND(L46*X47,0)*(1+AQ16),0)</f>
        <v>851</v>
      </c>
      <c r="AT46" s="22"/>
    </row>
    <row r="47" spans="1:46" ht="17.100000000000001" customHeight="1">
      <c r="A47" s="4">
        <v>15</v>
      </c>
      <c r="B47" s="5">
        <v>2006</v>
      </c>
      <c r="C47" s="6" t="s">
        <v>1982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0.7</v>
      </c>
      <c r="Y47" s="187"/>
      <c r="Z47" s="35" t="s">
        <v>2636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2622</v>
      </c>
      <c r="AN47" s="186">
        <v>1</v>
      </c>
      <c r="AO47" s="187"/>
      <c r="AP47" s="34"/>
      <c r="AQ47" s="30"/>
      <c r="AR47" s="31"/>
      <c r="AS47" s="18">
        <f>ROUND(ROUND(ROUND(L46*X47,0)*AN47,0)*(1+AQ16),0)</f>
        <v>851</v>
      </c>
      <c r="AT47" s="22"/>
    </row>
    <row r="48" spans="1:46" ht="17.100000000000001" customHeight="1">
      <c r="A48" s="4">
        <v>15</v>
      </c>
      <c r="B48" s="5">
        <v>2007</v>
      </c>
      <c r="C48" s="6" t="s">
        <v>462</v>
      </c>
      <c r="D48" s="192" t="s">
        <v>951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1"/>
      <c r="AN48" s="32"/>
      <c r="AO48" s="33"/>
      <c r="AP48" s="43"/>
      <c r="AQ48" s="141"/>
      <c r="AR48" s="142"/>
      <c r="AS48" s="296">
        <f>ROUND(L50*(1+AQ16),0)</f>
        <v>1337</v>
      </c>
      <c r="AT48" s="22"/>
    </row>
    <row r="49" spans="1:46" ht="17.100000000000001" customHeight="1">
      <c r="A49" s="4">
        <v>15</v>
      </c>
      <c r="B49" s="5">
        <v>2008</v>
      </c>
      <c r="C49" s="6" t="s">
        <v>463</v>
      </c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2636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2622</v>
      </c>
      <c r="AN49" s="186">
        <v>1</v>
      </c>
      <c r="AO49" s="187"/>
      <c r="AP49" s="34"/>
      <c r="AQ49" s="30"/>
      <c r="AR49" s="31"/>
      <c r="AS49" s="296">
        <f>ROUND(ROUND(L50*AN49,0)*(1+AQ16),0)</f>
        <v>1337</v>
      </c>
      <c r="AT49" s="22"/>
    </row>
    <row r="50" spans="1:46" ht="17.100000000000001" customHeight="1">
      <c r="A50" s="4">
        <v>15</v>
      </c>
      <c r="B50" s="5">
        <v>2009</v>
      </c>
      <c r="C50" s="6" t="s">
        <v>1983</v>
      </c>
      <c r="D50" s="139"/>
      <c r="E50" s="140"/>
      <c r="F50" s="140"/>
      <c r="G50" s="103"/>
      <c r="H50" s="104"/>
      <c r="I50" s="104"/>
      <c r="J50" s="104"/>
      <c r="K50" s="104"/>
      <c r="L50" s="297">
        <f>L10*11</f>
        <v>891</v>
      </c>
      <c r="M50" s="297"/>
      <c r="N50" s="9" t="s">
        <v>394</v>
      </c>
      <c r="O50" s="13"/>
      <c r="P50" s="98" t="s">
        <v>2623</v>
      </c>
      <c r="Q50" s="61"/>
      <c r="R50" s="61"/>
      <c r="S50" s="61"/>
      <c r="T50" s="61"/>
      <c r="U50" s="61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1"/>
      <c r="AN50" s="32"/>
      <c r="AO50" s="33"/>
      <c r="AP50" s="43"/>
      <c r="AQ50" s="141"/>
      <c r="AR50" s="142"/>
      <c r="AS50" s="296">
        <f>ROUND(ROUND(L50*X51,0)*(1+AQ16),0)</f>
        <v>936</v>
      </c>
      <c r="AT50" s="22"/>
    </row>
    <row r="51" spans="1:46" ht="17.100000000000001" customHeight="1">
      <c r="A51" s="4">
        <v>15</v>
      </c>
      <c r="B51" s="5">
        <v>2010</v>
      </c>
      <c r="C51" s="6" t="s">
        <v>1984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62" t="s">
        <v>2624</v>
      </c>
      <c r="Q51" s="63"/>
      <c r="R51" s="63"/>
      <c r="S51" s="63"/>
      <c r="T51" s="63"/>
      <c r="U51" s="63"/>
      <c r="V51" s="95"/>
      <c r="W51" s="17" t="s">
        <v>2622</v>
      </c>
      <c r="X51" s="186">
        <v>0.7</v>
      </c>
      <c r="Y51" s="187"/>
      <c r="Z51" s="35" t="s">
        <v>2636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7" t="s">
        <v>2622</v>
      </c>
      <c r="AN51" s="186">
        <v>1</v>
      </c>
      <c r="AO51" s="187"/>
      <c r="AP51" s="34"/>
      <c r="AQ51" s="30"/>
      <c r="AR51" s="31"/>
      <c r="AS51" s="18">
        <f>ROUND(ROUND(ROUND(L50*X51,0)*AN51,0)*(1+AQ16),0)</f>
        <v>936</v>
      </c>
      <c r="AT51" s="22"/>
    </row>
    <row r="52" spans="1:46" ht="17.100000000000001" customHeight="1">
      <c r="A52" s="4">
        <v>15</v>
      </c>
      <c r="B52" s="5">
        <v>2011</v>
      </c>
      <c r="C52" s="6" t="s">
        <v>464</v>
      </c>
      <c r="D52" s="192" t="s">
        <v>952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1"/>
      <c r="AN52" s="32"/>
      <c r="AO52" s="33"/>
      <c r="AP52" s="43"/>
      <c r="AQ52" s="141"/>
      <c r="AR52" s="142"/>
      <c r="AS52" s="296">
        <f>ROUND(L54*(1+AQ16),0)</f>
        <v>1458</v>
      </c>
      <c r="AT52" s="22"/>
    </row>
    <row r="53" spans="1:46" ht="17.100000000000001" customHeight="1">
      <c r="A53" s="4">
        <v>15</v>
      </c>
      <c r="B53" s="5">
        <v>2012</v>
      </c>
      <c r="C53" s="6" t="s">
        <v>465</v>
      </c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2636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2622</v>
      </c>
      <c r="AN53" s="186">
        <v>1</v>
      </c>
      <c r="AO53" s="187"/>
      <c r="AP53" s="29"/>
      <c r="AQ53" s="30"/>
      <c r="AR53" s="31"/>
      <c r="AS53" s="296">
        <f>ROUND(ROUND(L54*AN53,0)*(1+AQ16),0)</f>
        <v>1458</v>
      </c>
      <c r="AT53" s="22"/>
    </row>
    <row r="54" spans="1:46" ht="17.100000000000001" customHeight="1">
      <c r="A54" s="4">
        <v>15</v>
      </c>
      <c r="B54" s="5">
        <v>2013</v>
      </c>
      <c r="C54" s="6" t="s">
        <v>1985</v>
      </c>
      <c r="D54" s="139"/>
      <c r="E54" s="140"/>
      <c r="F54" s="140"/>
      <c r="G54" s="103"/>
      <c r="H54" s="104"/>
      <c r="I54" s="104"/>
      <c r="J54" s="104"/>
      <c r="K54" s="104"/>
      <c r="L54" s="297">
        <f>L10*12</f>
        <v>972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1"/>
      <c r="AN54" s="32"/>
      <c r="AO54" s="33"/>
      <c r="AP54" s="85"/>
      <c r="AQ54" s="77"/>
      <c r="AR54" s="82"/>
      <c r="AS54" s="296">
        <f>ROUND(ROUND(L54*X55,0)*(1+AQ16),0)</f>
        <v>1020</v>
      </c>
      <c r="AT54" s="22"/>
    </row>
    <row r="55" spans="1:46" ht="17.100000000000001" customHeight="1">
      <c r="A55" s="4">
        <v>15</v>
      </c>
      <c r="B55" s="5">
        <v>2014</v>
      </c>
      <c r="C55" s="6" t="s">
        <v>1986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0.7</v>
      </c>
      <c r="Y55" s="187"/>
      <c r="Z55" s="35" t="s">
        <v>2636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2622</v>
      </c>
      <c r="AN55" s="186">
        <v>1</v>
      </c>
      <c r="AO55" s="187"/>
      <c r="AP55" s="85"/>
      <c r="AQ55" s="77"/>
      <c r="AR55" s="82"/>
      <c r="AS55" s="18">
        <f>ROUND(ROUND(ROUND(L54*X55,0)*AN55,0)*(1+AQ16),0)</f>
        <v>1020</v>
      </c>
      <c r="AT55" s="22"/>
    </row>
    <row r="56" spans="1:46" ht="17.100000000000001" customHeight="1">
      <c r="A56" s="4">
        <v>15</v>
      </c>
      <c r="B56" s="5">
        <v>2015</v>
      </c>
      <c r="C56" s="6" t="s">
        <v>466</v>
      </c>
      <c r="D56" s="192" t="s">
        <v>953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1"/>
      <c r="AN56" s="32"/>
      <c r="AO56" s="33"/>
      <c r="AP56" s="85"/>
      <c r="AQ56" s="77"/>
      <c r="AR56" s="82"/>
      <c r="AS56" s="296">
        <f>ROUND(L58*(1+AQ16),0)</f>
        <v>1580</v>
      </c>
      <c r="AT56" s="22"/>
    </row>
    <row r="57" spans="1:46" ht="17.100000000000001" customHeight="1">
      <c r="A57" s="4">
        <v>15</v>
      </c>
      <c r="B57" s="5">
        <v>2016</v>
      </c>
      <c r="C57" s="6" t="s">
        <v>467</v>
      </c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2636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2622</v>
      </c>
      <c r="AN57" s="186">
        <v>1</v>
      </c>
      <c r="AO57" s="187"/>
      <c r="AP57" s="85"/>
      <c r="AQ57" s="77"/>
      <c r="AR57" s="82"/>
      <c r="AS57" s="296">
        <f>ROUND(ROUND(L58*AN57,0)*(1+AQ16),0)</f>
        <v>1580</v>
      </c>
      <c r="AT57" s="22"/>
    </row>
    <row r="58" spans="1:46" ht="17.100000000000001" customHeight="1">
      <c r="A58" s="4">
        <v>15</v>
      </c>
      <c r="B58" s="5">
        <v>2017</v>
      </c>
      <c r="C58" s="6" t="s">
        <v>1987</v>
      </c>
      <c r="D58" s="139"/>
      <c r="E58" s="140"/>
      <c r="F58" s="140"/>
      <c r="G58" s="103"/>
      <c r="H58" s="104"/>
      <c r="I58" s="104"/>
      <c r="J58" s="104"/>
      <c r="K58" s="104"/>
      <c r="L58" s="297">
        <f>L10*13</f>
        <v>1053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1"/>
      <c r="AN58" s="32"/>
      <c r="AO58" s="33"/>
      <c r="AP58" s="85"/>
      <c r="AQ58" s="77"/>
      <c r="AR58" s="82"/>
      <c r="AS58" s="296">
        <f>ROUND(ROUND(L58*X59,0)*(1+AQ16),0)</f>
        <v>1106</v>
      </c>
      <c r="AT58" s="22"/>
    </row>
    <row r="59" spans="1:46" ht="17.100000000000001" customHeight="1">
      <c r="A59" s="4">
        <v>15</v>
      </c>
      <c r="B59" s="5">
        <v>2018</v>
      </c>
      <c r="C59" s="6" t="s">
        <v>1988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0.7</v>
      </c>
      <c r="Y59" s="187"/>
      <c r="Z59" s="35" t="s">
        <v>2636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2622</v>
      </c>
      <c r="AN59" s="186">
        <v>1</v>
      </c>
      <c r="AO59" s="187"/>
      <c r="AP59" s="79"/>
      <c r="AQ59" s="80"/>
      <c r="AR59" s="83"/>
      <c r="AS59" s="18">
        <f>ROUND(ROUND(ROUND(L58*X59,0)*AN59,0)*(1+AQ16),0)</f>
        <v>1106</v>
      </c>
      <c r="AT59" s="183"/>
    </row>
    <row r="60" spans="1:46" ht="17.100000000000001" customHeight="1">
      <c r="A60" s="72"/>
      <c r="AP60" s="77"/>
      <c r="AQ60" s="77"/>
      <c r="AR60" s="77"/>
    </row>
    <row r="61" spans="1:46" ht="17.100000000000001" customHeight="1">
      <c r="A61" s="72"/>
      <c r="L61" s="78"/>
      <c r="M61" s="78"/>
      <c r="N61" s="78"/>
      <c r="O61" s="113"/>
      <c r="P61" s="113"/>
      <c r="R61" s="113"/>
      <c r="S61" s="113"/>
      <c r="U61" s="78"/>
      <c r="V61" s="78"/>
      <c r="X61" s="78"/>
      <c r="Y61" s="78"/>
      <c r="AJ61" s="77"/>
      <c r="AK61" s="77"/>
      <c r="AL61" s="77"/>
    </row>
    <row r="62" spans="1:46" ht="17.100000000000001" customHeight="1">
      <c r="A62" s="20"/>
      <c r="B62" s="20"/>
      <c r="C62" s="9"/>
      <c r="D62" s="9"/>
      <c r="E62" s="9"/>
      <c r="F62" s="9"/>
      <c r="G62" s="9"/>
      <c r="H62" s="9"/>
      <c r="I62" s="25"/>
      <c r="J62" s="25"/>
      <c r="K62" s="9"/>
      <c r="L62" s="9"/>
      <c r="M62" s="9"/>
      <c r="N62" s="9"/>
      <c r="O62" s="19"/>
      <c r="P62" s="19"/>
      <c r="Q62" s="9"/>
      <c r="R62" s="141"/>
      <c r="S62" s="23"/>
      <c r="T62" s="9"/>
      <c r="U62" s="9"/>
      <c r="V62" s="9"/>
      <c r="W62" s="141"/>
      <c r="X62" s="23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77"/>
      <c r="AK62" s="77"/>
      <c r="AL62" s="77"/>
      <c r="AM62" s="27"/>
      <c r="AN62" s="77"/>
    </row>
    <row r="63" spans="1:46" ht="17.100000000000001" customHeight="1">
      <c r="A63" s="20"/>
      <c r="B63" s="2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9"/>
      <c r="P63" s="19"/>
      <c r="Q63" s="9"/>
      <c r="R63" s="19"/>
      <c r="S63" s="23"/>
      <c r="T63" s="9"/>
      <c r="U63" s="9"/>
      <c r="V63" s="9"/>
      <c r="W63" s="141"/>
      <c r="X63" s="23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77"/>
      <c r="AK63" s="77"/>
      <c r="AL63" s="77"/>
      <c r="AM63" s="27"/>
      <c r="AN63" s="77"/>
    </row>
    <row r="64" spans="1:46" ht="17.100000000000001" customHeight="1">
      <c r="A64" s="20"/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9"/>
      <c r="P64" s="19"/>
      <c r="Q64" s="9"/>
      <c r="R64" s="19"/>
      <c r="S64" s="23"/>
      <c r="T64" s="9"/>
      <c r="U64" s="9"/>
      <c r="V64" s="9"/>
      <c r="W64" s="8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77"/>
      <c r="AK64" s="77"/>
      <c r="AL64" s="77"/>
      <c r="AM64" s="27"/>
      <c r="AN64" s="77"/>
    </row>
    <row r="65" spans="1:40" ht="17.100000000000001" customHeight="1">
      <c r="A65" s="20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8"/>
      <c r="O65" s="84"/>
      <c r="P65" s="84"/>
      <c r="Q65" s="77"/>
      <c r="R65" s="84"/>
      <c r="S65" s="23"/>
      <c r="T65" s="9"/>
      <c r="U65" s="9"/>
      <c r="V65" s="9"/>
      <c r="W65" s="141"/>
      <c r="X65" s="23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77"/>
      <c r="AK65" s="77"/>
      <c r="AL65" s="77"/>
      <c r="AM65" s="27"/>
      <c r="AN65" s="77"/>
    </row>
    <row r="66" spans="1:40" ht="17.100000000000001" customHeight="1">
      <c r="A66" s="20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9"/>
      <c r="O66" s="141"/>
      <c r="P66" s="23"/>
      <c r="Q66" s="9"/>
      <c r="R66" s="19"/>
      <c r="S66" s="23"/>
      <c r="T66" s="9"/>
      <c r="U66" s="9"/>
      <c r="V66" s="9"/>
      <c r="W66" s="141"/>
      <c r="X66" s="23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77"/>
      <c r="AK66" s="77"/>
      <c r="AL66" s="77"/>
      <c r="AM66" s="27"/>
      <c r="AN66" s="77"/>
    </row>
    <row r="67" spans="1:40" ht="17.100000000000001" customHeight="1">
      <c r="A67" s="20"/>
      <c r="B67" s="2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9"/>
      <c r="P67" s="23"/>
      <c r="Q67" s="9"/>
      <c r="R67" s="19"/>
      <c r="S67" s="23"/>
      <c r="T67" s="9"/>
      <c r="U67" s="9"/>
      <c r="V67" s="9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77"/>
      <c r="AK67" s="77"/>
      <c r="AL67" s="77"/>
      <c r="AM67" s="27"/>
      <c r="AN67" s="77"/>
    </row>
    <row r="68" spans="1:40" ht="17.100000000000001" customHeight="1">
      <c r="A68" s="20"/>
      <c r="B68" s="2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9"/>
      <c r="P68" s="23"/>
      <c r="Q68" s="9"/>
      <c r="R68" s="141"/>
      <c r="S68" s="23"/>
      <c r="T68" s="9"/>
      <c r="U68" s="9"/>
      <c r="V68" s="9"/>
      <c r="W68" s="141"/>
      <c r="X68" s="23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77"/>
      <c r="AK68" s="77"/>
      <c r="AL68" s="77"/>
      <c r="AM68" s="27"/>
      <c r="AN68" s="77"/>
    </row>
    <row r="69" spans="1:40" ht="17.100000000000001" customHeight="1">
      <c r="L69" s="78"/>
      <c r="M69" s="78"/>
      <c r="N69" s="78"/>
      <c r="O69" s="113"/>
      <c r="P69" s="113"/>
      <c r="R69" s="113"/>
      <c r="S69" s="113"/>
      <c r="U69" s="78"/>
      <c r="V69" s="78"/>
      <c r="X69" s="78"/>
      <c r="Y69" s="78"/>
      <c r="AJ69" s="77"/>
      <c r="AK69" s="77"/>
      <c r="AL69" s="77"/>
    </row>
    <row r="70" spans="1:40" ht="17.100000000000001" customHeight="1">
      <c r="L70" s="78"/>
      <c r="M70" s="78"/>
      <c r="N70" s="78"/>
      <c r="O70" s="113"/>
      <c r="P70" s="113"/>
      <c r="R70" s="113"/>
      <c r="S70" s="113"/>
      <c r="U70" s="78"/>
      <c r="V70" s="78"/>
      <c r="X70" s="78"/>
      <c r="Y70" s="78"/>
      <c r="AJ70" s="26"/>
      <c r="AK70" s="26"/>
      <c r="AL70" s="26"/>
    </row>
    <row r="71" spans="1:40" ht="17.100000000000001" customHeight="1">
      <c r="L71" s="78"/>
      <c r="M71" s="78"/>
      <c r="N71" s="78"/>
      <c r="O71" s="113"/>
      <c r="P71" s="113"/>
      <c r="R71" s="113"/>
      <c r="S71" s="113"/>
      <c r="U71" s="78"/>
      <c r="V71" s="78"/>
      <c r="X71" s="78"/>
      <c r="Y71" s="78"/>
      <c r="AJ71" s="26"/>
      <c r="AK71" s="26"/>
      <c r="AL71" s="26"/>
    </row>
    <row r="72" spans="1:40" ht="17.100000000000001" customHeight="1">
      <c r="L72" s="78"/>
      <c r="M72" s="78"/>
      <c r="N72" s="78"/>
      <c r="O72" s="113"/>
      <c r="P72" s="113"/>
      <c r="R72" s="113"/>
      <c r="S72" s="113"/>
      <c r="U72" s="78"/>
      <c r="V72" s="78"/>
      <c r="X72" s="78"/>
      <c r="Y72" s="78"/>
      <c r="AJ72" s="9"/>
      <c r="AK72" s="9"/>
      <c r="AL72" s="9"/>
    </row>
    <row r="73" spans="1:40" ht="17.100000000000001" customHeight="1">
      <c r="L73" s="78"/>
      <c r="M73" s="78"/>
      <c r="N73" s="78"/>
      <c r="O73" s="113"/>
      <c r="P73" s="113"/>
      <c r="R73" s="113"/>
      <c r="S73" s="113"/>
      <c r="U73" s="78"/>
      <c r="V73" s="78"/>
      <c r="X73" s="78"/>
      <c r="Y73" s="78"/>
      <c r="AJ73" s="26"/>
      <c r="AK73" s="26"/>
      <c r="AL73" s="26"/>
    </row>
    <row r="74" spans="1:40" ht="17.100000000000001" customHeight="1">
      <c r="L74" s="78"/>
      <c r="M74" s="78"/>
      <c r="N74" s="78"/>
      <c r="O74" s="113"/>
      <c r="P74" s="113"/>
      <c r="R74" s="113"/>
      <c r="S74" s="113"/>
      <c r="U74" s="78"/>
      <c r="V74" s="78"/>
      <c r="X74" s="78"/>
      <c r="Y74" s="78"/>
      <c r="AJ74" s="26"/>
      <c r="AK74" s="26"/>
      <c r="AL74" s="26"/>
    </row>
    <row r="75" spans="1:40" ht="17.100000000000001" customHeight="1">
      <c r="L75" s="78"/>
      <c r="M75" s="78"/>
      <c r="N75" s="78"/>
      <c r="O75" s="113"/>
      <c r="P75" s="113"/>
      <c r="R75" s="113"/>
      <c r="S75" s="113"/>
      <c r="U75" s="78"/>
      <c r="V75" s="78"/>
      <c r="X75" s="78"/>
      <c r="Y75" s="78"/>
      <c r="AJ75" s="9"/>
      <c r="AK75" s="9"/>
      <c r="AL75" s="9"/>
    </row>
    <row r="76" spans="1:40" ht="17.100000000000001" customHeight="1">
      <c r="L76" s="78"/>
      <c r="M76" s="78"/>
      <c r="N76" s="78"/>
      <c r="O76" s="113"/>
      <c r="P76" s="113"/>
      <c r="R76" s="113"/>
      <c r="S76" s="113"/>
      <c r="U76" s="78"/>
      <c r="V76" s="78"/>
      <c r="X76" s="78"/>
      <c r="Y76" s="78"/>
      <c r="AJ76" s="26"/>
      <c r="AK76" s="26"/>
      <c r="AL76" s="26"/>
    </row>
    <row r="77" spans="1:40" ht="17.100000000000001" customHeight="1">
      <c r="L77" s="78"/>
      <c r="M77" s="78"/>
      <c r="N77" s="78"/>
      <c r="O77" s="113"/>
      <c r="P77" s="113"/>
      <c r="R77" s="113"/>
      <c r="S77" s="113"/>
      <c r="U77" s="78"/>
      <c r="V77" s="78"/>
      <c r="X77" s="78"/>
      <c r="Y77" s="78"/>
    </row>
    <row r="78" spans="1:40" ht="17.100000000000001" customHeight="1">
      <c r="L78" s="78"/>
      <c r="M78" s="78"/>
      <c r="N78" s="78"/>
      <c r="O78" s="113"/>
      <c r="P78" s="113"/>
      <c r="R78" s="113"/>
      <c r="S78" s="113"/>
      <c r="U78" s="78"/>
      <c r="V78" s="78"/>
      <c r="X78" s="78"/>
      <c r="Y78" s="78"/>
    </row>
    <row r="79" spans="1:40" ht="17.100000000000001" customHeight="1">
      <c r="L79" s="78"/>
      <c r="M79" s="78"/>
      <c r="N79" s="78"/>
      <c r="O79" s="113"/>
      <c r="P79" s="113"/>
      <c r="R79" s="113"/>
      <c r="S79" s="113"/>
      <c r="U79" s="78"/>
      <c r="V79" s="78"/>
      <c r="X79" s="78"/>
      <c r="Y79" s="78"/>
    </row>
    <row r="80" spans="1:40" ht="17.100000000000001" customHeight="1">
      <c r="L80" s="78"/>
      <c r="M80" s="78"/>
      <c r="N80" s="78"/>
      <c r="O80" s="113"/>
      <c r="P80" s="113"/>
      <c r="R80" s="113"/>
      <c r="S80" s="113"/>
      <c r="U80" s="78"/>
      <c r="V80" s="78"/>
      <c r="X80" s="78"/>
      <c r="Y80" s="78"/>
    </row>
    <row r="81" spans="12:25" ht="17.100000000000001" customHeight="1">
      <c r="L81" s="78"/>
      <c r="M81" s="78"/>
      <c r="N81" s="78"/>
      <c r="O81" s="113"/>
      <c r="P81" s="113"/>
      <c r="R81" s="113"/>
      <c r="S81" s="113"/>
      <c r="U81" s="78"/>
      <c r="V81" s="78"/>
      <c r="X81" s="78"/>
      <c r="Y81" s="78"/>
    </row>
    <row r="82" spans="12:25" ht="17.100000000000001" customHeight="1">
      <c r="L82" s="78"/>
      <c r="M82" s="78"/>
      <c r="N82" s="78"/>
      <c r="O82" s="113"/>
      <c r="P82" s="113"/>
      <c r="R82" s="113"/>
      <c r="S82" s="113"/>
      <c r="U82" s="78"/>
      <c r="V82" s="78"/>
      <c r="X82" s="78"/>
      <c r="Y82" s="78"/>
    </row>
    <row r="83" spans="12:25" ht="17.100000000000001" customHeight="1">
      <c r="L83" s="78"/>
      <c r="M83" s="78"/>
      <c r="N83" s="78"/>
      <c r="O83" s="113"/>
      <c r="P83" s="113"/>
      <c r="R83" s="113"/>
      <c r="S83" s="113"/>
      <c r="U83" s="78"/>
      <c r="V83" s="78"/>
      <c r="X83" s="78"/>
      <c r="Y83" s="78"/>
    </row>
    <row r="84" spans="12:25" ht="17.100000000000001" customHeight="1">
      <c r="L84" s="78"/>
      <c r="M84" s="78"/>
      <c r="N84" s="78"/>
      <c r="O84" s="113"/>
      <c r="P84" s="113"/>
      <c r="R84" s="113"/>
      <c r="S84" s="113"/>
      <c r="U84" s="78"/>
      <c r="V84" s="78"/>
      <c r="X84" s="78"/>
      <c r="Y84" s="78"/>
    </row>
    <row r="85" spans="12:25" ht="17.100000000000001" customHeight="1">
      <c r="L85" s="78"/>
      <c r="M85" s="78"/>
      <c r="N85" s="78"/>
      <c r="O85" s="113"/>
      <c r="P85" s="113"/>
      <c r="R85" s="113"/>
      <c r="S85" s="113"/>
      <c r="U85" s="78"/>
      <c r="V85" s="78"/>
      <c r="X85" s="78"/>
      <c r="Y85" s="78"/>
    </row>
    <row r="86" spans="12:25" ht="17.100000000000001" customHeight="1">
      <c r="L86" s="78"/>
      <c r="M86" s="78"/>
      <c r="N86" s="78"/>
      <c r="O86" s="113"/>
      <c r="P86" s="113"/>
      <c r="R86" s="113"/>
      <c r="S86" s="113"/>
      <c r="U86" s="78"/>
      <c r="V86" s="78"/>
      <c r="X86" s="78"/>
      <c r="Y86" s="78"/>
    </row>
    <row r="87" spans="12:25" ht="17.100000000000001" customHeight="1">
      <c r="L87" s="78"/>
      <c r="M87" s="78"/>
      <c r="N87" s="78"/>
      <c r="O87" s="113"/>
      <c r="P87" s="113"/>
      <c r="R87" s="113"/>
      <c r="S87" s="113"/>
      <c r="U87" s="78"/>
      <c r="V87" s="78"/>
      <c r="X87" s="78"/>
      <c r="Y87" s="78"/>
    </row>
    <row r="88" spans="12:25" ht="17.100000000000001" customHeight="1">
      <c r="L88" s="78"/>
      <c r="M88" s="78"/>
      <c r="N88" s="78"/>
      <c r="O88" s="113"/>
      <c r="P88" s="113"/>
      <c r="R88" s="113"/>
      <c r="S88" s="113"/>
      <c r="U88" s="78"/>
      <c r="V88" s="78"/>
      <c r="X88" s="78"/>
      <c r="Y88" s="78"/>
    </row>
    <row r="89" spans="12:25" ht="17.100000000000001" customHeight="1">
      <c r="L89" s="78"/>
      <c r="M89" s="78"/>
      <c r="N89" s="78"/>
      <c r="O89" s="113"/>
      <c r="P89" s="113"/>
      <c r="R89" s="113"/>
      <c r="S89" s="113"/>
      <c r="U89" s="78"/>
      <c r="V89" s="78"/>
      <c r="X89" s="78"/>
      <c r="Y89" s="78"/>
    </row>
    <row r="90" spans="12:25" ht="17.100000000000001" customHeight="1">
      <c r="L90" s="78"/>
      <c r="M90" s="78"/>
      <c r="N90" s="78"/>
      <c r="O90" s="113"/>
      <c r="P90" s="113"/>
      <c r="R90" s="113"/>
      <c r="S90" s="113"/>
      <c r="U90" s="78"/>
      <c r="V90" s="78"/>
      <c r="X90" s="78"/>
      <c r="Y90" s="78"/>
    </row>
    <row r="91" spans="12:25" ht="17.100000000000001" customHeight="1">
      <c r="L91" s="78"/>
      <c r="M91" s="78"/>
      <c r="N91" s="78"/>
      <c r="O91" s="113"/>
      <c r="P91" s="113"/>
      <c r="R91" s="113"/>
      <c r="S91" s="113"/>
      <c r="U91" s="78"/>
      <c r="V91" s="78"/>
      <c r="X91" s="78"/>
      <c r="Y91" s="78"/>
    </row>
    <row r="92" spans="12:25" ht="17.100000000000001" customHeight="1">
      <c r="L92" s="78"/>
      <c r="M92" s="78"/>
      <c r="N92" s="78"/>
      <c r="O92" s="113"/>
      <c r="P92" s="113"/>
      <c r="R92" s="113"/>
      <c r="S92" s="113"/>
      <c r="U92" s="78"/>
      <c r="V92" s="78"/>
      <c r="X92" s="78"/>
      <c r="Y92" s="78"/>
    </row>
    <row r="93" spans="12:25" ht="17.100000000000001" customHeight="1">
      <c r="L93" s="78"/>
      <c r="M93" s="78"/>
      <c r="N93" s="78"/>
      <c r="O93" s="113"/>
      <c r="P93" s="113"/>
      <c r="R93" s="113"/>
      <c r="S93" s="113"/>
      <c r="U93" s="78"/>
      <c r="V93" s="78"/>
      <c r="X93" s="78"/>
      <c r="Y93" s="78"/>
    </row>
    <row r="94" spans="12:25" ht="17.100000000000001" customHeight="1">
      <c r="L94" s="78"/>
      <c r="M94" s="78"/>
      <c r="N94" s="78"/>
      <c r="O94" s="113"/>
      <c r="P94" s="113"/>
      <c r="R94" s="113"/>
      <c r="S94" s="113"/>
      <c r="U94" s="78"/>
      <c r="V94" s="78"/>
      <c r="X94" s="78"/>
      <c r="Y94" s="78"/>
    </row>
    <row r="95" spans="12:25" ht="17.100000000000001" customHeight="1">
      <c r="L95" s="78"/>
      <c r="M95" s="78"/>
      <c r="N95" s="78"/>
      <c r="O95" s="113"/>
      <c r="P95" s="113"/>
      <c r="R95" s="113"/>
      <c r="S95" s="113"/>
      <c r="U95" s="78"/>
      <c r="V95" s="78"/>
      <c r="X95" s="78"/>
      <c r="Y95" s="78"/>
    </row>
    <row r="96" spans="12:25" ht="17.100000000000001" customHeight="1">
      <c r="L96" s="78"/>
      <c r="M96" s="78"/>
      <c r="N96" s="78"/>
      <c r="O96" s="113"/>
      <c r="P96" s="113"/>
      <c r="R96" s="113"/>
      <c r="S96" s="113"/>
      <c r="U96" s="78"/>
      <c r="V96" s="78"/>
      <c r="X96" s="78"/>
      <c r="Y96" s="78"/>
    </row>
    <row r="97" spans="12:25" ht="17.100000000000001" customHeight="1">
      <c r="L97" s="78"/>
      <c r="M97" s="78"/>
      <c r="N97" s="78"/>
      <c r="O97" s="113"/>
      <c r="P97" s="113"/>
      <c r="R97" s="113"/>
      <c r="S97" s="113"/>
      <c r="U97" s="78"/>
      <c r="V97" s="78"/>
      <c r="X97" s="78"/>
      <c r="Y97" s="78"/>
    </row>
    <row r="98" spans="12:25" ht="17.100000000000001" customHeight="1">
      <c r="L98" s="78"/>
      <c r="M98" s="78"/>
      <c r="N98" s="78"/>
      <c r="O98" s="113"/>
      <c r="P98" s="113"/>
      <c r="R98" s="113"/>
      <c r="S98" s="113"/>
      <c r="U98" s="78"/>
      <c r="V98" s="78"/>
      <c r="X98" s="78"/>
      <c r="Y98" s="78"/>
    </row>
    <row r="99" spans="12:25" ht="17.100000000000001" customHeight="1">
      <c r="L99" s="78"/>
      <c r="M99" s="78"/>
      <c r="N99" s="78"/>
      <c r="O99" s="113"/>
      <c r="P99" s="113"/>
      <c r="R99" s="113"/>
      <c r="S99" s="113"/>
      <c r="U99" s="78"/>
      <c r="V99" s="78"/>
      <c r="X99" s="78"/>
      <c r="Y99" s="78"/>
    </row>
    <row r="100" spans="12:25" ht="17.100000000000001" customHeight="1">
      <c r="L100" s="78"/>
      <c r="M100" s="78"/>
      <c r="N100" s="78"/>
      <c r="O100" s="113"/>
      <c r="P100" s="113"/>
      <c r="R100" s="113"/>
      <c r="S100" s="113"/>
      <c r="U100" s="78"/>
      <c r="V100" s="78"/>
      <c r="X100" s="78"/>
      <c r="Y100" s="78"/>
    </row>
    <row r="101" spans="12:25" ht="17.100000000000001" customHeight="1">
      <c r="L101" s="78"/>
      <c r="M101" s="78"/>
      <c r="N101" s="78"/>
      <c r="O101" s="113"/>
      <c r="P101" s="113"/>
      <c r="R101" s="113"/>
      <c r="S101" s="113"/>
      <c r="U101" s="78"/>
      <c r="V101" s="78"/>
      <c r="X101" s="78"/>
      <c r="Y101" s="78"/>
    </row>
    <row r="102" spans="12:25" ht="17.100000000000001" customHeight="1">
      <c r="L102" s="78"/>
      <c r="M102" s="78"/>
      <c r="N102" s="78"/>
      <c r="O102" s="113"/>
      <c r="P102" s="113"/>
      <c r="R102" s="113"/>
      <c r="S102" s="113"/>
      <c r="U102" s="78"/>
      <c r="V102" s="78"/>
      <c r="X102" s="78"/>
      <c r="Y102" s="78"/>
    </row>
    <row r="103" spans="12:25" ht="17.100000000000001" customHeight="1">
      <c r="L103" s="78"/>
      <c r="M103" s="78"/>
      <c r="N103" s="78"/>
      <c r="O103" s="113"/>
      <c r="P103" s="113"/>
      <c r="R103" s="113"/>
      <c r="S103" s="113"/>
      <c r="U103" s="78"/>
      <c r="V103" s="78"/>
      <c r="X103" s="78"/>
      <c r="Y103" s="78"/>
    </row>
    <row r="104" spans="12:25" ht="17.100000000000001" customHeight="1">
      <c r="L104" s="78"/>
      <c r="M104" s="78"/>
      <c r="N104" s="78"/>
      <c r="O104" s="113"/>
      <c r="P104" s="113"/>
      <c r="R104" s="113"/>
      <c r="S104" s="113"/>
      <c r="U104" s="78"/>
      <c r="V104" s="78"/>
      <c r="X104" s="78"/>
      <c r="Y104" s="78"/>
    </row>
  </sheetData>
  <mergeCells count="67">
    <mergeCell ref="X59:Y59"/>
    <mergeCell ref="AN59:AO59"/>
    <mergeCell ref="D56:N57"/>
    <mergeCell ref="D52:N53"/>
    <mergeCell ref="AN49:AO49"/>
    <mergeCell ref="L50:M50"/>
    <mergeCell ref="X51:Y51"/>
    <mergeCell ref="AN51:AO51"/>
    <mergeCell ref="D48:N49"/>
    <mergeCell ref="AN53:AO53"/>
    <mergeCell ref="L54:M54"/>
    <mergeCell ref="X55:Y55"/>
    <mergeCell ref="AN55:AO55"/>
    <mergeCell ref="AN57:AO57"/>
    <mergeCell ref="L58:M58"/>
    <mergeCell ref="AN45:AO45"/>
    <mergeCell ref="L46:M46"/>
    <mergeCell ref="X47:Y47"/>
    <mergeCell ref="AN47:AO47"/>
    <mergeCell ref="D44:N45"/>
    <mergeCell ref="AN41:AO41"/>
    <mergeCell ref="L42:M42"/>
    <mergeCell ref="X43:Y43"/>
    <mergeCell ref="AN43:AO43"/>
    <mergeCell ref="D40:N41"/>
    <mergeCell ref="AN37:AO37"/>
    <mergeCell ref="L38:M38"/>
    <mergeCell ref="X39:Y39"/>
    <mergeCell ref="AN39:AO39"/>
    <mergeCell ref="D36:N37"/>
    <mergeCell ref="AN33:AO33"/>
    <mergeCell ref="L34:M34"/>
    <mergeCell ref="X35:Y35"/>
    <mergeCell ref="AN35:AO35"/>
    <mergeCell ref="D32:N33"/>
    <mergeCell ref="AN29:AO29"/>
    <mergeCell ref="L30:M30"/>
    <mergeCell ref="X31:Y31"/>
    <mergeCell ref="AN31:AO31"/>
    <mergeCell ref="D28:N29"/>
    <mergeCell ref="AN25:AO25"/>
    <mergeCell ref="L26:M26"/>
    <mergeCell ref="X27:Y27"/>
    <mergeCell ref="AN27:AO27"/>
    <mergeCell ref="D24:N25"/>
    <mergeCell ref="AN21:AO21"/>
    <mergeCell ref="AP12:AR15"/>
    <mergeCell ref="AN17:AO17"/>
    <mergeCell ref="L22:M22"/>
    <mergeCell ref="X23:Y23"/>
    <mergeCell ref="AN23:AO23"/>
    <mergeCell ref="D20:N21"/>
    <mergeCell ref="L18:M18"/>
    <mergeCell ref="X19:Y19"/>
    <mergeCell ref="AN19:AO19"/>
    <mergeCell ref="D8:N9"/>
    <mergeCell ref="AQ16:AR16"/>
    <mergeCell ref="AN13:AO13"/>
    <mergeCell ref="L10:M10"/>
    <mergeCell ref="L14:M14"/>
    <mergeCell ref="X15:Y15"/>
    <mergeCell ref="AN15:AO15"/>
    <mergeCell ref="D12:N13"/>
    <mergeCell ref="AN9:AO9"/>
    <mergeCell ref="AN11:AO11"/>
    <mergeCell ref="D16:N17"/>
    <mergeCell ref="X11:Y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1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AU90"/>
  <sheetViews>
    <sheetView view="pageBreakPreview" zoomScale="85" zoomScaleNormal="100" zoomScaleSheetLayoutView="85" workbookViewId="0">
      <selection activeCell="AJ3" sqref="AJ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8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3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117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2019</v>
      </c>
      <c r="C8" s="6" t="s">
        <v>118</v>
      </c>
      <c r="D8" s="188" t="s">
        <v>119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1"/>
      <c r="P8" s="11"/>
      <c r="Q8" s="11"/>
      <c r="R8" s="11"/>
      <c r="S8" s="11"/>
      <c r="T8" s="21"/>
      <c r="U8" s="21"/>
      <c r="V8" s="114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1"/>
      <c r="AQ8" s="32"/>
      <c r="AR8" s="33"/>
      <c r="AS8" s="296">
        <f>ROUND(V9,0)</f>
        <v>184</v>
      </c>
      <c r="AT8" s="22" t="s">
        <v>120</v>
      </c>
    </row>
    <row r="9" spans="1:47" ht="17.100000000000001" customHeight="1">
      <c r="A9" s="4">
        <v>15</v>
      </c>
      <c r="B9" s="5">
        <v>2020</v>
      </c>
      <c r="C9" s="6" t="s">
        <v>121</v>
      </c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11"/>
      <c r="P9" s="15"/>
      <c r="Q9" s="15"/>
      <c r="R9" s="15"/>
      <c r="S9" s="15"/>
      <c r="T9" s="24"/>
      <c r="U9" s="24"/>
      <c r="V9" s="297">
        <v>184</v>
      </c>
      <c r="W9" s="297"/>
      <c r="X9" s="9" t="s">
        <v>394</v>
      </c>
      <c r="Y9" s="110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2622</v>
      </c>
      <c r="AQ9" s="186">
        <v>1</v>
      </c>
      <c r="AR9" s="187"/>
      <c r="AS9" s="296">
        <f>ROUND(V9*AQ9,0)</f>
        <v>184</v>
      </c>
      <c r="AT9" s="22"/>
    </row>
    <row r="10" spans="1:47" ht="18.75" customHeight="1">
      <c r="A10" s="4">
        <v>15</v>
      </c>
      <c r="B10" s="5">
        <v>2229</v>
      </c>
      <c r="C10" s="6" t="s">
        <v>181</v>
      </c>
      <c r="D10" s="188" t="s">
        <v>182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1"/>
      <c r="P10" s="11"/>
      <c r="Q10" s="11"/>
      <c r="R10" s="11"/>
      <c r="S10" s="11"/>
      <c r="T10" s="21"/>
      <c r="U10" s="21"/>
      <c r="V10" s="114"/>
      <c r="W10" s="11"/>
      <c r="X10" s="36"/>
      <c r="Y10" s="3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1"/>
      <c r="AQ10" s="32"/>
      <c r="AR10" s="33"/>
      <c r="AS10" s="296">
        <f>ROUND(V11,0)</f>
        <v>274</v>
      </c>
      <c r="AT10" s="22"/>
    </row>
    <row r="11" spans="1:47" ht="17.25" customHeight="1">
      <c r="A11" s="4">
        <v>15</v>
      </c>
      <c r="B11" s="5">
        <v>2230</v>
      </c>
      <c r="C11" s="6" t="s">
        <v>183</v>
      </c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11"/>
      <c r="P11" s="15"/>
      <c r="Q11" s="15"/>
      <c r="R11" s="15"/>
      <c r="S11" s="15"/>
      <c r="T11" s="24"/>
      <c r="U11" s="24"/>
      <c r="V11" s="297">
        <v>274</v>
      </c>
      <c r="W11" s="297"/>
      <c r="X11" s="9" t="s">
        <v>394</v>
      </c>
      <c r="Y11" s="110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2622</v>
      </c>
      <c r="AQ11" s="186">
        <v>1</v>
      </c>
      <c r="AR11" s="187"/>
      <c r="AS11" s="296">
        <f>ROUND(V11*AQ11,0)</f>
        <v>274</v>
      </c>
      <c r="AT11" s="22"/>
    </row>
    <row r="12" spans="1:47" ht="17.25" customHeight="1">
      <c r="A12" s="4">
        <v>15</v>
      </c>
      <c r="B12" s="5">
        <v>2021</v>
      </c>
      <c r="C12" s="6" t="s">
        <v>122</v>
      </c>
      <c r="D12" s="192" t="s">
        <v>184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1"/>
      <c r="P12" s="11"/>
      <c r="Q12" s="11"/>
      <c r="R12" s="11"/>
      <c r="S12" s="11"/>
      <c r="T12" s="21"/>
      <c r="U12" s="21"/>
      <c r="V12" s="114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1"/>
      <c r="AQ12" s="32"/>
      <c r="AR12" s="33"/>
      <c r="AS12" s="296">
        <f>ROUND(V13,0)</f>
        <v>365</v>
      </c>
      <c r="AT12" s="22"/>
    </row>
    <row r="13" spans="1:47" ht="17.25" customHeight="1">
      <c r="A13" s="4">
        <v>15</v>
      </c>
      <c r="B13" s="5">
        <v>2022</v>
      </c>
      <c r="C13" s="6" t="s">
        <v>123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11"/>
      <c r="P13" s="15"/>
      <c r="Q13" s="15"/>
      <c r="R13" s="15"/>
      <c r="S13" s="15"/>
      <c r="T13" s="24"/>
      <c r="U13" s="24"/>
      <c r="V13" s="297">
        <v>365</v>
      </c>
      <c r="W13" s="297"/>
      <c r="X13" s="9" t="s">
        <v>394</v>
      </c>
      <c r="Y13" s="110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2622</v>
      </c>
      <c r="AQ13" s="186">
        <v>1</v>
      </c>
      <c r="AR13" s="187"/>
      <c r="AS13" s="296">
        <f>ROUND(V13*AQ13,0)</f>
        <v>365</v>
      </c>
      <c r="AT13" s="22"/>
    </row>
    <row r="14" spans="1:47" ht="17.25" customHeight="1">
      <c r="A14" s="4">
        <v>15</v>
      </c>
      <c r="B14" s="5">
        <v>2231</v>
      </c>
      <c r="C14" s="6" t="s">
        <v>185</v>
      </c>
      <c r="D14" s="192" t="s">
        <v>186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1"/>
      <c r="P14" s="11"/>
      <c r="Q14" s="11"/>
      <c r="R14" s="11"/>
      <c r="S14" s="11"/>
      <c r="T14" s="21"/>
      <c r="U14" s="21"/>
      <c r="V14" s="114"/>
      <c r="W14" s="11"/>
      <c r="X14" s="36"/>
      <c r="Y14" s="37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1"/>
      <c r="AQ14" s="32"/>
      <c r="AR14" s="33"/>
      <c r="AS14" s="296">
        <f>ROUND(V15,0)</f>
        <v>456</v>
      </c>
      <c r="AT14" s="22"/>
    </row>
    <row r="15" spans="1:47" ht="17.100000000000001" customHeight="1">
      <c r="A15" s="4">
        <v>15</v>
      </c>
      <c r="B15" s="5">
        <v>2232</v>
      </c>
      <c r="C15" s="6" t="s">
        <v>187</v>
      </c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11"/>
      <c r="P15" s="15"/>
      <c r="Q15" s="15"/>
      <c r="R15" s="15"/>
      <c r="S15" s="15"/>
      <c r="T15" s="24"/>
      <c r="U15" s="24"/>
      <c r="V15" s="297">
        <v>456</v>
      </c>
      <c r="W15" s="297"/>
      <c r="X15" s="9" t="s">
        <v>394</v>
      </c>
      <c r="Y15" s="110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2622</v>
      </c>
      <c r="AQ15" s="186">
        <v>1</v>
      </c>
      <c r="AR15" s="187"/>
      <c r="AS15" s="296">
        <f>ROUND(V15*AQ15,0)</f>
        <v>456</v>
      </c>
      <c r="AT15" s="22"/>
    </row>
    <row r="16" spans="1:47" ht="17.100000000000001" customHeight="1">
      <c r="A16" s="4">
        <v>15</v>
      </c>
      <c r="B16" s="5">
        <v>2023</v>
      </c>
      <c r="C16" s="6" t="s">
        <v>124</v>
      </c>
      <c r="D16" s="192" t="s">
        <v>188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1"/>
      <c r="P16" s="11"/>
      <c r="Q16" s="11"/>
      <c r="R16" s="11"/>
      <c r="S16" s="11"/>
      <c r="T16" s="21"/>
      <c r="U16" s="21"/>
      <c r="V16" s="114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1"/>
      <c r="AQ16" s="32"/>
      <c r="AR16" s="33"/>
      <c r="AS16" s="296">
        <f>ROUND(V17,0)</f>
        <v>548</v>
      </c>
      <c r="AT16" s="22"/>
    </row>
    <row r="17" spans="1:46" ht="17.100000000000001" customHeight="1">
      <c r="A17" s="4">
        <v>15</v>
      </c>
      <c r="B17" s="5">
        <v>2024</v>
      </c>
      <c r="C17" s="6" t="s">
        <v>125</v>
      </c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11"/>
      <c r="P17" s="15"/>
      <c r="Q17" s="15"/>
      <c r="R17" s="15"/>
      <c r="S17" s="15"/>
      <c r="T17" s="24"/>
      <c r="U17" s="24"/>
      <c r="V17" s="297">
        <v>548</v>
      </c>
      <c r="W17" s="297"/>
      <c r="X17" s="9" t="s">
        <v>394</v>
      </c>
      <c r="Y17" s="110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2622</v>
      </c>
      <c r="AQ17" s="186">
        <v>1</v>
      </c>
      <c r="AR17" s="187"/>
      <c r="AS17" s="296">
        <f>ROUND(V17*AQ17,0)</f>
        <v>548</v>
      </c>
      <c r="AT17" s="22"/>
    </row>
    <row r="18" spans="1:46" ht="17.100000000000001" customHeight="1">
      <c r="A18" s="4">
        <v>15</v>
      </c>
      <c r="B18" s="5">
        <v>2025</v>
      </c>
      <c r="C18" s="6" t="s">
        <v>126</v>
      </c>
      <c r="D18" s="192" t="s">
        <v>189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1"/>
      <c r="P18" s="11"/>
      <c r="Q18" s="11"/>
      <c r="R18" s="11"/>
      <c r="S18" s="11"/>
      <c r="T18" s="21"/>
      <c r="U18" s="21"/>
      <c r="V18" s="114"/>
      <c r="W18" s="11"/>
      <c r="X18" s="36"/>
      <c r="Y18" s="3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1"/>
      <c r="AQ18" s="32"/>
      <c r="AR18" s="33"/>
      <c r="AS18" s="296">
        <f>ROUND(V19,0)</f>
        <v>632</v>
      </c>
      <c r="AT18" s="22"/>
    </row>
    <row r="19" spans="1:46" ht="17.100000000000001" customHeight="1">
      <c r="A19" s="4">
        <v>15</v>
      </c>
      <c r="B19" s="5">
        <v>2026</v>
      </c>
      <c r="C19" s="6" t="s">
        <v>127</v>
      </c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11"/>
      <c r="P19" s="15"/>
      <c r="Q19" s="15"/>
      <c r="R19" s="15"/>
      <c r="S19" s="15"/>
      <c r="T19" s="24"/>
      <c r="U19" s="24"/>
      <c r="V19" s="297">
        <v>632</v>
      </c>
      <c r="W19" s="297"/>
      <c r="X19" s="9" t="s">
        <v>394</v>
      </c>
      <c r="Y19" s="110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2622</v>
      </c>
      <c r="AQ19" s="186">
        <v>1</v>
      </c>
      <c r="AR19" s="187"/>
      <c r="AS19" s="296">
        <f>ROUND(V19*AQ19,0)</f>
        <v>632</v>
      </c>
      <c r="AT19" s="22"/>
    </row>
    <row r="20" spans="1:46" ht="17.100000000000001" customHeight="1">
      <c r="A20" s="4">
        <v>15</v>
      </c>
      <c r="B20" s="5">
        <v>2027</v>
      </c>
      <c r="C20" s="6" t="s">
        <v>128</v>
      </c>
      <c r="D20" s="192" t="s">
        <v>190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1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1"/>
      <c r="AQ20" s="32"/>
      <c r="AR20" s="33"/>
      <c r="AS20" s="296">
        <f>ROUND(V21,0)</f>
        <v>716</v>
      </c>
      <c r="AT20" s="22"/>
    </row>
    <row r="21" spans="1:46" ht="17.100000000000001" customHeight="1">
      <c r="A21" s="4">
        <v>15</v>
      </c>
      <c r="B21" s="5">
        <v>2028</v>
      </c>
      <c r="C21" s="6" t="s">
        <v>129</v>
      </c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11"/>
      <c r="P21" s="15"/>
      <c r="Q21" s="15"/>
      <c r="R21" s="15"/>
      <c r="S21" s="15"/>
      <c r="T21" s="24"/>
      <c r="U21" s="24"/>
      <c r="V21" s="297">
        <v>716</v>
      </c>
      <c r="W21" s="297"/>
      <c r="X21" s="9" t="s">
        <v>394</v>
      </c>
      <c r="Y21" s="110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2622</v>
      </c>
      <c r="AQ21" s="186">
        <v>1</v>
      </c>
      <c r="AR21" s="187"/>
      <c r="AS21" s="296">
        <f>ROUND(V21*AQ21,0)</f>
        <v>716</v>
      </c>
      <c r="AT21" s="22"/>
    </row>
    <row r="22" spans="1:46" ht="17.100000000000001" customHeight="1">
      <c r="A22" s="4">
        <v>15</v>
      </c>
      <c r="B22" s="5">
        <v>2029</v>
      </c>
      <c r="C22" s="6" t="s">
        <v>130</v>
      </c>
      <c r="D22" s="192" t="s">
        <v>191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1"/>
      <c r="P22" s="11"/>
      <c r="Q22" s="11"/>
      <c r="R22" s="11"/>
      <c r="S22" s="11"/>
      <c r="T22" s="21"/>
      <c r="U22" s="21"/>
      <c r="V22" s="75"/>
      <c r="W22" s="11"/>
      <c r="X22" s="36"/>
      <c r="Y22" s="37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1"/>
      <c r="AQ22" s="32"/>
      <c r="AR22" s="33"/>
      <c r="AS22" s="296">
        <f>ROUND(V23,0)</f>
        <v>800</v>
      </c>
      <c r="AT22" s="22"/>
    </row>
    <row r="23" spans="1:46" ht="17.100000000000001" customHeight="1">
      <c r="A23" s="4">
        <v>15</v>
      </c>
      <c r="B23" s="5">
        <v>2030</v>
      </c>
      <c r="C23" s="6" t="s">
        <v>131</v>
      </c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11"/>
      <c r="P23" s="15"/>
      <c r="Q23" s="15"/>
      <c r="R23" s="15"/>
      <c r="S23" s="15"/>
      <c r="T23" s="24"/>
      <c r="U23" s="24"/>
      <c r="V23" s="297">
        <f>V21+(V$21-V$19)</f>
        <v>800</v>
      </c>
      <c r="W23" s="297"/>
      <c r="X23" s="9" t="s">
        <v>394</v>
      </c>
      <c r="Y23" s="110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2622</v>
      </c>
      <c r="AQ23" s="186">
        <v>1</v>
      </c>
      <c r="AR23" s="187"/>
      <c r="AS23" s="296">
        <f>ROUND(V23*AQ23,0)</f>
        <v>800</v>
      </c>
      <c r="AT23" s="22"/>
    </row>
    <row r="24" spans="1:46" ht="17.100000000000001" customHeight="1">
      <c r="A24" s="4">
        <v>15</v>
      </c>
      <c r="B24" s="5">
        <v>2031</v>
      </c>
      <c r="C24" s="6" t="s">
        <v>132</v>
      </c>
      <c r="D24" s="192" t="s">
        <v>192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1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1"/>
      <c r="AQ24" s="32"/>
      <c r="AR24" s="33"/>
      <c r="AS24" s="296">
        <f>ROUND(V25,0)</f>
        <v>884</v>
      </c>
      <c r="AT24" s="22"/>
    </row>
    <row r="25" spans="1:46" ht="17.100000000000001" customHeight="1">
      <c r="A25" s="4">
        <v>15</v>
      </c>
      <c r="B25" s="5">
        <v>2032</v>
      </c>
      <c r="C25" s="6" t="s">
        <v>1036</v>
      </c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11"/>
      <c r="P25" s="15"/>
      <c r="Q25" s="15"/>
      <c r="R25" s="15"/>
      <c r="S25" s="15"/>
      <c r="T25" s="24"/>
      <c r="U25" s="24"/>
      <c r="V25" s="297">
        <f>V23+(V$21-V$19)</f>
        <v>884</v>
      </c>
      <c r="W25" s="297"/>
      <c r="X25" s="9" t="s">
        <v>394</v>
      </c>
      <c r="Y25" s="110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2622</v>
      </c>
      <c r="AQ25" s="186">
        <v>1</v>
      </c>
      <c r="AR25" s="187"/>
      <c r="AS25" s="296">
        <f>ROUND(V25*AQ25,0)</f>
        <v>884</v>
      </c>
      <c r="AT25" s="22"/>
    </row>
    <row r="26" spans="1:46" ht="17.100000000000001" customHeight="1">
      <c r="A26" s="4">
        <v>15</v>
      </c>
      <c r="B26" s="5">
        <v>2033</v>
      </c>
      <c r="C26" s="6" t="s">
        <v>1037</v>
      </c>
      <c r="D26" s="192" t="s">
        <v>193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1"/>
      <c r="P26" s="11"/>
      <c r="Q26" s="11"/>
      <c r="R26" s="11"/>
      <c r="S26" s="11"/>
      <c r="T26" s="21"/>
      <c r="U26" s="21"/>
      <c r="V26" s="75"/>
      <c r="W26" s="11"/>
      <c r="X26" s="36"/>
      <c r="Y26" s="37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1"/>
      <c r="AQ26" s="32"/>
      <c r="AR26" s="33"/>
      <c r="AS26" s="296">
        <f>ROUND(V27,0)</f>
        <v>968</v>
      </c>
      <c r="AT26" s="22"/>
    </row>
    <row r="27" spans="1:46" ht="17.100000000000001" customHeight="1">
      <c r="A27" s="4">
        <v>15</v>
      </c>
      <c r="B27" s="5">
        <v>2034</v>
      </c>
      <c r="C27" s="6" t="s">
        <v>782</v>
      </c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11"/>
      <c r="P27" s="15"/>
      <c r="Q27" s="15"/>
      <c r="R27" s="15"/>
      <c r="S27" s="15"/>
      <c r="T27" s="24"/>
      <c r="U27" s="24"/>
      <c r="V27" s="297">
        <f>V25+(V$21-V$19)</f>
        <v>968</v>
      </c>
      <c r="W27" s="297"/>
      <c r="X27" s="9" t="s">
        <v>394</v>
      </c>
      <c r="Y27" s="110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2622</v>
      </c>
      <c r="AQ27" s="186">
        <v>1</v>
      </c>
      <c r="AR27" s="187"/>
      <c r="AS27" s="296">
        <f>ROUND(V27*AQ27,0)</f>
        <v>968</v>
      </c>
      <c r="AT27" s="22"/>
    </row>
    <row r="28" spans="1:46" ht="17.100000000000001" customHeight="1">
      <c r="A28" s="4">
        <v>15</v>
      </c>
      <c r="B28" s="5">
        <v>2035</v>
      </c>
      <c r="C28" s="6" t="s">
        <v>783</v>
      </c>
      <c r="D28" s="192" t="s">
        <v>194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1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1"/>
      <c r="AQ28" s="32"/>
      <c r="AR28" s="33"/>
      <c r="AS28" s="296">
        <f>ROUND(V29,0)</f>
        <v>1052</v>
      </c>
      <c r="AT28" s="22"/>
    </row>
    <row r="29" spans="1:46" ht="17.100000000000001" customHeight="1">
      <c r="A29" s="4">
        <v>15</v>
      </c>
      <c r="B29" s="5">
        <v>2036</v>
      </c>
      <c r="C29" s="6" t="s">
        <v>784</v>
      </c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11"/>
      <c r="P29" s="15"/>
      <c r="Q29" s="15"/>
      <c r="R29" s="15"/>
      <c r="S29" s="15"/>
      <c r="T29" s="24"/>
      <c r="U29" s="24"/>
      <c r="V29" s="297">
        <f>V27+(V$21-V$19)</f>
        <v>1052</v>
      </c>
      <c r="W29" s="297"/>
      <c r="X29" s="9" t="s">
        <v>394</v>
      </c>
      <c r="Y29" s="110"/>
      <c r="Z29" s="35" t="s">
        <v>2636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2622</v>
      </c>
      <c r="AQ29" s="186">
        <v>1</v>
      </c>
      <c r="AR29" s="187"/>
      <c r="AS29" s="296">
        <f>ROUND(V29*AQ29,0)</f>
        <v>1052</v>
      </c>
      <c r="AT29" s="22"/>
    </row>
    <row r="30" spans="1:46" ht="17.100000000000001" customHeight="1">
      <c r="A30" s="4">
        <v>15</v>
      </c>
      <c r="B30" s="5">
        <v>2037</v>
      </c>
      <c r="C30" s="6" t="s">
        <v>785</v>
      </c>
      <c r="D30" s="192" t="s">
        <v>195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1"/>
      <c r="P30" s="11"/>
      <c r="Q30" s="11"/>
      <c r="R30" s="11"/>
      <c r="S30" s="11"/>
      <c r="T30" s="21"/>
      <c r="U30" s="21"/>
      <c r="V30" s="75"/>
      <c r="W30" s="11"/>
      <c r="X30" s="36"/>
      <c r="Y30" s="37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1"/>
      <c r="AQ30" s="32"/>
      <c r="AR30" s="33"/>
      <c r="AS30" s="296">
        <f>ROUND(V31,0)</f>
        <v>1136</v>
      </c>
      <c r="AT30" s="22"/>
    </row>
    <row r="31" spans="1:46" ht="17.100000000000001" customHeight="1">
      <c r="A31" s="4">
        <v>15</v>
      </c>
      <c r="B31" s="5">
        <v>2038</v>
      </c>
      <c r="C31" s="6" t="s">
        <v>786</v>
      </c>
      <c r="D31" s="197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11"/>
      <c r="P31" s="15"/>
      <c r="Q31" s="15"/>
      <c r="R31" s="15"/>
      <c r="S31" s="15"/>
      <c r="T31" s="24"/>
      <c r="U31" s="24"/>
      <c r="V31" s="297">
        <f>V29+(V$21-V$19)</f>
        <v>1136</v>
      </c>
      <c r="W31" s="297"/>
      <c r="X31" s="9" t="s">
        <v>394</v>
      </c>
      <c r="Y31" s="110"/>
      <c r="Z31" s="35" t="s">
        <v>2636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2622</v>
      </c>
      <c r="AQ31" s="186">
        <v>1</v>
      </c>
      <c r="AR31" s="187"/>
      <c r="AS31" s="296">
        <f>ROUND(V31*AQ31,0)</f>
        <v>1136</v>
      </c>
      <c r="AT31" s="22"/>
    </row>
    <row r="32" spans="1:46" ht="17.100000000000001" customHeight="1">
      <c r="A32" s="4">
        <v>15</v>
      </c>
      <c r="B32" s="5">
        <v>2039</v>
      </c>
      <c r="C32" s="6" t="s">
        <v>787</v>
      </c>
      <c r="D32" s="192" t="s">
        <v>196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1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1"/>
      <c r="AQ32" s="32"/>
      <c r="AR32" s="33"/>
      <c r="AS32" s="296">
        <f>ROUND(V33,0)</f>
        <v>1220</v>
      </c>
      <c r="AT32" s="22"/>
    </row>
    <row r="33" spans="1:46" ht="17.100000000000001" customHeight="1">
      <c r="A33" s="4">
        <v>15</v>
      </c>
      <c r="B33" s="5">
        <v>2040</v>
      </c>
      <c r="C33" s="6" t="s">
        <v>788</v>
      </c>
      <c r="D33" s="19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11"/>
      <c r="P33" s="15"/>
      <c r="Q33" s="15"/>
      <c r="R33" s="15"/>
      <c r="S33" s="15"/>
      <c r="T33" s="24"/>
      <c r="U33" s="24"/>
      <c r="V33" s="297">
        <f>V31+(V$21-V$19)</f>
        <v>1220</v>
      </c>
      <c r="W33" s="297"/>
      <c r="X33" s="9" t="s">
        <v>394</v>
      </c>
      <c r="Y33" s="110"/>
      <c r="Z33" s="35" t="s">
        <v>2636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2622</v>
      </c>
      <c r="AQ33" s="186">
        <v>1</v>
      </c>
      <c r="AR33" s="187"/>
      <c r="AS33" s="296">
        <f>ROUND(V33*AQ33,0)</f>
        <v>1220</v>
      </c>
      <c r="AT33" s="22"/>
    </row>
    <row r="34" spans="1:46" ht="17.100000000000001" customHeight="1">
      <c r="A34" s="4">
        <v>15</v>
      </c>
      <c r="B34" s="5">
        <v>2041</v>
      </c>
      <c r="C34" s="6" t="s">
        <v>789</v>
      </c>
      <c r="D34" s="192" t="s">
        <v>197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1"/>
      <c r="P34" s="11"/>
      <c r="Q34" s="11"/>
      <c r="R34" s="11"/>
      <c r="S34" s="11"/>
      <c r="T34" s="21"/>
      <c r="U34" s="21"/>
      <c r="V34" s="75"/>
      <c r="W34" s="11"/>
      <c r="X34" s="36"/>
      <c r="Y34" s="37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1"/>
      <c r="AQ34" s="32"/>
      <c r="AR34" s="33"/>
      <c r="AS34" s="296">
        <f>ROUND(V35,0)</f>
        <v>1304</v>
      </c>
      <c r="AT34" s="22"/>
    </row>
    <row r="35" spans="1:46" ht="17.100000000000001" customHeight="1">
      <c r="A35" s="4">
        <v>15</v>
      </c>
      <c r="B35" s="5">
        <v>2042</v>
      </c>
      <c r="C35" s="6" t="s">
        <v>790</v>
      </c>
      <c r="D35" s="197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11"/>
      <c r="P35" s="15"/>
      <c r="Q35" s="15"/>
      <c r="R35" s="15"/>
      <c r="S35" s="15"/>
      <c r="T35" s="24"/>
      <c r="U35" s="24"/>
      <c r="V35" s="297">
        <f>V33+(V$21-V$19)</f>
        <v>1304</v>
      </c>
      <c r="W35" s="297"/>
      <c r="X35" s="9" t="s">
        <v>394</v>
      </c>
      <c r="Y35" s="110"/>
      <c r="Z35" s="35" t="s">
        <v>2636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2622</v>
      </c>
      <c r="AQ35" s="186">
        <v>1</v>
      </c>
      <c r="AR35" s="187"/>
      <c r="AS35" s="296">
        <f>ROUND(V35*AQ35,0)</f>
        <v>1304</v>
      </c>
      <c r="AT35" s="22"/>
    </row>
    <row r="36" spans="1:46" ht="17.100000000000001" customHeight="1">
      <c r="A36" s="4">
        <v>15</v>
      </c>
      <c r="B36" s="5">
        <v>2043</v>
      </c>
      <c r="C36" s="6" t="s">
        <v>791</v>
      </c>
      <c r="D36" s="192" t="s">
        <v>198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1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1"/>
      <c r="AQ36" s="32"/>
      <c r="AR36" s="33"/>
      <c r="AS36" s="296">
        <f>ROUND(V37,0)</f>
        <v>1388</v>
      </c>
      <c r="AT36" s="22"/>
    </row>
    <row r="37" spans="1:46" ht="17.100000000000001" customHeight="1">
      <c r="A37" s="4">
        <v>15</v>
      </c>
      <c r="B37" s="5">
        <v>2044</v>
      </c>
      <c r="C37" s="6" t="s">
        <v>792</v>
      </c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11"/>
      <c r="P37" s="15"/>
      <c r="Q37" s="15"/>
      <c r="R37" s="15"/>
      <c r="S37" s="15"/>
      <c r="T37" s="24"/>
      <c r="U37" s="24"/>
      <c r="V37" s="297">
        <f>V35+(V$21-V$19)</f>
        <v>1388</v>
      </c>
      <c r="W37" s="297"/>
      <c r="X37" s="9" t="s">
        <v>394</v>
      </c>
      <c r="Y37" s="110"/>
      <c r="Z37" s="35" t="s">
        <v>2636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2622</v>
      </c>
      <c r="AQ37" s="186">
        <v>1</v>
      </c>
      <c r="AR37" s="187"/>
      <c r="AS37" s="296">
        <f>ROUND(V37*AQ37,0)</f>
        <v>1388</v>
      </c>
      <c r="AT37" s="22"/>
    </row>
    <row r="38" spans="1:46" ht="17.100000000000001" customHeight="1">
      <c r="A38" s="4">
        <v>15</v>
      </c>
      <c r="B38" s="5">
        <v>2045</v>
      </c>
      <c r="C38" s="6" t="s">
        <v>793</v>
      </c>
      <c r="D38" s="192" t="s">
        <v>199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1"/>
      <c r="P38" s="11"/>
      <c r="Q38" s="11"/>
      <c r="R38" s="11"/>
      <c r="S38" s="11"/>
      <c r="T38" s="21"/>
      <c r="U38" s="21"/>
      <c r="V38" s="75"/>
      <c r="W38" s="11"/>
      <c r="X38" s="36"/>
      <c r="Y38" s="37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1"/>
      <c r="AQ38" s="32"/>
      <c r="AR38" s="33"/>
      <c r="AS38" s="296">
        <f>ROUND(V39,0)</f>
        <v>1472</v>
      </c>
      <c r="AT38" s="22"/>
    </row>
    <row r="39" spans="1:46" ht="17.100000000000001" customHeight="1">
      <c r="A39" s="4">
        <v>15</v>
      </c>
      <c r="B39" s="5">
        <v>2046</v>
      </c>
      <c r="C39" s="6" t="s">
        <v>1157</v>
      </c>
      <c r="D39" s="197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11"/>
      <c r="P39" s="15"/>
      <c r="Q39" s="15"/>
      <c r="R39" s="15"/>
      <c r="S39" s="15"/>
      <c r="T39" s="24"/>
      <c r="U39" s="24"/>
      <c r="V39" s="297">
        <f>V37+(V$21-V$19)</f>
        <v>1472</v>
      </c>
      <c r="W39" s="297"/>
      <c r="X39" s="9" t="s">
        <v>394</v>
      </c>
      <c r="Y39" s="110"/>
      <c r="Z39" s="35" t="s">
        <v>2636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2622</v>
      </c>
      <c r="AQ39" s="186">
        <v>1</v>
      </c>
      <c r="AR39" s="187"/>
      <c r="AS39" s="296">
        <f>ROUND(V39*AQ39,0)</f>
        <v>1472</v>
      </c>
      <c r="AT39" s="22"/>
    </row>
    <row r="40" spans="1:46" ht="17.100000000000001" customHeight="1">
      <c r="A40" s="4">
        <v>15</v>
      </c>
      <c r="B40" s="5">
        <v>2047</v>
      </c>
      <c r="C40" s="6" t="s">
        <v>1158</v>
      </c>
      <c r="D40" s="192" t="s">
        <v>200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1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1"/>
      <c r="AQ40" s="32"/>
      <c r="AR40" s="33"/>
      <c r="AS40" s="296">
        <f>ROUND(V41,0)</f>
        <v>1556</v>
      </c>
      <c r="AT40" s="22"/>
    </row>
    <row r="41" spans="1:46" ht="17.100000000000001" customHeight="1">
      <c r="A41" s="4">
        <v>15</v>
      </c>
      <c r="B41" s="5">
        <v>2048</v>
      </c>
      <c r="C41" s="6" t="s">
        <v>1159</v>
      </c>
      <c r="D41" s="197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11"/>
      <c r="P41" s="15"/>
      <c r="Q41" s="15"/>
      <c r="R41" s="15"/>
      <c r="S41" s="15"/>
      <c r="T41" s="24"/>
      <c r="U41" s="24"/>
      <c r="V41" s="297">
        <f>V39+(V$21-V$19)</f>
        <v>1556</v>
      </c>
      <c r="W41" s="297"/>
      <c r="X41" s="9" t="s">
        <v>394</v>
      </c>
      <c r="Y41" s="110"/>
      <c r="Z41" s="35" t="s">
        <v>2636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2622</v>
      </c>
      <c r="AQ41" s="186">
        <v>1</v>
      </c>
      <c r="AR41" s="187"/>
      <c r="AS41" s="296">
        <f>ROUND(V41*AQ41,0)</f>
        <v>1556</v>
      </c>
      <c r="AT41" s="22"/>
    </row>
    <row r="42" spans="1:46" ht="17.100000000000001" customHeight="1">
      <c r="A42" s="4">
        <v>15</v>
      </c>
      <c r="B42" s="5">
        <v>2049</v>
      </c>
      <c r="C42" s="6" t="s">
        <v>1160</v>
      </c>
      <c r="D42" s="192" t="s">
        <v>201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1"/>
      <c r="P42" s="11"/>
      <c r="Q42" s="11"/>
      <c r="R42" s="11"/>
      <c r="S42" s="11"/>
      <c r="T42" s="21"/>
      <c r="U42" s="21"/>
      <c r="V42" s="75"/>
      <c r="W42" s="11"/>
      <c r="X42" s="36"/>
      <c r="Y42" s="37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1"/>
      <c r="AQ42" s="32"/>
      <c r="AR42" s="33"/>
      <c r="AS42" s="296">
        <f>ROUND(V43,0)</f>
        <v>1640</v>
      </c>
      <c r="AT42" s="22"/>
    </row>
    <row r="43" spans="1:46" ht="17.100000000000001" customHeight="1">
      <c r="A43" s="4">
        <v>15</v>
      </c>
      <c r="B43" s="5">
        <v>2050</v>
      </c>
      <c r="C43" s="6" t="s">
        <v>1161</v>
      </c>
      <c r="D43" s="19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11"/>
      <c r="P43" s="15"/>
      <c r="Q43" s="15"/>
      <c r="R43" s="15"/>
      <c r="S43" s="15"/>
      <c r="T43" s="24"/>
      <c r="U43" s="24"/>
      <c r="V43" s="297">
        <f>V41+(V$21-V$19)</f>
        <v>1640</v>
      </c>
      <c r="W43" s="297"/>
      <c r="X43" s="9" t="s">
        <v>394</v>
      </c>
      <c r="Y43" s="110"/>
      <c r="Z43" s="35" t="s">
        <v>2636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2622</v>
      </c>
      <c r="AQ43" s="186">
        <v>1</v>
      </c>
      <c r="AR43" s="187"/>
      <c r="AS43" s="296">
        <f>ROUND(V43*AQ43,0)</f>
        <v>1640</v>
      </c>
      <c r="AT43" s="22"/>
    </row>
    <row r="44" spans="1:46" ht="17.100000000000001" customHeight="1">
      <c r="A44" s="4">
        <v>15</v>
      </c>
      <c r="B44" s="5">
        <v>2051</v>
      </c>
      <c r="C44" s="6" t="s">
        <v>1162</v>
      </c>
      <c r="D44" s="192" t="s">
        <v>202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1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1"/>
      <c r="AQ44" s="32"/>
      <c r="AR44" s="33"/>
      <c r="AS44" s="296">
        <f>ROUND(V45,0)</f>
        <v>1724</v>
      </c>
      <c r="AT44" s="22"/>
    </row>
    <row r="45" spans="1:46" ht="17.100000000000001" customHeight="1">
      <c r="A45" s="4">
        <v>15</v>
      </c>
      <c r="B45" s="5">
        <v>2052</v>
      </c>
      <c r="C45" s="6" t="s">
        <v>1163</v>
      </c>
      <c r="D45" s="197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11"/>
      <c r="P45" s="15"/>
      <c r="Q45" s="15"/>
      <c r="R45" s="15"/>
      <c r="S45" s="15"/>
      <c r="T45" s="24"/>
      <c r="U45" s="24"/>
      <c r="V45" s="297">
        <f>V43+(V$21-V$19)</f>
        <v>1724</v>
      </c>
      <c r="W45" s="297"/>
      <c r="X45" s="9" t="s">
        <v>394</v>
      </c>
      <c r="Y45" s="110"/>
      <c r="Z45" s="35" t="s">
        <v>2636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2622</v>
      </c>
      <c r="AQ45" s="186">
        <v>1</v>
      </c>
      <c r="AR45" s="187"/>
      <c r="AS45" s="296">
        <f>ROUND(V45*AQ45,0)</f>
        <v>1724</v>
      </c>
      <c r="AT45" s="22"/>
    </row>
    <row r="46" spans="1:46" ht="17.100000000000001" customHeight="1">
      <c r="A46" s="4">
        <v>15</v>
      </c>
      <c r="B46" s="5">
        <v>2053</v>
      </c>
      <c r="C46" s="6" t="s">
        <v>1164</v>
      </c>
      <c r="D46" s="192" t="s">
        <v>203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1"/>
      <c r="P46" s="11"/>
      <c r="Q46" s="11"/>
      <c r="R46" s="11"/>
      <c r="S46" s="11"/>
      <c r="T46" s="21"/>
      <c r="U46" s="21"/>
      <c r="V46" s="75"/>
      <c r="W46" s="11"/>
      <c r="X46" s="36"/>
      <c r="Y46" s="37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1"/>
      <c r="AQ46" s="32"/>
      <c r="AR46" s="33"/>
      <c r="AS46" s="296">
        <f>ROUND(V47,0)</f>
        <v>1808</v>
      </c>
      <c r="AT46" s="22"/>
    </row>
    <row r="47" spans="1:46" ht="17.100000000000001" customHeight="1">
      <c r="A47" s="4">
        <v>15</v>
      </c>
      <c r="B47" s="5">
        <v>2054</v>
      </c>
      <c r="C47" s="6" t="s">
        <v>1165</v>
      </c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106"/>
      <c r="P47" s="15"/>
      <c r="Q47" s="15"/>
      <c r="R47" s="15"/>
      <c r="S47" s="15"/>
      <c r="T47" s="24"/>
      <c r="U47" s="24"/>
      <c r="V47" s="304">
        <f>V45+(V$21-V$19)</f>
        <v>1808</v>
      </c>
      <c r="W47" s="304"/>
      <c r="X47" s="15" t="s">
        <v>394</v>
      </c>
      <c r="Y47" s="110"/>
      <c r="Z47" s="35" t="s">
        <v>2636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2622</v>
      </c>
      <c r="AQ47" s="186">
        <v>1</v>
      </c>
      <c r="AR47" s="187"/>
      <c r="AS47" s="18">
        <f>ROUND(V47*AQ47,0)</f>
        <v>1808</v>
      </c>
      <c r="AT47" s="183"/>
    </row>
    <row r="48" spans="1:46" ht="17.100000000000001" customHeight="1">
      <c r="A48" s="72"/>
    </row>
    <row r="49" spans="1:47" ht="17.100000000000001" customHeight="1">
      <c r="A49" s="72"/>
    </row>
    <row r="50" spans="1:47" ht="17.100000000000001" customHeight="1">
      <c r="A50" s="72"/>
      <c r="B50" s="72" t="s">
        <v>1166</v>
      </c>
    </row>
    <row r="51" spans="1:47" ht="17.100000000000001" customHeight="1">
      <c r="A51" s="1" t="s">
        <v>2626</v>
      </c>
      <c r="B51" s="73"/>
      <c r="C51" s="155" t="s">
        <v>387</v>
      </c>
      <c r="D51" s="74"/>
      <c r="E51" s="75"/>
      <c r="F51" s="75"/>
      <c r="G51" s="75"/>
      <c r="H51" s="75"/>
      <c r="I51" s="75"/>
      <c r="J51" s="75"/>
      <c r="K51" s="11"/>
      <c r="L51" s="11"/>
      <c r="M51" s="11"/>
      <c r="N51" s="11"/>
      <c r="O51" s="11"/>
      <c r="P51" s="11"/>
      <c r="Q51" s="75"/>
      <c r="R51" s="75"/>
      <c r="S51" s="75"/>
      <c r="T51" s="7"/>
      <c r="U51" s="76"/>
      <c r="V51" s="76"/>
      <c r="W51" s="75"/>
      <c r="X51" s="151" t="s">
        <v>2627</v>
      </c>
      <c r="Y51" s="76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184" t="s">
        <v>388</v>
      </c>
      <c r="AT51" s="184" t="s">
        <v>389</v>
      </c>
      <c r="AU51" s="77"/>
    </row>
    <row r="52" spans="1:47" ht="17.100000000000001" customHeight="1">
      <c r="A52" s="2" t="s">
        <v>390</v>
      </c>
      <c r="B52" s="3" t="s">
        <v>391</v>
      </c>
      <c r="C52" s="16"/>
      <c r="D52" s="79"/>
      <c r="E52" s="80"/>
      <c r="F52" s="80"/>
      <c r="G52" s="80"/>
      <c r="H52" s="80"/>
      <c r="I52" s="80"/>
      <c r="J52" s="80"/>
      <c r="K52" s="15"/>
      <c r="L52" s="15"/>
      <c r="M52" s="15"/>
      <c r="N52" s="15"/>
      <c r="O52" s="15"/>
      <c r="P52" s="15"/>
      <c r="Q52" s="80"/>
      <c r="R52" s="80"/>
      <c r="S52" s="80"/>
      <c r="T52" s="80"/>
      <c r="U52" s="81"/>
      <c r="V52" s="81"/>
      <c r="W52" s="80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185" t="s">
        <v>392</v>
      </c>
      <c r="AT52" s="185" t="s">
        <v>393</v>
      </c>
      <c r="AU52" s="77"/>
    </row>
    <row r="53" spans="1:47" ht="17.100000000000001" customHeight="1">
      <c r="A53" s="4">
        <v>15</v>
      </c>
      <c r="B53" s="5">
        <v>2055</v>
      </c>
      <c r="C53" s="6" t="s">
        <v>1167</v>
      </c>
      <c r="D53" s="192" t="s">
        <v>1168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1"/>
      <c r="P53" s="11"/>
      <c r="Q53" s="11"/>
      <c r="R53" s="11"/>
      <c r="S53" s="11"/>
      <c r="T53" s="21"/>
      <c r="U53" s="21"/>
      <c r="V53" s="114"/>
      <c r="W53" s="11"/>
      <c r="X53" s="36"/>
      <c r="Y53" s="3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1"/>
      <c r="AN53" s="32"/>
      <c r="AO53" s="33"/>
      <c r="AP53" s="201"/>
      <c r="AQ53" s="202"/>
      <c r="AR53" s="203"/>
      <c r="AS53" s="296">
        <f>ROUND(V54*(1+AQ57),0)</f>
        <v>230</v>
      </c>
      <c r="AT53" s="22" t="s">
        <v>120</v>
      </c>
    </row>
    <row r="54" spans="1:47" ht="17.100000000000001" customHeight="1">
      <c r="A54" s="4">
        <v>15</v>
      </c>
      <c r="B54" s="5">
        <v>2056</v>
      </c>
      <c r="C54" s="6" t="s">
        <v>1169</v>
      </c>
      <c r="D54" s="19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11"/>
      <c r="P54" s="15"/>
      <c r="Q54" s="15"/>
      <c r="R54" s="15"/>
      <c r="S54" s="15"/>
      <c r="T54" s="24"/>
      <c r="U54" s="24"/>
      <c r="V54" s="304">
        <f>V9</f>
        <v>184</v>
      </c>
      <c r="W54" s="304"/>
      <c r="X54" s="9" t="s">
        <v>394</v>
      </c>
      <c r="Y54" s="110"/>
      <c r="Z54" s="35" t="s">
        <v>2636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2622</v>
      </c>
      <c r="AN54" s="186">
        <v>1</v>
      </c>
      <c r="AO54" s="187"/>
      <c r="AP54" s="201"/>
      <c r="AQ54" s="202"/>
      <c r="AR54" s="203"/>
      <c r="AS54" s="296">
        <f>ROUND(ROUND(V54*AN54,0)*(1+AQ57),0)</f>
        <v>230</v>
      </c>
      <c r="AT54" s="22"/>
    </row>
    <row r="55" spans="1:47" ht="17.100000000000001" customHeight="1">
      <c r="A55" s="4">
        <v>15</v>
      </c>
      <c r="B55" s="5">
        <v>2233</v>
      </c>
      <c r="C55" s="6" t="s">
        <v>2869</v>
      </c>
      <c r="D55" s="192" t="s">
        <v>2870</v>
      </c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1"/>
      <c r="P55" s="11"/>
      <c r="Q55" s="11"/>
      <c r="R55" s="11"/>
      <c r="S55" s="11"/>
      <c r="T55" s="21"/>
      <c r="U55" s="21"/>
      <c r="V55" s="114"/>
      <c r="W55" s="11"/>
      <c r="X55" s="36"/>
      <c r="Y55" s="37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1"/>
      <c r="AN55" s="32"/>
      <c r="AO55" s="33"/>
      <c r="AP55" s="201" t="s">
        <v>902</v>
      </c>
      <c r="AQ55" s="202"/>
      <c r="AR55" s="203"/>
      <c r="AS55" s="296">
        <f>ROUND(V56*(1+AQ57),0)</f>
        <v>343</v>
      </c>
      <c r="AT55" s="22"/>
    </row>
    <row r="56" spans="1:47" ht="17.100000000000001" customHeight="1">
      <c r="A56" s="4">
        <v>15</v>
      </c>
      <c r="B56" s="5">
        <v>2234</v>
      </c>
      <c r="C56" s="6" t="s">
        <v>205</v>
      </c>
      <c r="D56" s="197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11"/>
      <c r="P56" s="15"/>
      <c r="Q56" s="15"/>
      <c r="R56" s="15"/>
      <c r="S56" s="15"/>
      <c r="T56" s="24"/>
      <c r="U56" s="24"/>
      <c r="V56" s="297">
        <f>V11</f>
        <v>274</v>
      </c>
      <c r="W56" s="297"/>
      <c r="X56" s="9" t="s">
        <v>394</v>
      </c>
      <c r="Y56" s="110"/>
      <c r="Z56" s="35" t="s">
        <v>2636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2622</v>
      </c>
      <c r="AN56" s="186">
        <v>1</v>
      </c>
      <c r="AO56" s="187"/>
      <c r="AP56" s="201"/>
      <c r="AQ56" s="202"/>
      <c r="AR56" s="203"/>
      <c r="AS56" s="296">
        <f>ROUND(ROUND(V56*AN56,0)*(1+AQ57),0)</f>
        <v>343</v>
      </c>
      <c r="AT56" s="22"/>
    </row>
    <row r="57" spans="1:47" ht="17.100000000000001" customHeight="1">
      <c r="A57" s="4">
        <v>15</v>
      </c>
      <c r="B57" s="5">
        <v>2057</v>
      </c>
      <c r="C57" s="6" t="s">
        <v>1170</v>
      </c>
      <c r="D57" s="192" t="s">
        <v>206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1"/>
      <c r="P57" s="11"/>
      <c r="Q57" s="11"/>
      <c r="R57" s="11"/>
      <c r="S57" s="11"/>
      <c r="T57" s="21"/>
      <c r="U57" s="21"/>
      <c r="V57" s="114"/>
      <c r="W57" s="11"/>
      <c r="X57" s="36"/>
      <c r="Y57" s="3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1"/>
      <c r="AN57" s="32"/>
      <c r="AO57" s="33"/>
      <c r="AP57" s="29" t="s">
        <v>2622</v>
      </c>
      <c r="AQ57" s="199">
        <v>0.25</v>
      </c>
      <c r="AR57" s="200"/>
      <c r="AS57" s="296">
        <f>ROUND(V58*(1+AQ57),0)</f>
        <v>456</v>
      </c>
      <c r="AT57" s="22"/>
    </row>
    <row r="58" spans="1:47" ht="17.100000000000001" customHeight="1">
      <c r="A58" s="4">
        <v>15</v>
      </c>
      <c r="B58" s="5">
        <v>2058</v>
      </c>
      <c r="C58" s="6" t="s">
        <v>1171</v>
      </c>
      <c r="D58" s="197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11"/>
      <c r="P58" s="15"/>
      <c r="Q58" s="15"/>
      <c r="R58" s="15"/>
      <c r="S58" s="15"/>
      <c r="T58" s="24"/>
      <c r="U58" s="24"/>
      <c r="V58" s="297">
        <f>V13</f>
        <v>365</v>
      </c>
      <c r="W58" s="297"/>
      <c r="X58" s="9" t="s">
        <v>394</v>
      </c>
      <c r="Y58" s="110"/>
      <c r="Z58" s="35" t="s">
        <v>2636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2622</v>
      </c>
      <c r="AN58" s="186">
        <v>1</v>
      </c>
      <c r="AO58" s="187"/>
      <c r="AQ58" s="50"/>
      <c r="AR58" s="51" t="s">
        <v>898</v>
      </c>
      <c r="AS58" s="296">
        <f>ROUND(ROUND(V58*AN58,0)*(1+AQ57),0)</f>
        <v>456</v>
      </c>
      <c r="AT58" s="22"/>
    </row>
    <row r="59" spans="1:47" ht="17.100000000000001" customHeight="1">
      <c r="A59" s="4">
        <v>15</v>
      </c>
      <c r="B59" s="5">
        <v>2235</v>
      </c>
      <c r="C59" s="6" t="s">
        <v>2871</v>
      </c>
      <c r="D59" s="192" t="s">
        <v>207</v>
      </c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1"/>
      <c r="P59" s="11"/>
      <c r="Q59" s="11"/>
      <c r="R59" s="11"/>
      <c r="S59" s="11"/>
      <c r="T59" s="21"/>
      <c r="U59" s="21"/>
      <c r="V59" s="114"/>
      <c r="W59" s="11"/>
      <c r="X59" s="36"/>
      <c r="Y59" s="37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1"/>
      <c r="AN59" s="32"/>
      <c r="AO59" s="33"/>
      <c r="AP59" s="29"/>
      <c r="AQ59" s="199"/>
      <c r="AR59" s="200"/>
      <c r="AS59" s="296">
        <f>ROUND(V60*(1+AQ57),0)</f>
        <v>570</v>
      </c>
      <c r="AT59" s="22"/>
    </row>
    <row r="60" spans="1:47" ht="17.100000000000001" customHeight="1">
      <c r="A60" s="4">
        <v>15</v>
      </c>
      <c r="B60" s="5">
        <v>2236</v>
      </c>
      <c r="C60" s="6" t="s">
        <v>208</v>
      </c>
      <c r="D60" s="252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106"/>
      <c r="P60" s="15"/>
      <c r="Q60" s="15"/>
      <c r="R60" s="15"/>
      <c r="S60" s="15"/>
      <c r="T60" s="24"/>
      <c r="U60" s="24"/>
      <c r="V60" s="304">
        <f>V15</f>
        <v>456</v>
      </c>
      <c r="W60" s="304"/>
      <c r="X60" s="15" t="s">
        <v>394</v>
      </c>
      <c r="Y60" s="110"/>
      <c r="Z60" s="35" t="s">
        <v>2636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2622</v>
      </c>
      <c r="AN60" s="186">
        <v>1</v>
      </c>
      <c r="AO60" s="187"/>
      <c r="AP60" s="80"/>
      <c r="AQ60" s="15"/>
      <c r="AR60" s="17"/>
      <c r="AS60" s="18">
        <f>ROUND(ROUND(V60*AN60,0)*(1+AQ57),0)</f>
        <v>570</v>
      </c>
      <c r="AT60" s="183"/>
    </row>
    <row r="61" spans="1:47" ht="17.100000000000001" customHeight="1">
      <c r="A61" s="72"/>
      <c r="O61" s="9"/>
      <c r="P61" s="9"/>
    </row>
    <row r="62" spans="1:47" ht="17.100000000000001" customHeight="1">
      <c r="A62" s="72"/>
      <c r="O62" s="9"/>
      <c r="P62" s="9"/>
    </row>
    <row r="63" spans="1:47" ht="17.100000000000001" customHeight="1">
      <c r="A63" s="72"/>
      <c r="B63" s="72" t="s">
        <v>1172</v>
      </c>
      <c r="O63" s="9"/>
      <c r="P63" s="9"/>
    </row>
    <row r="64" spans="1:47" ht="17.100000000000001" customHeight="1">
      <c r="A64" s="1" t="s">
        <v>2626</v>
      </c>
      <c r="B64" s="73"/>
      <c r="C64" s="155" t="s">
        <v>387</v>
      </c>
      <c r="D64" s="74"/>
      <c r="E64" s="75"/>
      <c r="F64" s="75"/>
      <c r="G64" s="75"/>
      <c r="H64" s="75"/>
      <c r="I64" s="75"/>
      <c r="J64" s="75"/>
      <c r="K64" s="11"/>
      <c r="L64" s="11"/>
      <c r="M64" s="11"/>
      <c r="N64" s="11"/>
      <c r="O64" s="11"/>
      <c r="P64" s="11"/>
      <c r="Q64" s="75"/>
      <c r="R64" s="75"/>
      <c r="S64" s="75"/>
      <c r="T64" s="7"/>
      <c r="U64" s="76"/>
      <c r="V64" s="76"/>
      <c r="W64" s="75"/>
      <c r="X64" s="151" t="s">
        <v>2627</v>
      </c>
      <c r="Y64" s="76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184" t="s">
        <v>388</v>
      </c>
      <c r="AT64" s="184" t="s">
        <v>389</v>
      </c>
      <c r="AU64" s="77"/>
    </row>
    <row r="65" spans="1:47" ht="17.100000000000001" customHeight="1">
      <c r="A65" s="2" t="s">
        <v>390</v>
      </c>
      <c r="B65" s="3" t="s">
        <v>391</v>
      </c>
      <c r="C65" s="16"/>
      <c r="D65" s="79"/>
      <c r="E65" s="80"/>
      <c r="F65" s="80"/>
      <c r="G65" s="80"/>
      <c r="H65" s="80"/>
      <c r="I65" s="80"/>
      <c r="J65" s="80"/>
      <c r="K65" s="15"/>
      <c r="L65" s="15"/>
      <c r="M65" s="15"/>
      <c r="N65" s="15"/>
      <c r="O65" s="15"/>
      <c r="P65" s="15"/>
      <c r="Q65" s="80"/>
      <c r="R65" s="80"/>
      <c r="S65" s="80"/>
      <c r="T65" s="80"/>
      <c r="U65" s="81"/>
      <c r="V65" s="81"/>
      <c r="W65" s="80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185" t="s">
        <v>392</v>
      </c>
      <c r="AT65" s="185" t="s">
        <v>393</v>
      </c>
      <c r="AU65" s="77"/>
    </row>
    <row r="66" spans="1:47" ht="17.100000000000001" customHeight="1">
      <c r="A66" s="4">
        <v>15</v>
      </c>
      <c r="B66" s="5">
        <v>2061</v>
      </c>
      <c r="C66" s="6" t="s">
        <v>1173</v>
      </c>
      <c r="D66" s="192" t="s">
        <v>1174</v>
      </c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1"/>
      <c r="P66" s="11"/>
      <c r="Q66" s="11"/>
      <c r="R66" s="11"/>
      <c r="S66" s="11"/>
      <c r="T66" s="21"/>
      <c r="U66" s="21"/>
      <c r="V66" s="114"/>
      <c r="W66" s="11"/>
      <c r="X66" s="36"/>
      <c r="Y66" s="37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1"/>
      <c r="AN66" s="32"/>
      <c r="AO66" s="33"/>
      <c r="AP66" s="201"/>
      <c r="AQ66" s="202"/>
      <c r="AR66" s="203"/>
      <c r="AS66" s="296">
        <f>ROUND(V67*(1+AQ70),0)</f>
        <v>230</v>
      </c>
      <c r="AT66" s="22" t="s">
        <v>120</v>
      </c>
    </row>
    <row r="67" spans="1:47" ht="17.100000000000001" customHeight="1">
      <c r="A67" s="4">
        <v>15</v>
      </c>
      <c r="B67" s="5">
        <v>2062</v>
      </c>
      <c r="C67" s="6" t="s">
        <v>1175</v>
      </c>
      <c r="D67" s="197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11"/>
      <c r="P67" s="15"/>
      <c r="Q67" s="15"/>
      <c r="R67" s="15"/>
      <c r="S67" s="15"/>
      <c r="T67" s="24"/>
      <c r="U67" s="24"/>
      <c r="V67" s="297">
        <f>V9</f>
        <v>184</v>
      </c>
      <c r="W67" s="297"/>
      <c r="X67" s="9" t="s">
        <v>394</v>
      </c>
      <c r="Y67" s="110"/>
      <c r="Z67" s="35" t="s">
        <v>2636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2622</v>
      </c>
      <c r="AN67" s="186">
        <v>1</v>
      </c>
      <c r="AO67" s="187"/>
      <c r="AP67" s="201"/>
      <c r="AQ67" s="202"/>
      <c r="AR67" s="203"/>
      <c r="AS67" s="296">
        <f>ROUND(ROUND(V67*AN67,0)*(1+AQ70),0)</f>
        <v>230</v>
      </c>
      <c r="AT67" s="22"/>
    </row>
    <row r="68" spans="1:47" ht="17.100000000000001" customHeight="1">
      <c r="A68" s="4">
        <v>15</v>
      </c>
      <c r="B68" s="5">
        <v>2237</v>
      </c>
      <c r="C68" s="6" t="s">
        <v>2872</v>
      </c>
      <c r="D68" s="192" t="s">
        <v>209</v>
      </c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1"/>
      <c r="P68" s="11"/>
      <c r="Q68" s="11"/>
      <c r="R68" s="11"/>
      <c r="S68" s="11"/>
      <c r="T68" s="21"/>
      <c r="U68" s="21"/>
      <c r="V68" s="114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201" t="s">
        <v>901</v>
      </c>
      <c r="AQ68" s="202"/>
      <c r="AR68" s="203"/>
      <c r="AS68" s="296">
        <f>ROUND(V69*(1+AQ70),0)</f>
        <v>343</v>
      </c>
      <c r="AT68" s="22"/>
    </row>
    <row r="69" spans="1:47" ht="17.100000000000001" customHeight="1">
      <c r="A69" s="4">
        <v>15</v>
      </c>
      <c r="B69" s="5">
        <v>2238</v>
      </c>
      <c r="C69" s="6" t="s">
        <v>210</v>
      </c>
      <c r="D69" s="197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11"/>
      <c r="P69" s="15"/>
      <c r="Q69" s="15"/>
      <c r="R69" s="15"/>
      <c r="S69" s="15"/>
      <c r="T69" s="24"/>
      <c r="U69" s="24"/>
      <c r="V69" s="297">
        <f>V11</f>
        <v>274</v>
      </c>
      <c r="W69" s="297"/>
      <c r="X69" s="9" t="s">
        <v>394</v>
      </c>
      <c r="Y69" s="110"/>
      <c r="Z69" s="35" t="s">
        <v>2636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7" t="s">
        <v>2622</v>
      </c>
      <c r="AN69" s="186">
        <v>1</v>
      </c>
      <c r="AO69" s="186"/>
      <c r="AP69" s="201"/>
      <c r="AQ69" s="202"/>
      <c r="AR69" s="203"/>
      <c r="AS69" s="296">
        <f>ROUND(ROUND(V69*AN69,0)*(1+AQ70),0)</f>
        <v>343</v>
      </c>
      <c r="AT69" s="22"/>
    </row>
    <row r="70" spans="1:47" ht="17.100000000000001" customHeight="1">
      <c r="A70" s="4">
        <v>15</v>
      </c>
      <c r="B70" s="5">
        <v>2063</v>
      </c>
      <c r="C70" s="6" t="s">
        <v>1176</v>
      </c>
      <c r="D70" s="192" t="s">
        <v>211</v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1"/>
      <c r="P70" s="11"/>
      <c r="Q70" s="11"/>
      <c r="R70" s="11"/>
      <c r="S70" s="11"/>
      <c r="T70" s="21"/>
      <c r="U70" s="21"/>
      <c r="V70" s="114"/>
      <c r="W70" s="11"/>
      <c r="X70" s="36"/>
      <c r="Y70" s="37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1"/>
      <c r="AN70" s="32"/>
      <c r="AO70" s="33"/>
      <c r="AP70" s="29" t="s">
        <v>2622</v>
      </c>
      <c r="AQ70" s="199">
        <v>0.25</v>
      </c>
      <c r="AR70" s="200"/>
      <c r="AS70" s="296">
        <f>ROUND(V71*(1+AQ70),0)</f>
        <v>456</v>
      </c>
      <c r="AT70" s="22"/>
    </row>
    <row r="71" spans="1:47" ht="17.100000000000001" customHeight="1">
      <c r="A71" s="4">
        <v>15</v>
      </c>
      <c r="B71" s="5">
        <v>2064</v>
      </c>
      <c r="C71" s="6" t="s">
        <v>1177</v>
      </c>
      <c r="D71" s="197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11"/>
      <c r="P71" s="15"/>
      <c r="Q71" s="15"/>
      <c r="R71" s="15"/>
      <c r="S71" s="15"/>
      <c r="T71" s="24"/>
      <c r="U71" s="24"/>
      <c r="V71" s="297">
        <f>V13</f>
        <v>365</v>
      </c>
      <c r="W71" s="297"/>
      <c r="X71" s="9" t="s">
        <v>394</v>
      </c>
      <c r="Y71" s="110"/>
      <c r="Z71" s="35" t="s">
        <v>2636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7" t="s">
        <v>2622</v>
      </c>
      <c r="AN71" s="186">
        <v>1</v>
      </c>
      <c r="AO71" s="187"/>
      <c r="AR71" s="51" t="s">
        <v>898</v>
      </c>
      <c r="AS71" s="296">
        <f>ROUND(ROUND(V71*AN71,0)*(1+AQ70),0)</f>
        <v>456</v>
      </c>
      <c r="AT71" s="22"/>
    </row>
    <row r="72" spans="1:47" ht="17.100000000000001" customHeight="1">
      <c r="A72" s="4">
        <v>15</v>
      </c>
      <c r="B72" s="5">
        <v>2239</v>
      </c>
      <c r="C72" s="6" t="s">
        <v>2873</v>
      </c>
      <c r="D72" s="192" t="s">
        <v>212</v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1"/>
      <c r="P72" s="11"/>
      <c r="Q72" s="11"/>
      <c r="R72" s="11"/>
      <c r="S72" s="11"/>
      <c r="T72" s="21"/>
      <c r="U72" s="21"/>
      <c r="V72" s="114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29"/>
      <c r="AQ72" s="30"/>
      <c r="AR72" s="31"/>
      <c r="AS72" s="296">
        <f>ROUND(V73*(1+AQ70),0)</f>
        <v>570</v>
      </c>
      <c r="AT72" s="22"/>
    </row>
    <row r="73" spans="1:47" ht="17.100000000000001" customHeight="1">
      <c r="A73" s="4">
        <v>15</v>
      </c>
      <c r="B73" s="5">
        <v>2240</v>
      </c>
      <c r="C73" s="6" t="s">
        <v>213</v>
      </c>
      <c r="D73" s="197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11"/>
      <c r="P73" s="15"/>
      <c r="Q73" s="15"/>
      <c r="R73" s="15"/>
      <c r="S73" s="15"/>
      <c r="T73" s="24"/>
      <c r="U73" s="24"/>
      <c r="V73" s="297">
        <f>V15</f>
        <v>456</v>
      </c>
      <c r="W73" s="297"/>
      <c r="X73" s="9" t="s">
        <v>394</v>
      </c>
      <c r="Y73" s="110"/>
      <c r="Z73" s="35" t="s">
        <v>2636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7" t="s">
        <v>2622</v>
      </c>
      <c r="AN73" s="186">
        <v>1</v>
      </c>
      <c r="AO73" s="186"/>
      <c r="AP73" s="85"/>
      <c r="AQ73" s="77"/>
      <c r="AR73" s="82"/>
      <c r="AS73" s="296">
        <f>ROUND(ROUND(V73*AN73,0)*(1+AQ70),0)</f>
        <v>570</v>
      </c>
      <c r="AT73" s="22"/>
    </row>
    <row r="74" spans="1:47" ht="17.100000000000001" customHeight="1">
      <c r="A74" s="4">
        <v>15</v>
      </c>
      <c r="B74" s="5">
        <v>2065</v>
      </c>
      <c r="C74" s="6" t="s">
        <v>1178</v>
      </c>
      <c r="D74" s="192" t="s">
        <v>214</v>
      </c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1"/>
      <c r="P74" s="11"/>
      <c r="Q74" s="11"/>
      <c r="R74" s="11"/>
      <c r="S74" s="11"/>
      <c r="T74" s="21"/>
      <c r="U74" s="21"/>
      <c r="V74" s="114"/>
      <c r="W74" s="11"/>
      <c r="X74" s="36"/>
      <c r="Y74" s="37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29"/>
      <c r="AQ74" s="30"/>
      <c r="AR74" s="31"/>
      <c r="AS74" s="296">
        <f>ROUND(V75*(1+AQ70),0)</f>
        <v>685</v>
      </c>
      <c r="AT74" s="22"/>
    </row>
    <row r="75" spans="1:47" ht="17.100000000000001" customHeight="1">
      <c r="A75" s="4">
        <v>15</v>
      </c>
      <c r="B75" s="5">
        <v>2066</v>
      </c>
      <c r="C75" s="6" t="s">
        <v>1179</v>
      </c>
      <c r="D75" s="197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11"/>
      <c r="P75" s="15"/>
      <c r="Q75" s="15"/>
      <c r="R75" s="15"/>
      <c r="S75" s="15"/>
      <c r="T75" s="24"/>
      <c r="U75" s="24"/>
      <c r="V75" s="297">
        <f>V17</f>
        <v>548</v>
      </c>
      <c r="W75" s="297"/>
      <c r="X75" s="9" t="s">
        <v>394</v>
      </c>
      <c r="Y75" s="110"/>
      <c r="Z75" s="35" t="s">
        <v>2636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7" t="s">
        <v>2622</v>
      </c>
      <c r="AN75" s="186">
        <v>1</v>
      </c>
      <c r="AO75" s="186"/>
      <c r="AP75" s="85"/>
      <c r="AQ75" s="77"/>
      <c r="AR75" s="82"/>
      <c r="AS75" s="296">
        <f>ROUND(ROUND(V75*AN75,0)*(1+AQ70),0)</f>
        <v>685</v>
      </c>
      <c r="AT75" s="22"/>
    </row>
    <row r="76" spans="1:47" ht="17.100000000000001" customHeight="1">
      <c r="A76" s="4">
        <v>15</v>
      </c>
      <c r="B76" s="5">
        <v>2067</v>
      </c>
      <c r="C76" s="6" t="s">
        <v>1180</v>
      </c>
      <c r="D76" s="192" t="s">
        <v>215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1"/>
      <c r="P76" s="11"/>
      <c r="Q76" s="11"/>
      <c r="R76" s="11"/>
      <c r="S76" s="11"/>
      <c r="T76" s="21"/>
      <c r="U76" s="21"/>
      <c r="V76" s="114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1"/>
      <c r="AN76" s="32"/>
      <c r="AO76" s="32"/>
      <c r="AP76" s="85"/>
      <c r="AQ76" s="77"/>
      <c r="AR76" s="82"/>
      <c r="AS76" s="296">
        <f>ROUND(V77*(1+AQ70),0)</f>
        <v>790</v>
      </c>
      <c r="AT76" s="22"/>
    </row>
    <row r="77" spans="1:47" ht="17.100000000000001" customHeight="1">
      <c r="A77" s="4">
        <v>15</v>
      </c>
      <c r="B77" s="5">
        <v>2068</v>
      </c>
      <c r="C77" s="6" t="s">
        <v>1181</v>
      </c>
      <c r="D77" s="197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11"/>
      <c r="P77" s="15"/>
      <c r="Q77" s="15"/>
      <c r="R77" s="15"/>
      <c r="S77" s="15"/>
      <c r="T77" s="24"/>
      <c r="U77" s="24"/>
      <c r="V77" s="297">
        <f>V19</f>
        <v>632</v>
      </c>
      <c r="W77" s="297"/>
      <c r="X77" s="9" t="s">
        <v>394</v>
      </c>
      <c r="Y77" s="110"/>
      <c r="Z77" s="35" t="s">
        <v>2636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7" t="s">
        <v>2622</v>
      </c>
      <c r="AN77" s="186">
        <v>1</v>
      </c>
      <c r="AO77" s="186"/>
      <c r="AP77" s="85"/>
      <c r="AQ77" s="77"/>
      <c r="AR77" s="82"/>
      <c r="AS77" s="296">
        <f>ROUND(ROUND(V77*AN77,0)*(1+AQ70),0)</f>
        <v>790</v>
      </c>
      <c r="AT77" s="22"/>
    </row>
    <row r="78" spans="1:47" ht="17.100000000000001" customHeight="1">
      <c r="A78" s="4">
        <v>15</v>
      </c>
      <c r="B78" s="5">
        <v>2069</v>
      </c>
      <c r="C78" s="6" t="s">
        <v>1182</v>
      </c>
      <c r="D78" s="188" t="s">
        <v>216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37"/>
      <c r="P78" s="11"/>
      <c r="Q78" s="11"/>
      <c r="R78" s="11"/>
      <c r="S78" s="11"/>
      <c r="T78" s="21"/>
      <c r="U78" s="21"/>
      <c r="V78" s="75"/>
      <c r="W78" s="11"/>
      <c r="X78" s="36"/>
      <c r="Y78" s="37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31"/>
      <c r="AN78" s="32"/>
      <c r="AO78" s="32"/>
      <c r="AP78" s="85"/>
      <c r="AQ78" s="77"/>
      <c r="AR78" s="82"/>
      <c r="AS78" s="296">
        <f>ROUND(V79*(1+AQ70),0)</f>
        <v>895</v>
      </c>
      <c r="AT78" s="22"/>
    </row>
    <row r="79" spans="1:47" ht="17.100000000000001" customHeight="1">
      <c r="A79" s="4">
        <v>15</v>
      </c>
      <c r="B79" s="5">
        <v>2070</v>
      </c>
      <c r="C79" s="6" t="s">
        <v>1183</v>
      </c>
      <c r="D79" s="190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15"/>
      <c r="P79" s="15"/>
      <c r="Q79" s="15"/>
      <c r="R79" s="15"/>
      <c r="S79" s="15"/>
      <c r="T79" s="24"/>
      <c r="U79" s="24"/>
      <c r="V79" s="297">
        <f>V21</f>
        <v>716</v>
      </c>
      <c r="W79" s="297"/>
      <c r="X79" s="9" t="s">
        <v>394</v>
      </c>
      <c r="Y79" s="110"/>
      <c r="Z79" s="35" t="s">
        <v>2636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7" t="s">
        <v>2622</v>
      </c>
      <c r="AN79" s="186">
        <v>1</v>
      </c>
      <c r="AO79" s="186"/>
      <c r="AP79" s="85"/>
      <c r="AQ79" s="77"/>
      <c r="AR79" s="82"/>
      <c r="AS79" s="296">
        <f>ROUND(ROUND(V79*AN79,0)*(1+AQ70),0)</f>
        <v>895</v>
      </c>
      <c r="AT79" s="22"/>
    </row>
    <row r="80" spans="1:47" ht="17.100000000000001" customHeight="1">
      <c r="A80" s="4">
        <v>15</v>
      </c>
      <c r="B80" s="5">
        <v>2071</v>
      </c>
      <c r="C80" s="6" t="s">
        <v>1184</v>
      </c>
      <c r="D80" s="192" t="s">
        <v>217</v>
      </c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1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31"/>
      <c r="AN80" s="32"/>
      <c r="AO80" s="32"/>
      <c r="AP80" s="85"/>
      <c r="AQ80" s="77"/>
      <c r="AR80" s="82"/>
      <c r="AS80" s="296">
        <f>ROUND(V81*(1+AQ70),0)</f>
        <v>1000</v>
      </c>
      <c r="AT80" s="22"/>
    </row>
    <row r="81" spans="1:46" ht="17.100000000000001" customHeight="1">
      <c r="A81" s="4">
        <v>15</v>
      </c>
      <c r="B81" s="5">
        <v>2072</v>
      </c>
      <c r="C81" s="6" t="s">
        <v>1185</v>
      </c>
      <c r="D81" s="252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106"/>
      <c r="P81" s="15"/>
      <c r="Q81" s="15"/>
      <c r="R81" s="15"/>
      <c r="S81" s="15"/>
      <c r="T81" s="24"/>
      <c r="U81" s="24"/>
      <c r="V81" s="304">
        <f>V23</f>
        <v>800</v>
      </c>
      <c r="W81" s="304"/>
      <c r="X81" s="15" t="s">
        <v>394</v>
      </c>
      <c r="Y81" s="110"/>
      <c r="Z81" s="35" t="s">
        <v>2636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7" t="s">
        <v>2622</v>
      </c>
      <c r="AN81" s="186">
        <v>1</v>
      </c>
      <c r="AO81" s="186"/>
      <c r="AP81" s="79"/>
      <c r="AQ81" s="80"/>
      <c r="AR81" s="83"/>
      <c r="AS81" s="18">
        <f>ROUND(ROUND(V81*AN81,0)*(1+AQ70),0)</f>
        <v>1000</v>
      </c>
      <c r="AT81" s="183"/>
    </row>
    <row r="82" spans="1:46" ht="17.100000000000001" customHeight="1">
      <c r="A82" s="72"/>
    </row>
    <row r="83" spans="1:46" ht="17.100000000000001" customHeight="1">
      <c r="A83" s="72"/>
    </row>
    <row r="84" spans="1:46" ht="17.100000000000001" customHeight="1">
      <c r="A84" s="20"/>
      <c r="B84" s="20"/>
      <c r="C84" s="9"/>
      <c r="D84" s="9"/>
      <c r="E84" s="9"/>
      <c r="F84" s="9"/>
      <c r="G84" s="9"/>
      <c r="H84" s="9"/>
      <c r="I84" s="25"/>
      <c r="J84" s="25"/>
      <c r="K84" s="9"/>
      <c r="L84" s="9"/>
      <c r="M84" s="9"/>
      <c r="N84" s="9"/>
      <c r="O84" s="9"/>
      <c r="P84" s="9"/>
      <c r="Q84" s="9"/>
      <c r="R84" s="9"/>
      <c r="S84" s="9"/>
      <c r="T84" s="9"/>
      <c r="U84" s="19"/>
      <c r="V84" s="19"/>
      <c r="W84" s="9"/>
      <c r="X84" s="141"/>
      <c r="Y84" s="23"/>
      <c r="Z84" s="9"/>
      <c r="AA84" s="9"/>
      <c r="AB84" s="9"/>
      <c r="AC84" s="141"/>
      <c r="AD84" s="23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7"/>
      <c r="AT84" s="77"/>
    </row>
    <row r="85" spans="1:46" ht="17.100000000000001" customHeight="1">
      <c r="A85" s="20"/>
      <c r="B85" s="2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9"/>
      <c r="V85" s="19"/>
      <c r="W85" s="9"/>
      <c r="X85" s="19"/>
      <c r="Y85" s="23"/>
      <c r="Z85" s="9"/>
      <c r="AA85" s="9"/>
      <c r="AB85" s="9"/>
      <c r="AC85" s="141"/>
      <c r="AD85" s="23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7"/>
      <c r="AT85" s="77"/>
    </row>
    <row r="86" spans="1:46" ht="17.100000000000001" customHeight="1">
      <c r="A86" s="20"/>
      <c r="B86" s="2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9"/>
      <c r="V86" s="19"/>
      <c r="W86" s="9"/>
      <c r="X86" s="19"/>
      <c r="Y86" s="23"/>
      <c r="Z86" s="9"/>
      <c r="AA86" s="9"/>
      <c r="AB86" s="9"/>
      <c r="AC86" s="8"/>
      <c r="AD86" s="8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27"/>
      <c r="AT86" s="77"/>
    </row>
    <row r="87" spans="1:46" ht="17.100000000000001" customHeight="1">
      <c r="A87" s="20"/>
      <c r="B87" s="2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28"/>
      <c r="U87" s="84"/>
      <c r="V87" s="84"/>
      <c r="W87" s="77"/>
      <c r="X87" s="84"/>
      <c r="Y87" s="23"/>
      <c r="Z87" s="9"/>
      <c r="AA87" s="9"/>
      <c r="AB87" s="9"/>
      <c r="AC87" s="141"/>
      <c r="AD87" s="23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7"/>
      <c r="AT87" s="77"/>
    </row>
    <row r="88" spans="1:46" ht="17.100000000000001" customHeight="1">
      <c r="A88" s="20"/>
      <c r="B88" s="2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9"/>
      <c r="U88" s="141"/>
      <c r="V88" s="23"/>
      <c r="W88" s="9"/>
      <c r="X88" s="19"/>
      <c r="Y88" s="23"/>
      <c r="Z88" s="9"/>
      <c r="AA88" s="9"/>
      <c r="AB88" s="9"/>
      <c r="AC88" s="141"/>
      <c r="AD88" s="23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7"/>
      <c r="AT88" s="77"/>
    </row>
    <row r="89" spans="1:46" ht="17.100000000000001" customHeight="1">
      <c r="A89" s="20"/>
      <c r="B89" s="2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9"/>
      <c r="V89" s="23"/>
      <c r="W89" s="9"/>
      <c r="X89" s="19"/>
      <c r="Y89" s="23"/>
      <c r="Z89" s="9"/>
      <c r="AA89" s="9"/>
      <c r="AB89" s="9"/>
      <c r="AC89" s="8"/>
      <c r="AD89" s="8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27"/>
      <c r="AT89" s="77"/>
    </row>
    <row r="90" spans="1:46" ht="17.100000000000001" customHeight="1">
      <c r="A90" s="20"/>
      <c r="B90" s="2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9"/>
      <c r="V90" s="23"/>
      <c r="W90" s="9"/>
      <c r="X90" s="141"/>
      <c r="Y90" s="23"/>
      <c r="Z90" s="9"/>
      <c r="AA90" s="9"/>
      <c r="AB90" s="9"/>
      <c r="AC90" s="141"/>
      <c r="AD90" s="23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7"/>
      <c r="AT90" s="77"/>
    </row>
  </sheetData>
  <mergeCells count="103">
    <mergeCell ref="AQ13:AR13"/>
    <mergeCell ref="AQ15:AR15"/>
    <mergeCell ref="AQ37:AR37"/>
    <mergeCell ref="D8:N9"/>
    <mergeCell ref="AQ9:AR9"/>
    <mergeCell ref="D10:N11"/>
    <mergeCell ref="AQ11:AR11"/>
    <mergeCell ref="V11:W11"/>
    <mergeCell ref="V9:W9"/>
    <mergeCell ref="D12:N13"/>
    <mergeCell ref="V13:W13"/>
    <mergeCell ref="V15:W15"/>
    <mergeCell ref="D14:N15"/>
    <mergeCell ref="V35:W35"/>
    <mergeCell ref="V31:W31"/>
    <mergeCell ref="D30:N31"/>
    <mergeCell ref="D28:N29"/>
    <mergeCell ref="V33:W33"/>
    <mergeCell ref="D32:N33"/>
    <mergeCell ref="V25:W25"/>
    <mergeCell ref="AQ17:AR17"/>
    <mergeCell ref="V17:W17"/>
    <mergeCell ref="D16:N17"/>
    <mergeCell ref="AQ19:AR19"/>
    <mergeCell ref="V19:W19"/>
    <mergeCell ref="D18:N19"/>
    <mergeCell ref="D36:N37"/>
    <mergeCell ref="V54:W54"/>
    <mergeCell ref="AN54:AO54"/>
    <mergeCell ref="D44:N45"/>
    <mergeCell ref="D34:N35"/>
    <mergeCell ref="V45:W45"/>
    <mergeCell ref="AQ21:AR21"/>
    <mergeCell ref="V21:W21"/>
    <mergeCell ref="D20:N21"/>
    <mergeCell ref="V27:W27"/>
    <mergeCell ref="D26:N27"/>
    <mergeCell ref="AQ27:AR27"/>
    <mergeCell ref="AQ23:AR23"/>
    <mergeCell ref="V23:W23"/>
    <mergeCell ref="D22:N23"/>
    <mergeCell ref="AQ25:AR25"/>
    <mergeCell ref="D24:N25"/>
    <mergeCell ref="AQ43:AR43"/>
    <mergeCell ref="V43:W43"/>
    <mergeCell ref="D42:N43"/>
    <mergeCell ref="D38:N39"/>
    <mergeCell ref="AQ41:AR41"/>
    <mergeCell ref="V41:W41"/>
    <mergeCell ref="D40:N41"/>
    <mergeCell ref="AQ39:AR39"/>
    <mergeCell ref="V37:W37"/>
    <mergeCell ref="AQ29:AR29"/>
    <mergeCell ref="V29:W29"/>
    <mergeCell ref="AQ31:AR31"/>
    <mergeCell ref="V39:W39"/>
    <mergeCell ref="AQ33:AR33"/>
    <mergeCell ref="AQ35:AR35"/>
    <mergeCell ref="AQ45:AR45"/>
    <mergeCell ref="D46:N47"/>
    <mergeCell ref="V47:W47"/>
    <mergeCell ref="AQ47:AR47"/>
    <mergeCell ref="D57:N58"/>
    <mergeCell ref="AQ57:AR57"/>
    <mergeCell ref="V58:W58"/>
    <mergeCell ref="AN58:AO58"/>
    <mergeCell ref="AP53:AR54"/>
    <mergeCell ref="D55:N56"/>
    <mergeCell ref="AP55:AR56"/>
    <mergeCell ref="V56:W56"/>
    <mergeCell ref="AN56:AO56"/>
    <mergeCell ref="D53:N54"/>
    <mergeCell ref="AP66:AR67"/>
    <mergeCell ref="D59:N60"/>
    <mergeCell ref="AQ59:AR59"/>
    <mergeCell ref="V60:W60"/>
    <mergeCell ref="AN60:AO60"/>
    <mergeCell ref="D66:N67"/>
    <mergeCell ref="V67:W67"/>
    <mergeCell ref="AN67:AO67"/>
    <mergeCell ref="AP68:AR69"/>
    <mergeCell ref="AQ70:AR70"/>
    <mergeCell ref="D72:N73"/>
    <mergeCell ref="V73:W73"/>
    <mergeCell ref="AN73:AO73"/>
    <mergeCell ref="D70:N71"/>
    <mergeCell ref="V71:W71"/>
    <mergeCell ref="AN71:AO71"/>
    <mergeCell ref="D68:N69"/>
    <mergeCell ref="V69:W69"/>
    <mergeCell ref="AN69:AO69"/>
    <mergeCell ref="D78:N79"/>
    <mergeCell ref="V79:W79"/>
    <mergeCell ref="AN79:AO79"/>
    <mergeCell ref="D80:N81"/>
    <mergeCell ref="V81:W81"/>
    <mergeCell ref="AN81:AO81"/>
    <mergeCell ref="D74:N75"/>
    <mergeCell ref="V75:W75"/>
    <mergeCell ref="AN75:AO75"/>
    <mergeCell ref="D76:N77"/>
    <mergeCell ref="V77:W77"/>
    <mergeCell ref="AN77:AO7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U48"/>
  <sheetViews>
    <sheetView view="pageBreakPreview" zoomScale="85" zoomScaleNormal="100" zoomScaleSheetLayoutView="85" workbookViewId="0">
      <selection activeCell="AN2" sqref="AN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8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3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1186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151"/>
      <c r="R6" s="151"/>
      <c r="S6" s="151"/>
      <c r="T6" s="154"/>
      <c r="U6" s="151"/>
      <c r="V6" s="151"/>
      <c r="W6" s="151"/>
      <c r="X6" s="151" t="s">
        <v>204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2073</v>
      </c>
      <c r="C8" s="6" t="s">
        <v>1187</v>
      </c>
      <c r="D8" s="192" t="s">
        <v>1188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1"/>
      <c r="P8" s="11"/>
      <c r="Q8" s="11"/>
      <c r="R8" s="11"/>
      <c r="S8" s="11"/>
      <c r="T8" s="21"/>
      <c r="U8" s="21"/>
      <c r="V8" s="114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201" t="s">
        <v>903</v>
      </c>
      <c r="AQ8" s="202"/>
      <c r="AR8" s="203"/>
      <c r="AS8" s="296">
        <f>ROUND(V9*(1+AQ10),0)</f>
        <v>276</v>
      </c>
      <c r="AT8" s="22" t="s">
        <v>120</v>
      </c>
    </row>
    <row r="9" spans="1:47" ht="17.100000000000001" customHeight="1">
      <c r="A9" s="4">
        <v>15</v>
      </c>
      <c r="B9" s="5">
        <v>2074</v>
      </c>
      <c r="C9" s="6" t="s">
        <v>1189</v>
      </c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11"/>
      <c r="P9" s="15"/>
      <c r="Q9" s="15"/>
      <c r="R9" s="15"/>
      <c r="S9" s="15"/>
      <c r="T9" s="24"/>
      <c r="U9" s="24"/>
      <c r="V9" s="297">
        <v>184</v>
      </c>
      <c r="W9" s="297"/>
      <c r="X9" s="9" t="s">
        <v>394</v>
      </c>
      <c r="Y9" s="110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201"/>
      <c r="AQ9" s="202"/>
      <c r="AR9" s="203"/>
      <c r="AS9" s="296">
        <f>ROUND(ROUND(V9*AN9,0)*(1+AQ10),0)</f>
        <v>276</v>
      </c>
      <c r="AT9" s="22"/>
    </row>
    <row r="10" spans="1:47" ht="17.100000000000001" customHeight="1">
      <c r="A10" s="4">
        <v>15</v>
      </c>
      <c r="B10" s="5">
        <v>2241</v>
      </c>
      <c r="C10" s="6" t="s">
        <v>2867</v>
      </c>
      <c r="D10" s="192" t="s">
        <v>218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1"/>
      <c r="P10" s="11"/>
      <c r="Q10" s="11"/>
      <c r="R10" s="11"/>
      <c r="S10" s="11"/>
      <c r="T10" s="21"/>
      <c r="U10" s="21"/>
      <c r="V10" s="114"/>
      <c r="W10" s="11"/>
      <c r="X10" s="36"/>
      <c r="Y10" s="3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29" t="s">
        <v>2622</v>
      </c>
      <c r="AQ10" s="199">
        <v>0.5</v>
      </c>
      <c r="AR10" s="200"/>
      <c r="AS10" s="296">
        <f>ROUND(V11*(1+AQ10),0)</f>
        <v>411</v>
      </c>
      <c r="AT10" s="22"/>
    </row>
    <row r="11" spans="1:47" ht="17.100000000000001" customHeight="1">
      <c r="A11" s="4">
        <v>15</v>
      </c>
      <c r="B11" s="5">
        <v>2242</v>
      </c>
      <c r="C11" s="6" t="s">
        <v>219</v>
      </c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11"/>
      <c r="P11" s="15"/>
      <c r="Q11" s="15"/>
      <c r="R11" s="15"/>
      <c r="S11" s="15"/>
      <c r="T11" s="24"/>
      <c r="U11" s="24"/>
      <c r="V11" s="297">
        <v>274</v>
      </c>
      <c r="W11" s="297"/>
      <c r="X11" s="9" t="s">
        <v>394</v>
      </c>
      <c r="Y11" s="110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R11" s="51" t="s">
        <v>898</v>
      </c>
      <c r="AS11" s="296">
        <f>ROUND(ROUND(V11*AN11,0)*(1+AQ10),0)</f>
        <v>411</v>
      </c>
      <c r="AT11" s="22"/>
    </row>
    <row r="12" spans="1:47" ht="17.100000000000001" customHeight="1">
      <c r="A12" s="4">
        <v>15</v>
      </c>
      <c r="B12" s="5">
        <v>2075</v>
      </c>
      <c r="C12" s="6" t="s">
        <v>1190</v>
      </c>
      <c r="D12" s="192" t="s">
        <v>220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1"/>
      <c r="P12" s="11"/>
      <c r="Q12" s="11"/>
      <c r="R12" s="11"/>
      <c r="S12" s="11"/>
      <c r="T12" s="21"/>
      <c r="U12" s="21"/>
      <c r="V12" s="114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85"/>
      <c r="AQ12" s="77"/>
      <c r="AR12" s="82"/>
      <c r="AS12" s="296">
        <f>ROUND(V13*(1+AQ10),0)</f>
        <v>548</v>
      </c>
      <c r="AT12" s="22"/>
    </row>
    <row r="13" spans="1:47" ht="17.100000000000001" customHeight="1">
      <c r="A13" s="4">
        <v>15</v>
      </c>
      <c r="B13" s="5">
        <v>2076</v>
      </c>
      <c r="C13" s="6" t="s">
        <v>1191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11"/>
      <c r="P13" s="15"/>
      <c r="Q13" s="15"/>
      <c r="R13" s="15"/>
      <c r="S13" s="15"/>
      <c r="T13" s="24"/>
      <c r="U13" s="24"/>
      <c r="V13" s="297">
        <v>365</v>
      </c>
      <c r="W13" s="297"/>
      <c r="X13" s="9" t="s">
        <v>394</v>
      </c>
      <c r="Y13" s="110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85"/>
      <c r="AQ13" s="77"/>
      <c r="AR13" s="82"/>
      <c r="AS13" s="296">
        <f>ROUND(ROUND(V13*AN13,0)*(1+AQ10),0)</f>
        <v>548</v>
      </c>
      <c r="AT13" s="22"/>
    </row>
    <row r="14" spans="1:47" ht="17.100000000000001" customHeight="1">
      <c r="A14" s="4">
        <v>15</v>
      </c>
      <c r="B14" s="5">
        <v>2243</v>
      </c>
      <c r="C14" s="6" t="s">
        <v>2868</v>
      </c>
      <c r="D14" s="192" t="s">
        <v>221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1"/>
      <c r="P14" s="11"/>
      <c r="Q14" s="11"/>
      <c r="R14" s="11"/>
      <c r="S14" s="11"/>
      <c r="T14" s="21"/>
      <c r="U14" s="21"/>
      <c r="V14" s="114"/>
      <c r="W14" s="11"/>
      <c r="X14" s="36"/>
      <c r="Y14" s="37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85"/>
      <c r="AQ14" s="77"/>
      <c r="AR14" s="82"/>
      <c r="AS14" s="296">
        <f>ROUND(V15*(1+AQ10),0)</f>
        <v>684</v>
      </c>
      <c r="AT14" s="22"/>
    </row>
    <row r="15" spans="1:47" ht="17.100000000000001" customHeight="1">
      <c r="A15" s="4">
        <v>15</v>
      </c>
      <c r="B15" s="5">
        <v>2244</v>
      </c>
      <c r="C15" s="6" t="s">
        <v>222</v>
      </c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11"/>
      <c r="P15" s="15"/>
      <c r="Q15" s="15"/>
      <c r="R15" s="15"/>
      <c r="S15" s="15"/>
      <c r="T15" s="24"/>
      <c r="U15" s="24"/>
      <c r="V15" s="297">
        <v>456</v>
      </c>
      <c r="W15" s="297"/>
      <c r="X15" s="9" t="s">
        <v>394</v>
      </c>
      <c r="Y15" s="110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85"/>
      <c r="AQ15" s="77"/>
      <c r="AR15" s="82"/>
      <c r="AS15" s="296">
        <f>ROUND(ROUND(V15*AN15,0)*(1+AQ10),0)</f>
        <v>684</v>
      </c>
      <c r="AT15" s="22"/>
    </row>
    <row r="16" spans="1:47" ht="17.100000000000001" customHeight="1">
      <c r="A16" s="4">
        <v>15</v>
      </c>
      <c r="B16" s="5">
        <v>2077</v>
      </c>
      <c r="C16" s="6" t="s">
        <v>1192</v>
      </c>
      <c r="D16" s="192" t="s">
        <v>223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1"/>
      <c r="P16" s="11"/>
      <c r="Q16" s="11"/>
      <c r="R16" s="11"/>
      <c r="S16" s="11"/>
      <c r="T16" s="21"/>
      <c r="U16" s="21"/>
      <c r="V16" s="114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85"/>
      <c r="AQ16" s="77"/>
      <c r="AR16" s="82"/>
      <c r="AS16" s="296">
        <f>ROUND(V17*(1+AQ10),0)</f>
        <v>822</v>
      </c>
      <c r="AT16" s="22"/>
    </row>
    <row r="17" spans="1:46" ht="17.100000000000001" customHeight="1">
      <c r="A17" s="4">
        <v>15</v>
      </c>
      <c r="B17" s="5">
        <v>2078</v>
      </c>
      <c r="C17" s="6" t="s">
        <v>1193</v>
      </c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11"/>
      <c r="P17" s="15"/>
      <c r="Q17" s="15"/>
      <c r="R17" s="15"/>
      <c r="S17" s="15"/>
      <c r="T17" s="24"/>
      <c r="U17" s="24"/>
      <c r="V17" s="297">
        <v>548</v>
      </c>
      <c r="W17" s="297"/>
      <c r="X17" s="9" t="s">
        <v>394</v>
      </c>
      <c r="Y17" s="110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P17" s="34"/>
      <c r="AQ17" s="30"/>
      <c r="AR17" s="31"/>
      <c r="AS17" s="296">
        <f>ROUND(ROUND(V17*AN17,0)*(1+AQ10),0)</f>
        <v>822</v>
      </c>
      <c r="AT17" s="22"/>
    </row>
    <row r="18" spans="1:46" ht="17.100000000000001" customHeight="1">
      <c r="A18" s="4">
        <v>15</v>
      </c>
      <c r="B18" s="5">
        <v>2079</v>
      </c>
      <c r="C18" s="6" t="s">
        <v>1194</v>
      </c>
      <c r="D18" s="192" t="s">
        <v>224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1"/>
      <c r="P18" s="11"/>
      <c r="Q18" s="11"/>
      <c r="R18" s="11"/>
      <c r="S18" s="11"/>
      <c r="T18" s="21"/>
      <c r="U18" s="21"/>
      <c r="V18" s="114"/>
      <c r="W18" s="11"/>
      <c r="X18" s="36"/>
      <c r="Y18" s="3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P18" s="43"/>
      <c r="AQ18" s="141"/>
      <c r="AR18" s="142"/>
      <c r="AS18" s="296">
        <f>ROUND(V19*(1+AQ10),0)</f>
        <v>948</v>
      </c>
      <c r="AT18" s="22"/>
    </row>
    <row r="19" spans="1:46" ht="17.100000000000001" customHeight="1">
      <c r="A19" s="4">
        <v>15</v>
      </c>
      <c r="B19" s="5">
        <v>2080</v>
      </c>
      <c r="C19" s="6" t="s">
        <v>1195</v>
      </c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11"/>
      <c r="P19" s="15"/>
      <c r="Q19" s="15"/>
      <c r="R19" s="15"/>
      <c r="S19" s="15"/>
      <c r="T19" s="24"/>
      <c r="U19" s="24"/>
      <c r="V19" s="297">
        <v>632</v>
      </c>
      <c r="W19" s="297"/>
      <c r="X19" s="9" t="s">
        <v>394</v>
      </c>
      <c r="Y19" s="110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P19" s="47"/>
      <c r="AQ19" s="48"/>
      <c r="AR19" s="49"/>
      <c r="AS19" s="296">
        <f>ROUND(ROUND(V19*AN19,0)*(1+AQ10),0)</f>
        <v>948</v>
      </c>
      <c r="AT19" s="22"/>
    </row>
    <row r="20" spans="1:46" ht="17.100000000000001" customHeight="1">
      <c r="A20" s="4">
        <v>15</v>
      </c>
      <c r="B20" s="5">
        <v>2081</v>
      </c>
      <c r="C20" s="6" t="s">
        <v>1196</v>
      </c>
      <c r="D20" s="192" t="s">
        <v>225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1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P20" s="47"/>
      <c r="AQ20" s="48"/>
      <c r="AR20" s="49"/>
      <c r="AS20" s="296">
        <f>ROUND(V21*(1+AQ10),0)</f>
        <v>1074</v>
      </c>
      <c r="AT20" s="22"/>
    </row>
    <row r="21" spans="1:46" ht="17.100000000000001" customHeight="1">
      <c r="A21" s="4">
        <v>15</v>
      </c>
      <c r="B21" s="5">
        <v>2082</v>
      </c>
      <c r="C21" s="6" t="s">
        <v>42</v>
      </c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11"/>
      <c r="P21" s="15"/>
      <c r="Q21" s="15"/>
      <c r="R21" s="15"/>
      <c r="S21" s="15"/>
      <c r="T21" s="24"/>
      <c r="U21" s="24"/>
      <c r="V21" s="297">
        <v>716</v>
      </c>
      <c r="W21" s="297"/>
      <c r="X21" s="9" t="s">
        <v>394</v>
      </c>
      <c r="Y21" s="110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P21" s="29"/>
      <c r="AQ21" s="141"/>
      <c r="AR21" s="142"/>
      <c r="AS21" s="296">
        <f>ROUND(ROUND(V21*AN21,0)*(1+AQ10),0)</f>
        <v>1074</v>
      </c>
      <c r="AT21" s="22"/>
    </row>
    <row r="22" spans="1:46" ht="17.100000000000001" customHeight="1">
      <c r="A22" s="4">
        <v>15</v>
      </c>
      <c r="B22" s="5">
        <v>2083</v>
      </c>
      <c r="C22" s="6" t="s">
        <v>43</v>
      </c>
      <c r="D22" s="192" t="s">
        <v>226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1"/>
      <c r="P22" s="11"/>
      <c r="Q22" s="11"/>
      <c r="R22" s="11"/>
      <c r="S22" s="11"/>
      <c r="T22" s="21"/>
      <c r="U22" s="21"/>
      <c r="V22" s="75"/>
      <c r="W22" s="11"/>
      <c r="X22" s="36"/>
      <c r="Y22" s="37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85"/>
      <c r="AQ22" s="77"/>
      <c r="AR22" s="82"/>
      <c r="AS22" s="296">
        <f>ROUND(V23*(1+AQ10),0)</f>
        <v>1200</v>
      </c>
      <c r="AT22" s="22"/>
    </row>
    <row r="23" spans="1:46" ht="17.100000000000001" customHeight="1">
      <c r="A23" s="4">
        <v>15</v>
      </c>
      <c r="B23" s="5">
        <v>2084</v>
      </c>
      <c r="C23" s="6" t="s">
        <v>44</v>
      </c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11"/>
      <c r="P23" s="15"/>
      <c r="Q23" s="15"/>
      <c r="R23" s="15"/>
      <c r="S23" s="15"/>
      <c r="T23" s="24"/>
      <c r="U23" s="24"/>
      <c r="V23" s="297">
        <v>800</v>
      </c>
      <c r="W23" s="297"/>
      <c r="X23" s="9" t="s">
        <v>394</v>
      </c>
      <c r="Y23" s="110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85"/>
      <c r="AQ23" s="77"/>
      <c r="AR23" s="82"/>
      <c r="AS23" s="296">
        <f>ROUND(ROUND(V23*AN23,0)*(1+AQ10),0)</f>
        <v>1200</v>
      </c>
      <c r="AT23" s="22"/>
    </row>
    <row r="24" spans="1:46" ht="17.100000000000001" customHeight="1">
      <c r="A24" s="4">
        <v>15</v>
      </c>
      <c r="B24" s="5">
        <v>2085</v>
      </c>
      <c r="C24" s="6" t="s">
        <v>45</v>
      </c>
      <c r="D24" s="192" t="s">
        <v>227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1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43"/>
      <c r="AQ24" s="141"/>
      <c r="AR24" s="142"/>
      <c r="AS24" s="296">
        <f>ROUND(V25*(1+AQ10),0)</f>
        <v>1326</v>
      </c>
      <c r="AT24" s="22"/>
    </row>
    <row r="25" spans="1:46" ht="17.100000000000001" customHeight="1">
      <c r="A25" s="4">
        <v>15</v>
      </c>
      <c r="B25" s="5">
        <v>2086</v>
      </c>
      <c r="C25" s="6" t="s">
        <v>46</v>
      </c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11"/>
      <c r="P25" s="15"/>
      <c r="Q25" s="15"/>
      <c r="R25" s="15"/>
      <c r="S25" s="15"/>
      <c r="T25" s="24"/>
      <c r="U25" s="24"/>
      <c r="V25" s="297">
        <v>884</v>
      </c>
      <c r="W25" s="297"/>
      <c r="X25" s="9" t="s">
        <v>394</v>
      </c>
      <c r="Y25" s="110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P25" s="34"/>
      <c r="AQ25" s="30"/>
      <c r="AR25" s="31"/>
      <c r="AS25" s="296">
        <f>ROUND(ROUND(V25*AN25,0)*(1+AQ10),0)</f>
        <v>1326</v>
      </c>
      <c r="AT25" s="22"/>
    </row>
    <row r="26" spans="1:46" ht="17.100000000000001" customHeight="1">
      <c r="A26" s="4">
        <v>15</v>
      </c>
      <c r="B26" s="5">
        <v>2087</v>
      </c>
      <c r="C26" s="6" t="s">
        <v>47</v>
      </c>
      <c r="D26" s="192" t="s">
        <v>228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1"/>
      <c r="P26" s="11"/>
      <c r="Q26" s="11"/>
      <c r="R26" s="11"/>
      <c r="S26" s="11"/>
      <c r="T26" s="21"/>
      <c r="U26" s="21"/>
      <c r="V26" s="75"/>
      <c r="W26" s="11"/>
      <c r="X26" s="36"/>
      <c r="Y26" s="37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P26" s="34"/>
      <c r="AQ26" s="30"/>
      <c r="AR26" s="31"/>
      <c r="AS26" s="296">
        <f>ROUND(V27*(1+AQ10),0)</f>
        <v>1452</v>
      </c>
      <c r="AT26" s="22"/>
    </row>
    <row r="27" spans="1:46" ht="17.100000000000001" customHeight="1">
      <c r="A27" s="4">
        <v>15</v>
      </c>
      <c r="B27" s="5">
        <v>2088</v>
      </c>
      <c r="C27" s="6" t="s">
        <v>48</v>
      </c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11"/>
      <c r="P27" s="15"/>
      <c r="Q27" s="15"/>
      <c r="R27" s="15"/>
      <c r="S27" s="15"/>
      <c r="T27" s="24"/>
      <c r="U27" s="24"/>
      <c r="V27" s="297">
        <v>968</v>
      </c>
      <c r="W27" s="297"/>
      <c r="X27" s="9" t="s">
        <v>394</v>
      </c>
      <c r="Y27" s="110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P27" s="34"/>
      <c r="AQ27" s="30"/>
      <c r="AR27" s="31"/>
      <c r="AS27" s="296">
        <f>ROUND(ROUND(V27*AN27,0)*(1+AQ10),0)</f>
        <v>1452</v>
      </c>
      <c r="AT27" s="22"/>
    </row>
    <row r="28" spans="1:46" ht="17.100000000000001" customHeight="1">
      <c r="A28" s="4">
        <v>15</v>
      </c>
      <c r="B28" s="5">
        <v>2089</v>
      </c>
      <c r="C28" s="6" t="s">
        <v>49</v>
      </c>
      <c r="D28" s="192" t="s">
        <v>229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1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43"/>
      <c r="AQ28" s="141"/>
      <c r="AR28" s="142"/>
      <c r="AS28" s="296">
        <f>ROUND(V29*(1+AQ10),0)</f>
        <v>1578</v>
      </c>
      <c r="AT28" s="22"/>
    </row>
    <row r="29" spans="1:46" ht="17.100000000000001" customHeight="1">
      <c r="A29" s="4">
        <v>15</v>
      </c>
      <c r="B29" s="5">
        <v>2090</v>
      </c>
      <c r="C29" s="6" t="s">
        <v>50</v>
      </c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11"/>
      <c r="P29" s="15"/>
      <c r="Q29" s="15"/>
      <c r="R29" s="15"/>
      <c r="S29" s="15"/>
      <c r="T29" s="24"/>
      <c r="U29" s="24"/>
      <c r="V29" s="297">
        <v>1052</v>
      </c>
      <c r="W29" s="297"/>
      <c r="X29" s="9" t="s">
        <v>394</v>
      </c>
      <c r="Y29" s="110"/>
      <c r="Z29" s="35" t="s">
        <v>2636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P29" s="29"/>
      <c r="AQ29" s="30"/>
      <c r="AR29" s="31"/>
      <c r="AS29" s="296">
        <f>ROUND(ROUND(V29*AN29,0)*(1+AQ10),0)</f>
        <v>1578</v>
      </c>
      <c r="AT29" s="22"/>
    </row>
    <row r="30" spans="1:46" ht="17.100000000000001" customHeight="1">
      <c r="A30" s="4">
        <v>15</v>
      </c>
      <c r="B30" s="5">
        <v>2091</v>
      </c>
      <c r="C30" s="6" t="s">
        <v>51</v>
      </c>
      <c r="D30" s="192" t="s">
        <v>230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1"/>
      <c r="P30" s="11"/>
      <c r="Q30" s="11"/>
      <c r="R30" s="11"/>
      <c r="S30" s="11"/>
      <c r="T30" s="21"/>
      <c r="U30" s="21"/>
      <c r="V30" s="75"/>
      <c r="W30" s="11"/>
      <c r="X30" s="36"/>
      <c r="Y30" s="37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P30" s="85"/>
      <c r="AQ30" s="77"/>
      <c r="AR30" s="82"/>
      <c r="AS30" s="296">
        <f>ROUND(V31*(1+AQ10),0)</f>
        <v>1704</v>
      </c>
      <c r="AT30" s="22"/>
    </row>
    <row r="31" spans="1:46" ht="17.100000000000001" customHeight="1">
      <c r="A31" s="4">
        <v>15</v>
      </c>
      <c r="B31" s="5">
        <v>2092</v>
      </c>
      <c r="C31" s="6" t="s">
        <v>584</v>
      </c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106"/>
      <c r="P31" s="15"/>
      <c r="Q31" s="15"/>
      <c r="R31" s="15"/>
      <c r="S31" s="15"/>
      <c r="T31" s="24"/>
      <c r="U31" s="24"/>
      <c r="V31" s="304">
        <v>1136</v>
      </c>
      <c r="W31" s="304"/>
      <c r="X31" s="15" t="s">
        <v>394</v>
      </c>
      <c r="Y31" s="110"/>
      <c r="Z31" s="35" t="s">
        <v>2636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P31" s="79"/>
      <c r="AQ31" s="80"/>
      <c r="AR31" s="83"/>
      <c r="AS31" s="18">
        <f>ROUND(ROUND(V31*AN31,0)*(1+AQ10),0)</f>
        <v>1704</v>
      </c>
      <c r="AT31" s="183"/>
    </row>
    <row r="32" spans="1:46" ht="17.100000000000001" customHeight="1">
      <c r="A32" s="72"/>
      <c r="AP32" s="77"/>
      <c r="AQ32" s="77"/>
      <c r="AR32" s="77"/>
    </row>
    <row r="33" spans="1:46" ht="17.100000000000001" customHeight="1">
      <c r="A33" s="72"/>
      <c r="AP33" s="77"/>
      <c r="AQ33" s="77"/>
      <c r="AR33" s="77"/>
    </row>
    <row r="34" spans="1:46" ht="17.100000000000001" customHeight="1">
      <c r="A34" s="20"/>
      <c r="B34" s="20"/>
      <c r="C34" s="9"/>
      <c r="D34" s="9"/>
      <c r="E34" s="9"/>
      <c r="F34" s="9"/>
      <c r="G34" s="9"/>
      <c r="H34" s="9"/>
      <c r="I34" s="25"/>
      <c r="J34" s="25"/>
      <c r="K34" s="9"/>
      <c r="L34" s="9"/>
      <c r="M34" s="9"/>
      <c r="N34" s="9"/>
      <c r="O34" s="9"/>
      <c r="P34" s="9"/>
      <c r="Q34" s="9"/>
      <c r="R34" s="9"/>
      <c r="S34" s="9"/>
      <c r="T34" s="9"/>
      <c r="U34" s="19"/>
      <c r="V34" s="19"/>
      <c r="W34" s="9"/>
      <c r="X34" s="141"/>
      <c r="Y34" s="23"/>
      <c r="Z34" s="9"/>
      <c r="AA34" s="9"/>
      <c r="AB34" s="9"/>
      <c r="AC34" s="141"/>
      <c r="AD34" s="23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77"/>
      <c r="AQ34" s="77"/>
      <c r="AR34" s="77"/>
      <c r="AS34" s="27"/>
      <c r="AT34" s="77"/>
    </row>
    <row r="35" spans="1:46" ht="17.100000000000001" customHeight="1">
      <c r="A35" s="20"/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9"/>
      <c r="V35" s="19"/>
      <c r="W35" s="9"/>
      <c r="X35" s="19"/>
      <c r="Y35" s="23"/>
      <c r="Z35" s="9"/>
      <c r="AA35" s="9"/>
      <c r="AB35" s="9"/>
      <c r="AC35" s="141"/>
      <c r="AD35" s="23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77"/>
      <c r="AQ35" s="77"/>
      <c r="AR35" s="77"/>
      <c r="AS35" s="27"/>
      <c r="AT35" s="77"/>
    </row>
    <row r="36" spans="1:46" ht="17.100000000000001" customHeight="1">
      <c r="A36" s="20"/>
      <c r="B36" s="2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9"/>
      <c r="V36" s="19"/>
      <c r="W36" s="9"/>
      <c r="X36" s="19"/>
      <c r="Y36" s="23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77"/>
      <c r="AQ36" s="77"/>
      <c r="AR36" s="77"/>
      <c r="AS36" s="27"/>
      <c r="AT36" s="77"/>
    </row>
    <row r="37" spans="1:46" ht="17.100000000000001" customHeight="1">
      <c r="A37" s="20"/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8"/>
      <c r="U37" s="84"/>
      <c r="V37" s="84"/>
      <c r="W37" s="77"/>
      <c r="X37" s="84"/>
      <c r="Y37" s="23"/>
      <c r="Z37" s="9"/>
      <c r="AA37" s="9"/>
      <c r="AB37" s="9"/>
      <c r="AC37" s="141"/>
      <c r="AD37" s="23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77"/>
      <c r="AQ37" s="77"/>
      <c r="AR37" s="77"/>
      <c r="AS37" s="27"/>
      <c r="AT37" s="77"/>
    </row>
    <row r="38" spans="1:46" ht="17.100000000000001" customHeight="1">
      <c r="A38" s="20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9"/>
      <c r="U38" s="141"/>
      <c r="V38" s="23"/>
      <c r="W38" s="9"/>
      <c r="X38" s="19"/>
      <c r="Y38" s="23"/>
      <c r="Z38" s="9"/>
      <c r="AA38" s="9"/>
      <c r="AB38" s="9"/>
      <c r="AC38" s="141"/>
      <c r="AD38" s="23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77"/>
      <c r="AQ38" s="77"/>
      <c r="AR38" s="77"/>
      <c r="AS38" s="27"/>
      <c r="AT38" s="77"/>
    </row>
    <row r="39" spans="1:46" ht="17.100000000000001" customHeight="1">
      <c r="A39" s="20"/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9"/>
      <c r="V39" s="23"/>
      <c r="W39" s="9"/>
      <c r="X39" s="19"/>
      <c r="Y39" s="23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77"/>
      <c r="AQ39" s="77"/>
      <c r="AR39" s="77"/>
      <c r="AS39" s="27"/>
      <c r="AT39" s="77"/>
    </row>
    <row r="40" spans="1:46" ht="17.100000000000001" customHeight="1">
      <c r="A40" s="20"/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9"/>
      <c r="V40" s="23"/>
      <c r="W40" s="9"/>
      <c r="X40" s="141"/>
      <c r="Y40" s="23"/>
      <c r="Z40" s="9"/>
      <c r="AA40" s="9"/>
      <c r="AB40" s="9"/>
      <c r="AC40" s="141"/>
      <c r="AD40" s="23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77"/>
      <c r="AQ40" s="77"/>
      <c r="AR40" s="77"/>
      <c r="AS40" s="27"/>
      <c r="AT40" s="77"/>
    </row>
    <row r="41" spans="1:46" ht="17.100000000000001" customHeight="1">
      <c r="AP41" s="77"/>
      <c r="AQ41" s="77"/>
      <c r="AR41" s="77"/>
    </row>
    <row r="42" spans="1:46" ht="17.100000000000001" customHeight="1">
      <c r="AP42" s="26"/>
      <c r="AQ42" s="26"/>
      <c r="AR42" s="26"/>
    </row>
    <row r="43" spans="1:46" ht="17.100000000000001" customHeight="1">
      <c r="AP43" s="26"/>
      <c r="AQ43" s="26"/>
      <c r="AR43" s="26"/>
    </row>
    <row r="44" spans="1:46" ht="17.100000000000001" customHeight="1">
      <c r="AP44" s="9"/>
      <c r="AQ44" s="9"/>
      <c r="AR44" s="9"/>
    </row>
    <row r="45" spans="1:46" ht="17.100000000000001" customHeight="1">
      <c r="AP45" s="26"/>
      <c r="AQ45" s="26"/>
      <c r="AR45" s="26"/>
    </row>
    <row r="46" spans="1:46" ht="17.100000000000001" customHeight="1">
      <c r="AP46" s="26"/>
      <c r="AQ46" s="26"/>
      <c r="AR46" s="26"/>
    </row>
    <row r="47" spans="1:46" ht="17.100000000000001" customHeight="1">
      <c r="AP47" s="9"/>
      <c r="AQ47" s="9"/>
      <c r="AR47" s="9"/>
    </row>
    <row r="48" spans="1:46" ht="17.100000000000001" customHeight="1">
      <c r="AP48" s="26"/>
      <c r="AQ48" s="26"/>
      <c r="AR48" s="26"/>
    </row>
  </sheetData>
  <mergeCells count="38">
    <mergeCell ref="AN27:AO27"/>
    <mergeCell ref="V27:W27"/>
    <mergeCell ref="D26:N27"/>
    <mergeCell ref="AN25:AO25"/>
    <mergeCell ref="V25:W25"/>
    <mergeCell ref="D24:N25"/>
    <mergeCell ref="AN23:AO23"/>
    <mergeCell ref="V23:W23"/>
    <mergeCell ref="D22:N23"/>
    <mergeCell ref="AN21:AO21"/>
    <mergeCell ref="V21:W21"/>
    <mergeCell ref="D20:N21"/>
    <mergeCell ref="AN19:AO19"/>
    <mergeCell ref="V19:W19"/>
    <mergeCell ref="D18:N19"/>
    <mergeCell ref="AN17:AO17"/>
    <mergeCell ref="V17:W17"/>
    <mergeCell ref="D16:N17"/>
    <mergeCell ref="AN15:AO15"/>
    <mergeCell ref="V15:W15"/>
    <mergeCell ref="D14:N15"/>
    <mergeCell ref="V13:W13"/>
    <mergeCell ref="D12:N13"/>
    <mergeCell ref="AN13:AO13"/>
    <mergeCell ref="D8:N9"/>
    <mergeCell ref="D10:N11"/>
    <mergeCell ref="AN11:AO11"/>
    <mergeCell ref="V11:W11"/>
    <mergeCell ref="AP8:AR9"/>
    <mergeCell ref="AQ10:AR10"/>
    <mergeCell ref="AN9:AO9"/>
    <mergeCell ref="V9:W9"/>
    <mergeCell ref="D28:N29"/>
    <mergeCell ref="V29:W29"/>
    <mergeCell ref="AN29:AO29"/>
    <mergeCell ref="D30:N31"/>
    <mergeCell ref="V31:W31"/>
    <mergeCell ref="AN31:AO3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BF203"/>
  <sheetViews>
    <sheetView view="pageBreakPreview" topLeftCell="B1" zoomScale="85" zoomScaleNormal="100" zoomScaleSheetLayoutView="85" workbookViewId="0">
      <selection activeCell="AN3" sqref="AN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8.625" style="50" customWidth="1"/>
    <col min="4" max="7" width="2.375" style="78" customWidth="1"/>
    <col min="8" max="8" width="3.375" style="78" customWidth="1"/>
    <col min="9" max="10" width="2.375" style="78" customWidth="1"/>
    <col min="11" max="14" width="2.375" style="50" customWidth="1"/>
    <col min="15" max="16" width="2.375" style="78" customWidth="1"/>
    <col min="17" max="17" width="4.375" style="78" customWidth="1"/>
    <col min="18" max="25" width="2.375" style="78" customWidth="1"/>
    <col min="26" max="26" width="3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5" width="2.375" style="78" customWidth="1"/>
    <col min="56" max="57" width="8.625" style="78" customWidth="1"/>
    <col min="58" max="58" width="2.75" style="78" customWidth="1"/>
    <col min="59" max="16384" width="9" style="78"/>
  </cols>
  <sheetData>
    <row r="1" spans="1:58" ht="17.100000000000001" customHeight="1">
      <c r="A1" s="72"/>
    </row>
    <row r="2" spans="1:58" ht="17.100000000000001" customHeight="1">
      <c r="A2" s="72"/>
    </row>
    <row r="3" spans="1:58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8" ht="17.100000000000001" customHeight="1">
      <c r="A4" s="72"/>
    </row>
    <row r="5" spans="1:58" ht="17.100000000000001" customHeight="1">
      <c r="A5" s="72"/>
      <c r="B5" s="72" t="s">
        <v>585</v>
      </c>
    </row>
    <row r="6" spans="1:58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1"/>
      <c r="AA6" s="75"/>
      <c r="AB6" s="211" t="s">
        <v>204</v>
      </c>
      <c r="AC6" s="211"/>
      <c r="AD6" s="211"/>
      <c r="AE6" s="211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184" t="s">
        <v>388</v>
      </c>
      <c r="BE6" s="184" t="s">
        <v>389</v>
      </c>
      <c r="BF6" s="77"/>
    </row>
    <row r="7" spans="1:58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99"/>
      <c r="P7" s="99"/>
      <c r="Q7" s="99"/>
      <c r="R7" s="99"/>
      <c r="S7" s="99"/>
      <c r="T7" s="117" t="s">
        <v>235</v>
      </c>
      <c r="U7" s="99"/>
      <c r="V7" s="99"/>
      <c r="W7" s="99"/>
      <c r="X7" s="99"/>
      <c r="Y7" s="73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185" t="s">
        <v>392</v>
      </c>
      <c r="BE7" s="185" t="s">
        <v>393</v>
      </c>
      <c r="BF7" s="77"/>
    </row>
    <row r="8" spans="1:58" ht="17.100000000000001" customHeight="1">
      <c r="A8" s="4">
        <v>15</v>
      </c>
      <c r="B8" s="5">
        <v>2245</v>
      </c>
      <c r="C8" s="6" t="s">
        <v>231</v>
      </c>
      <c r="D8" s="192" t="s">
        <v>1188</v>
      </c>
      <c r="E8" s="227"/>
      <c r="F8" s="227"/>
      <c r="G8" s="227"/>
      <c r="H8" s="227"/>
      <c r="I8" s="227"/>
      <c r="J8" s="227"/>
      <c r="K8" s="146"/>
      <c r="L8" s="146"/>
      <c r="M8" s="146"/>
      <c r="N8" s="10"/>
      <c r="O8" s="256" t="s">
        <v>232</v>
      </c>
      <c r="P8" s="257"/>
      <c r="Q8" s="257"/>
      <c r="R8" s="257"/>
      <c r="S8" s="257"/>
      <c r="T8" s="257"/>
      <c r="U8" s="257"/>
      <c r="V8" s="146"/>
      <c r="W8" s="146"/>
      <c r="X8" s="146"/>
      <c r="Y8" s="41"/>
      <c r="Z8" s="15"/>
      <c r="AA8" s="80"/>
      <c r="AB8" s="80"/>
      <c r="AC8" s="80"/>
      <c r="AD8" s="80"/>
      <c r="AE8" s="81"/>
      <c r="AF8" s="80"/>
      <c r="AG8" s="81"/>
      <c r="AH8" s="81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208" t="s">
        <v>1206</v>
      </c>
      <c r="AW8" s="209"/>
      <c r="AX8" s="209"/>
      <c r="AY8" s="210"/>
      <c r="AZ8" s="208" t="s">
        <v>443</v>
      </c>
      <c r="BA8" s="209"/>
      <c r="BB8" s="209"/>
      <c r="BC8" s="210"/>
      <c r="BD8" s="296">
        <f>ROUND(K9*(1+AX10),0)+(ROUND(V9*(1+BB10),0))</f>
        <v>389</v>
      </c>
      <c r="BE8" s="22" t="s">
        <v>120</v>
      </c>
    </row>
    <row r="9" spans="1:58" ht="17.100000000000001" customHeight="1">
      <c r="A9" s="4">
        <v>15</v>
      </c>
      <c r="B9" s="5">
        <v>2246</v>
      </c>
      <c r="C9" s="6" t="s">
        <v>233</v>
      </c>
      <c r="D9" s="228"/>
      <c r="E9" s="229"/>
      <c r="F9" s="229"/>
      <c r="G9" s="229"/>
      <c r="H9" s="229"/>
      <c r="I9" s="229"/>
      <c r="J9" s="229"/>
      <c r="K9" s="261">
        <v>184</v>
      </c>
      <c r="L9" s="261"/>
      <c r="M9" s="9" t="s">
        <v>394</v>
      </c>
      <c r="N9" s="102"/>
      <c r="O9" s="262"/>
      <c r="P9" s="263"/>
      <c r="Q9" s="263"/>
      <c r="R9" s="263"/>
      <c r="S9" s="263"/>
      <c r="T9" s="263"/>
      <c r="U9" s="263"/>
      <c r="V9" s="261">
        <f>'[1]1居宅介護(身介重度、単一日中・早朝・夜間)'!V10-'[1]1居宅介護(身介重度、単一日中・早朝・夜間)'!V8</f>
        <v>90</v>
      </c>
      <c r="W9" s="261"/>
      <c r="X9" s="9" t="s">
        <v>394</v>
      </c>
      <c r="Y9" s="142"/>
      <c r="Z9" s="15"/>
      <c r="AA9" s="80"/>
      <c r="AB9" s="80"/>
      <c r="AC9" s="80"/>
      <c r="AD9" s="80"/>
      <c r="AE9" s="81"/>
      <c r="AF9" s="80"/>
      <c r="AG9" s="81"/>
      <c r="AH9" s="81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7" t="s">
        <v>2622</v>
      </c>
      <c r="AT9" s="186">
        <v>1</v>
      </c>
      <c r="AU9" s="187"/>
      <c r="AV9" s="208"/>
      <c r="AW9" s="209"/>
      <c r="AX9" s="209"/>
      <c r="AY9" s="210"/>
      <c r="AZ9" s="208"/>
      <c r="BA9" s="209"/>
      <c r="BB9" s="209"/>
      <c r="BC9" s="210"/>
      <c r="BD9" s="296">
        <f>ROUND(ROUND(K9*AT9,0)*(1+AX10),0)+(ROUND(ROUND(V9*AT9,0)*(1+BB10),0))</f>
        <v>389</v>
      </c>
      <c r="BE9" s="119"/>
    </row>
    <row r="10" spans="1:58" ht="17.100000000000001" customHeight="1">
      <c r="A10" s="4">
        <v>15</v>
      </c>
      <c r="B10" s="5">
        <v>2093</v>
      </c>
      <c r="C10" s="6" t="s">
        <v>586</v>
      </c>
      <c r="D10" s="104"/>
      <c r="E10" s="104"/>
      <c r="F10" s="104"/>
      <c r="G10" s="104"/>
      <c r="H10" s="104"/>
      <c r="I10" s="104"/>
      <c r="J10" s="104"/>
      <c r="K10" s="9"/>
      <c r="L10" s="9"/>
      <c r="M10" s="9"/>
      <c r="N10" s="9"/>
      <c r="O10" s="256" t="s">
        <v>234</v>
      </c>
      <c r="P10" s="257"/>
      <c r="Q10" s="257"/>
      <c r="R10" s="257"/>
      <c r="S10" s="257"/>
      <c r="T10" s="257"/>
      <c r="U10" s="257"/>
      <c r="V10" s="146"/>
      <c r="W10" s="146"/>
      <c r="X10" s="146"/>
      <c r="Y10" s="41"/>
      <c r="Z10" s="66"/>
      <c r="AA10" s="12"/>
      <c r="AB10" s="12"/>
      <c r="AC10" s="12"/>
      <c r="AD10" s="67"/>
      <c r="AE10" s="67"/>
      <c r="AF10" s="12"/>
      <c r="AG10" s="131"/>
      <c r="AH10" s="131"/>
      <c r="AI10" s="99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148" t="s">
        <v>2637</v>
      </c>
      <c r="AW10" s="40" t="s">
        <v>2622</v>
      </c>
      <c r="AX10" s="199">
        <v>0.5</v>
      </c>
      <c r="AY10" s="199"/>
      <c r="AZ10" s="148" t="s">
        <v>2638</v>
      </c>
      <c r="BA10" s="40" t="s">
        <v>2622</v>
      </c>
      <c r="BB10" s="199">
        <v>0.25</v>
      </c>
      <c r="BC10" s="199"/>
      <c r="BD10" s="296">
        <f>ROUND(K9*(1+AX10),0)+(ROUND(V11*(1+BB10),0))</f>
        <v>502</v>
      </c>
      <c r="BE10" s="100"/>
    </row>
    <row r="11" spans="1:58" ht="17.100000000000001" customHeight="1">
      <c r="A11" s="4">
        <v>15</v>
      </c>
      <c r="B11" s="5">
        <v>2094</v>
      </c>
      <c r="C11" s="6" t="s">
        <v>587</v>
      </c>
      <c r="D11" s="104"/>
      <c r="E11" s="104"/>
      <c r="F11" s="104"/>
      <c r="G11" s="104"/>
      <c r="H11" s="104"/>
      <c r="I11" s="104"/>
      <c r="J11" s="104"/>
      <c r="K11" s="9"/>
      <c r="L11" s="9"/>
      <c r="M11" s="9"/>
      <c r="N11" s="9"/>
      <c r="O11" s="262"/>
      <c r="P11" s="263"/>
      <c r="Q11" s="263"/>
      <c r="R11" s="263"/>
      <c r="S11" s="263"/>
      <c r="T11" s="263"/>
      <c r="U11" s="263"/>
      <c r="V11" s="261">
        <f>'[1]1居宅介護(身介重度、単一日中・早朝・夜間)'!V12-'[1]1居宅介護(身介重度、単一日中・早朝・夜間)'!V8</f>
        <v>181</v>
      </c>
      <c r="W11" s="261"/>
      <c r="X11" s="9" t="s">
        <v>394</v>
      </c>
      <c r="Y11" s="142"/>
      <c r="Z11" s="68" t="s">
        <v>2636</v>
      </c>
      <c r="AA11" s="12"/>
      <c r="AB11" s="12"/>
      <c r="AC11" s="12"/>
      <c r="AD11" s="67"/>
      <c r="AE11" s="67"/>
      <c r="AF11" s="99"/>
      <c r="AG11" s="99"/>
      <c r="AH11" s="99"/>
      <c r="AI11" s="99"/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148"/>
      <c r="AW11" s="149"/>
      <c r="AX11" s="149"/>
      <c r="AY11" s="51" t="s">
        <v>898</v>
      </c>
      <c r="AZ11" s="148"/>
      <c r="BA11" s="149"/>
      <c r="BB11" s="149"/>
      <c r="BC11" s="51" t="s">
        <v>898</v>
      </c>
      <c r="BD11" s="296">
        <f>ROUND(ROUND(K9*AT11,0)*(1+AX10),0)+(ROUND(ROUND(V11*AT11,0)*(1+BB10),0))</f>
        <v>502</v>
      </c>
      <c r="BE11" s="22"/>
    </row>
    <row r="12" spans="1:58" ht="17.100000000000001" customHeight="1">
      <c r="A12" s="4">
        <v>15</v>
      </c>
      <c r="B12" s="5">
        <v>2247</v>
      </c>
      <c r="C12" s="6" t="s">
        <v>236</v>
      </c>
      <c r="D12" s="140"/>
      <c r="E12" s="140"/>
      <c r="F12" s="140"/>
      <c r="G12" s="140"/>
      <c r="H12" s="103"/>
      <c r="I12" s="103"/>
      <c r="J12" s="103"/>
      <c r="K12" s="9"/>
      <c r="L12" s="9"/>
      <c r="M12" s="9"/>
      <c r="N12" s="9"/>
      <c r="O12" s="256" t="s">
        <v>237</v>
      </c>
      <c r="P12" s="257"/>
      <c r="Q12" s="257"/>
      <c r="R12" s="257"/>
      <c r="S12" s="257"/>
      <c r="T12" s="257"/>
      <c r="U12" s="257"/>
      <c r="V12" s="146"/>
      <c r="W12" s="146"/>
      <c r="X12" s="146"/>
      <c r="Y12" s="41"/>
      <c r="Z12" s="66"/>
      <c r="AA12" s="12"/>
      <c r="AB12" s="12"/>
      <c r="AC12" s="12"/>
      <c r="AD12" s="67"/>
      <c r="AE12" s="67"/>
      <c r="AF12" s="12"/>
      <c r="AG12" s="131"/>
      <c r="AH12" s="131"/>
      <c r="AI12" s="99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148"/>
      <c r="AW12" s="149"/>
      <c r="AX12" s="149"/>
      <c r="AY12" s="51"/>
      <c r="AZ12" s="148"/>
      <c r="BA12" s="149"/>
      <c r="BB12" s="149"/>
      <c r="BC12" s="51"/>
      <c r="BD12" s="296">
        <f>ROUND(K9*(1+AX10),0)+(ROUND(V13*(1+BB10),0))</f>
        <v>616</v>
      </c>
      <c r="BE12" s="22"/>
    </row>
    <row r="13" spans="1:58" ht="17.100000000000001" customHeight="1">
      <c r="A13" s="4">
        <v>15</v>
      </c>
      <c r="B13" s="5">
        <v>2248</v>
      </c>
      <c r="C13" s="6" t="s">
        <v>238</v>
      </c>
      <c r="D13" s="140"/>
      <c r="E13" s="140"/>
      <c r="F13" s="140"/>
      <c r="G13" s="140"/>
      <c r="H13" s="103"/>
      <c r="I13" s="103"/>
      <c r="J13" s="103"/>
      <c r="K13" s="9"/>
      <c r="L13" s="9"/>
      <c r="M13" s="9"/>
      <c r="N13" s="9"/>
      <c r="O13" s="262"/>
      <c r="P13" s="263"/>
      <c r="Q13" s="263"/>
      <c r="R13" s="263"/>
      <c r="S13" s="263"/>
      <c r="T13" s="263"/>
      <c r="U13" s="263"/>
      <c r="V13" s="261">
        <f>'[1]1居宅介護(身介重度、単一日中・早朝・夜間)'!V14-'[1]1居宅介護(身介重度、単一日中・早朝・夜間)'!V8</f>
        <v>272</v>
      </c>
      <c r="W13" s="260"/>
      <c r="X13" s="9" t="s">
        <v>394</v>
      </c>
      <c r="Y13" s="142"/>
      <c r="Z13" s="68" t="s">
        <v>2636</v>
      </c>
      <c r="AA13" s="12"/>
      <c r="AB13" s="12"/>
      <c r="AC13" s="12"/>
      <c r="AD13" s="67"/>
      <c r="AE13" s="67"/>
      <c r="AF13" s="99"/>
      <c r="AG13" s="99"/>
      <c r="AH13" s="99"/>
      <c r="AI13" s="99"/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148"/>
      <c r="AW13" s="149"/>
      <c r="AX13" s="149"/>
      <c r="AY13" s="51"/>
      <c r="AZ13" s="148"/>
      <c r="BA13" s="149"/>
      <c r="BB13" s="149"/>
      <c r="BC13" s="51"/>
      <c r="BD13" s="296">
        <f>ROUND(ROUND(K9*AT13,0)*(1+AX10),0)+(ROUND(ROUND(V13*AT13,0)*(1+BB10),0))</f>
        <v>616</v>
      </c>
      <c r="BE13" s="22"/>
    </row>
    <row r="14" spans="1:58" ht="17.100000000000001" customHeight="1">
      <c r="A14" s="4">
        <v>15</v>
      </c>
      <c r="B14" s="5">
        <v>2095</v>
      </c>
      <c r="C14" s="6" t="s">
        <v>588</v>
      </c>
      <c r="D14" s="140"/>
      <c r="E14" s="140"/>
      <c r="F14" s="140"/>
      <c r="G14" s="140"/>
      <c r="H14" s="103"/>
      <c r="I14" s="103"/>
      <c r="J14" s="103"/>
      <c r="K14" s="9"/>
      <c r="L14" s="9"/>
      <c r="M14" s="9"/>
      <c r="N14" s="9"/>
      <c r="O14" s="256" t="s">
        <v>239</v>
      </c>
      <c r="P14" s="257"/>
      <c r="Q14" s="257"/>
      <c r="R14" s="257"/>
      <c r="S14" s="257"/>
      <c r="T14" s="257"/>
      <c r="U14" s="257"/>
      <c r="V14" s="146"/>
      <c r="W14" s="146"/>
      <c r="X14" s="146"/>
      <c r="Y14" s="41"/>
      <c r="Z14" s="66"/>
      <c r="AA14" s="12"/>
      <c r="AB14" s="12"/>
      <c r="AC14" s="12"/>
      <c r="AD14" s="67"/>
      <c r="AE14" s="67"/>
      <c r="AF14" s="12"/>
      <c r="AG14" s="131"/>
      <c r="AH14" s="131"/>
      <c r="AI14" s="99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148"/>
      <c r="AW14" s="149"/>
      <c r="AX14" s="149"/>
      <c r="AY14" s="51"/>
      <c r="AZ14" s="148"/>
      <c r="BA14" s="149"/>
      <c r="BB14" s="149"/>
      <c r="BC14" s="51"/>
      <c r="BD14" s="296">
        <f>ROUND(K9*(1+AX10),0)+(ROUND(V15*(1+BB10),0))</f>
        <v>731</v>
      </c>
      <c r="BE14" s="22"/>
    </row>
    <row r="15" spans="1:58" ht="17.100000000000001" customHeight="1">
      <c r="A15" s="4">
        <v>15</v>
      </c>
      <c r="B15" s="5">
        <v>2096</v>
      </c>
      <c r="C15" s="6" t="s">
        <v>589</v>
      </c>
      <c r="D15" s="140"/>
      <c r="E15" s="140"/>
      <c r="F15" s="140"/>
      <c r="G15" s="140"/>
      <c r="H15" s="103"/>
      <c r="I15" s="103"/>
      <c r="J15" s="103"/>
      <c r="K15" s="9"/>
      <c r="L15" s="9"/>
      <c r="M15" s="9"/>
      <c r="N15" s="9"/>
      <c r="O15" s="262"/>
      <c r="P15" s="263"/>
      <c r="Q15" s="263"/>
      <c r="R15" s="263"/>
      <c r="S15" s="263"/>
      <c r="T15" s="263"/>
      <c r="U15" s="263"/>
      <c r="V15" s="261">
        <v>364</v>
      </c>
      <c r="W15" s="260"/>
      <c r="X15" s="9" t="s">
        <v>394</v>
      </c>
      <c r="Y15" s="142"/>
      <c r="Z15" s="68" t="s">
        <v>2636</v>
      </c>
      <c r="AA15" s="12"/>
      <c r="AB15" s="12"/>
      <c r="AC15" s="12"/>
      <c r="AD15" s="67"/>
      <c r="AE15" s="67"/>
      <c r="AF15" s="99"/>
      <c r="AG15" s="99"/>
      <c r="AH15" s="99"/>
      <c r="AI15" s="99"/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148"/>
      <c r="AW15" s="149"/>
      <c r="AX15" s="149"/>
      <c r="AY15" s="51"/>
      <c r="AZ15" s="148"/>
      <c r="BA15" s="149"/>
      <c r="BB15" s="149"/>
      <c r="BC15" s="51"/>
      <c r="BD15" s="296">
        <f>ROUND(ROUND(K9*AT15,0)*(1+AX10),0)+(ROUND(ROUND(V15*AT15,0)*(1+BB10),0))</f>
        <v>731</v>
      </c>
      <c r="BE15" s="22"/>
    </row>
    <row r="16" spans="1:58" ht="17.100000000000001" customHeight="1">
      <c r="A16" s="4">
        <v>15</v>
      </c>
      <c r="B16" s="5">
        <v>2249</v>
      </c>
      <c r="C16" s="6" t="s">
        <v>240</v>
      </c>
      <c r="D16" s="192" t="s">
        <v>218</v>
      </c>
      <c r="E16" s="227"/>
      <c r="F16" s="227"/>
      <c r="G16" s="227"/>
      <c r="H16" s="227"/>
      <c r="I16" s="227"/>
      <c r="J16" s="227"/>
      <c r="K16" s="146"/>
      <c r="L16" s="146"/>
      <c r="M16" s="146"/>
      <c r="N16" s="10"/>
      <c r="O16" s="256" t="s">
        <v>232</v>
      </c>
      <c r="P16" s="257"/>
      <c r="Q16" s="257"/>
      <c r="R16" s="257"/>
      <c r="S16" s="257"/>
      <c r="T16" s="257"/>
      <c r="U16" s="257"/>
      <c r="V16" s="146"/>
      <c r="W16" s="146"/>
      <c r="X16" s="146"/>
      <c r="Y16" s="41"/>
      <c r="Z16" s="66"/>
      <c r="AA16" s="12"/>
      <c r="AB16" s="12"/>
      <c r="AC16" s="12"/>
      <c r="AD16" s="67"/>
      <c r="AE16" s="67"/>
      <c r="AF16" s="12"/>
      <c r="AG16" s="131"/>
      <c r="AH16" s="131"/>
      <c r="AI16" s="99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/>
      <c r="AW16" s="149"/>
      <c r="AX16" s="149"/>
      <c r="AY16" s="150"/>
      <c r="AZ16" s="148"/>
      <c r="BA16" s="149"/>
      <c r="BB16" s="149"/>
      <c r="BC16" s="150"/>
      <c r="BD16" s="296">
        <f>ROUND(K17*(1+AX10),0)+(ROUND(V17*(1+BB10),0))</f>
        <v>525</v>
      </c>
      <c r="BE16" s="22"/>
    </row>
    <row r="17" spans="1:57" ht="17.100000000000001" customHeight="1">
      <c r="A17" s="4">
        <v>15</v>
      </c>
      <c r="B17" s="5">
        <v>2250</v>
      </c>
      <c r="C17" s="6" t="s">
        <v>241</v>
      </c>
      <c r="D17" s="228"/>
      <c r="E17" s="229"/>
      <c r="F17" s="229"/>
      <c r="G17" s="229"/>
      <c r="H17" s="229"/>
      <c r="I17" s="229"/>
      <c r="J17" s="229"/>
      <c r="K17" s="261">
        <v>274</v>
      </c>
      <c r="L17" s="261"/>
      <c r="M17" s="9" t="s">
        <v>394</v>
      </c>
      <c r="N17" s="102"/>
      <c r="O17" s="258"/>
      <c r="P17" s="259"/>
      <c r="Q17" s="259"/>
      <c r="R17" s="259"/>
      <c r="S17" s="259"/>
      <c r="T17" s="259"/>
      <c r="U17" s="259"/>
      <c r="V17" s="261">
        <f>'[1]1居宅介護(身介重度、単一日中・早朝・夜間)'!V12-'[1]1居宅介護(身介重度、単一日中・早朝・夜間)'!V10</f>
        <v>91</v>
      </c>
      <c r="W17" s="261"/>
      <c r="X17" s="15" t="s">
        <v>394</v>
      </c>
      <c r="Y17" s="136"/>
      <c r="Z17" s="68" t="s">
        <v>2636</v>
      </c>
      <c r="AA17" s="12"/>
      <c r="AB17" s="12"/>
      <c r="AC17" s="12"/>
      <c r="AD17" s="67"/>
      <c r="AE17" s="67"/>
      <c r="AF17" s="99"/>
      <c r="AG17" s="99"/>
      <c r="AH17" s="99"/>
      <c r="AI17" s="99"/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148"/>
      <c r="AW17" s="149"/>
      <c r="AX17" s="149"/>
      <c r="AY17" s="150"/>
      <c r="AZ17" s="148"/>
      <c r="BA17" s="149"/>
      <c r="BB17" s="149"/>
      <c r="BC17" s="150"/>
      <c r="BD17" s="18">
        <f>ROUND(ROUND(K17*AT17,0)*(1+AX10),0)+(ROUND(ROUND(V17*AT17,0)*(1+BB10),0))</f>
        <v>525</v>
      </c>
      <c r="BE17" s="120"/>
    </row>
    <row r="18" spans="1:57" ht="17.100000000000001" customHeight="1">
      <c r="A18" s="4">
        <v>15</v>
      </c>
      <c r="B18" s="5">
        <v>2251</v>
      </c>
      <c r="C18" s="6" t="s">
        <v>242</v>
      </c>
      <c r="D18" s="228"/>
      <c r="E18" s="229"/>
      <c r="F18" s="229"/>
      <c r="G18" s="229"/>
      <c r="H18" s="229"/>
      <c r="I18" s="229"/>
      <c r="J18" s="229"/>
      <c r="K18" s="180"/>
      <c r="L18" s="180"/>
      <c r="M18" s="180"/>
      <c r="N18" s="13"/>
      <c r="O18" s="256" t="s">
        <v>234</v>
      </c>
      <c r="P18" s="257"/>
      <c r="Q18" s="257"/>
      <c r="R18" s="257"/>
      <c r="S18" s="257"/>
      <c r="T18" s="257"/>
      <c r="U18" s="257"/>
      <c r="V18" s="146"/>
      <c r="W18" s="146"/>
      <c r="X18" s="146"/>
      <c r="Y18" s="41"/>
      <c r="Z18" s="66"/>
      <c r="AA18" s="12"/>
      <c r="AB18" s="12"/>
      <c r="AC18" s="12"/>
      <c r="AD18" s="67"/>
      <c r="AE18" s="67"/>
      <c r="AF18" s="12"/>
      <c r="AG18" s="131"/>
      <c r="AH18" s="131"/>
      <c r="AI18" s="99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148"/>
      <c r="AW18" s="149"/>
      <c r="AX18" s="149"/>
      <c r="AY18" s="150"/>
      <c r="AZ18" s="148"/>
      <c r="BA18" s="149"/>
      <c r="BB18" s="149"/>
      <c r="BC18" s="150"/>
      <c r="BD18" s="296">
        <f>ROUND(K17*(1+AX10),0)+(ROUND(V19*(1+BB10),0))</f>
        <v>639</v>
      </c>
      <c r="BE18" s="22"/>
    </row>
    <row r="19" spans="1:57" ht="17.100000000000001" customHeight="1">
      <c r="A19" s="4">
        <v>15</v>
      </c>
      <c r="B19" s="5">
        <v>2252</v>
      </c>
      <c r="C19" s="6" t="s">
        <v>243</v>
      </c>
      <c r="D19" s="228"/>
      <c r="E19" s="229"/>
      <c r="F19" s="229"/>
      <c r="G19" s="229"/>
      <c r="H19" s="229"/>
      <c r="I19" s="229"/>
      <c r="J19" s="229"/>
      <c r="K19" s="261"/>
      <c r="L19" s="261"/>
      <c r="M19" s="9"/>
      <c r="N19" s="102"/>
      <c r="O19" s="262"/>
      <c r="P19" s="263"/>
      <c r="Q19" s="263"/>
      <c r="R19" s="263"/>
      <c r="S19" s="263"/>
      <c r="T19" s="263"/>
      <c r="U19" s="263"/>
      <c r="V19" s="261">
        <f>'[1]1居宅介護(身介重度、単一日中・早朝・夜間)'!V14-'[1]1居宅介護(身介重度、単一日中・早朝・夜間)'!V10</f>
        <v>182</v>
      </c>
      <c r="W19" s="261"/>
      <c r="X19" s="15" t="s">
        <v>394</v>
      </c>
      <c r="Y19" s="136"/>
      <c r="Z19" s="68" t="s">
        <v>2636</v>
      </c>
      <c r="AA19" s="12"/>
      <c r="AB19" s="12"/>
      <c r="AC19" s="12"/>
      <c r="AD19" s="67"/>
      <c r="AE19" s="67"/>
      <c r="AF19" s="99"/>
      <c r="AG19" s="99"/>
      <c r="AH19" s="99"/>
      <c r="AI19" s="99"/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148"/>
      <c r="AW19" s="149"/>
      <c r="AX19" s="149"/>
      <c r="AY19" s="150"/>
      <c r="AZ19" s="148"/>
      <c r="BA19" s="149"/>
      <c r="BB19" s="149"/>
      <c r="BC19" s="150"/>
      <c r="BD19" s="18">
        <f>ROUND(ROUND(K17*AT19,0)*(1+AX10),0)+(ROUND(ROUND(V19*AT19,0)*(1+BB10),0))</f>
        <v>639</v>
      </c>
      <c r="BE19" s="22"/>
    </row>
    <row r="20" spans="1:57" ht="17.100000000000001" customHeight="1">
      <c r="A20" s="4">
        <v>15</v>
      </c>
      <c r="B20" s="5">
        <v>2253</v>
      </c>
      <c r="C20" s="6" t="s">
        <v>244</v>
      </c>
      <c r="D20" s="228"/>
      <c r="E20" s="229"/>
      <c r="F20" s="229"/>
      <c r="G20" s="229"/>
      <c r="H20" s="229"/>
      <c r="I20" s="229"/>
      <c r="J20" s="229"/>
      <c r="K20" s="180"/>
      <c r="L20" s="180"/>
      <c r="M20" s="180"/>
      <c r="N20" s="13"/>
      <c r="O20" s="256" t="s">
        <v>237</v>
      </c>
      <c r="P20" s="257"/>
      <c r="Q20" s="257"/>
      <c r="R20" s="257"/>
      <c r="S20" s="257"/>
      <c r="T20" s="257"/>
      <c r="U20" s="257"/>
      <c r="V20" s="146"/>
      <c r="W20" s="146"/>
      <c r="X20" s="146"/>
      <c r="Y20" s="41"/>
      <c r="Z20" s="66"/>
      <c r="AA20" s="12"/>
      <c r="AB20" s="12"/>
      <c r="AC20" s="12"/>
      <c r="AD20" s="67"/>
      <c r="AE20" s="67"/>
      <c r="AF20" s="12"/>
      <c r="AG20" s="131"/>
      <c r="AH20" s="131"/>
      <c r="AI20" s="99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149"/>
      <c r="AX20" s="149"/>
      <c r="AY20" s="150"/>
      <c r="AZ20" s="148"/>
      <c r="BA20" s="149"/>
      <c r="BB20" s="149"/>
      <c r="BC20" s="150"/>
      <c r="BD20" s="296">
        <f>ROUND(K17*(1+AX10),0)+(ROUND(V21*(1+BB10),0))</f>
        <v>754</v>
      </c>
      <c r="BE20" s="22"/>
    </row>
    <row r="21" spans="1:57" ht="17.100000000000001" customHeight="1">
      <c r="A21" s="4">
        <v>15</v>
      </c>
      <c r="B21" s="5">
        <v>2254</v>
      </c>
      <c r="C21" s="6" t="s">
        <v>245</v>
      </c>
      <c r="D21" s="254"/>
      <c r="E21" s="255"/>
      <c r="F21" s="255"/>
      <c r="G21" s="255"/>
      <c r="H21" s="255"/>
      <c r="I21" s="255"/>
      <c r="J21" s="255"/>
      <c r="K21" s="260"/>
      <c r="L21" s="260"/>
      <c r="M21" s="15"/>
      <c r="N21" s="110"/>
      <c r="O21" s="262"/>
      <c r="P21" s="263"/>
      <c r="Q21" s="263"/>
      <c r="R21" s="263"/>
      <c r="S21" s="263"/>
      <c r="T21" s="263"/>
      <c r="U21" s="263"/>
      <c r="V21" s="261">
        <v>274</v>
      </c>
      <c r="W21" s="261"/>
      <c r="X21" s="15" t="s">
        <v>394</v>
      </c>
      <c r="Y21" s="136"/>
      <c r="Z21" s="68" t="s">
        <v>2636</v>
      </c>
      <c r="AA21" s="12"/>
      <c r="AB21" s="12"/>
      <c r="AC21" s="12"/>
      <c r="AD21" s="67"/>
      <c r="AE21" s="67"/>
      <c r="AF21" s="99"/>
      <c r="AG21" s="99"/>
      <c r="AH21" s="99"/>
      <c r="AI21" s="99"/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149"/>
      <c r="AY21" s="150"/>
      <c r="AZ21" s="148"/>
      <c r="BA21" s="149"/>
      <c r="BB21" s="149"/>
      <c r="BC21" s="150"/>
      <c r="BD21" s="18">
        <f>ROUND(ROUND(K17*AT21,0)*(1+AX10),0)+(ROUND(ROUND(V21*AT21,0)*(1+BB10),0))</f>
        <v>754</v>
      </c>
      <c r="BE21" s="22"/>
    </row>
    <row r="22" spans="1:57" ht="17.100000000000001" customHeight="1">
      <c r="A22" s="4">
        <v>15</v>
      </c>
      <c r="B22" s="5">
        <v>2255</v>
      </c>
      <c r="C22" s="6" t="s">
        <v>246</v>
      </c>
      <c r="D22" s="192" t="s">
        <v>220</v>
      </c>
      <c r="E22" s="227"/>
      <c r="F22" s="227"/>
      <c r="G22" s="227"/>
      <c r="H22" s="227"/>
      <c r="I22" s="227"/>
      <c r="J22" s="227"/>
      <c r="K22" s="146"/>
      <c r="L22" s="146"/>
      <c r="M22" s="146"/>
      <c r="N22" s="10"/>
      <c r="O22" s="256" t="s">
        <v>232</v>
      </c>
      <c r="P22" s="257"/>
      <c r="Q22" s="257"/>
      <c r="R22" s="257"/>
      <c r="S22" s="257"/>
      <c r="T22" s="257"/>
      <c r="U22" s="257"/>
      <c r="V22" s="146"/>
      <c r="W22" s="146"/>
      <c r="X22" s="146"/>
      <c r="Y22" s="41"/>
      <c r="Z22" s="66"/>
      <c r="AA22" s="12"/>
      <c r="AB22" s="12"/>
      <c r="AC22" s="12"/>
      <c r="AD22" s="67"/>
      <c r="AE22" s="67"/>
      <c r="AF22" s="12"/>
      <c r="AG22" s="131"/>
      <c r="AH22" s="131"/>
      <c r="AI22" s="99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148"/>
      <c r="AW22" s="149"/>
      <c r="AX22" s="149"/>
      <c r="AY22" s="150"/>
      <c r="AZ22" s="148"/>
      <c r="BA22" s="149"/>
      <c r="BB22" s="149"/>
      <c r="BC22" s="150"/>
      <c r="BD22" s="296">
        <f>ROUND(K23*(1+AX10),0)+(ROUND(V23*(1+BB10),0))</f>
        <v>662</v>
      </c>
      <c r="BE22" s="22"/>
    </row>
    <row r="23" spans="1:57" ht="17.100000000000001" customHeight="1">
      <c r="A23" s="4">
        <v>15</v>
      </c>
      <c r="B23" s="5">
        <v>2256</v>
      </c>
      <c r="C23" s="6" t="s">
        <v>247</v>
      </c>
      <c r="D23" s="228"/>
      <c r="E23" s="229"/>
      <c r="F23" s="229"/>
      <c r="G23" s="229"/>
      <c r="H23" s="229"/>
      <c r="I23" s="229"/>
      <c r="J23" s="229"/>
      <c r="K23" s="261">
        <v>365</v>
      </c>
      <c r="L23" s="261"/>
      <c r="M23" s="9" t="s">
        <v>394</v>
      </c>
      <c r="N23" s="102"/>
      <c r="O23" s="258"/>
      <c r="P23" s="259"/>
      <c r="Q23" s="259"/>
      <c r="R23" s="259"/>
      <c r="S23" s="259"/>
      <c r="T23" s="259"/>
      <c r="U23" s="259"/>
      <c r="V23" s="261">
        <f>'[1]1居宅介護(身介重度、単一日中・早朝・夜間)'!V14-'[1]1居宅介護(身介重度、単一日中・早朝・夜間)'!V12</f>
        <v>91</v>
      </c>
      <c r="W23" s="261"/>
      <c r="X23" s="15" t="s">
        <v>394</v>
      </c>
      <c r="Y23" s="136"/>
      <c r="Z23" s="68" t="s">
        <v>2636</v>
      </c>
      <c r="AA23" s="12"/>
      <c r="AB23" s="12"/>
      <c r="AC23" s="12"/>
      <c r="AD23" s="67"/>
      <c r="AE23" s="67"/>
      <c r="AF23" s="99"/>
      <c r="AG23" s="99"/>
      <c r="AH23" s="99"/>
      <c r="AI23" s="99"/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148"/>
      <c r="AW23" s="149"/>
      <c r="AX23" s="149"/>
      <c r="AY23" s="150"/>
      <c r="AZ23" s="148"/>
      <c r="BA23" s="149"/>
      <c r="BB23" s="149"/>
      <c r="BC23" s="150"/>
      <c r="BD23" s="18">
        <f>ROUND(ROUND(K23*AT23,0)*(1+AX10),0)+(ROUND(ROUND(V23*AT23,0)*(1+BB10),0))</f>
        <v>662</v>
      </c>
      <c r="BE23" s="120"/>
    </row>
    <row r="24" spans="1:57" ht="17.100000000000001" customHeight="1">
      <c r="A24" s="4">
        <v>15</v>
      </c>
      <c r="B24" s="5">
        <v>2097</v>
      </c>
      <c r="C24" s="6" t="s">
        <v>590</v>
      </c>
      <c r="D24" s="228"/>
      <c r="E24" s="229"/>
      <c r="F24" s="229"/>
      <c r="G24" s="229"/>
      <c r="H24" s="229"/>
      <c r="I24" s="229"/>
      <c r="J24" s="229"/>
      <c r="K24" s="180"/>
      <c r="L24" s="180"/>
      <c r="M24" s="180"/>
      <c r="N24" s="13"/>
      <c r="O24" s="256" t="s">
        <v>234</v>
      </c>
      <c r="P24" s="257"/>
      <c r="Q24" s="257"/>
      <c r="R24" s="257"/>
      <c r="S24" s="257"/>
      <c r="T24" s="257"/>
      <c r="U24" s="257"/>
      <c r="V24" s="146"/>
      <c r="W24" s="146"/>
      <c r="X24" s="146"/>
      <c r="Y24" s="41"/>
      <c r="Z24" s="66"/>
      <c r="AA24" s="12"/>
      <c r="AB24" s="12"/>
      <c r="AC24" s="12"/>
      <c r="AD24" s="67"/>
      <c r="AE24" s="67"/>
      <c r="AF24" s="12"/>
      <c r="AG24" s="131"/>
      <c r="AH24" s="131"/>
      <c r="AI24" s="99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148"/>
      <c r="AW24" s="149"/>
      <c r="AX24" s="149"/>
      <c r="AY24" s="150"/>
      <c r="AZ24" s="148"/>
      <c r="BA24" s="149"/>
      <c r="BB24" s="149"/>
      <c r="BC24" s="150"/>
      <c r="BD24" s="296">
        <f>ROUND(K23*(1+AX10),0)+(ROUND(V25*(1+BB10),0))</f>
        <v>777</v>
      </c>
      <c r="BE24" s="22"/>
    </row>
    <row r="25" spans="1:57" ht="17.100000000000001" customHeight="1">
      <c r="A25" s="4">
        <v>15</v>
      </c>
      <c r="B25" s="5">
        <v>2098</v>
      </c>
      <c r="C25" s="6" t="s">
        <v>591</v>
      </c>
      <c r="D25" s="254"/>
      <c r="E25" s="255"/>
      <c r="F25" s="255"/>
      <c r="G25" s="255"/>
      <c r="H25" s="255"/>
      <c r="I25" s="255"/>
      <c r="J25" s="255"/>
      <c r="K25" s="260"/>
      <c r="L25" s="260"/>
      <c r="M25" s="15"/>
      <c r="N25" s="110"/>
      <c r="O25" s="262"/>
      <c r="P25" s="263"/>
      <c r="Q25" s="263"/>
      <c r="R25" s="263"/>
      <c r="S25" s="263"/>
      <c r="T25" s="263"/>
      <c r="U25" s="263"/>
      <c r="V25" s="261">
        <v>183</v>
      </c>
      <c r="W25" s="261"/>
      <c r="X25" s="15" t="s">
        <v>394</v>
      </c>
      <c r="Y25" s="136"/>
      <c r="Z25" s="68" t="s">
        <v>2636</v>
      </c>
      <c r="AA25" s="12"/>
      <c r="AB25" s="12"/>
      <c r="AC25" s="12"/>
      <c r="AD25" s="67"/>
      <c r="AE25" s="67"/>
      <c r="AF25" s="99"/>
      <c r="AG25" s="99"/>
      <c r="AH25" s="99"/>
      <c r="AI25" s="99"/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148"/>
      <c r="AW25" s="149"/>
      <c r="AX25" s="149"/>
      <c r="AY25" s="150"/>
      <c r="AZ25" s="148"/>
      <c r="BA25" s="149"/>
      <c r="BB25" s="149"/>
      <c r="BC25" s="150"/>
      <c r="BD25" s="18">
        <f>ROUND(ROUND(K23*AT25,0)*(1+AX10),0)+(ROUND(ROUND(V25*AT25,0)*(1+BB10),0))</f>
        <v>777</v>
      </c>
      <c r="BE25" s="22"/>
    </row>
    <row r="26" spans="1:57" ht="17.100000000000001" customHeight="1">
      <c r="A26" s="4">
        <v>15</v>
      </c>
      <c r="B26" s="5">
        <v>2257</v>
      </c>
      <c r="C26" s="6" t="s">
        <v>248</v>
      </c>
      <c r="D26" s="192" t="s">
        <v>221</v>
      </c>
      <c r="E26" s="227"/>
      <c r="F26" s="227"/>
      <c r="G26" s="227"/>
      <c r="H26" s="227"/>
      <c r="I26" s="227"/>
      <c r="J26" s="227"/>
      <c r="K26" s="146"/>
      <c r="L26" s="146"/>
      <c r="M26" s="146"/>
      <c r="N26" s="10"/>
      <c r="O26" s="256" t="s">
        <v>232</v>
      </c>
      <c r="P26" s="257"/>
      <c r="Q26" s="257"/>
      <c r="R26" s="257"/>
      <c r="S26" s="257"/>
      <c r="T26" s="257"/>
      <c r="U26" s="257"/>
      <c r="V26" s="146"/>
      <c r="W26" s="146"/>
      <c r="X26" s="146"/>
      <c r="Y26" s="41"/>
      <c r="Z26" s="66"/>
      <c r="AA26" s="12"/>
      <c r="AB26" s="12"/>
      <c r="AC26" s="12"/>
      <c r="AD26" s="67"/>
      <c r="AE26" s="67"/>
      <c r="AF26" s="12"/>
      <c r="AG26" s="131"/>
      <c r="AH26" s="131"/>
      <c r="AI26" s="99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148"/>
      <c r="AW26" s="149"/>
      <c r="AX26" s="149"/>
      <c r="AY26" s="150"/>
      <c r="AZ26" s="148"/>
      <c r="BA26" s="149"/>
      <c r="BB26" s="149"/>
      <c r="BC26" s="150"/>
      <c r="BD26" s="296">
        <f>ROUND(K27*(1+AX10),0)+(ROUND(V27*(1+BB10),0))</f>
        <v>799</v>
      </c>
      <c r="BE26" s="22"/>
    </row>
    <row r="27" spans="1:57" ht="17.100000000000001" customHeight="1">
      <c r="A27" s="4">
        <v>15</v>
      </c>
      <c r="B27" s="5">
        <v>2258</v>
      </c>
      <c r="C27" s="6" t="s">
        <v>249</v>
      </c>
      <c r="D27" s="254"/>
      <c r="E27" s="255"/>
      <c r="F27" s="255"/>
      <c r="G27" s="255"/>
      <c r="H27" s="255"/>
      <c r="I27" s="255"/>
      <c r="J27" s="255"/>
      <c r="K27" s="260">
        <v>456</v>
      </c>
      <c r="L27" s="260"/>
      <c r="M27" s="15" t="s">
        <v>394</v>
      </c>
      <c r="N27" s="110"/>
      <c r="O27" s="258"/>
      <c r="P27" s="259"/>
      <c r="Q27" s="259"/>
      <c r="R27" s="259"/>
      <c r="S27" s="259"/>
      <c r="T27" s="259"/>
      <c r="U27" s="259"/>
      <c r="V27" s="260">
        <v>92</v>
      </c>
      <c r="W27" s="260"/>
      <c r="X27" s="15" t="s">
        <v>394</v>
      </c>
      <c r="Y27" s="136"/>
      <c r="Z27" s="68" t="s">
        <v>2636</v>
      </c>
      <c r="AA27" s="12"/>
      <c r="AB27" s="12"/>
      <c r="AC27" s="12"/>
      <c r="AD27" s="67"/>
      <c r="AE27" s="67"/>
      <c r="AF27" s="99"/>
      <c r="AG27" s="99"/>
      <c r="AH27" s="99"/>
      <c r="AI27" s="99"/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53"/>
      <c r="AW27" s="54"/>
      <c r="AX27" s="54"/>
      <c r="AY27" s="55"/>
      <c r="AZ27" s="53"/>
      <c r="BA27" s="54"/>
      <c r="BB27" s="54"/>
      <c r="BC27" s="55"/>
      <c r="BD27" s="18">
        <f>ROUND(ROUND(K27*AT27,0)*(1+AX10),0)+(ROUND(ROUND(V27*AT27,0)*(1+BB10),0))</f>
        <v>799</v>
      </c>
      <c r="BE27" s="122"/>
    </row>
    <row r="28" spans="1:57" ht="17.100000000000001" customHeight="1">
      <c r="A28" s="72"/>
    </row>
    <row r="29" spans="1:57" ht="17.100000000000001" customHeight="1">
      <c r="A29" s="72"/>
    </row>
    <row r="30" spans="1:57" ht="17.100000000000001" customHeight="1">
      <c r="A30" s="72"/>
      <c r="B30" s="72" t="s">
        <v>592</v>
      </c>
    </row>
    <row r="31" spans="1:57" ht="17.100000000000001" customHeight="1">
      <c r="A31" s="1" t="s">
        <v>2626</v>
      </c>
      <c r="B31" s="73"/>
      <c r="C31" s="155" t="s">
        <v>387</v>
      </c>
      <c r="D31" s="74"/>
      <c r="E31" s="75"/>
      <c r="F31" s="75"/>
      <c r="G31" s="75"/>
      <c r="H31" s="75"/>
      <c r="I31" s="75"/>
      <c r="J31" s="75"/>
      <c r="K31" s="11"/>
      <c r="L31" s="11"/>
      <c r="M31" s="11"/>
      <c r="N31" s="11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211" t="s">
        <v>2627</v>
      </c>
      <c r="AA31" s="211"/>
      <c r="AB31" s="211"/>
      <c r="AC31" s="211"/>
      <c r="AD31" s="7"/>
      <c r="AE31" s="76"/>
      <c r="AF31" s="75"/>
      <c r="AG31" s="76"/>
      <c r="AH31" s="76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184" t="s">
        <v>388</v>
      </c>
      <c r="BE31" s="184" t="s">
        <v>389</v>
      </c>
    </row>
    <row r="32" spans="1:57" ht="17.100000000000001" customHeight="1">
      <c r="A32" s="2" t="s">
        <v>390</v>
      </c>
      <c r="B32" s="3" t="s">
        <v>391</v>
      </c>
      <c r="C32" s="16"/>
      <c r="D32" s="116"/>
      <c r="E32" s="99"/>
      <c r="F32" s="99"/>
      <c r="G32" s="99"/>
      <c r="H32" s="99"/>
      <c r="I32" s="117" t="s">
        <v>2637</v>
      </c>
      <c r="J32" s="99"/>
      <c r="K32" s="12"/>
      <c r="L32" s="12"/>
      <c r="M32" s="12"/>
      <c r="N32" s="11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15"/>
      <c r="AA32" s="80"/>
      <c r="AB32" s="80"/>
      <c r="AC32" s="80"/>
      <c r="AD32" s="80"/>
      <c r="AE32" s="81"/>
      <c r="AF32" s="80"/>
      <c r="AG32" s="81"/>
      <c r="AH32" s="81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3"/>
      <c r="BD32" s="185" t="s">
        <v>392</v>
      </c>
      <c r="BE32" s="185" t="s">
        <v>393</v>
      </c>
    </row>
    <row r="33" spans="1:57" ht="17.100000000000001" customHeight="1">
      <c r="A33" s="4">
        <v>15</v>
      </c>
      <c r="B33" s="5">
        <v>2259</v>
      </c>
      <c r="C33" s="6" t="s">
        <v>2839</v>
      </c>
      <c r="D33" s="192" t="s">
        <v>1168</v>
      </c>
      <c r="E33" s="227"/>
      <c r="F33" s="227"/>
      <c r="G33" s="227"/>
      <c r="H33" s="227"/>
      <c r="I33" s="227"/>
      <c r="J33" s="227"/>
      <c r="K33" s="146"/>
      <c r="L33" s="146"/>
      <c r="M33" s="146"/>
      <c r="N33" s="10"/>
      <c r="O33" s="256" t="s">
        <v>250</v>
      </c>
      <c r="P33" s="257"/>
      <c r="Q33" s="257"/>
      <c r="R33" s="257"/>
      <c r="S33" s="257"/>
      <c r="T33" s="257"/>
      <c r="U33" s="257"/>
      <c r="V33" s="146"/>
      <c r="W33" s="146"/>
      <c r="X33" s="146"/>
      <c r="Y33" s="41"/>
      <c r="Z33" s="15"/>
      <c r="AA33" s="80"/>
      <c r="AB33" s="80"/>
      <c r="AC33" s="80"/>
      <c r="AD33" s="80"/>
      <c r="AE33" s="81"/>
      <c r="AF33" s="80"/>
      <c r="AG33" s="81"/>
      <c r="AH33" s="81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208" t="s">
        <v>443</v>
      </c>
      <c r="BA33" s="209"/>
      <c r="BB33" s="209"/>
      <c r="BC33" s="210"/>
      <c r="BD33" s="296">
        <f>ROUND(ROUND(K34*(1+BB35),0)+V34,0)</f>
        <v>320</v>
      </c>
      <c r="BE33" s="22" t="s">
        <v>120</v>
      </c>
    </row>
    <row r="34" spans="1:57" ht="17.100000000000001" customHeight="1">
      <c r="A34" s="4">
        <v>15</v>
      </c>
      <c r="B34" s="5">
        <v>2260</v>
      </c>
      <c r="C34" s="6" t="s">
        <v>2840</v>
      </c>
      <c r="D34" s="228"/>
      <c r="E34" s="229"/>
      <c r="F34" s="229"/>
      <c r="G34" s="229"/>
      <c r="H34" s="229"/>
      <c r="I34" s="229"/>
      <c r="J34" s="229"/>
      <c r="K34" s="261">
        <v>184</v>
      </c>
      <c r="L34" s="261"/>
      <c r="M34" s="9" t="s">
        <v>394</v>
      </c>
      <c r="N34" s="102"/>
      <c r="O34" s="262"/>
      <c r="P34" s="263"/>
      <c r="Q34" s="263"/>
      <c r="R34" s="263"/>
      <c r="S34" s="263"/>
      <c r="T34" s="263"/>
      <c r="U34" s="263"/>
      <c r="V34" s="261">
        <f>'[1]1居宅介護(身介重度、単一日中・早朝・夜間)'!V10-'[1]1居宅介護(身介重度、単一日中・早朝・夜間)'!V8</f>
        <v>90</v>
      </c>
      <c r="W34" s="261"/>
      <c r="X34" s="9" t="s">
        <v>394</v>
      </c>
      <c r="Y34" s="142"/>
      <c r="Z34" s="15"/>
      <c r="AA34" s="80"/>
      <c r="AB34" s="80"/>
      <c r="AC34" s="80"/>
      <c r="AD34" s="80"/>
      <c r="AE34" s="81"/>
      <c r="AF34" s="80"/>
      <c r="AG34" s="81"/>
      <c r="AH34" s="81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17" t="s">
        <v>2622</v>
      </c>
      <c r="AX34" s="186">
        <v>1</v>
      </c>
      <c r="AY34" s="187"/>
      <c r="AZ34" s="208"/>
      <c r="BA34" s="209"/>
      <c r="BB34" s="209"/>
      <c r="BC34" s="210"/>
      <c r="BD34" s="296">
        <f>ROUND(ROUND(K34*AX34,0)*(1+BB35),0)+(ROUND(V34*AX34,0))</f>
        <v>320</v>
      </c>
      <c r="BE34" s="119"/>
    </row>
    <row r="35" spans="1:57" ht="17.100000000000001" customHeight="1">
      <c r="A35" s="4">
        <v>15</v>
      </c>
      <c r="B35" s="5">
        <v>2099</v>
      </c>
      <c r="C35" s="6" t="s">
        <v>2841</v>
      </c>
      <c r="D35" s="104"/>
      <c r="E35" s="104"/>
      <c r="F35" s="104"/>
      <c r="G35" s="104"/>
      <c r="H35" s="104"/>
      <c r="I35" s="104"/>
      <c r="J35" s="104"/>
      <c r="K35" s="9"/>
      <c r="L35" s="9"/>
      <c r="M35" s="9"/>
      <c r="N35" s="9"/>
      <c r="O35" s="256" t="s">
        <v>251</v>
      </c>
      <c r="P35" s="257"/>
      <c r="Q35" s="257"/>
      <c r="R35" s="257"/>
      <c r="S35" s="257"/>
      <c r="T35" s="257"/>
      <c r="U35" s="257"/>
      <c r="V35" s="146"/>
      <c r="W35" s="146"/>
      <c r="X35" s="146"/>
      <c r="Y35" s="41"/>
      <c r="Z35" s="66"/>
      <c r="AA35" s="12"/>
      <c r="AB35" s="12"/>
      <c r="AC35" s="12"/>
      <c r="AD35" s="67"/>
      <c r="AE35" s="67"/>
      <c r="AF35" s="12"/>
      <c r="AG35" s="131"/>
      <c r="AH35" s="131"/>
      <c r="AI35" s="99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31"/>
      <c r="AX35" s="32"/>
      <c r="AY35" s="33"/>
      <c r="AZ35" s="148" t="s">
        <v>2637</v>
      </c>
      <c r="BA35" s="40" t="s">
        <v>2622</v>
      </c>
      <c r="BB35" s="199">
        <v>0.25</v>
      </c>
      <c r="BC35" s="199"/>
      <c r="BD35" s="296">
        <f>ROUND(ROUND(K34*(1+BB35),0)+V36,0)</f>
        <v>411</v>
      </c>
      <c r="BE35" s="100"/>
    </row>
    <row r="36" spans="1:57" ht="17.100000000000001" customHeight="1">
      <c r="A36" s="4">
        <v>15</v>
      </c>
      <c r="B36" s="5">
        <v>2100</v>
      </c>
      <c r="C36" s="6" t="s">
        <v>2842</v>
      </c>
      <c r="D36" s="104"/>
      <c r="E36" s="104"/>
      <c r="F36" s="104"/>
      <c r="G36" s="104"/>
      <c r="H36" s="104"/>
      <c r="I36" s="104"/>
      <c r="J36" s="104"/>
      <c r="K36" s="9"/>
      <c r="L36" s="9"/>
      <c r="M36" s="9"/>
      <c r="N36" s="9"/>
      <c r="O36" s="262"/>
      <c r="P36" s="263"/>
      <c r="Q36" s="263"/>
      <c r="R36" s="263"/>
      <c r="S36" s="263"/>
      <c r="T36" s="263"/>
      <c r="U36" s="263"/>
      <c r="V36" s="261">
        <f>'[1]1居宅介護(身介重度、単一日中・早朝・夜間)'!V12-'[1]1居宅介護(身介重度、単一日中・早朝・夜間)'!V8</f>
        <v>181</v>
      </c>
      <c r="W36" s="261"/>
      <c r="X36" s="9" t="s">
        <v>394</v>
      </c>
      <c r="Y36" s="142"/>
      <c r="Z36" s="68" t="s">
        <v>2636</v>
      </c>
      <c r="AA36" s="12"/>
      <c r="AB36" s="12"/>
      <c r="AC36" s="12"/>
      <c r="AD36" s="67"/>
      <c r="AE36" s="67"/>
      <c r="AF36" s="99"/>
      <c r="AG36" s="99"/>
      <c r="AH36" s="99"/>
      <c r="AI36" s="99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7" t="s">
        <v>2622</v>
      </c>
      <c r="AX36" s="186">
        <v>1</v>
      </c>
      <c r="AY36" s="187"/>
      <c r="AZ36" s="148"/>
      <c r="BA36" s="149"/>
      <c r="BB36" s="149"/>
      <c r="BC36" s="51" t="s">
        <v>898</v>
      </c>
      <c r="BD36" s="296">
        <f>ROUND(ROUND(K34*AX36,0)*(1+BB35),0)+(ROUND(V36*AX36,0))</f>
        <v>411</v>
      </c>
      <c r="BE36" s="22"/>
    </row>
    <row r="37" spans="1:57" ht="17.100000000000001" customHeight="1">
      <c r="A37" s="4">
        <v>15</v>
      </c>
      <c r="B37" s="5">
        <v>2261</v>
      </c>
      <c r="C37" s="6" t="s">
        <v>2843</v>
      </c>
      <c r="D37" s="140"/>
      <c r="E37" s="140"/>
      <c r="F37" s="140"/>
      <c r="G37" s="140"/>
      <c r="H37" s="103"/>
      <c r="I37" s="103"/>
      <c r="J37" s="103"/>
      <c r="K37" s="9"/>
      <c r="L37" s="9"/>
      <c r="M37" s="9"/>
      <c r="N37" s="9"/>
      <c r="O37" s="256" t="s">
        <v>252</v>
      </c>
      <c r="P37" s="257"/>
      <c r="Q37" s="257"/>
      <c r="R37" s="257"/>
      <c r="S37" s="257"/>
      <c r="T37" s="257"/>
      <c r="U37" s="257"/>
      <c r="V37" s="146"/>
      <c r="W37" s="146"/>
      <c r="X37" s="146"/>
      <c r="Y37" s="41"/>
      <c r="Z37" s="66"/>
      <c r="AA37" s="12"/>
      <c r="AB37" s="12"/>
      <c r="AC37" s="12"/>
      <c r="AD37" s="67"/>
      <c r="AE37" s="67"/>
      <c r="AF37" s="12"/>
      <c r="AG37" s="131"/>
      <c r="AH37" s="131"/>
      <c r="AI37" s="99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31"/>
      <c r="AX37" s="32"/>
      <c r="AY37" s="33"/>
      <c r="AZ37" s="148"/>
      <c r="BA37" s="149"/>
      <c r="BB37" s="149"/>
      <c r="BC37" s="51"/>
      <c r="BD37" s="296">
        <f>ROUND(ROUND(K34*(1+BB35),0)+V38,0)</f>
        <v>502</v>
      </c>
      <c r="BE37" s="22"/>
    </row>
    <row r="38" spans="1:57" ht="17.100000000000001" customHeight="1">
      <c r="A38" s="4">
        <v>15</v>
      </c>
      <c r="B38" s="5">
        <v>2262</v>
      </c>
      <c r="C38" s="6" t="s">
        <v>2844</v>
      </c>
      <c r="D38" s="140"/>
      <c r="E38" s="140"/>
      <c r="F38" s="140"/>
      <c r="G38" s="140"/>
      <c r="H38" s="103"/>
      <c r="I38" s="103"/>
      <c r="J38" s="103"/>
      <c r="K38" s="9"/>
      <c r="L38" s="9"/>
      <c r="M38" s="9"/>
      <c r="N38" s="9"/>
      <c r="O38" s="262"/>
      <c r="P38" s="263"/>
      <c r="Q38" s="263"/>
      <c r="R38" s="263"/>
      <c r="S38" s="263"/>
      <c r="T38" s="263"/>
      <c r="U38" s="263"/>
      <c r="V38" s="261">
        <f>'[1]1居宅介護(身介重度、単一日中・早朝・夜間)'!V14-'[1]1居宅介護(身介重度、単一日中・早朝・夜間)'!V8</f>
        <v>272</v>
      </c>
      <c r="W38" s="261"/>
      <c r="X38" s="9" t="s">
        <v>394</v>
      </c>
      <c r="Y38" s="142"/>
      <c r="Z38" s="68" t="s">
        <v>2636</v>
      </c>
      <c r="AA38" s="12"/>
      <c r="AB38" s="12"/>
      <c r="AC38" s="12"/>
      <c r="AD38" s="67"/>
      <c r="AE38" s="67"/>
      <c r="AF38" s="99"/>
      <c r="AG38" s="99"/>
      <c r="AH38" s="99"/>
      <c r="AI38" s="99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7" t="s">
        <v>2622</v>
      </c>
      <c r="AX38" s="186">
        <v>1</v>
      </c>
      <c r="AY38" s="187"/>
      <c r="AZ38" s="148"/>
      <c r="BA38" s="149"/>
      <c r="BB38" s="149"/>
      <c r="BC38" s="51"/>
      <c r="BD38" s="296">
        <f>ROUND(ROUND(K34*AX38,0)*(1+BB35),0)+(ROUND(V38*AX38,0))</f>
        <v>502</v>
      </c>
      <c r="BE38" s="22"/>
    </row>
    <row r="39" spans="1:57" ht="17.100000000000001" customHeight="1">
      <c r="A39" s="4">
        <v>15</v>
      </c>
      <c r="B39" s="5">
        <v>2101</v>
      </c>
      <c r="C39" s="6" t="s">
        <v>2845</v>
      </c>
      <c r="D39" s="140"/>
      <c r="E39" s="140"/>
      <c r="F39" s="140"/>
      <c r="G39" s="140"/>
      <c r="H39" s="103"/>
      <c r="I39" s="103"/>
      <c r="J39" s="103"/>
      <c r="K39" s="9"/>
      <c r="L39" s="9"/>
      <c r="M39" s="9"/>
      <c r="N39" s="9"/>
      <c r="O39" s="256" t="s">
        <v>253</v>
      </c>
      <c r="P39" s="257"/>
      <c r="Q39" s="257"/>
      <c r="R39" s="257"/>
      <c r="S39" s="257"/>
      <c r="T39" s="257"/>
      <c r="U39" s="257"/>
      <c r="V39" s="146"/>
      <c r="W39" s="146"/>
      <c r="X39" s="146"/>
      <c r="Y39" s="41"/>
      <c r="Z39" s="66"/>
      <c r="AA39" s="12"/>
      <c r="AB39" s="12"/>
      <c r="AC39" s="12"/>
      <c r="AD39" s="67"/>
      <c r="AE39" s="67"/>
      <c r="AF39" s="12"/>
      <c r="AG39" s="131"/>
      <c r="AH39" s="131"/>
      <c r="AI39" s="99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31"/>
      <c r="AX39" s="32"/>
      <c r="AY39" s="33"/>
      <c r="AZ39" s="148"/>
      <c r="BA39" s="149"/>
      <c r="BB39" s="149"/>
      <c r="BC39" s="51"/>
      <c r="BD39" s="296">
        <f>ROUND(ROUND(K34*(1+BB35),0)+V40,0)</f>
        <v>594</v>
      </c>
      <c r="BE39" s="22"/>
    </row>
    <row r="40" spans="1:57" ht="17.100000000000001" customHeight="1">
      <c r="A40" s="4">
        <v>15</v>
      </c>
      <c r="B40" s="5">
        <v>2102</v>
      </c>
      <c r="C40" s="6" t="s">
        <v>2846</v>
      </c>
      <c r="D40" s="140"/>
      <c r="E40" s="140"/>
      <c r="F40" s="140"/>
      <c r="G40" s="140"/>
      <c r="H40" s="103"/>
      <c r="I40" s="103"/>
      <c r="J40" s="103"/>
      <c r="K40" s="9"/>
      <c r="L40" s="9"/>
      <c r="M40" s="9"/>
      <c r="N40" s="9"/>
      <c r="O40" s="262"/>
      <c r="P40" s="263"/>
      <c r="Q40" s="263"/>
      <c r="R40" s="263"/>
      <c r="S40" s="263"/>
      <c r="T40" s="263"/>
      <c r="U40" s="263"/>
      <c r="V40" s="261">
        <v>364</v>
      </c>
      <c r="W40" s="261"/>
      <c r="X40" s="9" t="s">
        <v>394</v>
      </c>
      <c r="Y40" s="142"/>
      <c r="Z40" s="68" t="s">
        <v>2636</v>
      </c>
      <c r="AA40" s="12"/>
      <c r="AB40" s="12"/>
      <c r="AC40" s="12"/>
      <c r="AD40" s="67"/>
      <c r="AE40" s="67"/>
      <c r="AF40" s="99"/>
      <c r="AG40" s="99"/>
      <c r="AH40" s="99"/>
      <c r="AI40" s="99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7" t="s">
        <v>2622</v>
      </c>
      <c r="AX40" s="186">
        <v>1</v>
      </c>
      <c r="AY40" s="187"/>
      <c r="AZ40" s="148"/>
      <c r="BA40" s="149"/>
      <c r="BB40" s="149"/>
      <c r="BC40" s="51"/>
      <c r="BD40" s="296">
        <f>ROUND(ROUND(K34*AX40,0)*(1+BB35),0)+(ROUND(V40*AX40,0))</f>
        <v>594</v>
      </c>
      <c r="BE40" s="22"/>
    </row>
    <row r="41" spans="1:57" ht="17.100000000000001" customHeight="1">
      <c r="A41" s="4">
        <v>15</v>
      </c>
      <c r="B41" s="5">
        <v>2263</v>
      </c>
      <c r="C41" s="6" t="s">
        <v>254</v>
      </c>
      <c r="D41" s="192" t="s">
        <v>255</v>
      </c>
      <c r="E41" s="227"/>
      <c r="F41" s="227"/>
      <c r="G41" s="227"/>
      <c r="H41" s="227"/>
      <c r="I41" s="227"/>
      <c r="J41" s="227"/>
      <c r="K41" s="146"/>
      <c r="L41" s="146"/>
      <c r="M41" s="146"/>
      <c r="N41" s="10"/>
      <c r="O41" s="256" t="s">
        <v>250</v>
      </c>
      <c r="P41" s="257"/>
      <c r="Q41" s="257"/>
      <c r="R41" s="257"/>
      <c r="S41" s="257"/>
      <c r="T41" s="257"/>
      <c r="U41" s="257"/>
      <c r="V41" s="146"/>
      <c r="W41" s="146"/>
      <c r="X41" s="146"/>
      <c r="Y41" s="41"/>
      <c r="Z41" s="66"/>
      <c r="AA41" s="12"/>
      <c r="AB41" s="12"/>
      <c r="AC41" s="12"/>
      <c r="AD41" s="67"/>
      <c r="AE41" s="67"/>
      <c r="AF41" s="12"/>
      <c r="AG41" s="131"/>
      <c r="AH41" s="131"/>
      <c r="AI41" s="99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31"/>
      <c r="AX41" s="32"/>
      <c r="AY41" s="33"/>
      <c r="AZ41" s="148"/>
      <c r="BA41" s="149"/>
      <c r="BB41" s="149"/>
      <c r="BC41" s="150"/>
      <c r="BD41" s="296">
        <f>ROUND(ROUND(K42*(1+BB35),0)+V42,0)</f>
        <v>434</v>
      </c>
      <c r="BE41" s="22"/>
    </row>
    <row r="42" spans="1:57" ht="17.100000000000001" customHeight="1">
      <c r="A42" s="4">
        <v>15</v>
      </c>
      <c r="B42" s="5">
        <v>2264</v>
      </c>
      <c r="C42" s="6" t="s">
        <v>256</v>
      </c>
      <c r="D42" s="228"/>
      <c r="E42" s="229"/>
      <c r="F42" s="229"/>
      <c r="G42" s="229"/>
      <c r="H42" s="229"/>
      <c r="I42" s="229"/>
      <c r="J42" s="229"/>
      <c r="K42" s="261">
        <v>274</v>
      </c>
      <c r="L42" s="261"/>
      <c r="M42" s="9" t="s">
        <v>394</v>
      </c>
      <c r="N42" s="102"/>
      <c r="O42" s="258"/>
      <c r="P42" s="259"/>
      <c r="Q42" s="259"/>
      <c r="R42" s="259"/>
      <c r="S42" s="259"/>
      <c r="T42" s="259"/>
      <c r="U42" s="259"/>
      <c r="V42" s="261">
        <f>'[1]1居宅介護(身介重度、単一日中・早朝・夜間)'!V12-'[1]1居宅介護(身介重度、単一日中・早朝・夜間)'!V10</f>
        <v>91</v>
      </c>
      <c r="W42" s="261"/>
      <c r="X42" s="15" t="s">
        <v>394</v>
      </c>
      <c r="Y42" s="136"/>
      <c r="Z42" s="68" t="s">
        <v>2636</v>
      </c>
      <c r="AA42" s="12"/>
      <c r="AB42" s="12"/>
      <c r="AC42" s="12"/>
      <c r="AD42" s="67"/>
      <c r="AE42" s="67"/>
      <c r="AF42" s="99"/>
      <c r="AG42" s="99"/>
      <c r="AH42" s="99"/>
      <c r="AI42" s="99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7" t="s">
        <v>2622</v>
      </c>
      <c r="AX42" s="186">
        <v>1</v>
      </c>
      <c r="AY42" s="187"/>
      <c r="AZ42" s="148"/>
      <c r="BA42" s="149"/>
      <c r="BB42" s="149"/>
      <c r="BC42" s="150"/>
      <c r="BD42" s="296">
        <f>ROUND(ROUND(K42*AX42,0)*(1+BB35),0)+(ROUND(V42*AX42,0))</f>
        <v>434</v>
      </c>
      <c r="BE42" s="120"/>
    </row>
    <row r="43" spans="1:57" ht="17.100000000000001" customHeight="1">
      <c r="A43" s="4">
        <v>15</v>
      </c>
      <c r="B43" s="5">
        <v>2265</v>
      </c>
      <c r="C43" s="6" t="s">
        <v>257</v>
      </c>
      <c r="D43" s="228"/>
      <c r="E43" s="229"/>
      <c r="F43" s="229"/>
      <c r="G43" s="229"/>
      <c r="H43" s="229"/>
      <c r="I43" s="229"/>
      <c r="J43" s="229"/>
      <c r="K43" s="180"/>
      <c r="L43" s="180"/>
      <c r="M43" s="180"/>
      <c r="N43" s="13"/>
      <c r="O43" s="256" t="s">
        <v>251</v>
      </c>
      <c r="P43" s="257"/>
      <c r="Q43" s="257"/>
      <c r="R43" s="257"/>
      <c r="S43" s="257"/>
      <c r="T43" s="257"/>
      <c r="U43" s="257"/>
      <c r="V43" s="146"/>
      <c r="W43" s="146"/>
      <c r="X43" s="146"/>
      <c r="Y43" s="41"/>
      <c r="Z43" s="66"/>
      <c r="AA43" s="12"/>
      <c r="AB43" s="12"/>
      <c r="AC43" s="12"/>
      <c r="AD43" s="67"/>
      <c r="AE43" s="67"/>
      <c r="AF43" s="12"/>
      <c r="AG43" s="131"/>
      <c r="AH43" s="131"/>
      <c r="AI43" s="99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31"/>
      <c r="AX43" s="32"/>
      <c r="AY43" s="33"/>
      <c r="AZ43" s="148"/>
      <c r="BA43" s="149"/>
      <c r="BB43" s="149"/>
      <c r="BC43" s="150"/>
      <c r="BD43" s="296">
        <f>ROUND(ROUND(K42*(1+BB35),0)+V44,0)</f>
        <v>525</v>
      </c>
      <c r="BE43" s="22"/>
    </row>
    <row r="44" spans="1:57" ht="17.100000000000001" customHeight="1">
      <c r="A44" s="4">
        <v>15</v>
      </c>
      <c r="B44" s="5">
        <v>2266</v>
      </c>
      <c r="C44" s="6" t="s">
        <v>258</v>
      </c>
      <c r="D44" s="228"/>
      <c r="E44" s="229"/>
      <c r="F44" s="229"/>
      <c r="G44" s="229"/>
      <c r="H44" s="229"/>
      <c r="I44" s="229"/>
      <c r="J44" s="229"/>
      <c r="K44" s="261"/>
      <c r="L44" s="261"/>
      <c r="M44" s="9"/>
      <c r="N44" s="102"/>
      <c r="O44" s="262"/>
      <c r="P44" s="263"/>
      <c r="Q44" s="263"/>
      <c r="R44" s="263"/>
      <c r="S44" s="263"/>
      <c r="T44" s="263"/>
      <c r="U44" s="263"/>
      <c r="V44" s="261">
        <f>'[1]1居宅介護(身介重度、単一日中・早朝・夜間)'!V14-'[1]1居宅介護(身介重度、単一日中・早朝・夜間)'!V10</f>
        <v>182</v>
      </c>
      <c r="W44" s="261"/>
      <c r="X44" s="15" t="s">
        <v>394</v>
      </c>
      <c r="Y44" s="136"/>
      <c r="Z44" s="68" t="s">
        <v>2636</v>
      </c>
      <c r="AA44" s="12"/>
      <c r="AB44" s="12"/>
      <c r="AC44" s="12"/>
      <c r="AD44" s="67"/>
      <c r="AE44" s="67"/>
      <c r="AF44" s="99"/>
      <c r="AG44" s="99"/>
      <c r="AH44" s="99"/>
      <c r="AI44" s="99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7" t="s">
        <v>2622</v>
      </c>
      <c r="AX44" s="186">
        <v>1</v>
      </c>
      <c r="AY44" s="187"/>
      <c r="AZ44" s="148"/>
      <c r="BA44" s="149"/>
      <c r="BB44" s="149"/>
      <c r="BC44" s="150"/>
      <c r="BD44" s="296">
        <f>ROUND(ROUND(K42*AX44,0)*(1+BB35),0)+(ROUND(V44*AX44,0))</f>
        <v>525</v>
      </c>
      <c r="BE44" s="22"/>
    </row>
    <row r="45" spans="1:57" ht="17.100000000000001" customHeight="1">
      <c r="A45" s="4">
        <v>15</v>
      </c>
      <c r="B45" s="5">
        <v>2267</v>
      </c>
      <c r="C45" s="6" t="s">
        <v>259</v>
      </c>
      <c r="D45" s="228"/>
      <c r="E45" s="229"/>
      <c r="F45" s="229"/>
      <c r="G45" s="229"/>
      <c r="H45" s="229"/>
      <c r="I45" s="229"/>
      <c r="J45" s="229"/>
      <c r="K45" s="180"/>
      <c r="L45" s="180"/>
      <c r="M45" s="180"/>
      <c r="N45" s="13"/>
      <c r="O45" s="256" t="s">
        <v>252</v>
      </c>
      <c r="P45" s="257"/>
      <c r="Q45" s="257"/>
      <c r="R45" s="257"/>
      <c r="S45" s="257"/>
      <c r="T45" s="257"/>
      <c r="U45" s="257"/>
      <c r="V45" s="146"/>
      <c r="W45" s="146"/>
      <c r="X45" s="146"/>
      <c r="Y45" s="41"/>
      <c r="Z45" s="66"/>
      <c r="AA45" s="12"/>
      <c r="AB45" s="12"/>
      <c r="AC45" s="12"/>
      <c r="AD45" s="67"/>
      <c r="AE45" s="67"/>
      <c r="AF45" s="12"/>
      <c r="AG45" s="131"/>
      <c r="AH45" s="131"/>
      <c r="AI45" s="99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31"/>
      <c r="AX45" s="32"/>
      <c r="AY45" s="33"/>
      <c r="AZ45" s="148"/>
      <c r="BA45" s="149"/>
      <c r="BB45" s="149"/>
      <c r="BC45" s="150"/>
      <c r="BD45" s="296">
        <f>ROUND(ROUND(K42*(1+BB35),0)+V46,0)</f>
        <v>617</v>
      </c>
      <c r="BE45" s="22"/>
    </row>
    <row r="46" spans="1:57" ht="17.100000000000001" customHeight="1">
      <c r="A46" s="4">
        <v>15</v>
      </c>
      <c r="B46" s="5">
        <v>2268</v>
      </c>
      <c r="C46" s="6" t="s">
        <v>260</v>
      </c>
      <c r="D46" s="254"/>
      <c r="E46" s="255"/>
      <c r="F46" s="255"/>
      <c r="G46" s="255"/>
      <c r="H46" s="255"/>
      <c r="I46" s="255"/>
      <c r="J46" s="255"/>
      <c r="K46" s="260"/>
      <c r="L46" s="260"/>
      <c r="M46" s="15"/>
      <c r="N46" s="110"/>
      <c r="O46" s="262"/>
      <c r="P46" s="263"/>
      <c r="Q46" s="263"/>
      <c r="R46" s="263"/>
      <c r="S46" s="263"/>
      <c r="T46" s="263"/>
      <c r="U46" s="263"/>
      <c r="V46" s="260">
        <v>274</v>
      </c>
      <c r="W46" s="260"/>
      <c r="X46" s="15" t="s">
        <v>394</v>
      </c>
      <c r="Y46" s="136"/>
      <c r="Z46" s="68" t="s">
        <v>2636</v>
      </c>
      <c r="AA46" s="12"/>
      <c r="AB46" s="12"/>
      <c r="AC46" s="12"/>
      <c r="AD46" s="67"/>
      <c r="AE46" s="67"/>
      <c r="AF46" s="99"/>
      <c r="AG46" s="99"/>
      <c r="AH46" s="99"/>
      <c r="AI46" s="99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7" t="s">
        <v>2622</v>
      </c>
      <c r="AX46" s="186">
        <v>1</v>
      </c>
      <c r="AY46" s="187"/>
      <c r="AZ46" s="148"/>
      <c r="BA46" s="149"/>
      <c r="BB46" s="149"/>
      <c r="BC46" s="150"/>
      <c r="BD46" s="296">
        <f>ROUND(ROUND(K42*AX46,0)*(1+BB35),0)+(ROUND(V46*AX46,0))</f>
        <v>617</v>
      </c>
      <c r="BE46" s="22"/>
    </row>
    <row r="47" spans="1:57" ht="17.100000000000001" customHeight="1">
      <c r="A47" s="4">
        <v>15</v>
      </c>
      <c r="B47" s="5">
        <v>2269</v>
      </c>
      <c r="C47" s="6" t="s">
        <v>261</v>
      </c>
      <c r="D47" s="192" t="s">
        <v>206</v>
      </c>
      <c r="E47" s="227"/>
      <c r="F47" s="227"/>
      <c r="G47" s="227"/>
      <c r="H47" s="227"/>
      <c r="I47" s="227"/>
      <c r="J47" s="227"/>
      <c r="K47" s="146"/>
      <c r="L47" s="146"/>
      <c r="M47" s="146"/>
      <c r="N47" s="10"/>
      <c r="O47" s="256" t="s">
        <v>250</v>
      </c>
      <c r="P47" s="257"/>
      <c r="Q47" s="257"/>
      <c r="R47" s="257"/>
      <c r="S47" s="257"/>
      <c r="T47" s="257"/>
      <c r="U47" s="257"/>
      <c r="V47" s="146"/>
      <c r="W47" s="146"/>
      <c r="X47" s="146"/>
      <c r="Y47" s="41"/>
      <c r="Z47" s="66"/>
      <c r="AA47" s="12"/>
      <c r="AB47" s="12"/>
      <c r="AC47" s="12"/>
      <c r="AD47" s="67"/>
      <c r="AE47" s="67"/>
      <c r="AF47" s="12"/>
      <c r="AG47" s="131"/>
      <c r="AH47" s="131"/>
      <c r="AI47" s="99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31"/>
      <c r="AX47" s="32"/>
      <c r="AY47" s="33"/>
      <c r="AZ47" s="148"/>
      <c r="BA47" s="149"/>
      <c r="BB47" s="149"/>
      <c r="BC47" s="150"/>
      <c r="BD47" s="296">
        <f>ROUND(ROUND(K48*(1+BB35),0)+V48,0)</f>
        <v>547</v>
      </c>
      <c r="BE47" s="22"/>
    </row>
    <row r="48" spans="1:57" ht="17.100000000000001" customHeight="1">
      <c r="A48" s="4">
        <v>15</v>
      </c>
      <c r="B48" s="5">
        <v>2270</v>
      </c>
      <c r="C48" s="6" t="s">
        <v>262</v>
      </c>
      <c r="D48" s="228"/>
      <c r="E48" s="229"/>
      <c r="F48" s="229"/>
      <c r="G48" s="229"/>
      <c r="H48" s="229"/>
      <c r="I48" s="229"/>
      <c r="J48" s="229"/>
      <c r="K48" s="261">
        <v>365</v>
      </c>
      <c r="L48" s="261"/>
      <c r="M48" s="9" t="s">
        <v>394</v>
      </c>
      <c r="N48" s="102"/>
      <c r="O48" s="258"/>
      <c r="P48" s="259"/>
      <c r="Q48" s="259"/>
      <c r="R48" s="259"/>
      <c r="S48" s="259"/>
      <c r="T48" s="259"/>
      <c r="U48" s="259"/>
      <c r="V48" s="261">
        <f>'[1]1居宅介護(身介重度、単一日中・早朝・夜間)'!V14-'[1]1居宅介護(身介重度、単一日中・早朝・夜間)'!V12</f>
        <v>91</v>
      </c>
      <c r="W48" s="261"/>
      <c r="X48" s="15" t="s">
        <v>394</v>
      </c>
      <c r="Y48" s="136"/>
      <c r="Z48" s="68" t="s">
        <v>2636</v>
      </c>
      <c r="AA48" s="12"/>
      <c r="AB48" s="12"/>
      <c r="AC48" s="12"/>
      <c r="AD48" s="67"/>
      <c r="AE48" s="67"/>
      <c r="AF48" s="99"/>
      <c r="AG48" s="99"/>
      <c r="AH48" s="99"/>
      <c r="AI48" s="99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7" t="s">
        <v>2622</v>
      </c>
      <c r="AX48" s="186">
        <v>1</v>
      </c>
      <c r="AY48" s="187"/>
      <c r="AZ48" s="148"/>
      <c r="BA48" s="149"/>
      <c r="BB48" s="149"/>
      <c r="BC48" s="150"/>
      <c r="BD48" s="296">
        <f>ROUND(ROUND(K48*AX48,0)*(1+BB35),0)+(ROUND(V48*AX48,0))</f>
        <v>547</v>
      </c>
      <c r="BE48" s="120"/>
    </row>
    <row r="49" spans="1:57" ht="17.100000000000001" customHeight="1">
      <c r="A49" s="4">
        <v>15</v>
      </c>
      <c r="B49" s="5">
        <v>2103</v>
      </c>
      <c r="C49" s="6" t="s">
        <v>593</v>
      </c>
      <c r="D49" s="228"/>
      <c r="E49" s="229"/>
      <c r="F49" s="229"/>
      <c r="G49" s="229"/>
      <c r="H49" s="229"/>
      <c r="I49" s="229"/>
      <c r="J49" s="229"/>
      <c r="K49" s="180"/>
      <c r="L49" s="180"/>
      <c r="M49" s="180"/>
      <c r="N49" s="13"/>
      <c r="O49" s="256" t="s">
        <v>251</v>
      </c>
      <c r="P49" s="257"/>
      <c r="Q49" s="257"/>
      <c r="R49" s="257"/>
      <c r="S49" s="257"/>
      <c r="T49" s="257"/>
      <c r="U49" s="257"/>
      <c r="V49" s="146"/>
      <c r="W49" s="146"/>
      <c r="X49" s="146"/>
      <c r="Y49" s="41"/>
      <c r="Z49" s="66"/>
      <c r="AA49" s="12"/>
      <c r="AB49" s="12"/>
      <c r="AC49" s="12"/>
      <c r="AD49" s="67"/>
      <c r="AE49" s="67"/>
      <c r="AF49" s="12"/>
      <c r="AG49" s="131"/>
      <c r="AH49" s="131"/>
      <c r="AI49" s="99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31"/>
      <c r="AX49" s="32"/>
      <c r="AY49" s="33"/>
      <c r="AZ49" s="148"/>
      <c r="BA49" s="149"/>
      <c r="BB49" s="149"/>
      <c r="BC49" s="150"/>
      <c r="BD49" s="296">
        <f>ROUND(ROUND(K48*(1+BB35),0)+V50,0)</f>
        <v>639</v>
      </c>
      <c r="BE49" s="22"/>
    </row>
    <row r="50" spans="1:57" ht="17.100000000000001" customHeight="1">
      <c r="A50" s="4">
        <v>15</v>
      </c>
      <c r="B50" s="5">
        <v>2104</v>
      </c>
      <c r="C50" s="6" t="s">
        <v>1058</v>
      </c>
      <c r="D50" s="254"/>
      <c r="E50" s="255"/>
      <c r="F50" s="255"/>
      <c r="G50" s="255"/>
      <c r="H50" s="255"/>
      <c r="I50" s="255"/>
      <c r="J50" s="255"/>
      <c r="K50" s="260"/>
      <c r="L50" s="260"/>
      <c r="M50" s="15"/>
      <c r="N50" s="110"/>
      <c r="O50" s="258"/>
      <c r="P50" s="259"/>
      <c r="Q50" s="259"/>
      <c r="R50" s="259"/>
      <c r="S50" s="259"/>
      <c r="T50" s="259"/>
      <c r="U50" s="259"/>
      <c r="V50" s="261">
        <v>183</v>
      </c>
      <c r="W50" s="261"/>
      <c r="X50" s="15" t="s">
        <v>394</v>
      </c>
      <c r="Y50" s="136"/>
      <c r="Z50" s="68" t="s">
        <v>2636</v>
      </c>
      <c r="AA50" s="12"/>
      <c r="AB50" s="12"/>
      <c r="AC50" s="12"/>
      <c r="AD50" s="67"/>
      <c r="AE50" s="67"/>
      <c r="AF50" s="99"/>
      <c r="AG50" s="99"/>
      <c r="AH50" s="99"/>
      <c r="AI50" s="99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7" t="s">
        <v>2622</v>
      </c>
      <c r="AX50" s="186">
        <v>1</v>
      </c>
      <c r="AY50" s="187"/>
      <c r="AZ50" s="148"/>
      <c r="BA50" s="149"/>
      <c r="BB50" s="149"/>
      <c r="BC50" s="150"/>
      <c r="BD50" s="18">
        <f>ROUND(ROUND(K48*AX50,0)*(1+BB35),0)+(ROUND(V50*AX50,0))</f>
        <v>639</v>
      </c>
      <c r="BE50" s="22"/>
    </row>
    <row r="51" spans="1:57" ht="17.100000000000001" customHeight="1">
      <c r="A51" s="4">
        <v>15</v>
      </c>
      <c r="B51" s="5">
        <v>2271</v>
      </c>
      <c r="C51" s="6" t="s">
        <v>263</v>
      </c>
      <c r="D51" s="192" t="s">
        <v>264</v>
      </c>
      <c r="E51" s="227"/>
      <c r="F51" s="227"/>
      <c r="G51" s="227"/>
      <c r="H51" s="227"/>
      <c r="I51" s="227"/>
      <c r="J51" s="227"/>
      <c r="K51" s="146"/>
      <c r="L51" s="146"/>
      <c r="M51" s="146"/>
      <c r="N51" s="10"/>
      <c r="O51" s="256" t="s">
        <v>265</v>
      </c>
      <c r="P51" s="257"/>
      <c r="Q51" s="257"/>
      <c r="R51" s="257"/>
      <c r="S51" s="257"/>
      <c r="T51" s="257"/>
      <c r="U51" s="257"/>
      <c r="V51" s="146"/>
      <c r="W51" s="146"/>
      <c r="X51" s="146"/>
      <c r="Y51" s="41"/>
      <c r="Z51" s="66"/>
      <c r="AA51" s="12"/>
      <c r="AB51" s="12"/>
      <c r="AC51" s="12"/>
      <c r="AD51" s="67"/>
      <c r="AE51" s="67"/>
      <c r="AF51" s="12"/>
      <c r="AG51" s="131"/>
      <c r="AH51" s="131"/>
      <c r="AI51" s="99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31"/>
      <c r="AX51" s="32"/>
      <c r="AY51" s="33"/>
      <c r="AZ51" s="148"/>
      <c r="BA51" s="149"/>
      <c r="BB51" s="149"/>
      <c r="BC51" s="150"/>
      <c r="BD51" s="296">
        <f>ROUND(ROUND(K52*(1+BB35),0)+V52,0)</f>
        <v>662</v>
      </c>
      <c r="BE51" s="22"/>
    </row>
    <row r="52" spans="1:57" ht="17.100000000000001" customHeight="1">
      <c r="A52" s="4">
        <v>15</v>
      </c>
      <c r="B52" s="5">
        <v>2272</v>
      </c>
      <c r="C52" s="6" t="s">
        <v>266</v>
      </c>
      <c r="D52" s="254"/>
      <c r="E52" s="255"/>
      <c r="F52" s="255"/>
      <c r="G52" s="255"/>
      <c r="H52" s="255"/>
      <c r="I52" s="255"/>
      <c r="J52" s="255"/>
      <c r="K52" s="260">
        <v>456</v>
      </c>
      <c r="L52" s="260"/>
      <c r="M52" s="15" t="s">
        <v>394</v>
      </c>
      <c r="N52" s="110"/>
      <c r="O52" s="258"/>
      <c r="P52" s="259"/>
      <c r="Q52" s="259"/>
      <c r="R52" s="259"/>
      <c r="S52" s="259"/>
      <c r="T52" s="259"/>
      <c r="U52" s="259"/>
      <c r="V52" s="260">
        <v>92</v>
      </c>
      <c r="W52" s="260"/>
      <c r="X52" s="15" t="s">
        <v>394</v>
      </c>
      <c r="Y52" s="136"/>
      <c r="Z52" s="68" t="s">
        <v>2636</v>
      </c>
      <c r="AA52" s="12"/>
      <c r="AB52" s="12"/>
      <c r="AC52" s="12"/>
      <c r="AD52" s="67"/>
      <c r="AE52" s="67"/>
      <c r="AF52" s="99"/>
      <c r="AG52" s="99"/>
      <c r="AH52" s="99"/>
      <c r="AI52" s="99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7" t="s">
        <v>2622</v>
      </c>
      <c r="AX52" s="186">
        <v>1</v>
      </c>
      <c r="AY52" s="187"/>
      <c r="AZ52" s="53"/>
      <c r="BA52" s="54"/>
      <c r="BB52" s="54"/>
      <c r="BC52" s="55"/>
      <c r="BD52" s="18">
        <f>ROUND(ROUND(K52*AX52,0)*(1+BB35),0)+(ROUND(V52*AX52,0))</f>
        <v>662</v>
      </c>
      <c r="BE52" s="183"/>
    </row>
    <row r="53" spans="1:57" ht="17.100000000000001" customHeight="1">
      <c r="A53" s="20"/>
      <c r="B53" s="20"/>
      <c r="C53" s="9"/>
      <c r="D53" s="163"/>
      <c r="E53" s="163"/>
      <c r="F53" s="163"/>
      <c r="G53" s="163"/>
      <c r="H53" s="163"/>
      <c r="I53" s="163"/>
      <c r="J53" s="163"/>
      <c r="K53" s="176"/>
      <c r="L53" s="176"/>
      <c r="M53" s="9"/>
      <c r="N53" s="77"/>
      <c r="O53" s="177"/>
      <c r="P53" s="177"/>
      <c r="Q53" s="177"/>
      <c r="R53" s="177"/>
      <c r="S53" s="177"/>
      <c r="T53" s="177"/>
      <c r="U53" s="177"/>
      <c r="V53" s="176"/>
      <c r="W53" s="176"/>
      <c r="X53" s="9"/>
      <c r="Y53" s="141"/>
      <c r="Z53" s="65"/>
      <c r="AA53" s="9"/>
      <c r="AB53" s="9"/>
      <c r="AC53" s="9"/>
      <c r="AD53" s="23"/>
      <c r="AE53" s="23"/>
      <c r="AF53" s="77"/>
      <c r="AG53" s="77"/>
      <c r="AH53" s="77"/>
      <c r="AI53" s="77"/>
      <c r="AJ53" s="9"/>
      <c r="AK53" s="9"/>
      <c r="AL53" s="9"/>
      <c r="AM53" s="9"/>
      <c r="AN53" s="9"/>
      <c r="AO53" s="9"/>
      <c r="AP53" s="9"/>
      <c r="AQ53" s="9"/>
      <c r="AR53" s="9"/>
      <c r="AS53" s="19"/>
      <c r="AT53" s="141"/>
      <c r="AU53" s="141"/>
      <c r="AV53" s="149"/>
      <c r="AW53" s="149"/>
      <c r="AX53" s="149"/>
      <c r="AY53" s="149"/>
      <c r="AZ53" s="149"/>
      <c r="BA53" s="149"/>
      <c r="BB53" s="149"/>
      <c r="BC53" s="149"/>
      <c r="BD53" s="9"/>
    </row>
    <row r="54" spans="1:57" ht="17.100000000000001" customHeight="1">
      <c r="A54" s="72"/>
    </row>
    <row r="55" spans="1:57" ht="17.100000000000001" customHeight="1">
      <c r="A55" s="72"/>
      <c r="B55" s="72" t="s">
        <v>1059</v>
      </c>
    </row>
    <row r="56" spans="1:57" ht="17.100000000000001" customHeight="1">
      <c r="A56" s="1" t="s">
        <v>2626</v>
      </c>
      <c r="B56" s="73"/>
      <c r="C56" s="155" t="s">
        <v>387</v>
      </c>
      <c r="D56" s="74"/>
      <c r="E56" s="75"/>
      <c r="F56" s="75"/>
      <c r="G56" s="75"/>
      <c r="H56" s="75"/>
      <c r="I56" s="75"/>
      <c r="J56" s="75"/>
      <c r="K56" s="11"/>
      <c r="L56" s="11"/>
      <c r="M56" s="11"/>
      <c r="N56" s="11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211" t="s">
        <v>2627</v>
      </c>
      <c r="AA56" s="211"/>
      <c r="AB56" s="211"/>
      <c r="AC56" s="211"/>
      <c r="AD56" s="7"/>
      <c r="AE56" s="76"/>
      <c r="AF56" s="75"/>
      <c r="AG56" s="76"/>
      <c r="AH56" s="76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184" t="s">
        <v>388</v>
      </c>
      <c r="BE56" s="184" t="s">
        <v>389</v>
      </c>
    </row>
    <row r="57" spans="1:57" ht="17.100000000000001" customHeight="1">
      <c r="A57" s="2" t="s">
        <v>390</v>
      </c>
      <c r="B57" s="3" t="s">
        <v>391</v>
      </c>
      <c r="C57" s="16"/>
      <c r="D57" s="79"/>
      <c r="E57" s="80"/>
      <c r="F57" s="80"/>
      <c r="G57" s="80"/>
      <c r="H57" s="80"/>
      <c r="I57" s="80"/>
      <c r="J57" s="80"/>
      <c r="K57" s="15"/>
      <c r="L57" s="15"/>
      <c r="M57" s="15"/>
      <c r="N57" s="15"/>
      <c r="O57" s="116"/>
      <c r="P57" s="99"/>
      <c r="Q57" s="99"/>
      <c r="R57" s="99"/>
      <c r="S57" s="99"/>
      <c r="T57" s="117" t="s">
        <v>2637</v>
      </c>
      <c r="U57" s="99"/>
      <c r="V57" s="99"/>
      <c r="W57" s="99"/>
      <c r="X57" s="99"/>
      <c r="Y57" s="73"/>
      <c r="Z57" s="15"/>
      <c r="AA57" s="80"/>
      <c r="AB57" s="80"/>
      <c r="AC57" s="80"/>
      <c r="AD57" s="80"/>
      <c r="AE57" s="81"/>
      <c r="AF57" s="80"/>
      <c r="AG57" s="81"/>
      <c r="AH57" s="81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185" t="s">
        <v>392</v>
      </c>
      <c r="BE57" s="185" t="s">
        <v>393</v>
      </c>
    </row>
    <row r="58" spans="1:57" ht="17.100000000000001" customHeight="1">
      <c r="A58" s="4">
        <v>15</v>
      </c>
      <c r="B58" s="5">
        <v>2273</v>
      </c>
      <c r="C58" s="6" t="s">
        <v>267</v>
      </c>
      <c r="D58" s="192" t="s">
        <v>119</v>
      </c>
      <c r="E58" s="227"/>
      <c r="F58" s="227"/>
      <c r="G58" s="227"/>
      <c r="H58" s="227"/>
      <c r="I58" s="227"/>
      <c r="J58" s="227"/>
      <c r="K58" s="146"/>
      <c r="L58" s="146"/>
      <c r="M58" s="146"/>
      <c r="N58" s="10"/>
      <c r="O58" s="256" t="s">
        <v>268</v>
      </c>
      <c r="P58" s="257"/>
      <c r="Q58" s="257"/>
      <c r="R58" s="257"/>
      <c r="S58" s="257"/>
      <c r="T58" s="257"/>
      <c r="U58" s="257"/>
      <c r="V58" s="146"/>
      <c r="W58" s="146"/>
      <c r="X58" s="146"/>
      <c r="Y58" s="41"/>
      <c r="Z58" s="15"/>
      <c r="AA58" s="80"/>
      <c r="AB58" s="80"/>
      <c r="AC58" s="80"/>
      <c r="AD58" s="80"/>
      <c r="AE58" s="81"/>
      <c r="AF58" s="80"/>
      <c r="AG58" s="81"/>
      <c r="AH58" s="81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208" t="s">
        <v>444</v>
      </c>
      <c r="BA58" s="209"/>
      <c r="BB58" s="209"/>
      <c r="BC58" s="210"/>
      <c r="BD58" s="296">
        <f>ROUND(K59,0)+(ROUND(V59*(1+BB60),0))</f>
        <v>297</v>
      </c>
      <c r="BE58" s="22" t="s">
        <v>120</v>
      </c>
    </row>
    <row r="59" spans="1:57" ht="17.100000000000001" customHeight="1">
      <c r="A59" s="4">
        <v>15</v>
      </c>
      <c r="B59" s="5">
        <v>2274</v>
      </c>
      <c r="C59" s="6" t="s">
        <v>269</v>
      </c>
      <c r="D59" s="228"/>
      <c r="E59" s="229"/>
      <c r="F59" s="229"/>
      <c r="G59" s="229"/>
      <c r="H59" s="229"/>
      <c r="I59" s="229"/>
      <c r="J59" s="229"/>
      <c r="K59" s="261">
        <v>184</v>
      </c>
      <c r="L59" s="261"/>
      <c r="M59" s="9" t="s">
        <v>394</v>
      </c>
      <c r="N59" s="102"/>
      <c r="O59" s="262"/>
      <c r="P59" s="263"/>
      <c r="Q59" s="263"/>
      <c r="R59" s="263"/>
      <c r="S59" s="263"/>
      <c r="T59" s="263"/>
      <c r="U59" s="263"/>
      <c r="V59" s="261">
        <f>'[1]1居宅介護(身介重度、単一日中・早朝・夜間)'!V10-'[1]1居宅介護(身介重度、単一日中・早朝・夜間)'!V8</f>
        <v>90</v>
      </c>
      <c r="W59" s="261"/>
      <c r="X59" s="9" t="s">
        <v>394</v>
      </c>
      <c r="Y59" s="142"/>
      <c r="Z59" s="15"/>
      <c r="AA59" s="80"/>
      <c r="AB59" s="80"/>
      <c r="AC59" s="80"/>
      <c r="AD59" s="80"/>
      <c r="AE59" s="81"/>
      <c r="AF59" s="80"/>
      <c r="AG59" s="81"/>
      <c r="AH59" s="81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17" t="s">
        <v>2622</v>
      </c>
      <c r="AX59" s="186">
        <v>1</v>
      </c>
      <c r="AY59" s="187"/>
      <c r="AZ59" s="208"/>
      <c r="BA59" s="209"/>
      <c r="BB59" s="209"/>
      <c r="BC59" s="210"/>
      <c r="BD59" s="296">
        <f>ROUND(K59*AX59,0)+(ROUND(ROUND(V59*AX59,0)*(1+BB60),0))</f>
        <v>297</v>
      </c>
      <c r="BE59" s="119"/>
    </row>
    <row r="60" spans="1:57" ht="17.100000000000001" customHeight="1">
      <c r="A60" s="4">
        <v>15</v>
      </c>
      <c r="B60" s="5">
        <v>2105</v>
      </c>
      <c r="C60" s="6" t="s">
        <v>1060</v>
      </c>
      <c r="D60" s="104"/>
      <c r="E60" s="104"/>
      <c r="F60" s="104"/>
      <c r="G60" s="104"/>
      <c r="H60" s="104"/>
      <c r="I60" s="104"/>
      <c r="J60" s="104"/>
      <c r="K60" s="9"/>
      <c r="L60" s="9"/>
      <c r="M60" s="9"/>
      <c r="N60" s="9"/>
      <c r="O60" s="256" t="s">
        <v>270</v>
      </c>
      <c r="P60" s="257"/>
      <c r="Q60" s="257"/>
      <c r="R60" s="257"/>
      <c r="S60" s="257"/>
      <c r="T60" s="257"/>
      <c r="U60" s="257"/>
      <c r="V60" s="146"/>
      <c r="W60" s="146"/>
      <c r="X60" s="146"/>
      <c r="Y60" s="41"/>
      <c r="Z60" s="66"/>
      <c r="AA60" s="12"/>
      <c r="AB60" s="12"/>
      <c r="AC60" s="12"/>
      <c r="AD60" s="67"/>
      <c r="AE60" s="67"/>
      <c r="AF60" s="12"/>
      <c r="AG60" s="131"/>
      <c r="AH60" s="131"/>
      <c r="AI60" s="99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31"/>
      <c r="AX60" s="32"/>
      <c r="AY60" s="33"/>
      <c r="AZ60" s="148" t="s">
        <v>2637</v>
      </c>
      <c r="BA60" s="40" t="s">
        <v>2622</v>
      </c>
      <c r="BB60" s="199">
        <v>0.25</v>
      </c>
      <c r="BC60" s="199"/>
      <c r="BD60" s="296">
        <f>ROUND(K59,0)+(ROUND(V61*(1+BB60),0))</f>
        <v>410</v>
      </c>
      <c r="BE60" s="100"/>
    </row>
    <row r="61" spans="1:57" ht="17.100000000000001" customHeight="1">
      <c r="A61" s="4">
        <v>15</v>
      </c>
      <c r="B61" s="5">
        <v>2106</v>
      </c>
      <c r="C61" s="6" t="s">
        <v>1061</v>
      </c>
      <c r="D61" s="104"/>
      <c r="E61" s="104"/>
      <c r="F61" s="104"/>
      <c r="G61" s="104"/>
      <c r="H61" s="104"/>
      <c r="I61" s="104"/>
      <c r="J61" s="104"/>
      <c r="K61" s="9"/>
      <c r="L61" s="9"/>
      <c r="M61" s="9"/>
      <c r="N61" s="9"/>
      <c r="O61" s="262"/>
      <c r="P61" s="263"/>
      <c r="Q61" s="263"/>
      <c r="R61" s="263"/>
      <c r="S61" s="263"/>
      <c r="T61" s="263"/>
      <c r="U61" s="263"/>
      <c r="V61" s="261">
        <f>'[1]1居宅介護(身介重度、単一日中・早朝・夜間)'!V12-'[1]1居宅介護(身介重度、単一日中・早朝・夜間)'!V8</f>
        <v>181</v>
      </c>
      <c r="W61" s="261"/>
      <c r="X61" s="9" t="s">
        <v>394</v>
      </c>
      <c r="Y61" s="142"/>
      <c r="Z61" s="68" t="s">
        <v>2636</v>
      </c>
      <c r="AA61" s="12"/>
      <c r="AB61" s="12"/>
      <c r="AC61" s="12"/>
      <c r="AD61" s="67"/>
      <c r="AE61" s="67"/>
      <c r="AF61" s="99"/>
      <c r="AG61" s="99"/>
      <c r="AH61" s="99"/>
      <c r="AI61" s="99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7" t="s">
        <v>2622</v>
      </c>
      <c r="AX61" s="186">
        <v>1</v>
      </c>
      <c r="AY61" s="187"/>
      <c r="AZ61" s="148"/>
      <c r="BA61" s="149"/>
      <c r="BB61" s="149"/>
      <c r="BC61" s="51" t="s">
        <v>898</v>
      </c>
      <c r="BD61" s="296">
        <f>ROUND(K59*AX61,0)+(ROUND(ROUND(V61*AX61,0)*(1+BB60),0))</f>
        <v>410</v>
      </c>
      <c r="BE61" s="22"/>
    </row>
    <row r="62" spans="1:57" ht="17.100000000000001" customHeight="1">
      <c r="A62" s="4">
        <v>15</v>
      </c>
      <c r="B62" s="5">
        <v>2275</v>
      </c>
      <c r="C62" s="6" t="s">
        <v>271</v>
      </c>
      <c r="D62" s="140"/>
      <c r="E62" s="140"/>
      <c r="F62" s="140"/>
      <c r="G62" s="140"/>
      <c r="H62" s="103"/>
      <c r="I62" s="103"/>
      <c r="J62" s="103"/>
      <c r="K62" s="9"/>
      <c r="L62" s="9"/>
      <c r="M62" s="9"/>
      <c r="N62" s="9"/>
      <c r="O62" s="256" t="s">
        <v>272</v>
      </c>
      <c r="P62" s="257"/>
      <c r="Q62" s="257"/>
      <c r="R62" s="257"/>
      <c r="S62" s="257"/>
      <c r="T62" s="257"/>
      <c r="U62" s="257"/>
      <c r="V62" s="146"/>
      <c r="W62" s="146"/>
      <c r="X62" s="146"/>
      <c r="Y62" s="41"/>
      <c r="Z62" s="66"/>
      <c r="AA62" s="12"/>
      <c r="AB62" s="12"/>
      <c r="AC62" s="12"/>
      <c r="AD62" s="67"/>
      <c r="AE62" s="67"/>
      <c r="AF62" s="12"/>
      <c r="AG62" s="131"/>
      <c r="AH62" s="131"/>
      <c r="AI62" s="99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31"/>
      <c r="AX62" s="32"/>
      <c r="AY62" s="33"/>
      <c r="AZ62" s="148"/>
      <c r="BA62" s="149"/>
      <c r="BB62" s="149"/>
      <c r="BC62" s="51"/>
      <c r="BD62" s="296">
        <f>ROUND(K59,0)+(ROUND(V63*(1+BB60),0))</f>
        <v>524</v>
      </c>
      <c r="BE62" s="22"/>
    </row>
    <row r="63" spans="1:57" ht="17.100000000000001" customHeight="1">
      <c r="A63" s="4">
        <v>15</v>
      </c>
      <c r="B63" s="5">
        <v>2276</v>
      </c>
      <c r="C63" s="6" t="s">
        <v>273</v>
      </c>
      <c r="D63" s="140"/>
      <c r="E63" s="140"/>
      <c r="F63" s="140"/>
      <c r="G63" s="140"/>
      <c r="H63" s="103"/>
      <c r="I63" s="103"/>
      <c r="J63" s="103"/>
      <c r="K63" s="9"/>
      <c r="L63" s="9"/>
      <c r="M63" s="9"/>
      <c r="N63" s="9"/>
      <c r="O63" s="262"/>
      <c r="P63" s="263"/>
      <c r="Q63" s="263"/>
      <c r="R63" s="263"/>
      <c r="S63" s="263"/>
      <c r="T63" s="263"/>
      <c r="U63" s="263"/>
      <c r="V63" s="261">
        <f>'[1]1居宅介護(身介重度、単一日中・早朝・夜間)'!V14-'[1]1居宅介護(身介重度、単一日中・早朝・夜間)'!V8</f>
        <v>272</v>
      </c>
      <c r="W63" s="261"/>
      <c r="X63" s="9" t="s">
        <v>394</v>
      </c>
      <c r="Y63" s="142"/>
      <c r="Z63" s="68" t="s">
        <v>2636</v>
      </c>
      <c r="AA63" s="12"/>
      <c r="AB63" s="12"/>
      <c r="AC63" s="12"/>
      <c r="AD63" s="67"/>
      <c r="AE63" s="67"/>
      <c r="AF63" s="99"/>
      <c r="AG63" s="99"/>
      <c r="AH63" s="99"/>
      <c r="AI63" s="99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7" t="s">
        <v>2622</v>
      </c>
      <c r="AX63" s="186">
        <v>1</v>
      </c>
      <c r="AY63" s="187"/>
      <c r="AZ63" s="148"/>
      <c r="BA63" s="149"/>
      <c r="BB63" s="149"/>
      <c r="BC63" s="51"/>
      <c r="BD63" s="296">
        <f>ROUND(K59*AX63,0)+(ROUND(ROUND(V63*AX63,0)*(1+BB60),0))</f>
        <v>524</v>
      </c>
      <c r="BE63" s="22"/>
    </row>
    <row r="64" spans="1:57" ht="17.100000000000001" customHeight="1">
      <c r="A64" s="4">
        <v>15</v>
      </c>
      <c r="B64" s="5">
        <v>2107</v>
      </c>
      <c r="C64" s="6" t="s">
        <v>1062</v>
      </c>
      <c r="D64" s="140"/>
      <c r="E64" s="140"/>
      <c r="F64" s="140"/>
      <c r="G64" s="140"/>
      <c r="H64" s="103"/>
      <c r="I64" s="103"/>
      <c r="J64" s="103"/>
      <c r="K64" s="9"/>
      <c r="L64" s="9"/>
      <c r="M64" s="9"/>
      <c r="N64" s="9"/>
      <c r="O64" s="256" t="s">
        <v>274</v>
      </c>
      <c r="P64" s="257"/>
      <c r="Q64" s="257"/>
      <c r="R64" s="257"/>
      <c r="S64" s="257"/>
      <c r="T64" s="257"/>
      <c r="U64" s="257"/>
      <c r="V64" s="146"/>
      <c r="W64" s="146"/>
      <c r="X64" s="146"/>
      <c r="Y64" s="41"/>
      <c r="Z64" s="66"/>
      <c r="AA64" s="12"/>
      <c r="AB64" s="12"/>
      <c r="AC64" s="12"/>
      <c r="AD64" s="67"/>
      <c r="AE64" s="67"/>
      <c r="AF64" s="12"/>
      <c r="AG64" s="131"/>
      <c r="AH64" s="131"/>
      <c r="AI64" s="99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31"/>
      <c r="AX64" s="32"/>
      <c r="AY64" s="33"/>
      <c r="AZ64" s="148"/>
      <c r="BA64" s="149"/>
      <c r="BB64" s="149"/>
      <c r="BC64" s="51"/>
      <c r="BD64" s="296">
        <f>ROUND(K59,0)+(ROUND(V65*(1+BB60),0))</f>
        <v>639</v>
      </c>
      <c r="BE64" s="22"/>
    </row>
    <row r="65" spans="1:58" ht="17.100000000000001" customHeight="1">
      <c r="A65" s="4">
        <v>15</v>
      </c>
      <c r="B65" s="5">
        <v>2108</v>
      </c>
      <c r="C65" s="6" t="s">
        <v>1063</v>
      </c>
      <c r="D65" s="140"/>
      <c r="E65" s="140"/>
      <c r="F65" s="140"/>
      <c r="G65" s="140"/>
      <c r="H65" s="103"/>
      <c r="I65" s="103"/>
      <c r="J65" s="103"/>
      <c r="K65" s="9"/>
      <c r="L65" s="9"/>
      <c r="M65" s="9"/>
      <c r="N65" s="9"/>
      <c r="O65" s="262"/>
      <c r="P65" s="263"/>
      <c r="Q65" s="263"/>
      <c r="R65" s="263"/>
      <c r="S65" s="263"/>
      <c r="T65" s="263"/>
      <c r="U65" s="263"/>
      <c r="V65" s="261">
        <v>364</v>
      </c>
      <c r="W65" s="261"/>
      <c r="X65" s="9" t="s">
        <v>394</v>
      </c>
      <c r="Y65" s="142"/>
      <c r="Z65" s="68" t="s">
        <v>2636</v>
      </c>
      <c r="AA65" s="12"/>
      <c r="AB65" s="12"/>
      <c r="AC65" s="12"/>
      <c r="AD65" s="67"/>
      <c r="AE65" s="67"/>
      <c r="AF65" s="99"/>
      <c r="AG65" s="99"/>
      <c r="AH65" s="99"/>
      <c r="AI65" s="99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7" t="s">
        <v>2622</v>
      </c>
      <c r="AX65" s="186">
        <v>1</v>
      </c>
      <c r="AY65" s="187"/>
      <c r="AZ65" s="148"/>
      <c r="BA65" s="149"/>
      <c r="BB65" s="149"/>
      <c r="BC65" s="51"/>
      <c r="BD65" s="296">
        <f>ROUND(K59*AX65,0)+(ROUND(ROUND(V65*AX65,0)*(1+BB60),0))</f>
        <v>639</v>
      </c>
      <c r="BE65" s="22"/>
    </row>
    <row r="66" spans="1:58" ht="17.100000000000001" customHeight="1">
      <c r="A66" s="4">
        <v>15</v>
      </c>
      <c r="B66" s="5">
        <v>2277</v>
      </c>
      <c r="C66" s="6" t="s">
        <v>275</v>
      </c>
      <c r="D66" s="192" t="s">
        <v>276</v>
      </c>
      <c r="E66" s="227"/>
      <c r="F66" s="227"/>
      <c r="G66" s="227"/>
      <c r="H66" s="227"/>
      <c r="I66" s="227"/>
      <c r="J66" s="227"/>
      <c r="K66" s="146"/>
      <c r="L66" s="146"/>
      <c r="M66" s="146"/>
      <c r="N66" s="10"/>
      <c r="O66" s="256" t="s">
        <v>268</v>
      </c>
      <c r="P66" s="257"/>
      <c r="Q66" s="257"/>
      <c r="R66" s="257"/>
      <c r="S66" s="257"/>
      <c r="T66" s="257"/>
      <c r="U66" s="257"/>
      <c r="V66" s="146"/>
      <c r="W66" s="146"/>
      <c r="X66" s="146"/>
      <c r="Y66" s="41"/>
      <c r="Z66" s="66"/>
      <c r="AA66" s="12"/>
      <c r="AB66" s="12"/>
      <c r="AC66" s="12"/>
      <c r="AD66" s="67"/>
      <c r="AE66" s="67"/>
      <c r="AF66" s="12"/>
      <c r="AG66" s="131"/>
      <c r="AH66" s="131"/>
      <c r="AI66" s="99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31"/>
      <c r="AX66" s="32"/>
      <c r="AY66" s="33"/>
      <c r="AZ66" s="148"/>
      <c r="BA66" s="149"/>
      <c r="BB66" s="149"/>
      <c r="BC66" s="150"/>
      <c r="BD66" s="296">
        <f>ROUND(K67,0)+(ROUND(V67*(1+BB60),0))</f>
        <v>388</v>
      </c>
      <c r="BE66" s="22"/>
    </row>
    <row r="67" spans="1:58" ht="17.100000000000001" customHeight="1">
      <c r="A67" s="4">
        <v>15</v>
      </c>
      <c r="B67" s="5">
        <v>2278</v>
      </c>
      <c r="C67" s="6" t="s">
        <v>277</v>
      </c>
      <c r="D67" s="228"/>
      <c r="E67" s="229"/>
      <c r="F67" s="229"/>
      <c r="G67" s="229"/>
      <c r="H67" s="229"/>
      <c r="I67" s="229"/>
      <c r="J67" s="229"/>
      <c r="K67" s="261">
        <v>274</v>
      </c>
      <c r="L67" s="261"/>
      <c r="M67" s="9" t="s">
        <v>394</v>
      </c>
      <c r="N67" s="102"/>
      <c r="O67" s="258"/>
      <c r="P67" s="259"/>
      <c r="Q67" s="259"/>
      <c r="R67" s="259"/>
      <c r="S67" s="259"/>
      <c r="T67" s="259"/>
      <c r="U67" s="259"/>
      <c r="V67" s="261">
        <f>'[1]1居宅介護(身介重度、単一日中・早朝・夜間)'!V12-'[1]1居宅介護(身介重度、単一日中・早朝・夜間)'!V10</f>
        <v>91</v>
      </c>
      <c r="W67" s="261"/>
      <c r="X67" s="15" t="s">
        <v>394</v>
      </c>
      <c r="Y67" s="136"/>
      <c r="Z67" s="68" t="s">
        <v>2636</v>
      </c>
      <c r="AA67" s="12"/>
      <c r="AB67" s="12"/>
      <c r="AC67" s="12"/>
      <c r="AD67" s="67"/>
      <c r="AE67" s="67"/>
      <c r="AF67" s="99"/>
      <c r="AG67" s="99"/>
      <c r="AH67" s="99"/>
      <c r="AI67" s="99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7" t="s">
        <v>2622</v>
      </c>
      <c r="AX67" s="186">
        <v>1</v>
      </c>
      <c r="AY67" s="187"/>
      <c r="AZ67" s="148"/>
      <c r="BA67" s="149"/>
      <c r="BB67" s="149"/>
      <c r="BC67" s="150"/>
      <c r="BD67" s="296">
        <f>ROUND(K67*AX67,0)+(ROUND(ROUND(V67*AX67,0)*(1+BB60),0))</f>
        <v>388</v>
      </c>
      <c r="BE67" s="120"/>
    </row>
    <row r="68" spans="1:58" ht="17.100000000000001" customHeight="1">
      <c r="A68" s="4">
        <v>15</v>
      </c>
      <c r="B68" s="5">
        <v>2279</v>
      </c>
      <c r="C68" s="6" t="s">
        <v>278</v>
      </c>
      <c r="D68" s="228"/>
      <c r="E68" s="229"/>
      <c r="F68" s="229"/>
      <c r="G68" s="229"/>
      <c r="H68" s="229"/>
      <c r="I68" s="229"/>
      <c r="J68" s="229"/>
      <c r="K68" s="180"/>
      <c r="L68" s="180"/>
      <c r="M68" s="180"/>
      <c r="N68" s="13"/>
      <c r="O68" s="256" t="s">
        <v>270</v>
      </c>
      <c r="P68" s="257"/>
      <c r="Q68" s="257"/>
      <c r="R68" s="257"/>
      <c r="S68" s="257"/>
      <c r="T68" s="257"/>
      <c r="U68" s="257"/>
      <c r="V68" s="146"/>
      <c r="W68" s="146"/>
      <c r="X68" s="146"/>
      <c r="Y68" s="41"/>
      <c r="Z68" s="66"/>
      <c r="AA68" s="12"/>
      <c r="AB68" s="12"/>
      <c r="AC68" s="12"/>
      <c r="AD68" s="67"/>
      <c r="AE68" s="67"/>
      <c r="AF68" s="12"/>
      <c r="AG68" s="131"/>
      <c r="AH68" s="131"/>
      <c r="AI68" s="99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31"/>
      <c r="AX68" s="32"/>
      <c r="AY68" s="33"/>
      <c r="AZ68" s="148"/>
      <c r="BA68" s="149"/>
      <c r="BB68" s="149"/>
      <c r="BC68" s="150"/>
      <c r="BD68" s="296">
        <f>ROUND(K67,0)+(ROUND(V69*(1+BB60),0))</f>
        <v>502</v>
      </c>
      <c r="BE68" s="22"/>
    </row>
    <row r="69" spans="1:58" ht="17.100000000000001" customHeight="1">
      <c r="A69" s="4">
        <v>15</v>
      </c>
      <c r="B69" s="5">
        <v>2280</v>
      </c>
      <c r="C69" s="6" t="s">
        <v>279</v>
      </c>
      <c r="D69" s="228"/>
      <c r="E69" s="229"/>
      <c r="F69" s="229"/>
      <c r="G69" s="229"/>
      <c r="H69" s="229"/>
      <c r="I69" s="229"/>
      <c r="J69" s="229"/>
      <c r="K69" s="261"/>
      <c r="L69" s="261"/>
      <c r="M69" s="9"/>
      <c r="N69" s="102"/>
      <c r="O69" s="262"/>
      <c r="P69" s="263"/>
      <c r="Q69" s="263"/>
      <c r="R69" s="263"/>
      <c r="S69" s="263"/>
      <c r="T69" s="263"/>
      <c r="U69" s="263"/>
      <c r="V69" s="261">
        <f>'[1]1居宅介護(身介重度、単一日中・早朝・夜間)'!V14-'[1]1居宅介護(身介重度、単一日中・早朝・夜間)'!V10</f>
        <v>182</v>
      </c>
      <c r="W69" s="261"/>
      <c r="X69" s="15" t="s">
        <v>394</v>
      </c>
      <c r="Y69" s="136"/>
      <c r="Z69" s="68" t="s">
        <v>2636</v>
      </c>
      <c r="AA69" s="12"/>
      <c r="AB69" s="12"/>
      <c r="AC69" s="12"/>
      <c r="AD69" s="67"/>
      <c r="AE69" s="67"/>
      <c r="AF69" s="99"/>
      <c r="AG69" s="99"/>
      <c r="AH69" s="99"/>
      <c r="AI69" s="99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7" t="s">
        <v>2622</v>
      </c>
      <c r="AX69" s="186">
        <v>1</v>
      </c>
      <c r="AY69" s="187"/>
      <c r="AZ69" s="148"/>
      <c r="BA69" s="149"/>
      <c r="BB69" s="149"/>
      <c r="BC69" s="150"/>
      <c r="BD69" s="296">
        <f>ROUND(K67*AX69,0)+(ROUND(ROUND(V69*AX69,0)*(1+BB60),0))</f>
        <v>502</v>
      </c>
      <c r="BE69" s="22"/>
    </row>
    <row r="70" spans="1:58" ht="17.100000000000001" customHeight="1">
      <c r="A70" s="4">
        <v>15</v>
      </c>
      <c r="B70" s="5">
        <v>2281</v>
      </c>
      <c r="C70" s="6" t="s">
        <v>280</v>
      </c>
      <c r="D70" s="228"/>
      <c r="E70" s="229"/>
      <c r="F70" s="229"/>
      <c r="G70" s="229"/>
      <c r="H70" s="229"/>
      <c r="I70" s="229"/>
      <c r="J70" s="229"/>
      <c r="K70" s="180"/>
      <c r="L70" s="180"/>
      <c r="M70" s="180"/>
      <c r="N70" s="13"/>
      <c r="O70" s="256" t="s">
        <v>272</v>
      </c>
      <c r="P70" s="257"/>
      <c r="Q70" s="257"/>
      <c r="R70" s="257"/>
      <c r="S70" s="257"/>
      <c r="T70" s="257"/>
      <c r="U70" s="257"/>
      <c r="V70" s="146"/>
      <c r="W70" s="146"/>
      <c r="X70" s="146"/>
      <c r="Y70" s="41"/>
      <c r="Z70" s="66"/>
      <c r="AA70" s="12"/>
      <c r="AB70" s="12"/>
      <c r="AC70" s="12"/>
      <c r="AD70" s="67"/>
      <c r="AE70" s="67"/>
      <c r="AF70" s="12"/>
      <c r="AG70" s="131"/>
      <c r="AH70" s="131"/>
      <c r="AI70" s="99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31"/>
      <c r="AX70" s="32"/>
      <c r="AY70" s="33"/>
      <c r="AZ70" s="148"/>
      <c r="BA70" s="149"/>
      <c r="BB70" s="149"/>
      <c r="BC70" s="150"/>
      <c r="BD70" s="296">
        <f>ROUND(K67,0)+(ROUND(V71*(1+BB60),0))</f>
        <v>617</v>
      </c>
      <c r="BE70" s="22"/>
    </row>
    <row r="71" spans="1:58" ht="17.100000000000001" customHeight="1">
      <c r="A71" s="4">
        <v>15</v>
      </c>
      <c r="B71" s="5">
        <v>2282</v>
      </c>
      <c r="C71" s="6" t="s">
        <v>281</v>
      </c>
      <c r="D71" s="254"/>
      <c r="E71" s="255"/>
      <c r="F71" s="255"/>
      <c r="G71" s="255"/>
      <c r="H71" s="255"/>
      <c r="I71" s="255"/>
      <c r="J71" s="255"/>
      <c r="K71" s="260"/>
      <c r="L71" s="260"/>
      <c r="M71" s="15"/>
      <c r="N71" s="110"/>
      <c r="O71" s="262"/>
      <c r="P71" s="263"/>
      <c r="Q71" s="263"/>
      <c r="R71" s="263"/>
      <c r="S71" s="263"/>
      <c r="T71" s="263"/>
      <c r="U71" s="263"/>
      <c r="V71" s="261">
        <v>274</v>
      </c>
      <c r="W71" s="261"/>
      <c r="X71" s="15" t="s">
        <v>394</v>
      </c>
      <c r="Y71" s="136"/>
      <c r="Z71" s="68" t="s">
        <v>2636</v>
      </c>
      <c r="AA71" s="12"/>
      <c r="AB71" s="12"/>
      <c r="AC71" s="12"/>
      <c r="AD71" s="67"/>
      <c r="AE71" s="67"/>
      <c r="AF71" s="99"/>
      <c r="AG71" s="99"/>
      <c r="AH71" s="99"/>
      <c r="AI71" s="99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7" t="s">
        <v>2622</v>
      </c>
      <c r="AX71" s="186">
        <v>1</v>
      </c>
      <c r="AY71" s="187"/>
      <c r="AZ71" s="148"/>
      <c r="BA71" s="149"/>
      <c r="BB71" s="149"/>
      <c r="BC71" s="150"/>
      <c r="BD71" s="296">
        <f>ROUND(K67*AX71,0)+(ROUND(ROUND(V71*AX71,0)*(1+BB60),0))</f>
        <v>617</v>
      </c>
      <c r="BE71" s="22"/>
    </row>
    <row r="72" spans="1:58" ht="17.100000000000001" customHeight="1">
      <c r="A72" s="4">
        <v>15</v>
      </c>
      <c r="B72" s="5">
        <v>2283</v>
      </c>
      <c r="C72" s="6" t="s">
        <v>282</v>
      </c>
      <c r="D72" s="192" t="s">
        <v>184</v>
      </c>
      <c r="E72" s="227"/>
      <c r="F72" s="227"/>
      <c r="G72" s="227"/>
      <c r="H72" s="227"/>
      <c r="I72" s="227"/>
      <c r="J72" s="227"/>
      <c r="K72" s="146"/>
      <c r="L72" s="146"/>
      <c r="M72" s="146"/>
      <c r="N72" s="10"/>
      <c r="O72" s="256" t="s">
        <v>268</v>
      </c>
      <c r="P72" s="257"/>
      <c r="Q72" s="257"/>
      <c r="R72" s="257"/>
      <c r="S72" s="257"/>
      <c r="T72" s="257"/>
      <c r="U72" s="257"/>
      <c r="V72" s="146"/>
      <c r="W72" s="146"/>
      <c r="X72" s="146"/>
      <c r="Y72" s="41"/>
      <c r="Z72" s="66"/>
      <c r="AA72" s="12"/>
      <c r="AB72" s="12"/>
      <c r="AC72" s="12"/>
      <c r="AD72" s="67"/>
      <c r="AE72" s="67"/>
      <c r="AF72" s="12"/>
      <c r="AG72" s="131"/>
      <c r="AH72" s="131"/>
      <c r="AI72" s="99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31"/>
      <c r="AX72" s="32"/>
      <c r="AY72" s="33"/>
      <c r="AZ72" s="148"/>
      <c r="BA72" s="149"/>
      <c r="BB72" s="149"/>
      <c r="BC72" s="150"/>
      <c r="BD72" s="296">
        <f>ROUND(K73,0)+(ROUND(V73*(1+BB60),0))</f>
        <v>479</v>
      </c>
      <c r="BE72" s="22"/>
    </row>
    <row r="73" spans="1:58" ht="17.100000000000001" customHeight="1">
      <c r="A73" s="4">
        <v>15</v>
      </c>
      <c r="B73" s="5">
        <v>2284</v>
      </c>
      <c r="C73" s="6" t="s">
        <v>283</v>
      </c>
      <c r="D73" s="228"/>
      <c r="E73" s="229"/>
      <c r="F73" s="229"/>
      <c r="G73" s="229"/>
      <c r="H73" s="229"/>
      <c r="I73" s="229"/>
      <c r="J73" s="229"/>
      <c r="K73" s="261">
        <v>365</v>
      </c>
      <c r="L73" s="261"/>
      <c r="M73" s="9" t="s">
        <v>394</v>
      </c>
      <c r="N73" s="102"/>
      <c r="O73" s="258"/>
      <c r="P73" s="259"/>
      <c r="Q73" s="259"/>
      <c r="R73" s="259"/>
      <c r="S73" s="259"/>
      <c r="T73" s="259"/>
      <c r="U73" s="259"/>
      <c r="V73" s="261">
        <f>'[1]1居宅介護(身介重度、単一日中・早朝・夜間)'!V14-'[1]1居宅介護(身介重度、単一日中・早朝・夜間)'!V12</f>
        <v>91</v>
      </c>
      <c r="W73" s="261"/>
      <c r="X73" s="15" t="s">
        <v>394</v>
      </c>
      <c r="Y73" s="136"/>
      <c r="Z73" s="68" t="s">
        <v>2636</v>
      </c>
      <c r="AA73" s="12"/>
      <c r="AB73" s="12"/>
      <c r="AC73" s="12"/>
      <c r="AD73" s="67"/>
      <c r="AE73" s="67"/>
      <c r="AF73" s="99"/>
      <c r="AG73" s="99"/>
      <c r="AH73" s="99"/>
      <c r="AI73" s="99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7" t="s">
        <v>2622</v>
      </c>
      <c r="AX73" s="186">
        <v>1</v>
      </c>
      <c r="AY73" s="187"/>
      <c r="AZ73" s="148"/>
      <c r="BA73" s="149"/>
      <c r="BB73" s="149"/>
      <c r="BC73" s="150"/>
      <c r="BD73" s="296">
        <f>ROUND(K73*AX73,0)+(ROUND(ROUND(V73*AX73,0)*(1+BB60),0))</f>
        <v>479</v>
      </c>
      <c r="BE73" s="120"/>
    </row>
    <row r="74" spans="1:58" ht="17.100000000000001" customHeight="1">
      <c r="A74" s="4">
        <v>15</v>
      </c>
      <c r="B74" s="5">
        <v>2109</v>
      </c>
      <c r="C74" s="6" t="s">
        <v>1064</v>
      </c>
      <c r="D74" s="228"/>
      <c r="E74" s="229"/>
      <c r="F74" s="229"/>
      <c r="G74" s="229"/>
      <c r="H74" s="229"/>
      <c r="I74" s="229"/>
      <c r="J74" s="229"/>
      <c r="K74" s="180"/>
      <c r="L74" s="180"/>
      <c r="M74" s="180"/>
      <c r="N74" s="13"/>
      <c r="O74" s="256" t="s">
        <v>270</v>
      </c>
      <c r="P74" s="257"/>
      <c r="Q74" s="257"/>
      <c r="R74" s="257"/>
      <c r="S74" s="257"/>
      <c r="T74" s="257"/>
      <c r="U74" s="257"/>
      <c r="V74" s="146"/>
      <c r="W74" s="146"/>
      <c r="X74" s="146"/>
      <c r="Y74" s="41"/>
      <c r="Z74" s="66"/>
      <c r="AA74" s="12"/>
      <c r="AB74" s="12"/>
      <c r="AC74" s="12"/>
      <c r="AD74" s="67"/>
      <c r="AE74" s="67"/>
      <c r="AF74" s="12"/>
      <c r="AG74" s="131"/>
      <c r="AH74" s="131"/>
      <c r="AI74" s="99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31"/>
      <c r="AX74" s="32"/>
      <c r="AY74" s="33"/>
      <c r="AZ74" s="148"/>
      <c r="BA74" s="149"/>
      <c r="BB74" s="149"/>
      <c r="BC74" s="150"/>
      <c r="BD74" s="296">
        <f>ROUND(K73,0)+(ROUND(V75*(1+BB60),0))</f>
        <v>594</v>
      </c>
      <c r="BE74" s="22"/>
    </row>
    <row r="75" spans="1:58" ht="17.100000000000001" customHeight="1">
      <c r="A75" s="4">
        <v>15</v>
      </c>
      <c r="B75" s="5">
        <v>2110</v>
      </c>
      <c r="C75" s="6" t="s">
        <v>1065</v>
      </c>
      <c r="D75" s="254"/>
      <c r="E75" s="255"/>
      <c r="F75" s="255"/>
      <c r="G75" s="255"/>
      <c r="H75" s="255"/>
      <c r="I75" s="255"/>
      <c r="J75" s="255"/>
      <c r="K75" s="260"/>
      <c r="L75" s="260"/>
      <c r="M75" s="15"/>
      <c r="N75" s="110"/>
      <c r="O75" s="262"/>
      <c r="P75" s="263"/>
      <c r="Q75" s="263"/>
      <c r="R75" s="263"/>
      <c r="S75" s="263"/>
      <c r="T75" s="263"/>
      <c r="U75" s="263"/>
      <c r="V75" s="261">
        <v>183</v>
      </c>
      <c r="W75" s="261"/>
      <c r="X75" s="15" t="s">
        <v>394</v>
      </c>
      <c r="Y75" s="136"/>
      <c r="Z75" s="68" t="s">
        <v>2636</v>
      </c>
      <c r="AA75" s="12"/>
      <c r="AB75" s="12"/>
      <c r="AC75" s="12"/>
      <c r="AD75" s="67"/>
      <c r="AE75" s="67"/>
      <c r="AF75" s="99"/>
      <c r="AG75" s="99"/>
      <c r="AH75" s="99"/>
      <c r="AI75" s="99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7" t="s">
        <v>2622</v>
      </c>
      <c r="AX75" s="186">
        <v>1</v>
      </c>
      <c r="AY75" s="187"/>
      <c r="AZ75" s="148"/>
      <c r="BA75" s="149"/>
      <c r="BB75" s="149"/>
      <c r="BC75" s="150"/>
      <c r="BD75" s="18">
        <f>ROUND(K73*AX75,0)+(ROUND(ROUND(V75*AX75,0)*(1+BB60),0))</f>
        <v>594</v>
      </c>
      <c r="BE75" s="22"/>
    </row>
    <row r="76" spans="1:58" ht="17.100000000000001" customHeight="1">
      <c r="A76" s="4">
        <v>15</v>
      </c>
      <c r="B76" s="5">
        <v>2285</v>
      </c>
      <c r="C76" s="6" t="s">
        <v>284</v>
      </c>
      <c r="D76" s="192" t="s">
        <v>186</v>
      </c>
      <c r="E76" s="227"/>
      <c r="F76" s="227"/>
      <c r="G76" s="227"/>
      <c r="H76" s="227"/>
      <c r="I76" s="227"/>
      <c r="J76" s="227"/>
      <c r="K76" s="146"/>
      <c r="L76" s="146"/>
      <c r="M76" s="146"/>
      <c r="N76" s="10"/>
      <c r="O76" s="256" t="s">
        <v>268</v>
      </c>
      <c r="P76" s="257"/>
      <c r="Q76" s="257"/>
      <c r="R76" s="257"/>
      <c r="S76" s="257"/>
      <c r="T76" s="257"/>
      <c r="U76" s="257"/>
      <c r="V76" s="146"/>
      <c r="W76" s="146"/>
      <c r="X76" s="146"/>
      <c r="Y76" s="41"/>
      <c r="Z76" s="66"/>
      <c r="AA76" s="12"/>
      <c r="AB76" s="12"/>
      <c r="AC76" s="12"/>
      <c r="AD76" s="67"/>
      <c r="AE76" s="67"/>
      <c r="AF76" s="12"/>
      <c r="AG76" s="131"/>
      <c r="AH76" s="131"/>
      <c r="AI76" s="99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31"/>
      <c r="AX76" s="32"/>
      <c r="AY76" s="33"/>
      <c r="AZ76" s="148"/>
      <c r="BA76" s="149"/>
      <c r="BB76" s="149"/>
      <c r="BC76" s="150"/>
      <c r="BD76" s="296">
        <f>ROUND(K77,0)+(ROUND(V77*(1+BB60),0))</f>
        <v>571</v>
      </c>
      <c r="BE76" s="22"/>
    </row>
    <row r="77" spans="1:58" ht="17.100000000000001" customHeight="1">
      <c r="A77" s="4">
        <v>15</v>
      </c>
      <c r="B77" s="5">
        <v>2286</v>
      </c>
      <c r="C77" s="6" t="s">
        <v>285</v>
      </c>
      <c r="D77" s="254"/>
      <c r="E77" s="255"/>
      <c r="F77" s="255"/>
      <c r="G77" s="255"/>
      <c r="H77" s="255"/>
      <c r="I77" s="255"/>
      <c r="J77" s="255"/>
      <c r="K77" s="260">
        <v>456</v>
      </c>
      <c r="L77" s="260"/>
      <c r="M77" s="15" t="s">
        <v>394</v>
      </c>
      <c r="N77" s="110"/>
      <c r="O77" s="258"/>
      <c r="P77" s="259"/>
      <c r="Q77" s="259"/>
      <c r="R77" s="259"/>
      <c r="S77" s="259"/>
      <c r="T77" s="259"/>
      <c r="U77" s="259"/>
      <c r="V77" s="260">
        <v>92</v>
      </c>
      <c r="W77" s="260"/>
      <c r="X77" s="15" t="s">
        <v>394</v>
      </c>
      <c r="Y77" s="136"/>
      <c r="Z77" s="68" t="s">
        <v>2636</v>
      </c>
      <c r="AA77" s="12"/>
      <c r="AB77" s="12"/>
      <c r="AC77" s="12"/>
      <c r="AD77" s="67"/>
      <c r="AE77" s="67"/>
      <c r="AF77" s="99"/>
      <c r="AG77" s="99"/>
      <c r="AH77" s="99"/>
      <c r="AI77" s="99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7" t="s">
        <v>2622</v>
      </c>
      <c r="AX77" s="186">
        <v>1</v>
      </c>
      <c r="AY77" s="187"/>
      <c r="AZ77" s="53"/>
      <c r="BA77" s="54"/>
      <c r="BB77" s="54"/>
      <c r="BC77" s="55"/>
      <c r="BD77" s="18">
        <f>ROUND(K77*AX77,0)+(ROUND(ROUND(V77*AX77,0)*(1+BB60),0))</f>
        <v>571</v>
      </c>
      <c r="BE77" s="122"/>
      <c r="BF77" s="77"/>
    </row>
    <row r="78" spans="1:58" ht="17.100000000000001" customHeight="1">
      <c r="A78" s="72"/>
      <c r="BF78" s="77"/>
    </row>
    <row r="79" spans="1:58" ht="17.100000000000001" customHeight="1">
      <c r="A79" s="72"/>
    </row>
    <row r="80" spans="1:58" ht="17.100000000000001" customHeight="1">
      <c r="A80" s="72"/>
      <c r="B80" s="72" t="s">
        <v>1066</v>
      </c>
    </row>
    <row r="81" spans="1:57" ht="17.100000000000001" customHeight="1">
      <c r="A81" s="1" t="s">
        <v>2626</v>
      </c>
      <c r="B81" s="73"/>
      <c r="C81" s="155" t="s">
        <v>387</v>
      </c>
      <c r="D81" s="74"/>
      <c r="E81" s="75"/>
      <c r="F81" s="75"/>
      <c r="G81" s="75"/>
      <c r="H81" s="75"/>
      <c r="I81" s="75"/>
      <c r="J81" s="75"/>
      <c r="K81" s="11"/>
      <c r="L81" s="11"/>
      <c r="M81" s="11"/>
      <c r="N81" s="11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11"/>
      <c r="AA81" s="75"/>
      <c r="AB81" s="211" t="s">
        <v>2627</v>
      </c>
      <c r="AC81" s="211"/>
      <c r="AD81" s="211"/>
      <c r="AE81" s="211"/>
      <c r="AF81" s="75"/>
      <c r="AG81" s="76"/>
      <c r="AH81" s="76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184" t="s">
        <v>388</v>
      </c>
      <c r="BE81" s="184" t="s">
        <v>389</v>
      </c>
    </row>
    <row r="82" spans="1:57" ht="17.100000000000001" customHeight="1">
      <c r="A82" s="2" t="s">
        <v>390</v>
      </c>
      <c r="B82" s="3" t="s">
        <v>391</v>
      </c>
      <c r="C82" s="16"/>
      <c r="D82" s="116"/>
      <c r="E82" s="99"/>
      <c r="F82" s="99"/>
      <c r="G82" s="99"/>
      <c r="H82" s="99"/>
      <c r="I82" s="117" t="s">
        <v>2637</v>
      </c>
      <c r="J82" s="99"/>
      <c r="K82" s="12"/>
      <c r="L82" s="12"/>
      <c r="M82" s="12"/>
      <c r="N82" s="118"/>
      <c r="O82" s="99"/>
      <c r="P82" s="99"/>
      <c r="Q82" s="99"/>
      <c r="R82" s="99"/>
      <c r="S82" s="99"/>
      <c r="T82" s="117" t="s">
        <v>2638</v>
      </c>
      <c r="U82" s="99"/>
      <c r="V82" s="99"/>
      <c r="W82" s="99"/>
      <c r="X82" s="99"/>
      <c r="Y82" s="73"/>
      <c r="Z82" s="15"/>
      <c r="AA82" s="80"/>
      <c r="AB82" s="80"/>
      <c r="AC82" s="80"/>
      <c r="AD82" s="80"/>
      <c r="AE82" s="81"/>
      <c r="AF82" s="80"/>
      <c r="AG82" s="81"/>
      <c r="AH82" s="81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185" t="s">
        <v>392</v>
      </c>
      <c r="BE82" s="185" t="s">
        <v>393</v>
      </c>
    </row>
    <row r="83" spans="1:57" ht="17.100000000000001" customHeight="1">
      <c r="A83" s="4">
        <v>15</v>
      </c>
      <c r="B83" s="5">
        <v>2287</v>
      </c>
      <c r="C83" s="6" t="s">
        <v>2847</v>
      </c>
      <c r="D83" s="192" t="s">
        <v>1174</v>
      </c>
      <c r="E83" s="227"/>
      <c r="F83" s="227"/>
      <c r="G83" s="227"/>
      <c r="H83" s="227"/>
      <c r="I83" s="227"/>
      <c r="J83" s="227"/>
      <c r="K83" s="146"/>
      <c r="L83" s="146"/>
      <c r="M83" s="146"/>
      <c r="N83" s="10"/>
      <c r="O83" s="256" t="s">
        <v>286</v>
      </c>
      <c r="P83" s="257"/>
      <c r="Q83" s="257"/>
      <c r="R83" s="257"/>
      <c r="S83" s="257"/>
      <c r="T83" s="257"/>
      <c r="U83" s="257"/>
      <c r="V83" s="146"/>
      <c r="W83" s="146"/>
      <c r="X83" s="146"/>
      <c r="Y83" s="41"/>
      <c r="Z83" s="15"/>
      <c r="AA83" s="80"/>
      <c r="AB83" s="80"/>
      <c r="AC83" s="80"/>
      <c r="AD83" s="80"/>
      <c r="AE83" s="81"/>
      <c r="AF83" s="80"/>
      <c r="AG83" s="81"/>
      <c r="AH83" s="81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208" t="s">
        <v>287</v>
      </c>
      <c r="AW83" s="209"/>
      <c r="AX83" s="209"/>
      <c r="AY83" s="210"/>
      <c r="AZ83" s="208" t="s">
        <v>288</v>
      </c>
      <c r="BA83" s="209"/>
      <c r="BB83" s="209"/>
      <c r="BC83" s="210"/>
      <c r="BD83" s="296">
        <f>ROUND(K84*(1+AX85),0)+(ROUND(V84*(1+BB85),0))</f>
        <v>365</v>
      </c>
      <c r="BE83" s="22" t="s">
        <v>120</v>
      </c>
    </row>
    <row r="84" spans="1:57" ht="17.100000000000001" customHeight="1">
      <c r="A84" s="4">
        <v>15</v>
      </c>
      <c r="B84" s="5">
        <v>2288</v>
      </c>
      <c r="C84" s="6" t="s">
        <v>2848</v>
      </c>
      <c r="D84" s="228"/>
      <c r="E84" s="229"/>
      <c r="F84" s="229"/>
      <c r="G84" s="229"/>
      <c r="H84" s="229"/>
      <c r="I84" s="229"/>
      <c r="J84" s="229"/>
      <c r="K84" s="261">
        <v>184</v>
      </c>
      <c r="L84" s="261"/>
      <c r="M84" s="9" t="s">
        <v>394</v>
      </c>
      <c r="N84" s="102"/>
      <c r="O84" s="262"/>
      <c r="P84" s="263"/>
      <c r="Q84" s="263"/>
      <c r="R84" s="263"/>
      <c r="S84" s="263"/>
      <c r="T84" s="263"/>
      <c r="U84" s="263"/>
      <c r="V84" s="261">
        <f>'[1]1居宅介護(身介重度、単一日中・早朝・夜間)'!V10-'[1]1居宅介護(身介重度、単一日中・早朝・夜間)'!V8</f>
        <v>90</v>
      </c>
      <c r="W84" s="261"/>
      <c r="X84" s="9" t="s">
        <v>394</v>
      </c>
      <c r="Y84" s="142"/>
      <c r="Z84" s="15"/>
      <c r="AA84" s="80"/>
      <c r="AB84" s="80"/>
      <c r="AC84" s="80"/>
      <c r="AD84" s="80"/>
      <c r="AE84" s="81"/>
      <c r="AF84" s="80"/>
      <c r="AG84" s="81"/>
      <c r="AH84" s="81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17" t="s">
        <v>2622</v>
      </c>
      <c r="AT84" s="186">
        <v>1</v>
      </c>
      <c r="AU84" s="187"/>
      <c r="AV84" s="208"/>
      <c r="AW84" s="209"/>
      <c r="AX84" s="209"/>
      <c r="AY84" s="210"/>
      <c r="AZ84" s="208"/>
      <c r="BA84" s="209"/>
      <c r="BB84" s="209"/>
      <c r="BC84" s="210"/>
      <c r="BD84" s="296">
        <f>ROUND(ROUND(K84*AT84,0)*(1+AX85),0)+(ROUND(ROUND(V84*AT84,0)*(1+BB85),0))</f>
        <v>365</v>
      </c>
      <c r="BE84" s="119"/>
    </row>
    <row r="85" spans="1:57" ht="17.100000000000001" customHeight="1">
      <c r="A85" s="4">
        <v>15</v>
      </c>
      <c r="B85" s="5">
        <v>2111</v>
      </c>
      <c r="C85" s="6" t="s">
        <v>2849</v>
      </c>
      <c r="D85" s="104"/>
      <c r="E85" s="104"/>
      <c r="F85" s="104"/>
      <c r="G85" s="104"/>
      <c r="H85" s="104"/>
      <c r="I85" s="104"/>
      <c r="J85" s="104"/>
      <c r="K85" s="9"/>
      <c r="L85" s="9"/>
      <c r="M85" s="9"/>
      <c r="N85" s="9"/>
      <c r="O85" s="256" t="s">
        <v>289</v>
      </c>
      <c r="P85" s="257"/>
      <c r="Q85" s="257"/>
      <c r="R85" s="257"/>
      <c r="S85" s="257"/>
      <c r="T85" s="257"/>
      <c r="U85" s="257"/>
      <c r="V85" s="146"/>
      <c r="W85" s="146"/>
      <c r="X85" s="146"/>
      <c r="Y85" s="41"/>
      <c r="Z85" s="66"/>
      <c r="AA85" s="12"/>
      <c r="AB85" s="12"/>
      <c r="AC85" s="12"/>
      <c r="AD85" s="67"/>
      <c r="AE85" s="67"/>
      <c r="AF85" s="12"/>
      <c r="AG85" s="131"/>
      <c r="AH85" s="131"/>
      <c r="AI85" s="99"/>
      <c r="AJ85" s="12"/>
      <c r="AK85" s="12"/>
      <c r="AL85" s="12"/>
      <c r="AM85" s="12"/>
      <c r="AN85" s="12"/>
      <c r="AO85" s="12"/>
      <c r="AP85" s="12"/>
      <c r="AQ85" s="12"/>
      <c r="AR85" s="12"/>
      <c r="AS85" s="131"/>
      <c r="AT85" s="32"/>
      <c r="AU85" s="33"/>
      <c r="AV85" s="148" t="s">
        <v>2637</v>
      </c>
      <c r="AW85" s="40" t="s">
        <v>2622</v>
      </c>
      <c r="AX85" s="199">
        <v>0.25</v>
      </c>
      <c r="AY85" s="199"/>
      <c r="AZ85" s="148" t="s">
        <v>2638</v>
      </c>
      <c r="BA85" s="40" t="s">
        <v>2622</v>
      </c>
      <c r="BB85" s="199">
        <v>0.5</v>
      </c>
      <c r="BC85" s="199"/>
      <c r="BD85" s="296">
        <f>ROUND(K84*(1+AX85),0)+(ROUND(V86*(1+BB85),0))</f>
        <v>502</v>
      </c>
      <c r="BE85" s="100"/>
    </row>
    <row r="86" spans="1:57" ht="17.100000000000001" customHeight="1">
      <c r="A86" s="4">
        <v>15</v>
      </c>
      <c r="B86" s="5">
        <v>2112</v>
      </c>
      <c r="C86" s="6" t="s">
        <v>2850</v>
      </c>
      <c r="D86" s="104"/>
      <c r="E86" s="104"/>
      <c r="F86" s="104"/>
      <c r="G86" s="104"/>
      <c r="H86" s="104"/>
      <c r="I86" s="104"/>
      <c r="J86" s="104"/>
      <c r="K86" s="9"/>
      <c r="L86" s="9"/>
      <c r="M86" s="9"/>
      <c r="N86" s="9"/>
      <c r="O86" s="262"/>
      <c r="P86" s="263"/>
      <c r="Q86" s="263"/>
      <c r="R86" s="263"/>
      <c r="S86" s="263"/>
      <c r="T86" s="263"/>
      <c r="U86" s="263"/>
      <c r="V86" s="261">
        <f>'[1]1居宅介護(身介重度、単一日中・早朝・夜間)'!V12-'[1]1居宅介護(身介重度、単一日中・早朝・夜間)'!V8</f>
        <v>181</v>
      </c>
      <c r="W86" s="261"/>
      <c r="X86" s="9" t="s">
        <v>394</v>
      </c>
      <c r="Y86" s="142"/>
      <c r="Z86" s="68" t="s">
        <v>2636</v>
      </c>
      <c r="AA86" s="12"/>
      <c r="AB86" s="12"/>
      <c r="AC86" s="12"/>
      <c r="AD86" s="67"/>
      <c r="AE86" s="67"/>
      <c r="AF86" s="99"/>
      <c r="AG86" s="99"/>
      <c r="AH86" s="99"/>
      <c r="AI86" s="99"/>
      <c r="AJ86" s="15"/>
      <c r="AK86" s="15"/>
      <c r="AL86" s="15"/>
      <c r="AM86" s="15"/>
      <c r="AN86" s="15"/>
      <c r="AO86" s="15"/>
      <c r="AP86" s="15"/>
      <c r="AQ86" s="15"/>
      <c r="AR86" s="15"/>
      <c r="AS86" s="17" t="s">
        <v>2622</v>
      </c>
      <c r="AT86" s="186">
        <v>1</v>
      </c>
      <c r="AU86" s="187"/>
      <c r="AV86" s="148"/>
      <c r="AW86" s="149"/>
      <c r="AX86" s="149"/>
      <c r="AY86" s="51" t="s">
        <v>898</v>
      </c>
      <c r="AZ86" s="148"/>
      <c r="BA86" s="149"/>
      <c r="BB86" s="149"/>
      <c r="BC86" s="51" t="s">
        <v>898</v>
      </c>
      <c r="BD86" s="296">
        <f>ROUND(ROUND(K84*AT86,0)*(1+AX85),0)+(ROUND(ROUND(V86*AT86,0)*(1+BB85),0))</f>
        <v>502</v>
      </c>
      <c r="BE86" s="22"/>
    </row>
    <row r="87" spans="1:57" ht="17.100000000000001" customHeight="1">
      <c r="A87" s="4">
        <v>15</v>
      </c>
      <c r="B87" s="5">
        <v>2289</v>
      </c>
      <c r="C87" s="6" t="s">
        <v>2851</v>
      </c>
      <c r="D87" s="140"/>
      <c r="E87" s="140"/>
      <c r="F87" s="140"/>
      <c r="G87" s="140"/>
      <c r="H87" s="103"/>
      <c r="I87" s="103"/>
      <c r="J87" s="103"/>
      <c r="K87" s="9"/>
      <c r="L87" s="9"/>
      <c r="M87" s="9"/>
      <c r="N87" s="9"/>
      <c r="O87" s="256" t="s">
        <v>290</v>
      </c>
      <c r="P87" s="257"/>
      <c r="Q87" s="257"/>
      <c r="R87" s="257"/>
      <c r="S87" s="257"/>
      <c r="T87" s="257"/>
      <c r="U87" s="257"/>
      <c r="V87" s="146"/>
      <c r="W87" s="146"/>
      <c r="X87" s="146"/>
      <c r="Y87" s="41"/>
      <c r="Z87" s="66"/>
      <c r="AA87" s="12"/>
      <c r="AB87" s="12"/>
      <c r="AC87" s="12"/>
      <c r="AD87" s="67"/>
      <c r="AE87" s="67"/>
      <c r="AF87" s="12"/>
      <c r="AG87" s="131"/>
      <c r="AH87" s="131"/>
      <c r="AI87" s="99"/>
      <c r="AJ87" s="12"/>
      <c r="AK87" s="12"/>
      <c r="AL87" s="12"/>
      <c r="AM87" s="12"/>
      <c r="AN87" s="12"/>
      <c r="AO87" s="12"/>
      <c r="AP87" s="12"/>
      <c r="AQ87" s="12"/>
      <c r="AR87" s="12"/>
      <c r="AS87" s="131"/>
      <c r="AT87" s="32"/>
      <c r="AU87" s="33"/>
      <c r="AV87" s="148"/>
      <c r="AW87" s="149"/>
      <c r="AX87" s="149"/>
      <c r="AY87" s="51"/>
      <c r="AZ87" s="148"/>
      <c r="BA87" s="149"/>
      <c r="BB87" s="149"/>
      <c r="BC87" s="51"/>
      <c r="BD87" s="296">
        <f>ROUND(K84*(1+AX85),0)+(ROUND(V88*(1+BB85),0))</f>
        <v>638</v>
      </c>
      <c r="BE87" s="22"/>
    </row>
    <row r="88" spans="1:57" ht="17.100000000000001" customHeight="1">
      <c r="A88" s="4">
        <v>15</v>
      </c>
      <c r="B88" s="5">
        <v>2290</v>
      </c>
      <c r="C88" s="6" t="s">
        <v>2852</v>
      </c>
      <c r="D88" s="140"/>
      <c r="E88" s="140"/>
      <c r="F88" s="140"/>
      <c r="G88" s="140"/>
      <c r="H88" s="103"/>
      <c r="I88" s="103"/>
      <c r="J88" s="103"/>
      <c r="K88" s="9"/>
      <c r="L88" s="9"/>
      <c r="M88" s="9"/>
      <c r="N88" s="9"/>
      <c r="O88" s="262"/>
      <c r="P88" s="263"/>
      <c r="Q88" s="263"/>
      <c r="R88" s="263"/>
      <c r="S88" s="263"/>
      <c r="T88" s="263"/>
      <c r="U88" s="263"/>
      <c r="V88" s="261">
        <f>'[1]1居宅介護(身介重度、単一日中・早朝・夜間)'!V14-'[1]1居宅介護(身介重度、単一日中・早朝・夜間)'!V8</f>
        <v>272</v>
      </c>
      <c r="W88" s="261"/>
      <c r="X88" s="9" t="s">
        <v>394</v>
      </c>
      <c r="Y88" s="142"/>
      <c r="Z88" s="68" t="s">
        <v>2636</v>
      </c>
      <c r="AA88" s="12"/>
      <c r="AB88" s="12"/>
      <c r="AC88" s="12"/>
      <c r="AD88" s="67"/>
      <c r="AE88" s="67"/>
      <c r="AF88" s="99"/>
      <c r="AG88" s="99"/>
      <c r="AH88" s="99"/>
      <c r="AI88" s="99"/>
      <c r="AJ88" s="15"/>
      <c r="AK88" s="15"/>
      <c r="AL88" s="15"/>
      <c r="AM88" s="15"/>
      <c r="AN88" s="15"/>
      <c r="AO88" s="15"/>
      <c r="AP88" s="15"/>
      <c r="AQ88" s="15"/>
      <c r="AR88" s="15"/>
      <c r="AS88" s="17" t="s">
        <v>2622</v>
      </c>
      <c r="AT88" s="186">
        <v>1</v>
      </c>
      <c r="AU88" s="187"/>
      <c r="AV88" s="148"/>
      <c r="AW88" s="149"/>
      <c r="AX88" s="149"/>
      <c r="AY88" s="51"/>
      <c r="AZ88" s="148"/>
      <c r="BA88" s="149"/>
      <c r="BB88" s="149"/>
      <c r="BC88" s="51"/>
      <c r="BD88" s="296">
        <f>ROUND(ROUND(K84*AT88,0)*(1+AX85),0)+(ROUND(ROUND(V88*AT88,0)*(1+BB85),0))</f>
        <v>638</v>
      </c>
      <c r="BE88" s="22"/>
    </row>
    <row r="89" spans="1:57" ht="17.100000000000001" customHeight="1">
      <c r="A89" s="4">
        <v>15</v>
      </c>
      <c r="B89" s="5">
        <v>2113</v>
      </c>
      <c r="C89" s="6" t="s">
        <v>2853</v>
      </c>
      <c r="D89" s="140"/>
      <c r="E89" s="140"/>
      <c r="F89" s="140"/>
      <c r="G89" s="140"/>
      <c r="H89" s="103"/>
      <c r="I89" s="103"/>
      <c r="J89" s="103"/>
      <c r="K89" s="9"/>
      <c r="L89" s="9"/>
      <c r="M89" s="9"/>
      <c r="N89" s="9"/>
      <c r="O89" s="256" t="s">
        <v>291</v>
      </c>
      <c r="P89" s="257"/>
      <c r="Q89" s="257"/>
      <c r="R89" s="257"/>
      <c r="S89" s="257"/>
      <c r="T89" s="257"/>
      <c r="U89" s="257"/>
      <c r="V89" s="146"/>
      <c r="W89" s="146"/>
      <c r="X89" s="146"/>
      <c r="Y89" s="41"/>
      <c r="Z89" s="66"/>
      <c r="AA89" s="12"/>
      <c r="AB89" s="12"/>
      <c r="AC89" s="12"/>
      <c r="AD89" s="67"/>
      <c r="AE89" s="67"/>
      <c r="AF89" s="12"/>
      <c r="AG89" s="131"/>
      <c r="AH89" s="131"/>
      <c r="AI89" s="99"/>
      <c r="AJ89" s="12"/>
      <c r="AK89" s="12"/>
      <c r="AL89" s="12"/>
      <c r="AM89" s="12"/>
      <c r="AN89" s="12"/>
      <c r="AO89" s="12"/>
      <c r="AP89" s="12"/>
      <c r="AQ89" s="12"/>
      <c r="AR89" s="12"/>
      <c r="AS89" s="131"/>
      <c r="AT89" s="32"/>
      <c r="AU89" s="33"/>
      <c r="AV89" s="148"/>
      <c r="AW89" s="149"/>
      <c r="AX89" s="149"/>
      <c r="AY89" s="51"/>
      <c r="AZ89" s="148"/>
      <c r="BA89" s="149"/>
      <c r="BB89" s="149"/>
      <c r="BC89" s="51"/>
      <c r="BD89" s="296">
        <f>ROUND(K84*(1+AX85),0)+(ROUND(V90*(1+BB85),0))</f>
        <v>776</v>
      </c>
      <c r="BE89" s="22"/>
    </row>
    <row r="90" spans="1:57" ht="17.100000000000001" customHeight="1">
      <c r="A90" s="4">
        <v>15</v>
      </c>
      <c r="B90" s="5">
        <v>2114</v>
      </c>
      <c r="C90" s="6" t="s">
        <v>2854</v>
      </c>
      <c r="D90" s="140"/>
      <c r="E90" s="140"/>
      <c r="F90" s="140"/>
      <c r="G90" s="140"/>
      <c r="H90" s="103"/>
      <c r="I90" s="103"/>
      <c r="J90" s="103"/>
      <c r="K90" s="9"/>
      <c r="L90" s="9"/>
      <c r="M90" s="9"/>
      <c r="N90" s="9"/>
      <c r="O90" s="262"/>
      <c r="P90" s="263"/>
      <c r="Q90" s="263"/>
      <c r="R90" s="263"/>
      <c r="S90" s="263"/>
      <c r="T90" s="263"/>
      <c r="U90" s="263"/>
      <c r="V90" s="261">
        <v>364</v>
      </c>
      <c r="W90" s="261"/>
      <c r="X90" s="9" t="s">
        <v>394</v>
      </c>
      <c r="Y90" s="142"/>
      <c r="Z90" s="68" t="s">
        <v>2636</v>
      </c>
      <c r="AA90" s="12"/>
      <c r="AB90" s="12"/>
      <c r="AC90" s="12"/>
      <c r="AD90" s="67"/>
      <c r="AE90" s="67"/>
      <c r="AF90" s="99"/>
      <c r="AG90" s="99"/>
      <c r="AH90" s="99"/>
      <c r="AI90" s="99"/>
      <c r="AJ90" s="15"/>
      <c r="AK90" s="15"/>
      <c r="AL90" s="15"/>
      <c r="AM90" s="15"/>
      <c r="AN90" s="15"/>
      <c r="AO90" s="15"/>
      <c r="AP90" s="15"/>
      <c r="AQ90" s="15"/>
      <c r="AR90" s="15"/>
      <c r="AS90" s="17" t="s">
        <v>2622</v>
      </c>
      <c r="AT90" s="186">
        <v>1</v>
      </c>
      <c r="AU90" s="187"/>
      <c r="AV90" s="148"/>
      <c r="AW90" s="149"/>
      <c r="AX90" s="149"/>
      <c r="AY90" s="51"/>
      <c r="AZ90" s="148"/>
      <c r="BA90" s="149"/>
      <c r="BB90" s="149"/>
      <c r="BC90" s="51"/>
      <c r="BD90" s="296">
        <f>ROUND(ROUND(K84*AT90,0)*(1+AX85),0)+(ROUND(ROUND(V90*AT90,0)*(1+BB85),0))</f>
        <v>776</v>
      </c>
      <c r="BE90" s="22"/>
    </row>
    <row r="91" spans="1:57" ht="17.100000000000001" customHeight="1">
      <c r="A91" s="4">
        <v>15</v>
      </c>
      <c r="B91" s="5">
        <v>2291</v>
      </c>
      <c r="C91" s="6" t="s">
        <v>2855</v>
      </c>
      <c r="D91" s="192" t="s">
        <v>209</v>
      </c>
      <c r="E91" s="227"/>
      <c r="F91" s="227"/>
      <c r="G91" s="227"/>
      <c r="H91" s="227"/>
      <c r="I91" s="227"/>
      <c r="J91" s="227"/>
      <c r="K91" s="146"/>
      <c r="L91" s="146"/>
      <c r="M91" s="146"/>
      <c r="N91" s="10"/>
      <c r="O91" s="256" t="s">
        <v>286</v>
      </c>
      <c r="P91" s="257"/>
      <c r="Q91" s="257"/>
      <c r="R91" s="257"/>
      <c r="S91" s="257"/>
      <c r="T91" s="257"/>
      <c r="U91" s="257"/>
      <c r="V91" s="146"/>
      <c r="W91" s="146"/>
      <c r="X91" s="146"/>
      <c r="Y91" s="41"/>
      <c r="Z91" s="66"/>
      <c r="AA91" s="12"/>
      <c r="AB91" s="12"/>
      <c r="AC91" s="12"/>
      <c r="AD91" s="67"/>
      <c r="AE91" s="67"/>
      <c r="AF91" s="12"/>
      <c r="AG91" s="131"/>
      <c r="AH91" s="131"/>
      <c r="AI91" s="99"/>
      <c r="AJ91" s="12"/>
      <c r="AK91" s="12"/>
      <c r="AL91" s="12"/>
      <c r="AM91" s="12"/>
      <c r="AN91" s="12"/>
      <c r="AO91" s="12"/>
      <c r="AP91" s="12"/>
      <c r="AQ91" s="12"/>
      <c r="AR91" s="12"/>
      <c r="AS91" s="131"/>
      <c r="AT91" s="32"/>
      <c r="AU91" s="33"/>
      <c r="AV91" s="148"/>
      <c r="AW91" s="149"/>
      <c r="AX91" s="149"/>
      <c r="AY91" s="150"/>
      <c r="AZ91" s="148"/>
      <c r="BA91" s="149"/>
      <c r="BB91" s="149"/>
      <c r="BC91" s="150"/>
      <c r="BD91" s="296">
        <f>ROUND(K92*(1+AX85),0)+(ROUND(V92*(1+BB85),0))</f>
        <v>480</v>
      </c>
      <c r="BE91" s="22"/>
    </row>
    <row r="92" spans="1:57" ht="17.100000000000001" customHeight="1">
      <c r="A92" s="4">
        <v>15</v>
      </c>
      <c r="B92" s="5">
        <v>2292</v>
      </c>
      <c r="C92" s="6" t="s">
        <v>2856</v>
      </c>
      <c r="D92" s="228"/>
      <c r="E92" s="229"/>
      <c r="F92" s="229"/>
      <c r="G92" s="229"/>
      <c r="H92" s="229"/>
      <c r="I92" s="229"/>
      <c r="J92" s="229"/>
      <c r="K92" s="261">
        <v>274</v>
      </c>
      <c r="L92" s="261"/>
      <c r="M92" s="9" t="s">
        <v>394</v>
      </c>
      <c r="N92" s="102"/>
      <c r="O92" s="258"/>
      <c r="P92" s="259"/>
      <c r="Q92" s="259"/>
      <c r="R92" s="259"/>
      <c r="S92" s="259"/>
      <c r="T92" s="259"/>
      <c r="U92" s="259"/>
      <c r="V92" s="261">
        <f>'[1]1居宅介護(身介重度、単一日中・早朝・夜間)'!V12-'[1]1居宅介護(身介重度、単一日中・早朝・夜間)'!V10</f>
        <v>91</v>
      </c>
      <c r="W92" s="261"/>
      <c r="X92" s="15" t="s">
        <v>394</v>
      </c>
      <c r="Y92" s="136"/>
      <c r="Z92" s="68" t="s">
        <v>2636</v>
      </c>
      <c r="AA92" s="12"/>
      <c r="AB92" s="12"/>
      <c r="AC92" s="12"/>
      <c r="AD92" s="67"/>
      <c r="AE92" s="67"/>
      <c r="AF92" s="99"/>
      <c r="AG92" s="99"/>
      <c r="AH92" s="99"/>
      <c r="AI92" s="99"/>
      <c r="AJ92" s="15"/>
      <c r="AK92" s="15"/>
      <c r="AL92" s="15"/>
      <c r="AM92" s="15"/>
      <c r="AN92" s="15"/>
      <c r="AO92" s="15"/>
      <c r="AP92" s="15"/>
      <c r="AQ92" s="15"/>
      <c r="AR92" s="15"/>
      <c r="AS92" s="17" t="s">
        <v>2622</v>
      </c>
      <c r="AT92" s="186">
        <v>1</v>
      </c>
      <c r="AU92" s="187"/>
      <c r="AV92" s="148"/>
      <c r="AW92" s="149"/>
      <c r="AX92" s="149"/>
      <c r="AY92" s="150"/>
      <c r="AZ92" s="148"/>
      <c r="BA92" s="149"/>
      <c r="BB92" s="149"/>
      <c r="BC92" s="150"/>
      <c r="BD92" s="18">
        <f>ROUND(ROUND(K92*AT92,0)*(1+AX85),0)+(ROUND(ROUND(V92*AT92,0)*(1+BB85),0))</f>
        <v>480</v>
      </c>
      <c r="BE92" s="120"/>
    </row>
    <row r="93" spans="1:57" ht="17.100000000000001" customHeight="1">
      <c r="A93" s="4">
        <v>15</v>
      </c>
      <c r="B93" s="5">
        <v>2293</v>
      </c>
      <c r="C93" s="6" t="s">
        <v>2857</v>
      </c>
      <c r="D93" s="228"/>
      <c r="E93" s="229"/>
      <c r="F93" s="229"/>
      <c r="G93" s="229"/>
      <c r="H93" s="229"/>
      <c r="I93" s="229"/>
      <c r="J93" s="229"/>
      <c r="K93" s="180"/>
      <c r="L93" s="180"/>
      <c r="M93" s="180"/>
      <c r="N93" s="13"/>
      <c r="O93" s="256" t="s">
        <v>289</v>
      </c>
      <c r="P93" s="257"/>
      <c r="Q93" s="257"/>
      <c r="R93" s="257"/>
      <c r="S93" s="257"/>
      <c r="T93" s="257"/>
      <c r="U93" s="257"/>
      <c r="V93" s="146"/>
      <c r="W93" s="146"/>
      <c r="X93" s="146"/>
      <c r="Y93" s="41"/>
      <c r="Z93" s="66"/>
      <c r="AA93" s="12"/>
      <c r="AB93" s="12"/>
      <c r="AC93" s="12"/>
      <c r="AD93" s="67"/>
      <c r="AE93" s="67"/>
      <c r="AF93" s="12"/>
      <c r="AG93" s="131"/>
      <c r="AH93" s="131"/>
      <c r="AI93" s="99"/>
      <c r="AJ93" s="12"/>
      <c r="AK93" s="12"/>
      <c r="AL93" s="12"/>
      <c r="AM93" s="12"/>
      <c r="AN93" s="12"/>
      <c r="AO93" s="12"/>
      <c r="AP93" s="12"/>
      <c r="AQ93" s="12"/>
      <c r="AR93" s="12"/>
      <c r="AS93" s="131"/>
      <c r="AT93" s="32"/>
      <c r="AU93" s="33"/>
      <c r="AV93" s="148"/>
      <c r="AW93" s="149"/>
      <c r="AX93" s="149"/>
      <c r="AY93" s="150"/>
      <c r="AZ93" s="148"/>
      <c r="BA93" s="149"/>
      <c r="BB93" s="149"/>
      <c r="BC93" s="150"/>
      <c r="BD93" s="296">
        <f>ROUND(K92*(1+AX85),0)+(ROUND(V94*(1+BB85),0))</f>
        <v>616</v>
      </c>
      <c r="BE93" s="22"/>
    </row>
    <row r="94" spans="1:57" ht="17.100000000000001" customHeight="1">
      <c r="A94" s="4">
        <v>15</v>
      </c>
      <c r="B94" s="5">
        <v>2294</v>
      </c>
      <c r="C94" s="6" t="s">
        <v>2858</v>
      </c>
      <c r="D94" s="228"/>
      <c r="E94" s="229"/>
      <c r="F94" s="229"/>
      <c r="G94" s="229"/>
      <c r="H94" s="229"/>
      <c r="I94" s="229"/>
      <c r="J94" s="229"/>
      <c r="K94" s="261"/>
      <c r="L94" s="261"/>
      <c r="M94" s="9"/>
      <c r="N94" s="102"/>
      <c r="O94" s="262"/>
      <c r="P94" s="263"/>
      <c r="Q94" s="263"/>
      <c r="R94" s="263"/>
      <c r="S94" s="263"/>
      <c r="T94" s="263"/>
      <c r="U94" s="263"/>
      <c r="V94" s="261">
        <f>'[1]1居宅介護(身介重度、単一日中・早朝・夜間)'!V14-'[1]1居宅介護(身介重度、単一日中・早朝・夜間)'!V10</f>
        <v>182</v>
      </c>
      <c r="W94" s="261"/>
      <c r="X94" s="15" t="s">
        <v>394</v>
      </c>
      <c r="Y94" s="136"/>
      <c r="Z94" s="68" t="s">
        <v>2636</v>
      </c>
      <c r="AA94" s="12"/>
      <c r="AB94" s="12"/>
      <c r="AC94" s="12"/>
      <c r="AD94" s="67"/>
      <c r="AE94" s="67"/>
      <c r="AF94" s="99"/>
      <c r="AG94" s="99"/>
      <c r="AH94" s="99"/>
      <c r="AI94" s="99"/>
      <c r="AJ94" s="15"/>
      <c r="AK94" s="15"/>
      <c r="AL94" s="15"/>
      <c r="AM94" s="15"/>
      <c r="AN94" s="15"/>
      <c r="AO94" s="15"/>
      <c r="AP94" s="15"/>
      <c r="AQ94" s="15"/>
      <c r="AR94" s="15"/>
      <c r="AS94" s="17" t="s">
        <v>2622</v>
      </c>
      <c r="AT94" s="186">
        <v>1</v>
      </c>
      <c r="AU94" s="187"/>
      <c r="AV94" s="148"/>
      <c r="AW94" s="149"/>
      <c r="AX94" s="149"/>
      <c r="AY94" s="150"/>
      <c r="AZ94" s="148"/>
      <c r="BA94" s="149"/>
      <c r="BB94" s="149"/>
      <c r="BC94" s="150"/>
      <c r="BD94" s="18">
        <f>ROUND(ROUND(K92*AT94,0)*(1+AX85),0)+(ROUND(ROUND(V94*AT94,0)*(1+BB85),0))</f>
        <v>616</v>
      </c>
      <c r="BE94" s="22"/>
    </row>
    <row r="95" spans="1:57" ht="17.100000000000001" customHeight="1">
      <c r="A95" s="4">
        <v>15</v>
      </c>
      <c r="B95" s="5">
        <v>2295</v>
      </c>
      <c r="C95" s="6" t="s">
        <v>2859</v>
      </c>
      <c r="D95" s="228"/>
      <c r="E95" s="229"/>
      <c r="F95" s="229"/>
      <c r="G95" s="229"/>
      <c r="H95" s="229"/>
      <c r="I95" s="229"/>
      <c r="J95" s="229"/>
      <c r="K95" s="180"/>
      <c r="L95" s="180"/>
      <c r="M95" s="180"/>
      <c r="N95" s="13"/>
      <c r="O95" s="256" t="s">
        <v>290</v>
      </c>
      <c r="P95" s="257"/>
      <c r="Q95" s="257"/>
      <c r="R95" s="257"/>
      <c r="S95" s="257"/>
      <c r="T95" s="257"/>
      <c r="U95" s="257"/>
      <c r="V95" s="146"/>
      <c r="W95" s="146"/>
      <c r="X95" s="146"/>
      <c r="Y95" s="41"/>
      <c r="Z95" s="66"/>
      <c r="AA95" s="12"/>
      <c r="AB95" s="12"/>
      <c r="AC95" s="12"/>
      <c r="AD95" s="67"/>
      <c r="AE95" s="67"/>
      <c r="AF95" s="12"/>
      <c r="AG95" s="131"/>
      <c r="AH95" s="131"/>
      <c r="AI95" s="99"/>
      <c r="AJ95" s="12"/>
      <c r="AK95" s="12"/>
      <c r="AL95" s="12"/>
      <c r="AM95" s="12"/>
      <c r="AN95" s="12"/>
      <c r="AO95" s="12"/>
      <c r="AP95" s="12"/>
      <c r="AQ95" s="12"/>
      <c r="AR95" s="12"/>
      <c r="AS95" s="131"/>
      <c r="AT95" s="32"/>
      <c r="AU95" s="33"/>
      <c r="AV95" s="148"/>
      <c r="AW95" s="149"/>
      <c r="AX95" s="149"/>
      <c r="AY95" s="150"/>
      <c r="AZ95" s="148"/>
      <c r="BA95" s="149"/>
      <c r="BB95" s="149"/>
      <c r="BC95" s="150"/>
      <c r="BD95" s="296">
        <f>ROUND(K92*(1+AX85),0)+(ROUND(V96*(1+BB85),0))</f>
        <v>754</v>
      </c>
      <c r="BE95" s="22"/>
    </row>
    <row r="96" spans="1:57" ht="17.100000000000001" customHeight="1">
      <c r="A96" s="4">
        <v>15</v>
      </c>
      <c r="B96" s="5">
        <v>2296</v>
      </c>
      <c r="C96" s="6" t="s">
        <v>2860</v>
      </c>
      <c r="D96" s="254"/>
      <c r="E96" s="255"/>
      <c r="F96" s="255"/>
      <c r="G96" s="255"/>
      <c r="H96" s="255"/>
      <c r="I96" s="255"/>
      <c r="J96" s="255"/>
      <c r="K96" s="260"/>
      <c r="L96" s="260"/>
      <c r="M96" s="15"/>
      <c r="N96" s="110"/>
      <c r="O96" s="262"/>
      <c r="P96" s="263"/>
      <c r="Q96" s="263"/>
      <c r="R96" s="263"/>
      <c r="S96" s="263"/>
      <c r="T96" s="263"/>
      <c r="U96" s="263"/>
      <c r="V96" s="261">
        <v>274</v>
      </c>
      <c r="W96" s="261"/>
      <c r="X96" s="15" t="s">
        <v>394</v>
      </c>
      <c r="Y96" s="136"/>
      <c r="Z96" s="68" t="s">
        <v>2636</v>
      </c>
      <c r="AA96" s="12"/>
      <c r="AB96" s="12"/>
      <c r="AC96" s="12"/>
      <c r="AD96" s="67"/>
      <c r="AE96" s="67"/>
      <c r="AF96" s="99"/>
      <c r="AG96" s="99"/>
      <c r="AH96" s="99"/>
      <c r="AI96" s="99"/>
      <c r="AJ96" s="15"/>
      <c r="AK96" s="15"/>
      <c r="AL96" s="15"/>
      <c r="AM96" s="15"/>
      <c r="AN96" s="15"/>
      <c r="AO96" s="15"/>
      <c r="AP96" s="15"/>
      <c r="AQ96" s="15"/>
      <c r="AR96" s="15"/>
      <c r="AS96" s="17" t="s">
        <v>2622</v>
      </c>
      <c r="AT96" s="186">
        <v>1</v>
      </c>
      <c r="AU96" s="187"/>
      <c r="AV96" s="148"/>
      <c r="AW96" s="149"/>
      <c r="AX96" s="149"/>
      <c r="AY96" s="150"/>
      <c r="AZ96" s="148"/>
      <c r="BA96" s="149"/>
      <c r="BB96" s="149"/>
      <c r="BC96" s="150"/>
      <c r="BD96" s="18">
        <f>ROUND(ROUND(K92*AT96,0)*(1+AX85),0)+(ROUND(ROUND(V96*AT96,0)*(1+BB85),0))</f>
        <v>754</v>
      </c>
      <c r="BE96" s="22"/>
    </row>
    <row r="97" spans="1:57" ht="17.100000000000001" customHeight="1">
      <c r="A97" s="4">
        <v>15</v>
      </c>
      <c r="B97" s="5">
        <v>2297</v>
      </c>
      <c r="C97" s="6" t="s">
        <v>2861</v>
      </c>
      <c r="D97" s="192" t="s">
        <v>211</v>
      </c>
      <c r="E97" s="227"/>
      <c r="F97" s="227"/>
      <c r="G97" s="227"/>
      <c r="H97" s="227"/>
      <c r="I97" s="227"/>
      <c r="J97" s="227"/>
      <c r="K97" s="146"/>
      <c r="L97" s="146"/>
      <c r="M97" s="146"/>
      <c r="N97" s="10"/>
      <c r="O97" s="256" t="s">
        <v>286</v>
      </c>
      <c r="P97" s="257"/>
      <c r="Q97" s="257"/>
      <c r="R97" s="257"/>
      <c r="S97" s="257"/>
      <c r="T97" s="257"/>
      <c r="U97" s="257"/>
      <c r="V97" s="146"/>
      <c r="W97" s="146"/>
      <c r="X97" s="146"/>
      <c r="Y97" s="41"/>
      <c r="Z97" s="66"/>
      <c r="AA97" s="12"/>
      <c r="AB97" s="12"/>
      <c r="AC97" s="12"/>
      <c r="AD97" s="67"/>
      <c r="AE97" s="67"/>
      <c r="AF97" s="12"/>
      <c r="AG97" s="131"/>
      <c r="AH97" s="131"/>
      <c r="AI97" s="99"/>
      <c r="AJ97" s="12"/>
      <c r="AK97" s="12"/>
      <c r="AL97" s="12"/>
      <c r="AM97" s="12"/>
      <c r="AN97" s="12"/>
      <c r="AO97" s="12"/>
      <c r="AP97" s="12"/>
      <c r="AQ97" s="12"/>
      <c r="AR97" s="12"/>
      <c r="AS97" s="131"/>
      <c r="AT97" s="32"/>
      <c r="AU97" s="33"/>
      <c r="AV97" s="148"/>
      <c r="AW97" s="149"/>
      <c r="AX97" s="149"/>
      <c r="AY97" s="150"/>
      <c r="AZ97" s="148"/>
      <c r="BA97" s="149"/>
      <c r="BB97" s="149"/>
      <c r="BC97" s="150"/>
      <c r="BD97" s="296">
        <f>ROUND(K98*(1+AX85),0)+(ROUND(V98*(1+BB85),0))</f>
        <v>593</v>
      </c>
      <c r="BE97" s="22"/>
    </row>
    <row r="98" spans="1:57" ht="17.100000000000001" customHeight="1">
      <c r="A98" s="4">
        <v>15</v>
      </c>
      <c r="B98" s="5">
        <v>2298</v>
      </c>
      <c r="C98" s="6" t="s">
        <v>2862</v>
      </c>
      <c r="D98" s="228"/>
      <c r="E98" s="229"/>
      <c r="F98" s="229"/>
      <c r="G98" s="229"/>
      <c r="H98" s="229"/>
      <c r="I98" s="229"/>
      <c r="J98" s="229"/>
      <c r="K98" s="261">
        <v>365</v>
      </c>
      <c r="L98" s="261"/>
      <c r="M98" s="9" t="s">
        <v>394</v>
      </c>
      <c r="N98" s="102"/>
      <c r="O98" s="258"/>
      <c r="P98" s="259"/>
      <c r="Q98" s="259"/>
      <c r="R98" s="259"/>
      <c r="S98" s="259"/>
      <c r="T98" s="259"/>
      <c r="U98" s="259"/>
      <c r="V98" s="261">
        <f>'[1]1居宅介護(身介重度、単一日中・早朝・夜間)'!V14-'[1]1居宅介護(身介重度、単一日中・早朝・夜間)'!V12</f>
        <v>91</v>
      </c>
      <c r="W98" s="261"/>
      <c r="X98" s="15" t="s">
        <v>394</v>
      </c>
      <c r="Y98" s="136"/>
      <c r="Z98" s="68" t="s">
        <v>2636</v>
      </c>
      <c r="AA98" s="12"/>
      <c r="AB98" s="12"/>
      <c r="AC98" s="12"/>
      <c r="AD98" s="67"/>
      <c r="AE98" s="67"/>
      <c r="AF98" s="99"/>
      <c r="AG98" s="99"/>
      <c r="AH98" s="99"/>
      <c r="AI98" s="99"/>
      <c r="AJ98" s="15"/>
      <c r="AK98" s="15"/>
      <c r="AL98" s="15"/>
      <c r="AM98" s="15"/>
      <c r="AN98" s="15"/>
      <c r="AO98" s="15"/>
      <c r="AP98" s="15"/>
      <c r="AQ98" s="15"/>
      <c r="AR98" s="15"/>
      <c r="AS98" s="17" t="s">
        <v>2622</v>
      </c>
      <c r="AT98" s="186">
        <v>1</v>
      </c>
      <c r="AU98" s="187"/>
      <c r="AV98" s="148"/>
      <c r="AW98" s="149"/>
      <c r="AX98" s="149"/>
      <c r="AY98" s="150"/>
      <c r="AZ98" s="148"/>
      <c r="BA98" s="149"/>
      <c r="BB98" s="149"/>
      <c r="BC98" s="150"/>
      <c r="BD98" s="18">
        <f>ROUND(ROUND(K98*AT98,0)*(1+AX85),0)+(ROUND(ROUND(V98*AT98,0)*(1+BB85),0))</f>
        <v>593</v>
      </c>
      <c r="BE98" s="120"/>
    </row>
    <row r="99" spans="1:57" ht="17.100000000000001" customHeight="1">
      <c r="A99" s="4">
        <v>15</v>
      </c>
      <c r="B99" s="5">
        <v>2115</v>
      </c>
      <c r="C99" s="6" t="s">
        <v>2863</v>
      </c>
      <c r="D99" s="228"/>
      <c r="E99" s="229"/>
      <c r="F99" s="229"/>
      <c r="G99" s="229"/>
      <c r="H99" s="229"/>
      <c r="I99" s="229"/>
      <c r="J99" s="229"/>
      <c r="K99" s="180"/>
      <c r="L99" s="180"/>
      <c r="M99" s="180"/>
      <c r="N99" s="13"/>
      <c r="O99" s="256" t="s">
        <v>289</v>
      </c>
      <c r="P99" s="257"/>
      <c r="Q99" s="257"/>
      <c r="R99" s="257"/>
      <c r="S99" s="257"/>
      <c r="T99" s="257"/>
      <c r="U99" s="257"/>
      <c r="V99" s="146"/>
      <c r="W99" s="146"/>
      <c r="X99" s="146"/>
      <c r="Y99" s="41"/>
      <c r="Z99" s="66"/>
      <c r="AA99" s="12"/>
      <c r="AB99" s="12"/>
      <c r="AC99" s="12"/>
      <c r="AD99" s="67"/>
      <c r="AE99" s="67"/>
      <c r="AF99" s="12"/>
      <c r="AG99" s="131"/>
      <c r="AH99" s="131"/>
      <c r="AI99" s="99"/>
      <c r="AJ99" s="12"/>
      <c r="AK99" s="12"/>
      <c r="AL99" s="12"/>
      <c r="AM99" s="12"/>
      <c r="AN99" s="12"/>
      <c r="AO99" s="12"/>
      <c r="AP99" s="12"/>
      <c r="AQ99" s="12"/>
      <c r="AR99" s="12"/>
      <c r="AS99" s="131"/>
      <c r="AT99" s="32"/>
      <c r="AU99" s="33"/>
      <c r="AV99" s="148"/>
      <c r="AW99" s="149"/>
      <c r="AX99" s="149"/>
      <c r="AY99" s="150"/>
      <c r="AZ99" s="148"/>
      <c r="BA99" s="149"/>
      <c r="BB99" s="149"/>
      <c r="BC99" s="150"/>
      <c r="BD99" s="296">
        <f>ROUND(K98*(1+AX85),0)+(ROUND(V100*(1+BB85),0))</f>
        <v>731</v>
      </c>
      <c r="BE99" s="22"/>
    </row>
    <row r="100" spans="1:57" ht="17.100000000000001" customHeight="1">
      <c r="A100" s="4">
        <v>15</v>
      </c>
      <c r="B100" s="5">
        <v>2116</v>
      </c>
      <c r="C100" s="6" t="s">
        <v>2864</v>
      </c>
      <c r="D100" s="254"/>
      <c r="E100" s="255"/>
      <c r="F100" s="255"/>
      <c r="G100" s="255"/>
      <c r="H100" s="255"/>
      <c r="I100" s="255"/>
      <c r="J100" s="255"/>
      <c r="K100" s="260"/>
      <c r="L100" s="260"/>
      <c r="M100" s="15"/>
      <c r="N100" s="110"/>
      <c r="O100" s="262"/>
      <c r="P100" s="263"/>
      <c r="Q100" s="263"/>
      <c r="R100" s="263"/>
      <c r="S100" s="263"/>
      <c r="T100" s="263"/>
      <c r="U100" s="263"/>
      <c r="V100" s="261">
        <v>183</v>
      </c>
      <c r="W100" s="261"/>
      <c r="X100" s="15" t="s">
        <v>394</v>
      </c>
      <c r="Y100" s="136"/>
      <c r="Z100" s="68" t="s">
        <v>2636</v>
      </c>
      <c r="AA100" s="12"/>
      <c r="AB100" s="12"/>
      <c r="AC100" s="12"/>
      <c r="AD100" s="67"/>
      <c r="AE100" s="67"/>
      <c r="AF100" s="99"/>
      <c r="AG100" s="99"/>
      <c r="AH100" s="99"/>
      <c r="AI100" s="99"/>
      <c r="AJ100" s="15"/>
      <c r="AK100" s="15"/>
      <c r="AL100" s="15"/>
      <c r="AM100" s="15"/>
      <c r="AN100" s="15"/>
      <c r="AO100" s="15"/>
      <c r="AP100" s="15"/>
      <c r="AQ100" s="15"/>
      <c r="AR100" s="15"/>
      <c r="AS100" s="17" t="s">
        <v>2622</v>
      </c>
      <c r="AT100" s="186">
        <v>1</v>
      </c>
      <c r="AU100" s="187"/>
      <c r="AV100" s="148"/>
      <c r="AW100" s="149"/>
      <c r="AX100" s="149"/>
      <c r="AY100" s="150"/>
      <c r="AZ100" s="148"/>
      <c r="BA100" s="149"/>
      <c r="BB100" s="149"/>
      <c r="BC100" s="150"/>
      <c r="BD100" s="18">
        <f>ROUND(ROUND(K98*AT100,0)*(1+AX85),0)+(ROUND(ROUND(V100*AT100,0)*(1+BB85),0))</f>
        <v>731</v>
      </c>
      <c r="BE100" s="22"/>
    </row>
    <row r="101" spans="1:57" ht="17.100000000000001" customHeight="1">
      <c r="A101" s="4">
        <v>15</v>
      </c>
      <c r="B101" s="5">
        <v>2299</v>
      </c>
      <c r="C101" s="6" t="s">
        <v>2865</v>
      </c>
      <c r="D101" s="192" t="s">
        <v>212</v>
      </c>
      <c r="E101" s="227"/>
      <c r="F101" s="227"/>
      <c r="G101" s="227"/>
      <c r="H101" s="227"/>
      <c r="I101" s="227"/>
      <c r="J101" s="227"/>
      <c r="K101" s="146"/>
      <c r="L101" s="146"/>
      <c r="M101" s="146"/>
      <c r="N101" s="10"/>
      <c r="O101" s="256" t="s">
        <v>286</v>
      </c>
      <c r="P101" s="257"/>
      <c r="Q101" s="257"/>
      <c r="R101" s="257"/>
      <c r="S101" s="257"/>
      <c r="T101" s="257"/>
      <c r="U101" s="257"/>
      <c r="V101" s="146"/>
      <c r="W101" s="146"/>
      <c r="X101" s="146"/>
      <c r="Y101" s="41"/>
      <c r="Z101" s="66"/>
      <c r="AA101" s="12"/>
      <c r="AB101" s="12"/>
      <c r="AC101" s="12"/>
      <c r="AD101" s="67"/>
      <c r="AE101" s="67"/>
      <c r="AF101" s="12"/>
      <c r="AG101" s="131"/>
      <c r="AH101" s="131"/>
      <c r="AI101" s="99"/>
      <c r="AJ101" s="12"/>
      <c r="AK101" s="12"/>
      <c r="AL101" s="12"/>
      <c r="AM101" s="12"/>
      <c r="AN101" s="12"/>
      <c r="AO101" s="12"/>
      <c r="AP101" s="12"/>
      <c r="AQ101" s="12"/>
      <c r="AR101" s="12"/>
      <c r="AS101" s="131"/>
      <c r="AT101" s="32"/>
      <c r="AU101" s="33"/>
      <c r="AV101" s="148"/>
      <c r="AW101" s="149"/>
      <c r="AX101" s="149"/>
      <c r="AY101" s="150"/>
      <c r="AZ101" s="148"/>
      <c r="BA101" s="149"/>
      <c r="BB101" s="149"/>
      <c r="BC101" s="150"/>
      <c r="BD101" s="296">
        <f>ROUND(K102*(1+AX85),0)+(ROUND(V102*(1+BB85),0))</f>
        <v>708</v>
      </c>
      <c r="BE101" s="22"/>
    </row>
    <row r="102" spans="1:57" ht="17.100000000000001" customHeight="1">
      <c r="A102" s="4">
        <v>15</v>
      </c>
      <c r="B102" s="5">
        <v>2300</v>
      </c>
      <c r="C102" s="6" t="s">
        <v>2866</v>
      </c>
      <c r="D102" s="254"/>
      <c r="E102" s="255"/>
      <c r="F102" s="255"/>
      <c r="G102" s="255"/>
      <c r="H102" s="255"/>
      <c r="I102" s="255"/>
      <c r="J102" s="255"/>
      <c r="K102" s="260">
        <v>456</v>
      </c>
      <c r="L102" s="260"/>
      <c r="M102" s="15" t="s">
        <v>394</v>
      </c>
      <c r="N102" s="110"/>
      <c r="O102" s="258"/>
      <c r="P102" s="259"/>
      <c r="Q102" s="259"/>
      <c r="R102" s="259"/>
      <c r="S102" s="259"/>
      <c r="T102" s="259"/>
      <c r="U102" s="259"/>
      <c r="V102" s="260">
        <v>92</v>
      </c>
      <c r="W102" s="260"/>
      <c r="X102" s="15" t="s">
        <v>394</v>
      </c>
      <c r="Y102" s="136"/>
      <c r="Z102" s="68" t="s">
        <v>2636</v>
      </c>
      <c r="AA102" s="12"/>
      <c r="AB102" s="12"/>
      <c r="AC102" s="12"/>
      <c r="AD102" s="67"/>
      <c r="AE102" s="67"/>
      <c r="AF102" s="99"/>
      <c r="AG102" s="99"/>
      <c r="AH102" s="99"/>
      <c r="AI102" s="99"/>
      <c r="AJ102" s="15"/>
      <c r="AK102" s="15"/>
      <c r="AL102" s="15"/>
      <c r="AM102" s="15"/>
      <c r="AN102" s="15"/>
      <c r="AO102" s="15"/>
      <c r="AP102" s="15"/>
      <c r="AQ102" s="15"/>
      <c r="AR102" s="15"/>
      <c r="AS102" s="17" t="s">
        <v>2622</v>
      </c>
      <c r="AT102" s="186">
        <v>1</v>
      </c>
      <c r="AU102" s="187"/>
      <c r="AV102" s="53"/>
      <c r="AW102" s="54"/>
      <c r="AX102" s="54"/>
      <c r="AY102" s="55"/>
      <c r="AZ102" s="53"/>
      <c r="BA102" s="54"/>
      <c r="BB102" s="54"/>
      <c r="BC102" s="55"/>
      <c r="BD102" s="18">
        <f>ROUND(ROUND(K102*AT102,0)*(1+AX85),0)+(ROUND(ROUND(V102*AT102,0)*(1+BB85),0))</f>
        <v>708</v>
      </c>
      <c r="BE102" s="122"/>
    </row>
    <row r="103" spans="1:57" ht="17.100000000000001" customHeight="1">
      <c r="A103" s="72"/>
      <c r="D103" s="50"/>
      <c r="K103" s="78"/>
      <c r="O103" s="50"/>
      <c r="P103" s="50"/>
      <c r="Z103" s="78"/>
      <c r="AB103" s="50"/>
      <c r="AE103" s="78"/>
      <c r="AH103" s="78"/>
      <c r="AI103" s="113"/>
      <c r="AJ103" s="113"/>
    </row>
    <row r="104" spans="1:57" ht="17.100000000000001" customHeight="1">
      <c r="A104" s="72"/>
      <c r="D104" s="50"/>
      <c r="K104" s="78"/>
      <c r="O104" s="50"/>
      <c r="P104" s="50"/>
      <c r="Z104" s="78"/>
      <c r="AB104" s="50"/>
      <c r="AE104" s="78"/>
      <c r="AH104" s="78"/>
      <c r="AI104" s="113"/>
      <c r="AJ104" s="113"/>
    </row>
    <row r="105" spans="1:57" ht="48.75" customHeight="1">
      <c r="A105" s="72"/>
      <c r="D105" s="50"/>
      <c r="K105" s="78"/>
      <c r="O105" s="50"/>
      <c r="P105" s="50"/>
      <c r="Z105" s="78"/>
      <c r="AB105" s="50"/>
      <c r="AE105" s="78"/>
      <c r="AH105" s="78"/>
      <c r="AI105" s="113"/>
      <c r="AJ105" s="113"/>
    </row>
    <row r="106" spans="1:57" ht="17.100000000000001" customHeight="1">
      <c r="A106" s="72"/>
      <c r="B106" s="72" t="s">
        <v>1067</v>
      </c>
      <c r="D106" s="50"/>
      <c r="K106" s="78"/>
      <c r="O106" s="50"/>
      <c r="P106" s="50"/>
      <c r="Z106" s="78"/>
      <c r="AB106" s="50"/>
      <c r="AE106" s="78"/>
      <c r="AH106" s="78"/>
      <c r="AI106" s="113"/>
      <c r="AJ106" s="113"/>
    </row>
    <row r="107" spans="1:57" ht="17.100000000000001" customHeight="1">
      <c r="A107" s="1" t="s">
        <v>2626</v>
      </c>
      <c r="B107" s="73"/>
      <c r="C107" s="155" t="s">
        <v>387</v>
      </c>
      <c r="D107" s="154"/>
      <c r="E107" s="75"/>
      <c r="F107" s="75"/>
      <c r="G107" s="75"/>
      <c r="H107" s="75"/>
      <c r="I107" s="75"/>
      <c r="J107" s="75"/>
      <c r="K107" s="75"/>
      <c r="L107" s="11"/>
      <c r="M107" s="11"/>
      <c r="N107" s="11"/>
      <c r="O107" s="11"/>
      <c r="P107" s="154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237" t="s">
        <v>2627</v>
      </c>
      <c r="AB107" s="237"/>
      <c r="AC107" s="237"/>
      <c r="AD107" s="237"/>
      <c r="AE107" s="75"/>
      <c r="AF107" s="7"/>
      <c r="AG107" s="76"/>
      <c r="AH107" s="75"/>
      <c r="AI107" s="76"/>
      <c r="AJ107" s="76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184" t="s">
        <v>388</v>
      </c>
      <c r="BE107" s="184" t="s">
        <v>389</v>
      </c>
    </row>
    <row r="108" spans="1:57" ht="17.100000000000001" customHeight="1">
      <c r="A108" s="2" t="s">
        <v>390</v>
      </c>
      <c r="B108" s="3" t="s">
        <v>391</v>
      </c>
      <c r="C108" s="16"/>
      <c r="D108" s="15"/>
      <c r="E108" s="80"/>
      <c r="F108" s="80"/>
      <c r="G108" s="80"/>
      <c r="H108" s="80"/>
      <c r="I108" s="80"/>
      <c r="J108" s="80"/>
      <c r="K108" s="80"/>
      <c r="L108" s="15"/>
      <c r="M108" s="15"/>
      <c r="N108" s="15"/>
      <c r="O108" s="15"/>
      <c r="P108" s="66"/>
      <c r="Q108" s="99"/>
      <c r="R108" s="99"/>
      <c r="S108" s="99"/>
      <c r="T108" s="99"/>
      <c r="U108" s="99"/>
      <c r="V108" s="117" t="s">
        <v>2637</v>
      </c>
      <c r="W108" s="99"/>
      <c r="X108" s="99"/>
      <c r="Y108" s="99"/>
      <c r="Z108" s="99"/>
      <c r="AA108" s="73"/>
      <c r="AB108" s="15"/>
      <c r="AC108" s="80"/>
      <c r="AD108" s="80"/>
      <c r="AE108" s="80"/>
      <c r="AF108" s="80"/>
      <c r="AG108" s="81"/>
      <c r="AH108" s="80"/>
      <c r="AI108" s="81"/>
      <c r="AJ108" s="81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185" t="s">
        <v>392</v>
      </c>
      <c r="BE108" s="185" t="s">
        <v>393</v>
      </c>
    </row>
    <row r="109" spans="1:57" ht="17.100000000000001" customHeight="1">
      <c r="A109" s="4">
        <v>15</v>
      </c>
      <c r="B109" s="5">
        <v>2301</v>
      </c>
      <c r="C109" s="6" t="s">
        <v>292</v>
      </c>
      <c r="D109" s="266" t="s">
        <v>899</v>
      </c>
      <c r="E109" s="192" t="s">
        <v>1188</v>
      </c>
      <c r="F109" s="227"/>
      <c r="G109" s="227"/>
      <c r="H109" s="227"/>
      <c r="I109" s="227"/>
      <c r="J109" s="227"/>
      <c r="K109" s="227"/>
      <c r="L109" s="181"/>
      <c r="M109" s="181"/>
      <c r="N109" s="181"/>
      <c r="O109" s="10"/>
      <c r="P109" s="266" t="s">
        <v>900</v>
      </c>
      <c r="Q109" s="256" t="s">
        <v>286</v>
      </c>
      <c r="R109" s="257"/>
      <c r="S109" s="257"/>
      <c r="T109" s="257"/>
      <c r="U109" s="257"/>
      <c r="V109" s="257"/>
      <c r="W109" s="257"/>
      <c r="X109" s="181"/>
      <c r="Y109" s="181"/>
      <c r="Z109" s="181"/>
      <c r="AA109" s="41"/>
      <c r="AB109" s="15"/>
      <c r="AC109" s="80"/>
      <c r="AD109" s="80"/>
      <c r="AE109" s="80"/>
      <c r="AF109" s="80"/>
      <c r="AG109" s="81"/>
      <c r="AH109" s="80"/>
      <c r="AI109" s="81"/>
      <c r="AJ109" s="81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208" t="s">
        <v>288</v>
      </c>
      <c r="BA109" s="209"/>
      <c r="BB109" s="209"/>
      <c r="BC109" s="210"/>
      <c r="BD109" s="296">
        <f>ROUND(X110*(1+BB111),0)</f>
        <v>135</v>
      </c>
      <c r="BE109" s="22" t="s">
        <v>120</v>
      </c>
    </row>
    <row r="110" spans="1:57" ht="17.100000000000001" customHeight="1">
      <c r="A110" s="4">
        <v>15</v>
      </c>
      <c r="B110" s="5">
        <v>2302</v>
      </c>
      <c r="C110" s="6" t="s">
        <v>293</v>
      </c>
      <c r="D110" s="267"/>
      <c r="E110" s="228"/>
      <c r="F110" s="229"/>
      <c r="G110" s="229"/>
      <c r="H110" s="229"/>
      <c r="I110" s="229"/>
      <c r="J110" s="229"/>
      <c r="K110" s="229"/>
      <c r="L110" s="261"/>
      <c r="M110" s="261"/>
      <c r="N110" s="9"/>
      <c r="O110" s="82"/>
      <c r="P110" s="267"/>
      <c r="Q110" s="258"/>
      <c r="R110" s="259"/>
      <c r="S110" s="259"/>
      <c r="T110" s="259"/>
      <c r="U110" s="259"/>
      <c r="V110" s="259"/>
      <c r="W110" s="259"/>
      <c r="X110" s="260">
        <v>90</v>
      </c>
      <c r="Y110" s="260"/>
      <c r="Z110" s="9" t="s">
        <v>394</v>
      </c>
      <c r="AA110" s="142"/>
      <c r="AB110" s="15"/>
      <c r="AC110" s="80"/>
      <c r="AD110" s="80"/>
      <c r="AE110" s="80"/>
      <c r="AF110" s="80"/>
      <c r="AG110" s="81"/>
      <c r="AH110" s="80"/>
      <c r="AI110" s="81"/>
      <c r="AJ110" s="81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17" t="s">
        <v>2622</v>
      </c>
      <c r="AX110" s="186">
        <v>1</v>
      </c>
      <c r="AY110" s="187"/>
      <c r="AZ110" s="208"/>
      <c r="BA110" s="209"/>
      <c r="BB110" s="209"/>
      <c r="BC110" s="210"/>
      <c r="BD110" s="296">
        <f>ROUND(ROUND(X110*AX110,0)*(1+BB111),0)</f>
        <v>135</v>
      </c>
      <c r="BE110" s="119"/>
    </row>
    <row r="111" spans="1:57" ht="17.100000000000001" customHeight="1">
      <c r="A111" s="4">
        <v>15</v>
      </c>
      <c r="B111" s="5">
        <v>2117</v>
      </c>
      <c r="C111" s="6" t="s">
        <v>1068</v>
      </c>
      <c r="D111" s="267"/>
      <c r="E111" s="85"/>
      <c r="K111" s="78"/>
      <c r="L111" s="9"/>
      <c r="M111" s="9"/>
      <c r="N111" s="9"/>
      <c r="O111" s="9"/>
      <c r="P111" s="267"/>
      <c r="Q111" s="256" t="s">
        <v>289</v>
      </c>
      <c r="R111" s="257"/>
      <c r="S111" s="257"/>
      <c r="T111" s="257"/>
      <c r="U111" s="257"/>
      <c r="V111" s="257"/>
      <c r="W111" s="257"/>
      <c r="X111" s="181"/>
      <c r="Y111" s="181"/>
      <c r="Z111" s="181"/>
      <c r="AA111" s="41"/>
      <c r="AB111" s="66"/>
      <c r="AC111" s="12"/>
      <c r="AD111" s="12"/>
      <c r="AE111" s="12"/>
      <c r="AF111" s="67"/>
      <c r="AG111" s="67"/>
      <c r="AH111" s="12"/>
      <c r="AI111" s="131"/>
      <c r="AJ111" s="131"/>
      <c r="AK111" s="99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31"/>
      <c r="AX111" s="32"/>
      <c r="AY111" s="33"/>
      <c r="AZ111" s="148" t="s">
        <v>2637</v>
      </c>
      <c r="BA111" s="40" t="s">
        <v>2622</v>
      </c>
      <c r="BB111" s="199">
        <v>0.5</v>
      </c>
      <c r="BC111" s="199"/>
      <c r="BD111" s="296">
        <f>ROUND(X112*(1+BB111),0)</f>
        <v>272</v>
      </c>
      <c r="BE111" s="100"/>
    </row>
    <row r="112" spans="1:57" ht="17.100000000000001" customHeight="1">
      <c r="A112" s="4">
        <v>15</v>
      </c>
      <c r="B112" s="5">
        <v>2118</v>
      </c>
      <c r="C112" s="6" t="s">
        <v>1069</v>
      </c>
      <c r="D112" s="267"/>
      <c r="E112" s="85"/>
      <c r="K112" s="78"/>
      <c r="L112" s="9"/>
      <c r="M112" s="9"/>
      <c r="N112" s="9"/>
      <c r="O112" s="9"/>
      <c r="P112" s="267"/>
      <c r="Q112" s="258"/>
      <c r="R112" s="259"/>
      <c r="S112" s="259"/>
      <c r="T112" s="259"/>
      <c r="U112" s="259"/>
      <c r="V112" s="259"/>
      <c r="W112" s="259"/>
      <c r="X112" s="260">
        <v>181</v>
      </c>
      <c r="Y112" s="260"/>
      <c r="Z112" s="9" t="s">
        <v>394</v>
      </c>
      <c r="AA112" s="142"/>
      <c r="AB112" s="68" t="s">
        <v>2636</v>
      </c>
      <c r="AC112" s="12"/>
      <c r="AD112" s="12"/>
      <c r="AE112" s="12"/>
      <c r="AF112" s="67"/>
      <c r="AG112" s="67"/>
      <c r="AH112" s="99"/>
      <c r="AI112" s="99"/>
      <c r="AJ112" s="99"/>
      <c r="AK112" s="99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7" t="s">
        <v>2622</v>
      </c>
      <c r="AX112" s="186">
        <v>1</v>
      </c>
      <c r="AY112" s="187"/>
      <c r="AZ112" s="148"/>
      <c r="BA112" s="149"/>
      <c r="BB112" s="149"/>
      <c r="BC112" s="51" t="s">
        <v>898</v>
      </c>
      <c r="BD112" s="296">
        <f>ROUND(ROUND(X112*AX112,0)*(1+BB111),0)</f>
        <v>272</v>
      </c>
      <c r="BE112" s="22"/>
    </row>
    <row r="113" spans="1:57" ht="17.100000000000001" customHeight="1">
      <c r="A113" s="4">
        <v>15</v>
      </c>
      <c r="B113" s="5">
        <v>2303</v>
      </c>
      <c r="C113" s="6" t="s">
        <v>294</v>
      </c>
      <c r="D113" s="267"/>
      <c r="E113" s="139"/>
      <c r="F113" s="140"/>
      <c r="G113" s="140"/>
      <c r="H113" s="140"/>
      <c r="I113" s="96"/>
      <c r="J113" s="96"/>
      <c r="K113" s="96"/>
      <c r="L113" s="9"/>
      <c r="M113" s="9"/>
      <c r="N113" s="9"/>
      <c r="O113" s="9"/>
      <c r="P113" s="267"/>
      <c r="Q113" s="256" t="s">
        <v>290</v>
      </c>
      <c r="R113" s="257"/>
      <c r="S113" s="257"/>
      <c r="T113" s="257"/>
      <c r="U113" s="257"/>
      <c r="V113" s="257"/>
      <c r="W113" s="257"/>
      <c r="X113" s="181"/>
      <c r="Y113" s="181"/>
      <c r="Z113" s="181"/>
      <c r="AA113" s="41"/>
      <c r="AB113" s="66"/>
      <c r="AC113" s="12"/>
      <c r="AD113" s="12"/>
      <c r="AE113" s="12"/>
      <c r="AF113" s="67"/>
      <c r="AG113" s="67"/>
      <c r="AH113" s="12"/>
      <c r="AI113" s="131"/>
      <c r="AJ113" s="131"/>
      <c r="AK113" s="99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31"/>
      <c r="AX113" s="32"/>
      <c r="AY113" s="33"/>
      <c r="AZ113" s="148"/>
      <c r="BA113" s="149"/>
      <c r="BB113" s="149"/>
      <c r="BC113" s="51"/>
      <c r="BD113" s="296">
        <f>ROUND(X114*(1+BB111),0)</f>
        <v>408</v>
      </c>
      <c r="BE113" s="22"/>
    </row>
    <row r="114" spans="1:57" ht="17.100000000000001" customHeight="1">
      <c r="A114" s="4">
        <v>15</v>
      </c>
      <c r="B114" s="5">
        <v>2304</v>
      </c>
      <c r="C114" s="6" t="s">
        <v>295</v>
      </c>
      <c r="D114" s="267"/>
      <c r="E114" s="139"/>
      <c r="F114" s="140"/>
      <c r="G114" s="140"/>
      <c r="H114" s="140"/>
      <c r="I114" s="96"/>
      <c r="J114" s="96"/>
      <c r="K114" s="96"/>
      <c r="L114" s="9"/>
      <c r="M114" s="9"/>
      <c r="N114" s="9"/>
      <c r="O114" s="9"/>
      <c r="P114" s="267"/>
      <c r="Q114" s="258"/>
      <c r="R114" s="259"/>
      <c r="S114" s="259"/>
      <c r="T114" s="259"/>
      <c r="U114" s="259"/>
      <c r="V114" s="259"/>
      <c r="W114" s="259"/>
      <c r="X114" s="260">
        <v>272</v>
      </c>
      <c r="Y114" s="260"/>
      <c r="Z114" s="9" t="s">
        <v>394</v>
      </c>
      <c r="AA114" s="142"/>
      <c r="AB114" s="68" t="s">
        <v>2636</v>
      </c>
      <c r="AC114" s="12"/>
      <c r="AD114" s="12"/>
      <c r="AE114" s="12"/>
      <c r="AF114" s="67"/>
      <c r="AG114" s="67"/>
      <c r="AH114" s="99"/>
      <c r="AI114" s="99"/>
      <c r="AJ114" s="99"/>
      <c r="AK114" s="99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7" t="s">
        <v>2622</v>
      </c>
      <c r="AX114" s="186">
        <v>1</v>
      </c>
      <c r="AY114" s="187"/>
      <c r="AZ114" s="148"/>
      <c r="BA114" s="149"/>
      <c r="BB114" s="149"/>
      <c r="BC114" s="51"/>
      <c r="BD114" s="296">
        <f>ROUND(ROUND(X114*AX114,0)*(1+BB111),0)</f>
        <v>408</v>
      </c>
      <c r="BE114" s="22"/>
    </row>
    <row r="115" spans="1:57" ht="17.100000000000001" customHeight="1">
      <c r="A115" s="4">
        <v>15</v>
      </c>
      <c r="B115" s="5">
        <v>2119</v>
      </c>
      <c r="C115" s="6" t="s">
        <v>1070</v>
      </c>
      <c r="D115" s="267"/>
      <c r="E115" s="139"/>
      <c r="F115" s="140"/>
      <c r="G115" s="140"/>
      <c r="H115" s="140"/>
      <c r="I115" s="96"/>
      <c r="J115" s="96"/>
      <c r="K115" s="96"/>
      <c r="L115" s="9"/>
      <c r="M115" s="9"/>
      <c r="N115" s="9"/>
      <c r="O115" s="9"/>
      <c r="P115" s="267"/>
      <c r="Q115" s="256" t="s">
        <v>291</v>
      </c>
      <c r="R115" s="257"/>
      <c r="S115" s="257"/>
      <c r="T115" s="257"/>
      <c r="U115" s="257"/>
      <c r="V115" s="257"/>
      <c r="W115" s="257"/>
      <c r="X115" s="181"/>
      <c r="Y115" s="181"/>
      <c r="Z115" s="181"/>
      <c r="AA115" s="41"/>
      <c r="AB115" s="66"/>
      <c r="AC115" s="12"/>
      <c r="AD115" s="12"/>
      <c r="AE115" s="12"/>
      <c r="AF115" s="67"/>
      <c r="AG115" s="67"/>
      <c r="AH115" s="12"/>
      <c r="AI115" s="131"/>
      <c r="AJ115" s="131"/>
      <c r="AK115" s="99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31"/>
      <c r="AX115" s="32"/>
      <c r="AY115" s="33"/>
      <c r="AZ115" s="148"/>
      <c r="BA115" s="149"/>
      <c r="BB115" s="149"/>
      <c r="BC115" s="51"/>
      <c r="BD115" s="296">
        <f>ROUND(X116*(1+BB111),0)</f>
        <v>546</v>
      </c>
      <c r="BE115" s="22"/>
    </row>
    <row r="116" spans="1:57" ht="17.100000000000001" customHeight="1">
      <c r="A116" s="4">
        <v>15</v>
      </c>
      <c r="B116" s="5">
        <v>2120</v>
      </c>
      <c r="C116" s="6" t="s">
        <v>1071</v>
      </c>
      <c r="D116" s="267"/>
      <c r="E116" s="139"/>
      <c r="F116" s="140"/>
      <c r="G116" s="140"/>
      <c r="H116" s="140"/>
      <c r="I116" s="96"/>
      <c r="J116" s="96"/>
      <c r="K116" s="96"/>
      <c r="L116" s="9"/>
      <c r="M116" s="9"/>
      <c r="N116" s="9"/>
      <c r="O116" s="9"/>
      <c r="P116" s="267"/>
      <c r="Q116" s="258"/>
      <c r="R116" s="259"/>
      <c r="S116" s="259"/>
      <c r="T116" s="259"/>
      <c r="U116" s="259"/>
      <c r="V116" s="259"/>
      <c r="W116" s="259"/>
      <c r="X116" s="260">
        <v>364</v>
      </c>
      <c r="Y116" s="260"/>
      <c r="Z116" s="9" t="s">
        <v>394</v>
      </c>
      <c r="AA116" s="142"/>
      <c r="AB116" s="68" t="s">
        <v>2636</v>
      </c>
      <c r="AC116" s="12"/>
      <c r="AD116" s="12"/>
      <c r="AE116" s="12"/>
      <c r="AF116" s="67"/>
      <c r="AG116" s="67"/>
      <c r="AH116" s="99"/>
      <c r="AI116" s="99"/>
      <c r="AJ116" s="99"/>
      <c r="AK116" s="99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7" t="s">
        <v>2622</v>
      </c>
      <c r="AX116" s="186">
        <v>1</v>
      </c>
      <c r="AY116" s="187"/>
      <c r="AZ116" s="148"/>
      <c r="BA116" s="149"/>
      <c r="BB116" s="149"/>
      <c r="BC116" s="51"/>
      <c r="BD116" s="296">
        <f>ROUND(ROUND(X116*AX116,0)*(1+BB111),0)</f>
        <v>546</v>
      </c>
      <c r="BE116" s="22"/>
    </row>
    <row r="117" spans="1:57" ht="17.100000000000001" customHeight="1">
      <c r="A117" s="4">
        <v>15</v>
      </c>
      <c r="B117" s="5">
        <v>2305</v>
      </c>
      <c r="C117" s="6" t="s">
        <v>296</v>
      </c>
      <c r="D117" s="267"/>
      <c r="E117" s="192" t="s">
        <v>218</v>
      </c>
      <c r="F117" s="227"/>
      <c r="G117" s="227"/>
      <c r="H117" s="227"/>
      <c r="I117" s="227"/>
      <c r="J117" s="227"/>
      <c r="K117" s="227"/>
      <c r="L117" s="181"/>
      <c r="M117" s="181"/>
      <c r="N117" s="181"/>
      <c r="O117" s="10"/>
      <c r="P117" s="267"/>
      <c r="Q117" s="256" t="s">
        <v>286</v>
      </c>
      <c r="R117" s="257"/>
      <c r="S117" s="257"/>
      <c r="T117" s="257"/>
      <c r="U117" s="257"/>
      <c r="V117" s="257"/>
      <c r="W117" s="257"/>
      <c r="X117" s="181"/>
      <c r="Y117" s="181"/>
      <c r="Z117" s="181"/>
      <c r="AA117" s="41"/>
      <c r="AB117" s="66"/>
      <c r="AC117" s="12"/>
      <c r="AD117" s="12"/>
      <c r="AE117" s="12"/>
      <c r="AF117" s="67"/>
      <c r="AG117" s="67"/>
      <c r="AH117" s="12"/>
      <c r="AI117" s="131"/>
      <c r="AJ117" s="131"/>
      <c r="AK117" s="99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31"/>
      <c r="AX117" s="32"/>
      <c r="AY117" s="33"/>
      <c r="AZ117" s="148"/>
      <c r="BA117" s="149"/>
      <c r="BB117" s="149"/>
      <c r="BC117" s="150"/>
      <c r="BD117" s="296">
        <f>ROUND(X118*(1+BB111),0)</f>
        <v>137</v>
      </c>
      <c r="BE117" s="22"/>
    </row>
    <row r="118" spans="1:57" ht="17.100000000000001" customHeight="1">
      <c r="A118" s="4">
        <v>15</v>
      </c>
      <c r="B118" s="5">
        <v>2306</v>
      </c>
      <c r="C118" s="6" t="s">
        <v>297</v>
      </c>
      <c r="D118" s="267"/>
      <c r="E118" s="228"/>
      <c r="F118" s="229"/>
      <c r="G118" s="229"/>
      <c r="H118" s="229"/>
      <c r="I118" s="229"/>
      <c r="J118" s="229"/>
      <c r="K118" s="229"/>
      <c r="L118" s="261"/>
      <c r="M118" s="261"/>
      <c r="N118" s="9"/>
      <c r="O118" s="82"/>
      <c r="P118" s="267"/>
      <c r="Q118" s="258"/>
      <c r="R118" s="259"/>
      <c r="S118" s="259"/>
      <c r="T118" s="259"/>
      <c r="U118" s="259"/>
      <c r="V118" s="259"/>
      <c r="W118" s="259"/>
      <c r="X118" s="260">
        <v>91</v>
      </c>
      <c r="Y118" s="260"/>
      <c r="Z118" s="15" t="s">
        <v>394</v>
      </c>
      <c r="AA118" s="136"/>
      <c r="AB118" s="68" t="s">
        <v>2636</v>
      </c>
      <c r="AC118" s="12"/>
      <c r="AD118" s="12"/>
      <c r="AE118" s="12"/>
      <c r="AF118" s="67"/>
      <c r="AG118" s="67"/>
      <c r="AH118" s="99"/>
      <c r="AI118" s="99"/>
      <c r="AJ118" s="99"/>
      <c r="AK118" s="99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7" t="s">
        <v>2622</v>
      </c>
      <c r="AX118" s="186">
        <v>1</v>
      </c>
      <c r="AY118" s="187"/>
      <c r="AZ118" s="148"/>
      <c r="BA118" s="149"/>
      <c r="BB118" s="149"/>
      <c r="BC118" s="150"/>
      <c r="BD118" s="296">
        <f>ROUND(ROUND(X118*AX118,0)*(1+BB111),0)</f>
        <v>137</v>
      </c>
      <c r="BE118" s="120"/>
    </row>
    <row r="119" spans="1:57" ht="17.100000000000001" customHeight="1">
      <c r="A119" s="4">
        <v>15</v>
      </c>
      <c r="B119" s="5">
        <v>2307</v>
      </c>
      <c r="C119" s="6" t="s">
        <v>298</v>
      </c>
      <c r="D119" s="267"/>
      <c r="E119" s="228"/>
      <c r="F119" s="229"/>
      <c r="G119" s="229"/>
      <c r="H119" s="229"/>
      <c r="I119" s="229"/>
      <c r="J119" s="229"/>
      <c r="K119" s="229"/>
      <c r="L119" s="121"/>
      <c r="M119" s="121"/>
      <c r="N119" s="121"/>
      <c r="O119" s="13"/>
      <c r="P119" s="267"/>
      <c r="Q119" s="256" t="s">
        <v>289</v>
      </c>
      <c r="R119" s="257"/>
      <c r="S119" s="257"/>
      <c r="T119" s="257"/>
      <c r="U119" s="257"/>
      <c r="V119" s="257"/>
      <c r="W119" s="257"/>
      <c r="X119" s="181"/>
      <c r="Y119" s="181"/>
      <c r="Z119" s="181"/>
      <c r="AA119" s="41"/>
      <c r="AB119" s="66"/>
      <c r="AC119" s="12"/>
      <c r="AD119" s="12"/>
      <c r="AE119" s="12"/>
      <c r="AF119" s="67"/>
      <c r="AG119" s="67"/>
      <c r="AH119" s="12"/>
      <c r="AI119" s="131"/>
      <c r="AJ119" s="131"/>
      <c r="AK119" s="99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31"/>
      <c r="AX119" s="32"/>
      <c r="AY119" s="33"/>
      <c r="AZ119" s="148"/>
      <c r="BA119" s="149"/>
      <c r="BB119" s="149"/>
      <c r="BC119" s="150"/>
      <c r="BD119" s="296">
        <f>ROUND(X120*(1+BB111),0)</f>
        <v>273</v>
      </c>
      <c r="BE119" s="22"/>
    </row>
    <row r="120" spans="1:57" ht="17.100000000000001" customHeight="1">
      <c r="A120" s="4">
        <v>15</v>
      </c>
      <c r="B120" s="5">
        <v>2308</v>
      </c>
      <c r="C120" s="6" t="s">
        <v>299</v>
      </c>
      <c r="D120" s="267"/>
      <c r="E120" s="228"/>
      <c r="F120" s="229"/>
      <c r="G120" s="229"/>
      <c r="H120" s="229"/>
      <c r="I120" s="229"/>
      <c r="J120" s="229"/>
      <c r="K120" s="229"/>
      <c r="L120" s="261"/>
      <c r="M120" s="261"/>
      <c r="N120" s="9"/>
      <c r="O120" s="82"/>
      <c r="P120" s="267"/>
      <c r="Q120" s="258"/>
      <c r="R120" s="259"/>
      <c r="S120" s="259"/>
      <c r="T120" s="259"/>
      <c r="U120" s="259"/>
      <c r="V120" s="259"/>
      <c r="W120" s="259"/>
      <c r="X120" s="260">
        <v>182</v>
      </c>
      <c r="Y120" s="260"/>
      <c r="Z120" s="15" t="s">
        <v>394</v>
      </c>
      <c r="AA120" s="136"/>
      <c r="AB120" s="68" t="s">
        <v>2636</v>
      </c>
      <c r="AC120" s="12"/>
      <c r="AD120" s="12"/>
      <c r="AE120" s="12"/>
      <c r="AF120" s="67"/>
      <c r="AG120" s="67"/>
      <c r="AH120" s="99"/>
      <c r="AI120" s="99"/>
      <c r="AJ120" s="99"/>
      <c r="AK120" s="99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7" t="s">
        <v>2622</v>
      </c>
      <c r="AX120" s="186">
        <v>1</v>
      </c>
      <c r="AY120" s="187"/>
      <c r="AZ120" s="148"/>
      <c r="BA120" s="149"/>
      <c r="BB120" s="149"/>
      <c r="BC120" s="150"/>
      <c r="BD120" s="296">
        <f>ROUND(ROUND(X120*AX120,0)*(1+BB111),0)</f>
        <v>273</v>
      </c>
      <c r="BE120" s="22"/>
    </row>
    <row r="121" spans="1:57" ht="17.100000000000001" customHeight="1">
      <c r="A121" s="4">
        <v>15</v>
      </c>
      <c r="B121" s="5">
        <v>2309</v>
      </c>
      <c r="C121" s="6" t="s">
        <v>300</v>
      </c>
      <c r="D121" s="267"/>
      <c r="E121" s="228"/>
      <c r="F121" s="229"/>
      <c r="G121" s="229"/>
      <c r="H121" s="229"/>
      <c r="I121" s="229"/>
      <c r="J121" s="229"/>
      <c r="K121" s="229"/>
      <c r="L121" s="121"/>
      <c r="M121" s="121"/>
      <c r="N121" s="121"/>
      <c r="O121" s="13"/>
      <c r="P121" s="267"/>
      <c r="Q121" s="256" t="s">
        <v>290</v>
      </c>
      <c r="R121" s="257"/>
      <c r="S121" s="257"/>
      <c r="T121" s="257"/>
      <c r="U121" s="257"/>
      <c r="V121" s="257"/>
      <c r="W121" s="257"/>
      <c r="X121" s="181"/>
      <c r="Y121" s="181"/>
      <c r="Z121" s="181"/>
      <c r="AA121" s="41"/>
      <c r="AB121" s="66"/>
      <c r="AC121" s="12"/>
      <c r="AD121" s="12"/>
      <c r="AE121" s="12"/>
      <c r="AF121" s="67"/>
      <c r="AG121" s="67"/>
      <c r="AH121" s="12"/>
      <c r="AI121" s="131"/>
      <c r="AJ121" s="131"/>
      <c r="AK121" s="99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31"/>
      <c r="AX121" s="32"/>
      <c r="AY121" s="33"/>
      <c r="AZ121" s="148"/>
      <c r="BA121" s="149"/>
      <c r="BB121" s="149"/>
      <c r="BC121" s="150"/>
      <c r="BD121" s="296">
        <f>ROUND(X122*(1+BB111),0)</f>
        <v>411</v>
      </c>
      <c r="BE121" s="22"/>
    </row>
    <row r="122" spans="1:57" ht="17.100000000000001" customHeight="1">
      <c r="A122" s="4">
        <v>15</v>
      </c>
      <c r="B122" s="5">
        <v>2310</v>
      </c>
      <c r="C122" s="6" t="s">
        <v>301</v>
      </c>
      <c r="D122" s="267"/>
      <c r="E122" s="254"/>
      <c r="F122" s="255"/>
      <c r="G122" s="255"/>
      <c r="H122" s="255"/>
      <c r="I122" s="255"/>
      <c r="J122" s="255"/>
      <c r="K122" s="255"/>
      <c r="L122" s="260"/>
      <c r="M122" s="260"/>
      <c r="N122" s="15"/>
      <c r="O122" s="83"/>
      <c r="P122" s="267"/>
      <c r="Q122" s="258"/>
      <c r="R122" s="259"/>
      <c r="S122" s="259"/>
      <c r="T122" s="259"/>
      <c r="U122" s="259"/>
      <c r="V122" s="259"/>
      <c r="W122" s="259"/>
      <c r="X122" s="260">
        <v>274</v>
      </c>
      <c r="Y122" s="260"/>
      <c r="Z122" s="15" t="s">
        <v>394</v>
      </c>
      <c r="AA122" s="136"/>
      <c r="AB122" s="68" t="s">
        <v>2636</v>
      </c>
      <c r="AC122" s="12"/>
      <c r="AD122" s="12"/>
      <c r="AE122" s="12"/>
      <c r="AF122" s="67"/>
      <c r="AG122" s="67"/>
      <c r="AH122" s="99"/>
      <c r="AI122" s="99"/>
      <c r="AJ122" s="99"/>
      <c r="AK122" s="99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7" t="s">
        <v>2622</v>
      </c>
      <c r="AX122" s="186">
        <v>1</v>
      </c>
      <c r="AY122" s="187"/>
      <c r="AZ122" s="148"/>
      <c r="BA122" s="149"/>
      <c r="BB122" s="149"/>
      <c r="BC122" s="150"/>
      <c r="BD122" s="296">
        <f>ROUND(ROUND(X122*AX122,0)*(1+BB111),0)</f>
        <v>411</v>
      </c>
      <c r="BE122" s="22"/>
    </row>
    <row r="123" spans="1:57" ht="17.100000000000001" customHeight="1">
      <c r="A123" s="4">
        <v>15</v>
      </c>
      <c r="B123" s="5">
        <v>2311</v>
      </c>
      <c r="C123" s="6" t="s">
        <v>302</v>
      </c>
      <c r="D123" s="267"/>
      <c r="E123" s="192" t="s">
        <v>220</v>
      </c>
      <c r="F123" s="227"/>
      <c r="G123" s="227"/>
      <c r="H123" s="227"/>
      <c r="I123" s="227"/>
      <c r="J123" s="227"/>
      <c r="K123" s="227"/>
      <c r="L123" s="181"/>
      <c r="M123" s="181"/>
      <c r="N123" s="181"/>
      <c r="O123" s="10"/>
      <c r="P123" s="267"/>
      <c r="Q123" s="256" t="s">
        <v>286</v>
      </c>
      <c r="R123" s="257"/>
      <c r="S123" s="257"/>
      <c r="T123" s="257"/>
      <c r="U123" s="257"/>
      <c r="V123" s="257"/>
      <c r="W123" s="257"/>
      <c r="X123" s="181"/>
      <c r="Y123" s="181"/>
      <c r="Z123" s="181"/>
      <c r="AA123" s="41"/>
      <c r="AB123" s="66"/>
      <c r="AC123" s="12"/>
      <c r="AD123" s="12"/>
      <c r="AE123" s="12"/>
      <c r="AF123" s="67"/>
      <c r="AG123" s="67"/>
      <c r="AH123" s="12"/>
      <c r="AI123" s="131"/>
      <c r="AJ123" s="131"/>
      <c r="AK123" s="99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31"/>
      <c r="AX123" s="32"/>
      <c r="AY123" s="33"/>
      <c r="AZ123" s="148"/>
      <c r="BA123" s="149"/>
      <c r="BB123" s="149"/>
      <c r="BC123" s="150"/>
      <c r="BD123" s="296">
        <f>ROUND(X124*(1+BB111),0)</f>
        <v>137</v>
      </c>
      <c r="BE123" s="22"/>
    </row>
    <row r="124" spans="1:57" ht="17.100000000000001" customHeight="1">
      <c r="A124" s="4">
        <v>15</v>
      </c>
      <c r="B124" s="5">
        <v>2312</v>
      </c>
      <c r="C124" s="6" t="s">
        <v>303</v>
      </c>
      <c r="D124" s="267"/>
      <c r="E124" s="228"/>
      <c r="F124" s="229"/>
      <c r="G124" s="229"/>
      <c r="H124" s="229"/>
      <c r="I124" s="229"/>
      <c r="J124" s="229"/>
      <c r="K124" s="229"/>
      <c r="L124" s="261"/>
      <c r="M124" s="261"/>
      <c r="N124" s="9"/>
      <c r="O124" s="82"/>
      <c r="P124" s="267"/>
      <c r="Q124" s="258"/>
      <c r="R124" s="259"/>
      <c r="S124" s="259"/>
      <c r="T124" s="259"/>
      <c r="U124" s="259"/>
      <c r="V124" s="259"/>
      <c r="W124" s="259"/>
      <c r="X124" s="260">
        <v>91</v>
      </c>
      <c r="Y124" s="260"/>
      <c r="Z124" s="15" t="s">
        <v>394</v>
      </c>
      <c r="AA124" s="136"/>
      <c r="AB124" s="68" t="s">
        <v>2636</v>
      </c>
      <c r="AC124" s="12"/>
      <c r="AD124" s="12"/>
      <c r="AE124" s="12"/>
      <c r="AF124" s="67"/>
      <c r="AG124" s="67"/>
      <c r="AH124" s="99"/>
      <c r="AI124" s="99"/>
      <c r="AJ124" s="99"/>
      <c r="AK124" s="99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7" t="s">
        <v>2622</v>
      </c>
      <c r="AX124" s="186">
        <v>1</v>
      </c>
      <c r="AY124" s="187"/>
      <c r="AZ124" s="148"/>
      <c r="BA124" s="149"/>
      <c r="BB124" s="149"/>
      <c r="BC124" s="150"/>
      <c r="BD124" s="296">
        <f>ROUND(ROUND(X124*AX124,0)*(1+BB111),0)</f>
        <v>137</v>
      </c>
      <c r="BE124" s="120"/>
    </row>
    <row r="125" spans="1:57" ht="17.100000000000001" customHeight="1">
      <c r="A125" s="4">
        <v>15</v>
      </c>
      <c r="B125" s="5">
        <v>2121</v>
      </c>
      <c r="C125" s="6" t="s">
        <v>1072</v>
      </c>
      <c r="D125" s="267"/>
      <c r="E125" s="228"/>
      <c r="F125" s="229"/>
      <c r="G125" s="229"/>
      <c r="H125" s="229"/>
      <c r="I125" s="229"/>
      <c r="J125" s="229"/>
      <c r="K125" s="229"/>
      <c r="L125" s="121"/>
      <c r="M125" s="121"/>
      <c r="N125" s="121"/>
      <c r="O125" s="13"/>
      <c r="P125" s="267"/>
      <c r="Q125" s="256" t="s">
        <v>289</v>
      </c>
      <c r="R125" s="257"/>
      <c r="S125" s="257"/>
      <c r="T125" s="257"/>
      <c r="U125" s="257"/>
      <c r="V125" s="257"/>
      <c r="W125" s="257"/>
      <c r="X125" s="181"/>
      <c r="Y125" s="181"/>
      <c r="Z125" s="181"/>
      <c r="AA125" s="41"/>
      <c r="AB125" s="66"/>
      <c r="AC125" s="12"/>
      <c r="AD125" s="12"/>
      <c r="AE125" s="12"/>
      <c r="AF125" s="67"/>
      <c r="AG125" s="67"/>
      <c r="AH125" s="12"/>
      <c r="AI125" s="131"/>
      <c r="AJ125" s="131"/>
      <c r="AK125" s="99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31"/>
      <c r="AX125" s="32"/>
      <c r="AY125" s="33"/>
      <c r="AZ125" s="148"/>
      <c r="BA125" s="149"/>
      <c r="BB125" s="149"/>
      <c r="BC125" s="150"/>
      <c r="BD125" s="296">
        <f>ROUND(X126*(1+BB111),0)</f>
        <v>275</v>
      </c>
      <c r="BE125" s="22"/>
    </row>
    <row r="126" spans="1:57" ht="17.100000000000001" customHeight="1">
      <c r="A126" s="4">
        <v>15</v>
      </c>
      <c r="B126" s="5">
        <v>2122</v>
      </c>
      <c r="C126" s="6" t="s">
        <v>1073</v>
      </c>
      <c r="D126" s="267"/>
      <c r="E126" s="254"/>
      <c r="F126" s="255"/>
      <c r="G126" s="255"/>
      <c r="H126" s="255"/>
      <c r="I126" s="255"/>
      <c r="J126" s="255"/>
      <c r="K126" s="255"/>
      <c r="L126" s="260"/>
      <c r="M126" s="260"/>
      <c r="N126" s="15"/>
      <c r="O126" s="83"/>
      <c r="P126" s="267"/>
      <c r="Q126" s="258"/>
      <c r="R126" s="259"/>
      <c r="S126" s="259"/>
      <c r="T126" s="259"/>
      <c r="U126" s="259"/>
      <c r="V126" s="259"/>
      <c r="W126" s="259"/>
      <c r="X126" s="260">
        <v>183</v>
      </c>
      <c r="Y126" s="260"/>
      <c r="Z126" s="15" t="s">
        <v>394</v>
      </c>
      <c r="AA126" s="136"/>
      <c r="AB126" s="68" t="s">
        <v>2636</v>
      </c>
      <c r="AC126" s="12"/>
      <c r="AD126" s="12"/>
      <c r="AE126" s="12"/>
      <c r="AF126" s="67"/>
      <c r="AG126" s="67"/>
      <c r="AH126" s="99"/>
      <c r="AI126" s="99"/>
      <c r="AJ126" s="99"/>
      <c r="AK126" s="99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7" t="s">
        <v>2622</v>
      </c>
      <c r="AX126" s="186">
        <v>1</v>
      </c>
      <c r="AY126" s="187"/>
      <c r="AZ126" s="148"/>
      <c r="BA126" s="149"/>
      <c r="BB126" s="149"/>
      <c r="BC126" s="150"/>
      <c r="BD126" s="18">
        <f>ROUND(ROUND(X126*AX126,0)*(1+BB111),0)</f>
        <v>275</v>
      </c>
      <c r="BE126" s="22"/>
    </row>
    <row r="127" spans="1:57" ht="17.100000000000001" customHeight="1">
      <c r="A127" s="4">
        <v>15</v>
      </c>
      <c r="B127" s="5">
        <v>2313</v>
      </c>
      <c r="C127" s="6" t="s">
        <v>304</v>
      </c>
      <c r="D127" s="267"/>
      <c r="E127" s="192" t="s">
        <v>221</v>
      </c>
      <c r="F127" s="227"/>
      <c r="G127" s="227"/>
      <c r="H127" s="227"/>
      <c r="I127" s="227"/>
      <c r="J127" s="227"/>
      <c r="K127" s="227"/>
      <c r="L127" s="181"/>
      <c r="M127" s="181"/>
      <c r="N127" s="181"/>
      <c r="O127" s="10"/>
      <c r="P127" s="267"/>
      <c r="Q127" s="256" t="s">
        <v>286</v>
      </c>
      <c r="R127" s="257"/>
      <c r="S127" s="257"/>
      <c r="T127" s="257"/>
      <c r="U127" s="257"/>
      <c r="V127" s="257"/>
      <c r="W127" s="257"/>
      <c r="X127" s="181"/>
      <c r="Y127" s="181"/>
      <c r="Z127" s="181"/>
      <c r="AA127" s="41"/>
      <c r="AB127" s="66"/>
      <c r="AC127" s="12"/>
      <c r="AD127" s="12"/>
      <c r="AE127" s="12"/>
      <c r="AF127" s="67"/>
      <c r="AG127" s="67"/>
      <c r="AH127" s="12"/>
      <c r="AI127" s="131"/>
      <c r="AJ127" s="131"/>
      <c r="AK127" s="99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31"/>
      <c r="AX127" s="32"/>
      <c r="AY127" s="33"/>
      <c r="AZ127" s="148"/>
      <c r="BA127" s="149"/>
      <c r="BB127" s="149"/>
      <c r="BC127" s="150"/>
      <c r="BD127" s="296">
        <f>ROUND(X128*(1+BB111),0)</f>
        <v>138</v>
      </c>
      <c r="BE127" s="22"/>
    </row>
    <row r="128" spans="1:57" ht="17.100000000000001" customHeight="1">
      <c r="A128" s="4">
        <v>15</v>
      </c>
      <c r="B128" s="5">
        <v>2314</v>
      </c>
      <c r="C128" s="6" t="s">
        <v>305</v>
      </c>
      <c r="D128" s="268"/>
      <c r="E128" s="254"/>
      <c r="F128" s="255"/>
      <c r="G128" s="255"/>
      <c r="H128" s="255"/>
      <c r="I128" s="255"/>
      <c r="J128" s="255"/>
      <c r="K128" s="255"/>
      <c r="L128" s="260"/>
      <c r="M128" s="260"/>
      <c r="N128" s="15"/>
      <c r="O128" s="83"/>
      <c r="P128" s="268"/>
      <c r="Q128" s="258"/>
      <c r="R128" s="259"/>
      <c r="S128" s="259"/>
      <c r="T128" s="259"/>
      <c r="U128" s="259"/>
      <c r="V128" s="259"/>
      <c r="W128" s="259"/>
      <c r="X128" s="260">
        <v>92</v>
      </c>
      <c r="Y128" s="260"/>
      <c r="Z128" s="15" t="s">
        <v>394</v>
      </c>
      <c r="AA128" s="136"/>
      <c r="AB128" s="68" t="s">
        <v>2636</v>
      </c>
      <c r="AC128" s="12"/>
      <c r="AD128" s="12"/>
      <c r="AE128" s="12"/>
      <c r="AF128" s="67"/>
      <c r="AG128" s="67"/>
      <c r="AH128" s="99"/>
      <c r="AI128" s="99"/>
      <c r="AJ128" s="99"/>
      <c r="AK128" s="99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7" t="s">
        <v>2622</v>
      </c>
      <c r="AX128" s="186">
        <v>1</v>
      </c>
      <c r="AY128" s="187"/>
      <c r="AZ128" s="53"/>
      <c r="BA128" s="54"/>
      <c r="BB128" s="54"/>
      <c r="BC128" s="55"/>
      <c r="BD128" s="18">
        <f>ROUND(ROUND(X128*AX128,0)*(1+BB111),0)</f>
        <v>138</v>
      </c>
      <c r="BE128" s="122"/>
    </row>
    <row r="129" spans="1:57" ht="17.100000000000001" customHeight="1">
      <c r="A129" s="20"/>
      <c r="B129" s="20"/>
      <c r="C129" s="9"/>
      <c r="D129" s="7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77"/>
      <c r="P129" s="70"/>
      <c r="Q129" s="177"/>
      <c r="R129" s="177"/>
      <c r="S129" s="177"/>
      <c r="T129" s="177"/>
      <c r="U129" s="177"/>
      <c r="V129" s="177"/>
      <c r="W129" s="177"/>
      <c r="X129" s="176"/>
      <c r="Y129" s="176"/>
      <c r="Z129" s="9"/>
      <c r="AA129" s="141"/>
      <c r="AB129" s="65"/>
      <c r="AC129" s="9"/>
      <c r="AD129" s="9"/>
      <c r="AE129" s="9"/>
      <c r="AF129" s="23"/>
      <c r="AG129" s="23"/>
      <c r="AH129" s="77"/>
      <c r="AI129" s="77"/>
      <c r="AJ129" s="77"/>
      <c r="AK129" s="77"/>
      <c r="AL129" s="9"/>
      <c r="AM129" s="9"/>
      <c r="AN129" s="9"/>
      <c r="AO129" s="9"/>
      <c r="AP129" s="9"/>
      <c r="AQ129" s="9"/>
      <c r="AR129" s="9"/>
      <c r="AS129" s="9"/>
      <c r="AT129" s="9"/>
      <c r="AU129" s="77"/>
      <c r="AV129" s="77"/>
      <c r="AW129" s="19"/>
      <c r="AX129" s="141"/>
      <c r="AY129" s="141"/>
      <c r="AZ129" s="149"/>
      <c r="BA129" s="149"/>
      <c r="BB129" s="149"/>
      <c r="BC129" s="149"/>
      <c r="BD129" s="27"/>
      <c r="BE129" s="40"/>
    </row>
    <row r="130" spans="1:57" ht="17.100000000000001" customHeight="1">
      <c r="A130" s="72"/>
    </row>
    <row r="131" spans="1:57" ht="17.100000000000001" customHeight="1">
      <c r="A131" s="72"/>
      <c r="B131" s="72" t="s">
        <v>1074</v>
      </c>
    </row>
    <row r="132" spans="1:57" ht="17.100000000000001" customHeight="1">
      <c r="A132" s="1" t="s">
        <v>2626</v>
      </c>
      <c r="B132" s="73"/>
      <c r="C132" s="155" t="s">
        <v>387</v>
      </c>
      <c r="D132" s="74"/>
      <c r="E132" s="75"/>
      <c r="F132" s="75"/>
      <c r="G132" s="75"/>
      <c r="H132" s="75"/>
      <c r="I132" s="75"/>
      <c r="J132" s="75"/>
      <c r="K132" s="11"/>
      <c r="L132" s="11"/>
      <c r="M132" s="11"/>
      <c r="N132" s="11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211" t="s">
        <v>2627</v>
      </c>
      <c r="AA132" s="211"/>
      <c r="AB132" s="211"/>
      <c r="AC132" s="211"/>
      <c r="AD132" s="7"/>
      <c r="AE132" s="76"/>
      <c r="AF132" s="75"/>
      <c r="AG132" s="76"/>
      <c r="AH132" s="76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11"/>
      <c r="AT132" s="11"/>
      <c r="AU132" s="75"/>
      <c r="AV132" s="75"/>
      <c r="AW132" s="75"/>
      <c r="AX132" s="75"/>
      <c r="AY132" s="75"/>
      <c r="AZ132" s="75"/>
      <c r="BA132" s="75"/>
      <c r="BB132" s="75"/>
      <c r="BC132" s="75"/>
      <c r="BD132" s="184" t="s">
        <v>388</v>
      </c>
      <c r="BE132" s="184" t="s">
        <v>389</v>
      </c>
    </row>
    <row r="133" spans="1:57" ht="17.100000000000001" customHeight="1">
      <c r="A133" s="2" t="s">
        <v>390</v>
      </c>
      <c r="B133" s="3" t="s">
        <v>391</v>
      </c>
      <c r="C133" s="16"/>
      <c r="D133" s="116"/>
      <c r="E133" s="99"/>
      <c r="F133" s="99"/>
      <c r="G133" s="99"/>
      <c r="H133" s="99"/>
      <c r="I133" s="117" t="s">
        <v>2637</v>
      </c>
      <c r="J133" s="99"/>
      <c r="K133" s="12"/>
      <c r="L133" s="12"/>
      <c r="M133" s="12"/>
      <c r="N133" s="11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15"/>
      <c r="AA133" s="80"/>
      <c r="AB133" s="80"/>
      <c r="AC133" s="80"/>
      <c r="AD133" s="80"/>
      <c r="AE133" s="81"/>
      <c r="AF133" s="80"/>
      <c r="AG133" s="81"/>
      <c r="AH133" s="81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15"/>
      <c r="AT133" s="15"/>
      <c r="AU133" s="80"/>
      <c r="AV133" s="80"/>
      <c r="AW133" s="80"/>
      <c r="AX133" s="80"/>
      <c r="AY133" s="80"/>
      <c r="AZ133" s="80"/>
      <c r="BA133" s="80"/>
      <c r="BB133" s="80"/>
      <c r="BC133" s="80"/>
      <c r="BD133" s="185" t="s">
        <v>392</v>
      </c>
      <c r="BE133" s="185" t="s">
        <v>393</v>
      </c>
    </row>
    <row r="134" spans="1:57" ht="17.100000000000001" customHeight="1">
      <c r="A134" s="4">
        <v>15</v>
      </c>
      <c r="B134" s="5">
        <v>2315</v>
      </c>
      <c r="C134" s="6" t="s">
        <v>306</v>
      </c>
      <c r="D134" s="192" t="s">
        <v>1188</v>
      </c>
      <c r="E134" s="227"/>
      <c r="F134" s="227"/>
      <c r="G134" s="227"/>
      <c r="H134" s="227"/>
      <c r="I134" s="227"/>
      <c r="J134" s="227"/>
      <c r="K134" s="181"/>
      <c r="L134" s="181"/>
      <c r="M134" s="181"/>
      <c r="N134" s="10"/>
      <c r="O134" s="256" t="s">
        <v>250</v>
      </c>
      <c r="P134" s="257"/>
      <c r="Q134" s="257"/>
      <c r="R134" s="257"/>
      <c r="S134" s="257"/>
      <c r="T134" s="257"/>
      <c r="U134" s="257"/>
      <c r="V134" s="181"/>
      <c r="W134" s="181"/>
      <c r="X134" s="181"/>
      <c r="Y134" s="41"/>
      <c r="Z134" s="15"/>
      <c r="AA134" s="80"/>
      <c r="AB134" s="80"/>
      <c r="AC134" s="80"/>
      <c r="AD134" s="80"/>
      <c r="AE134" s="81"/>
      <c r="AF134" s="80"/>
      <c r="AG134" s="81"/>
      <c r="AH134" s="81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208" t="s">
        <v>1206</v>
      </c>
      <c r="BA134" s="209"/>
      <c r="BB134" s="209"/>
      <c r="BC134" s="210"/>
      <c r="BD134" s="296">
        <f>ROUND(ROUND(K135*(1+BB136),0)+V135,0)</f>
        <v>366</v>
      </c>
      <c r="BE134" s="22" t="s">
        <v>120</v>
      </c>
    </row>
    <row r="135" spans="1:57" ht="17.100000000000001" customHeight="1">
      <c r="A135" s="4">
        <v>15</v>
      </c>
      <c r="B135" s="5">
        <v>2316</v>
      </c>
      <c r="C135" s="6" t="s">
        <v>307</v>
      </c>
      <c r="D135" s="228"/>
      <c r="E135" s="229"/>
      <c r="F135" s="229"/>
      <c r="G135" s="229"/>
      <c r="H135" s="229"/>
      <c r="I135" s="229"/>
      <c r="J135" s="229"/>
      <c r="K135" s="261">
        <v>184</v>
      </c>
      <c r="L135" s="261"/>
      <c r="M135" s="9" t="s">
        <v>394</v>
      </c>
      <c r="N135" s="82"/>
      <c r="O135" s="258"/>
      <c r="P135" s="259"/>
      <c r="Q135" s="259"/>
      <c r="R135" s="259"/>
      <c r="S135" s="259"/>
      <c r="T135" s="259"/>
      <c r="U135" s="259"/>
      <c r="V135" s="260">
        <v>90</v>
      </c>
      <c r="W135" s="260"/>
      <c r="X135" s="9" t="s">
        <v>394</v>
      </c>
      <c r="Y135" s="142"/>
      <c r="Z135" s="15"/>
      <c r="AA135" s="80"/>
      <c r="AB135" s="80"/>
      <c r="AC135" s="80"/>
      <c r="AD135" s="80"/>
      <c r="AE135" s="81"/>
      <c r="AF135" s="80"/>
      <c r="AG135" s="81"/>
      <c r="AH135" s="81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17" t="s">
        <v>2622</v>
      </c>
      <c r="AX135" s="186">
        <v>1</v>
      </c>
      <c r="AY135" s="187"/>
      <c r="AZ135" s="208"/>
      <c r="BA135" s="209"/>
      <c r="BB135" s="209"/>
      <c r="BC135" s="210"/>
      <c r="BD135" s="296">
        <f>ROUND(ROUND(K135*AX135,0)*(1+BB136),0)+(ROUND(V135*AX135,0))</f>
        <v>366</v>
      </c>
      <c r="BE135" s="119"/>
    </row>
    <row r="136" spans="1:57" ht="17.100000000000001" customHeight="1">
      <c r="A136" s="4">
        <v>15</v>
      </c>
      <c r="B136" s="5">
        <v>2123</v>
      </c>
      <c r="C136" s="6" t="s">
        <v>1075</v>
      </c>
      <c r="K136" s="9"/>
      <c r="L136" s="9"/>
      <c r="M136" s="9"/>
      <c r="N136" s="9"/>
      <c r="O136" s="256" t="s">
        <v>251</v>
      </c>
      <c r="P136" s="257"/>
      <c r="Q136" s="257"/>
      <c r="R136" s="257"/>
      <c r="S136" s="257"/>
      <c r="T136" s="257"/>
      <c r="U136" s="257"/>
      <c r="V136" s="181"/>
      <c r="W136" s="181"/>
      <c r="X136" s="181"/>
      <c r="Y136" s="41"/>
      <c r="Z136" s="66"/>
      <c r="AA136" s="12"/>
      <c r="AB136" s="12"/>
      <c r="AC136" s="12"/>
      <c r="AD136" s="67"/>
      <c r="AE136" s="67"/>
      <c r="AF136" s="12"/>
      <c r="AG136" s="131"/>
      <c r="AH136" s="131"/>
      <c r="AI136" s="99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31"/>
      <c r="AX136" s="32"/>
      <c r="AY136" s="33"/>
      <c r="AZ136" s="148" t="s">
        <v>2637</v>
      </c>
      <c r="BA136" s="40" t="s">
        <v>2622</v>
      </c>
      <c r="BB136" s="199">
        <v>0.5</v>
      </c>
      <c r="BC136" s="199"/>
      <c r="BD136" s="296">
        <f>ROUND(ROUND(K135*(1+BB136),0)+V137,0)</f>
        <v>457</v>
      </c>
      <c r="BE136" s="100"/>
    </row>
    <row r="137" spans="1:57" ht="17.100000000000001" customHeight="1">
      <c r="A137" s="4">
        <v>15</v>
      </c>
      <c r="B137" s="5">
        <v>2124</v>
      </c>
      <c r="C137" s="6" t="s">
        <v>1077</v>
      </c>
      <c r="K137" s="9"/>
      <c r="L137" s="9"/>
      <c r="M137" s="9"/>
      <c r="N137" s="9"/>
      <c r="O137" s="258"/>
      <c r="P137" s="259"/>
      <c r="Q137" s="259"/>
      <c r="R137" s="259"/>
      <c r="S137" s="259"/>
      <c r="T137" s="259"/>
      <c r="U137" s="259"/>
      <c r="V137" s="260">
        <v>181</v>
      </c>
      <c r="W137" s="260"/>
      <c r="X137" s="9" t="s">
        <v>394</v>
      </c>
      <c r="Y137" s="142"/>
      <c r="Z137" s="68" t="s">
        <v>2636</v>
      </c>
      <c r="AA137" s="12"/>
      <c r="AB137" s="12"/>
      <c r="AC137" s="12"/>
      <c r="AD137" s="67"/>
      <c r="AE137" s="67"/>
      <c r="AF137" s="99"/>
      <c r="AG137" s="99"/>
      <c r="AH137" s="99"/>
      <c r="AI137" s="99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7" t="s">
        <v>2622</v>
      </c>
      <c r="AX137" s="186">
        <v>1</v>
      </c>
      <c r="AY137" s="187"/>
      <c r="AZ137" s="148"/>
      <c r="BA137" s="149"/>
      <c r="BB137" s="149"/>
      <c r="BC137" s="51" t="s">
        <v>898</v>
      </c>
      <c r="BD137" s="296">
        <f>ROUND(ROUND(K135*AX137,0)*(1+BB136),0)+(ROUND(V137*AX137,0))</f>
        <v>457</v>
      </c>
      <c r="BE137" s="22"/>
    </row>
    <row r="138" spans="1:57" ht="17.100000000000001" customHeight="1">
      <c r="A138" s="4">
        <v>15</v>
      </c>
      <c r="B138" s="5">
        <v>2317</v>
      </c>
      <c r="C138" s="6" t="s">
        <v>308</v>
      </c>
      <c r="D138" s="140"/>
      <c r="E138" s="140"/>
      <c r="F138" s="140"/>
      <c r="G138" s="140"/>
      <c r="H138" s="96"/>
      <c r="I138" s="96"/>
      <c r="J138" s="96"/>
      <c r="K138" s="9"/>
      <c r="L138" s="9"/>
      <c r="M138" s="9"/>
      <c r="N138" s="9"/>
      <c r="O138" s="256" t="s">
        <v>252</v>
      </c>
      <c r="P138" s="257"/>
      <c r="Q138" s="257"/>
      <c r="R138" s="257"/>
      <c r="S138" s="257"/>
      <c r="T138" s="257"/>
      <c r="U138" s="257"/>
      <c r="V138" s="181"/>
      <c r="W138" s="181"/>
      <c r="X138" s="181"/>
      <c r="Y138" s="41"/>
      <c r="Z138" s="66"/>
      <c r="AA138" s="12"/>
      <c r="AB138" s="12"/>
      <c r="AC138" s="12"/>
      <c r="AD138" s="67"/>
      <c r="AE138" s="67"/>
      <c r="AF138" s="12"/>
      <c r="AG138" s="131"/>
      <c r="AH138" s="131"/>
      <c r="AI138" s="99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31"/>
      <c r="AX138" s="32"/>
      <c r="AY138" s="33"/>
      <c r="AZ138" s="148"/>
      <c r="BA138" s="149"/>
      <c r="BB138" s="149"/>
      <c r="BC138" s="51"/>
      <c r="BD138" s="296">
        <f>ROUND(ROUND(K135*(1+BB136),0)+V139,0)</f>
        <v>548</v>
      </c>
      <c r="BE138" s="22"/>
    </row>
    <row r="139" spans="1:57" ht="17.100000000000001" customHeight="1">
      <c r="A139" s="4">
        <v>15</v>
      </c>
      <c r="B139" s="5">
        <v>2318</v>
      </c>
      <c r="C139" s="6" t="s">
        <v>309</v>
      </c>
      <c r="D139" s="140"/>
      <c r="E139" s="140"/>
      <c r="F139" s="140"/>
      <c r="G139" s="140"/>
      <c r="H139" s="96"/>
      <c r="I139" s="96"/>
      <c r="J139" s="96"/>
      <c r="K139" s="9"/>
      <c r="L139" s="9"/>
      <c r="M139" s="9"/>
      <c r="N139" s="9"/>
      <c r="O139" s="258"/>
      <c r="P139" s="259"/>
      <c r="Q139" s="259"/>
      <c r="R139" s="259"/>
      <c r="S139" s="259"/>
      <c r="T139" s="259"/>
      <c r="U139" s="259"/>
      <c r="V139" s="260">
        <v>272</v>
      </c>
      <c r="W139" s="260"/>
      <c r="X139" s="9" t="s">
        <v>394</v>
      </c>
      <c r="Y139" s="142"/>
      <c r="Z139" s="68" t="s">
        <v>2636</v>
      </c>
      <c r="AA139" s="12"/>
      <c r="AB139" s="12"/>
      <c r="AC139" s="12"/>
      <c r="AD139" s="67"/>
      <c r="AE139" s="67"/>
      <c r="AF139" s="99"/>
      <c r="AG139" s="99"/>
      <c r="AH139" s="99"/>
      <c r="AI139" s="99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7" t="s">
        <v>2622</v>
      </c>
      <c r="AX139" s="186">
        <v>1</v>
      </c>
      <c r="AY139" s="187"/>
      <c r="AZ139" s="148"/>
      <c r="BA139" s="149"/>
      <c r="BB139" s="149"/>
      <c r="BC139" s="51"/>
      <c r="BD139" s="296">
        <f>ROUND(ROUND(K135*AX139,0)*(1+BB136),0)+(ROUND(V139*AX139,0))</f>
        <v>548</v>
      </c>
      <c r="BE139" s="22"/>
    </row>
    <row r="140" spans="1:57" ht="17.100000000000001" customHeight="1">
      <c r="A140" s="4">
        <v>15</v>
      </c>
      <c r="B140" s="5">
        <v>2125</v>
      </c>
      <c r="C140" s="6" t="s">
        <v>1078</v>
      </c>
      <c r="D140" s="140"/>
      <c r="E140" s="140"/>
      <c r="F140" s="140"/>
      <c r="G140" s="140"/>
      <c r="H140" s="96"/>
      <c r="I140" s="96"/>
      <c r="J140" s="96"/>
      <c r="K140" s="9"/>
      <c r="L140" s="9"/>
      <c r="M140" s="9"/>
      <c r="N140" s="9"/>
      <c r="O140" s="256" t="s">
        <v>253</v>
      </c>
      <c r="P140" s="257"/>
      <c r="Q140" s="257"/>
      <c r="R140" s="257"/>
      <c r="S140" s="257"/>
      <c r="T140" s="257"/>
      <c r="U140" s="257"/>
      <c r="V140" s="181"/>
      <c r="W140" s="181"/>
      <c r="X140" s="181"/>
      <c r="Y140" s="41"/>
      <c r="Z140" s="66"/>
      <c r="AA140" s="12"/>
      <c r="AB140" s="12"/>
      <c r="AC140" s="12"/>
      <c r="AD140" s="67"/>
      <c r="AE140" s="67"/>
      <c r="AF140" s="12"/>
      <c r="AG140" s="131"/>
      <c r="AH140" s="131"/>
      <c r="AI140" s="99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31"/>
      <c r="AX140" s="32"/>
      <c r="AY140" s="33"/>
      <c r="AZ140" s="148"/>
      <c r="BA140" s="149"/>
      <c r="BB140" s="149"/>
      <c r="BC140" s="51"/>
      <c r="BD140" s="296">
        <f>ROUND(ROUND(K135*(1+BB136),0)+V141,0)</f>
        <v>640</v>
      </c>
      <c r="BE140" s="22"/>
    </row>
    <row r="141" spans="1:57" ht="17.100000000000001" customHeight="1">
      <c r="A141" s="4">
        <v>15</v>
      </c>
      <c r="B141" s="5">
        <v>2126</v>
      </c>
      <c r="C141" s="6" t="s">
        <v>1079</v>
      </c>
      <c r="D141" s="140"/>
      <c r="E141" s="140"/>
      <c r="F141" s="140"/>
      <c r="G141" s="140"/>
      <c r="H141" s="96"/>
      <c r="I141" s="96"/>
      <c r="J141" s="96"/>
      <c r="K141" s="9"/>
      <c r="L141" s="9"/>
      <c r="M141" s="9"/>
      <c r="N141" s="9"/>
      <c r="O141" s="258"/>
      <c r="P141" s="259"/>
      <c r="Q141" s="259"/>
      <c r="R141" s="259"/>
      <c r="S141" s="259"/>
      <c r="T141" s="259"/>
      <c r="U141" s="259"/>
      <c r="V141" s="260">
        <v>364</v>
      </c>
      <c r="W141" s="260"/>
      <c r="X141" s="9" t="s">
        <v>394</v>
      </c>
      <c r="Y141" s="142"/>
      <c r="Z141" s="68" t="s">
        <v>2636</v>
      </c>
      <c r="AA141" s="12"/>
      <c r="AB141" s="12"/>
      <c r="AC141" s="12"/>
      <c r="AD141" s="67"/>
      <c r="AE141" s="67"/>
      <c r="AF141" s="99"/>
      <c r="AG141" s="99"/>
      <c r="AH141" s="99"/>
      <c r="AI141" s="99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7" t="s">
        <v>2622</v>
      </c>
      <c r="AX141" s="186">
        <v>1</v>
      </c>
      <c r="AY141" s="187"/>
      <c r="AZ141" s="148"/>
      <c r="BA141" s="149"/>
      <c r="BB141" s="149"/>
      <c r="BC141" s="51"/>
      <c r="BD141" s="296">
        <f>ROUND(ROUND(K135*AX141,0)*(1+BB136),0)+(ROUND(V141*AX141,0))</f>
        <v>640</v>
      </c>
      <c r="BE141" s="22"/>
    </row>
    <row r="142" spans="1:57" ht="17.100000000000001" customHeight="1">
      <c r="A142" s="4">
        <v>15</v>
      </c>
      <c r="B142" s="5">
        <v>2319</v>
      </c>
      <c r="C142" s="6" t="s">
        <v>310</v>
      </c>
      <c r="D142" s="192" t="s">
        <v>218</v>
      </c>
      <c r="E142" s="227"/>
      <c r="F142" s="227"/>
      <c r="G142" s="227"/>
      <c r="H142" s="227"/>
      <c r="I142" s="227"/>
      <c r="J142" s="227"/>
      <c r="K142" s="181"/>
      <c r="L142" s="181"/>
      <c r="M142" s="181"/>
      <c r="N142" s="10"/>
      <c r="O142" s="256" t="s">
        <v>250</v>
      </c>
      <c r="P142" s="257"/>
      <c r="Q142" s="257"/>
      <c r="R142" s="257"/>
      <c r="S142" s="257"/>
      <c r="T142" s="257"/>
      <c r="U142" s="257"/>
      <c r="V142" s="181"/>
      <c r="W142" s="181"/>
      <c r="X142" s="181"/>
      <c r="Y142" s="41"/>
      <c r="Z142" s="66"/>
      <c r="AA142" s="12"/>
      <c r="AB142" s="12"/>
      <c r="AC142" s="12"/>
      <c r="AD142" s="67"/>
      <c r="AE142" s="67"/>
      <c r="AF142" s="12"/>
      <c r="AG142" s="131"/>
      <c r="AH142" s="131"/>
      <c r="AI142" s="99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31"/>
      <c r="AX142" s="32"/>
      <c r="AY142" s="33"/>
      <c r="AZ142" s="148"/>
      <c r="BA142" s="149"/>
      <c r="BB142" s="149"/>
      <c r="BC142" s="150"/>
      <c r="BD142" s="296">
        <f>ROUND(ROUND(K143*(1+BB136),0)+V143,0)</f>
        <v>502</v>
      </c>
      <c r="BE142" s="22"/>
    </row>
    <row r="143" spans="1:57" ht="17.100000000000001" customHeight="1">
      <c r="A143" s="4">
        <v>15</v>
      </c>
      <c r="B143" s="5">
        <v>2320</v>
      </c>
      <c r="C143" s="6" t="s">
        <v>311</v>
      </c>
      <c r="D143" s="228"/>
      <c r="E143" s="229"/>
      <c r="F143" s="229"/>
      <c r="G143" s="229"/>
      <c r="H143" s="229"/>
      <c r="I143" s="229"/>
      <c r="J143" s="229"/>
      <c r="K143" s="261">
        <v>274</v>
      </c>
      <c r="L143" s="261"/>
      <c r="M143" s="9" t="s">
        <v>394</v>
      </c>
      <c r="N143" s="82"/>
      <c r="O143" s="258"/>
      <c r="P143" s="259"/>
      <c r="Q143" s="259"/>
      <c r="R143" s="259"/>
      <c r="S143" s="259"/>
      <c r="T143" s="259"/>
      <c r="U143" s="259"/>
      <c r="V143" s="260">
        <v>91</v>
      </c>
      <c r="W143" s="260"/>
      <c r="X143" s="15" t="s">
        <v>394</v>
      </c>
      <c r="Y143" s="136"/>
      <c r="Z143" s="68" t="s">
        <v>2636</v>
      </c>
      <c r="AA143" s="12"/>
      <c r="AB143" s="12"/>
      <c r="AC143" s="12"/>
      <c r="AD143" s="67"/>
      <c r="AE143" s="67"/>
      <c r="AF143" s="99"/>
      <c r="AG143" s="99"/>
      <c r="AH143" s="99"/>
      <c r="AI143" s="99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7" t="s">
        <v>2622</v>
      </c>
      <c r="AX143" s="186">
        <v>1</v>
      </c>
      <c r="AY143" s="187"/>
      <c r="AZ143" s="148"/>
      <c r="BA143" s="149"/>
      <c r="BB143" s="149"/>
      <c r="BC143" s="150"/>
      <c r="BD143" s="296">
        <f>ROUND(ROUND(K143*AX143,0)*(1+BB136),0)+(ROUND(V143*AX143,0))</f>
        <v>502</v>
      </c>
      <c r="BE143" s="120"/>
    </row>
    <row r="144" spans="1:57" ht="17.100000000000001" customHeight="1">
      <c r="A144" s="4">
        <v>15</v>
      </c>
      <c r="B144" s="5">
        <v>2321</v>
      </c>
      <c r="C144" s="6" t="s">
        <v>312</v>
      </c>
      <c r="D144" s="228"/>
      <c r="E144" s="229"/>
      <c r="F144" s="229"/>
      <c r="G144" s="229"/>
      <c r="H144" s="229"/>
      <c r="I144" s="229"/>
      <c r="J144" s="229"/>
      <c r="K144" s="121"/>
      <c r="L144" s="121"/>
      <c r="M144" s="121"/>
      <c r="N144" s="13"/>
      <c r="O144" s="256" t="s">
        <v>251</v>
      </c>
      <c r="P144" s="257"/>
      <c r="Q144" s="257"/>
      <c r="R144" s="257"/>
      <c r="S144" s="257"/>
      <c r="T144" s="257"/>
      <c r="U144" s="257"/>
      <c r="V144" s="181"/>
      <c r="W144" s="181"/>
      <c r="X144" s="181"/>
      <c r="Y144" s="41"/>
      <c r="Z144" s="66"/>
      <c r="AA144" s="12"/>
      <c r="AB144" s="12"/>
      <c r="AC144" s="12"/>
      <c r="AD144" s="67"/>
      <c r="AE144" s="67"/>
      <c r="AF144" s="12"/>
      <c r="AG144" s="131"/>
      <c r="AH144" s="131"/>
      <c r="AI144" s="99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31"/>
      <c r="AX144" s="32"/>
      <c r="AY144" s="33"/>
      <c r="AZ144" s="148"/>
      <c r="BA144" s="149"/>
      <c r="BB144" s="149"/>
      <c r="BC144" s="150"/>
      <c r="BD144" s="296">
        <f>ROUND(ROUND(K143*(1+BB136),0)+V145,0)</f>
        <v>593</v>
      </c>
      <c r="BE144" s="22"/>
    </row>
    <row r="145" spans="1:57" ht="17.100000000000001" customHeight="1">
      <c r="A145" s="4">
        <v>15</v>
      </c>
      <c r="B145" s="5">
        <v>2322</v>
      </c>
      <c r="C145" s="6" t="s">
        <v>313</v>
      </c>
      <c r="D145" s="228"/>
      <c r="E145" s="229"/>
      <c r="F145" s="229"/>
      <c r="G145" s="229"/>
      <c r="H145" s="229"/>
      <c r="I145" s="229"/>
      <c r="J145" s="229"/>
      <c r="K145" s="261"/>
      <c r="L145" s="261"/>
      <c r="M145" s="9"/>
      <c r="N145" s="82"/>
      <c r="O145" s="258"/>
      <c r="P145" s="259"/>
      <c r="Q145" s="259"/>
      <c r="R145" s="259"/>
      <c r="S145" s="259"/>
      <c r="T145" s="259"/>
      <c r="U145" s="259"/>
      <c r="V145" s="260">
        <v>182</v>
      </c>
      <c r="W145" s="260"/>
      <c r="X145" s="15" t="s">
        <v>394</v>
      </c>
      <c r="Y145" s="136"/>
      <c r="Z145" s="68" t="s">
        <v>2636</v>
      </c>
      <c r="AA145" s="12"/>
      <c r="AB145" s="12"/>
      <c r="AC145" s="12"/>
      <c r="AD145" s="67"/>
      <c r="AE145" s="67"/>
      <c r="AF145" s="99"/>
      <c r="AG145" s="99"/>
      <c r="AH145" s="99"/>
      <c r="AI145" s="99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7" t="s">
        <v>2622</v>
      </c>
      <c r="AX145" s="186">
        <v>1</v>
      </c>
      <c r="AY145" s="187"/>
      <c r="AZ145" s="148"/>
      <c r="BA145" s="149"/>
      <c r="BB145" s="149"/>
      <c r="BC145" s="150"/>
      <c r="BD145" s="296">
        <f>ROUND(ROUND(K143*AX145,0)*(1+BB136),0)+(ROUND(V145*AX145,0))</f>
        <v>593</v>
      </c>
      <c r="BE145" s="22"/>
    </row>
    <row r="146" spans="1:57" ht="17.100000000000001" customHeight="1">
      <c r="A146" s="4">
        <v>15</v>
      </c>
      <c r="B146" s="5">
        <v>2323</v>
      </c>
      <c r="C146" s="6" t="s">
        <v>314</v>
      </c>
      <c r="D146" s="228"/>
      <c r="E146" s="229"/>
      <c r="F146" s="229"/>
      <c r="G146" s="229"/>
      <c r="H146" s="229"/>
      <c r="I146" s="229"/>
      <c r="J146" s="229"/>
      <c r="K146" s="121"/>
      <c r="L146" s="121"/>
      <c r="M146" s="121"/>
      <c r="N146" s="13"/>
      <c r="O146" s="256" t="s">
        <v>252</v>
      </c>
      <c r="P146" s="257"/>
      <c r="Q146" s="257"/>
      <c r="R146" s="257"/>
      <c r="S146" s="257"/>
      <c r="T146" s="257"/>
      <c r="U146" s="257"/>
      <c r="V146" s="181"/>
      <c r="W146" s="181"/>
      <c r="X146" s="181"/>
      <c r="Y146" s="41"/>
      <c r="Z146" s="66"/>
      <c r="AA146" s="12"/>
      <c r="AB146" s="12"/>
      <c r="AC146" s="12"/>
      <c r="AD146" s="67"/>
      <c r="AE146" s="67"/>
      <c r="AF146" s="12"/>
      <c r="AG146" s="131"/>
      <c r="AH146" s="131"/>
      <c r="AI146" s="99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31"/>
      <c r="AX146" s="32"/>
      <c r="AY146" s="33"/>
      <c r="AZ146" s="148"/>
      <c r="BA146" s="149"/>
      <c r="BB146" s="149"/>
      <c r="BC146" s="150"/>
      <c r="BD146" s="296">
        <f>ROUND(ROUND(K143*(1+BB136),0)+V147,0)</f>
        <v>685</v>
      </c>
      <c r="BE146" s="22"/>
    </row>
    <row r="147" spans="1:57" ht="17.100000000000001" customHeight="1">
      <c r="A147" s="4">
        <v>15</v>
      </c>
      <c r="B147" s="5">
        <v>2324</v>
      </c>
      <c r="C147" s="6" t="s">
        <v>315</v>
      </c>
      <c r="D147" s="254"/>
      <c r="E147" s="255"/>
      <c r="F147" s="255"/>
      <c r="G147" s="255"/>
      <c r="H147" s="255"/>
      <c r="I147" s="255"/>
      <c r="J147" s="255"/>
      <c r="K147" s="260"/>
      <c r="L147" s="260"/>
      <c r="M147" s="15"/>
      <c r="N147" s="83"/>
      <c r="O147" s="258"/>
      <c r="P147" s="259"/>
      <c r="Q147" s="259"/>
      <c r="R147" s="259"/>
      <c r="S147" s="259"/>
      <c r="T147" s="259"/>
      <c r="U147" s="259"/>
      <c r="V147" s="260">
        <v>274</v>
      </c>
      <c r="W147" s="260"/>
      <c r="X147" s="15" t="s">
        <v>394</v>
      </c>
      <c r="Y147" s="136"/>
      <c r="Z147" s="68" t="s">
        <v>2636</v>
      </c>
      <c r="AA147" s="12"/>
      <c r="AB147" s="12"/>
      <c r="AC147" s="12"/>
      <c r="AD147" s="67"/>
      <c r="AE147" s="67"/>
      <c r="AF147" s="99"/>
      <c r="AG147" s="99"/>
      <c r="AH147" s="99"/>
      <c r="AI147" s="99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7" t="s">
        <v>2622</v>
      </c>
      <c r="AX147" s="186">
        <v>1</v>
      </c>
      <c r="AY147" s="187"/>
      <c r="AZ147" s="148"/>
      <c r="BA147" s="149"/>
      <c r="BB147" s="149"/>
      <c r="BC147" s="150"/>
      <c r="BD147" s="296">
        <f>ROUND(ROUND(K143*AX147,0)*(1+BB136),0)+(ROUND(V147*AX147,0))</f>
        <v>685</v>
      </c>
      <c r="BE147" s="22"/>
    </row>
    <row r="148" spans="1:57" ht="17.100000000000001" customHeight="1">
      <c r="A148" s="4">
        <v>15</v>
      </c>
      <c r="B148" s="5">
        <v>2325</v>
      </c>
      <c r="C148" s="6" t="s">
        <v>316</v>
      </c>
      <c r="D148" s="192" t="s">
        <v>220</v>
      </c>
      <c r="E148" s="227"/>
      <c r="F148" s="227"/>
      <c r="G148" s="227"/>
      <c r="H148" s="227"/>
      <c r="I148" s="227"/>
      <c r="J148" s="227"/>
      <c r="K148" s="181"/>
      <c r="L148" s="181"/>
      <c r="M148" s="181"/>
      <c r="N148" s="10"/>
      <c r="O148" s="256" t="s">
        <v>250</v>
      </c>
      <c r="P148" s="257"/>
      <c r="Q148" s="257"/>
      <c r="R148" s="257"/>
      <c r="S148" s="257"/>
      <c r="T148" s="257"/>
      <c r="U148" s="257"/>
      <c r="V148" s="181"/>
      <c r="W148" s="181"/>
      <c r="X148" s="181"/>
      <c r="Y148" s="41"/>
      <c r="Z148" s="66"/>
      <c r="AA148" s="12"/>
      <c r="AB148" s="12"/>
      <c r="AC148" s="12"/>
      <c r="AD148" s="67"/>
      <c r="AE148" s="67"/>
      <c r="AF148" s="12"/>
      <c r="AG148" s="131"/>
      <c r="AH148" s="131"/>
      <c r="AI148" s="99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31"/>
      <c r="AX148" s="32"/>
      <c r="AY148" s="33"/>
      <c r="AZ148" s="148"/>
      <c r="BA148" s="149"/>
      <c r="BB148" s="149"/>
      <c r="BC148" s="150"/>
      <c r="BD148" s="296">
        <f>ROUND(ROUND(K149*(1+BB136),0)+V149,0)</f>
        <v>639</v>
      </c>
      <c r="BE148" s="22"/>
    </row>
    <row r="149" spans="1:57" ht="17.100000000000001" customHeight="1">
      <c r="A149" s="4">
        <v>15</v>
      </c>
      <c r="B149" s="5">
        <v>2326</v>
      </c>
      <c r="C149" s="6" t="s">
        <v>317</v>
      </c>
      <c r="D149" s="228"/>
      <c r="E149" s="229"/>
      <c r="F149" s="229"/>
      <c r="G149" s="229"/>
      <c r="H149" s="229"/>
      <c r="I149" s="229"/>
      <c r="J149" s="229"/>
      <c r="K149" s="261">
        <v>365</v>
      </c>
      <c r="L149" s="261"/>
      <c r="M149" s="9" t="s">
        <v>394</v>
      </c>
      <c r="N149" s="82"/>
      <c r="O149" s="258"/>
      <c r="P149" s="259"/>
      <c r="Q149" s="259"/>
      <c r="R149" s="259"/>
      <c r="S149" s="259"/>
      <c r="T149" s="259"/>
      <c r="U149" s="259"/>
      <c r="V149" s="260">
        <v>91</v>
      </c>
      <c r="W149" s="260"/>
      <c r="X149" s="15" t="s">
        <v>394</v>
      </c>
      <c r="Y149" s="136"/>
      <c r="Z149" s="68" t="s">
        <v>2636</v>
      </c>
      <c r="AA149" s="12"/>
      <c r="AB149" s="12"/>
      <c r="AC149" s="12"/>
      <c r="AD149" s="67"/>
      <c r="AE149" s="67"/>
      <c r="AF149" s="99"/>
      <c r="AG149" s="99"/>
      <c r="AH149" s="99"/>
      <c r="AI149" s="99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7" t="s">
        <v>2622</v>
      </c>
      <c r="AX149" s="186">
        <v>1</v>
      </c>
      <c r="AY149" s="187"/>
      <c r="AZ149" s="148"/>
      <c r="BA149" s="149"/>
      <c r="BB149" s="149"/>
      <c r="BC149" s="150"/>
      <c r="BD149" s="296">
        <f>ROUND(ROUND(K149*AX149,0)*(1+BB136),0)+(ROUND(V149*AX149,0))</f>
        <v>639</v>
      </c>
      <c r="BE149" s="120"/>
    </row>
    <row r="150" spans="1:57" ht="17.100000000000001" customHeight="1">
      <c r="A150" s="4">
        <v>15</v>
      </c>
      <c r="B150" s="5">
        <v>2127</v>
      </c>
      <c r="C150" s="6" t="s">
        <v>1080</v>
      </c>
      <c r="D150" s="228"/>
      <c r="E150" s="229"/>
      <c r="F150" s="229"/>
      <c r="G150" s="229"/>
      <c r="H150" s="229"/>
      <c r="I150" s="229"/>
      <c r="J150" s="229"/>
      <c r="K150" s="121"/>
      <c r="L150" s="121"/>
      <c r="M150" s="121"/>
      <c r="N150" s="13"/>
      <c r="O150" s="256" t="s">
        <v>251</v>
      </c>
      <c r="P150" s="257"/>
      <c r="Q150" s="257"/>
      <c r="R150" s="257"/>
      <c r="S150" s="257"/>
      <c r="T150" s="257"/>
      <c r="U150" s="257"/>
      <c r="V150" s="181"/>
      <c r="W150" s="181"/>
      <c r="X150" s="181"/>
      <c r="Y150" s="41"/>
      <c r="Z150" s="66"/>
      <c r="AA150" s="12"/>
      <c r="AB150" s="12"/>
      <c r="AC150" s="12"/>
      <c r="AD150" s="67"/>
      <c r="AE150" s="67"/>
      <c r="AF150" s="12"/>
      <c r="AG150" s="131"/>
      <c r="AH150" s="131"/>
      <c r="AI150" s="99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31"/>
      <c r="AX150" s="32"/>
      <c r="AY150" s="33"/>
      <c r="AZ150" s="148"/>
      <c r="BA150" s="149"/>
      <c r="BB150" s="149"/>
      <c r="BC150" s="150"/>
      <c r="BD150" s="296">
        <f>ROUND(ROUND(K149*(1+BB136),0)+V151,0)</f>
        <v>731</v>
      </c>
      <c r="BE150" s="22"/>
    </row>
    <row r="151" spans="1:57" ht="17.100000000000001" customHeight="1">
      <c r="A151" s="4">
        <v>15</v>
      </c>
      <c r="B151" s="5">
        <v>2128</v>
      </c>
      <c r="C151" s="6" t="s">
        <v>1081</v>
      </c>
      <c r="D151" s="254"/>
      <c r="E151" s="255"/>
      <c r="F151" s="255"/>
      <c r="G151" s="255"/>
      <c r="H151" s="255"/>
      <c r="I151" s="255"/>
      <c r="J151" s="255"/>
      <c r="K151" s="260"/>
      <c r="L151" s="260"/>
      <c r="M151" s="15"/>
      <c r="N151" s="83"/>
      <c r="O151" s="258"/>
      <c r="P151" s="259"/>
      <c r="Q151" s="259"/>
      <c r="R151" s="259"/>
      <c r="S151" s="259"/>
      <c r="T151" s="259"/>
      <c r="U151" s="259"/>
      <c r="V151" s="260">
        <v>183</v>
      </c>
      <c r="W151" s="260"/>
      <c r="X151" s="15" t="s">
        <v>394</v>
      </c>
      <c r="Y151" s="136"/>
      <c r="Z151" s="68" t="s">
        <v>2636</v>
      </c>
      <c r="AA151" s="12"/>
      <c r="AB151" s="12"/>
      <c r="AC151" s="12"/>
      <c r="AD151" s="67"/>
      <c r="AE151" s="67"/>
      <c r="AF151" s="99"/>
      <c r="AG151" s="99"/>
      <c r="AH151" s="99"/>
      <c r="AI151" s="99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7" t="s">
        <v>2622</v>
      </c>
      <c r="AX151" s="186">
        <v>1</v>
      </c>
      <c r="AY151" s="187"/>
      <c r="AZ151" s="148"/>
      <c r="BA151" s="149"/>
      <c r="BB151" s="149"/>
      <c r="BC151" s="150"/>
      <c r="BD151" s="18">
        <f>ROUND(ROUND(K149*AX151,0)*(1+BB136),0)+(ROUND(V151*AX151,0))</f>
        <v>731</v>
      </c>
      <c r="BE151" s="22"/>
    </row>
    <row r="152" spans="1:57" ht="17.100000000000001" customHeight="1">
      <c r="A152" s="4">
        <v>15</v>
      </c>
      <c r="B152" s="5">
        <v>2327</v>
      </c>
      <c r="C152" s="6" t="s">
        <v>318</v>
      </c>
      <c r="D152" s="192" t="s">
        <v>221</v>
      </c>
      <c r="E152" s="227"/>
      <c r="F152" s="227"/>
      <c r="G152" s="227"/>
      <c r="H152" s="227"/>
      <c r="I152" s="227"/>
      <c r="J152" s="227"/>
      <c r="K152" s="181"/>
      <c r="L152" s="181"/>
      <c r="M152" s="181"/>
      <c r="N152" s="10"/>
      <c r="O152" s="256" t="s">
        <v>250</v>
      </c>
      <c r="P152" s="257"/>
      <c r="Q152" s="257"/>
      <c r="R152" s="257"/>
      <c r="S152" s="257"/>
      <c r="T152" s="257"/>
      <c r="U152" s="257"/>
      <c r="V152" s="181"/>
      <c r="W152" s="181"/>
      <c r="X152" s="181"/>
      <c r="Y152" s="41"/>
      <c r="Z152" s="66"/>
      <c r="AA152" s="12"/>
      <c r="AB152" s="12"/>
      <c r="AC152" s="12"/>
      <c r="AD152" s="67"/>
      <c r="AE152" s="67"/>
      <c r="AF152" s="12"/>
      <c r="AG152" s="131"/>
      <c r="AH152" s="131"/>
      <c r="AI152" s="99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31"/>
      <c r="AX152" s="32"/>
      <c r="AY152" s="33"/>
      <c r="AZ152" s="148"/>
      <c r="BA152" s="149"/>
      <c r="BB152" s="149"/>
      <c r="BC152" s="150"/>
      <c r="BD152" s="296">
        <f>ROUND(ROUND(K153*(1+BB136),0)+V153,0)</f>
        <v>776</v>
      </c>
      <c r="BE152" s="22"/>
    </row>
    <row r="153" spans="1:57" ht="17.100000000000001" customHeight="1">
      <c r="A153" s="4">
        <v>15</v>
      </c>
      <c r="B153" s="5">
        <v>2328</v>
      </c>
      <c r="C153" s="6" t="s">
        <v>319</v>
      </c>
      <c r="D153" s="254"/>
      <c r="E153" s="255"/>
      <c r="F153" s="255"/>
      <c r="G153" s="255"/>
      <c r="H153" s="255"/>
      <c r="I153" s="255"/>
      <c r="J153" s="255"/>
      <c r="K153" s="260">
        <v>456</v>
      </c>
      <c r="L153" s="260"/>
      <c r="M153" s="15" t="s">
        <v>394</v>
      </c>
      <c r="N153" s="83"/>
      <c r="O153" s="258"/>
      <c r="P153" s="259"/>
      <c r="Q153" s="259"/>
      <c r="R153" s="259"/>
      <c r="S153" s="259"/>
      <c r="T153" s="259"/>
      <c r="U153" s="259"/>
      <c r="V153" s="260">
        <v>92</v>
      </c>
      <c r="W153" s="260"/>
      <c r="X153" s="15" t="s">
        <v>394</v>
      </c>
      <c r="Y153" s="136"/>
      <c r="Z153" s="68" t="s">
        <v>2636</v>
      </c>
      <c r="AA153" s="12"/>
      <c r="AB153" s="12"/>
      <c r="AC153" s="12"/>
      <c r="AD153" s="67"/>
      <c r="AE153" s="67"/>
      <c r="AF153" s="99"/>
      <c r="AG153" s="99"/>
      <c r="AH153" s="99"/>
      <c r="AI153" s="99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7" t="s">
        <v>2622</v>
      </c>
      <c r="AX153" s="186">
        <v>1</v>
      </c>
      <c r="AY153" s="187"/>
      <c r="AZ153" s="53"/>
      <c r="BA153" s="54"/>
      <c r="BB153" s="54"/>
      <c r="BC153" s="55"/>
      <c r="BD153" s="18">
        <f>ROUND(ROUND(K153*AX153,0)*(1+BB136),0)+(ROUND(V153*AX153,0))</f>
        <v>776</v>
      </c>
      <c r="BE153" s="122"/>
    </row>
    <row r="154" spans="1:57" ht="17.100000000000001" customHeight="1">
      <c r="A154" s="20"/>
      <c r="B154" s="20"/>
      <c r="C154" s="9"/>
      <c r="D154" s="7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77"/>
      <c r="P154" s="70"/>
      <c r="Q154" s="177"/>
      <c r="R154" s="177"/>
      <c r="S154" s="177"/>
      <c r="T154" s="177"/>
      <c r="U154" s="177"/>
      <c r="V154" s="177"/>
      <c r="W154" s="177"/>
      <c r="X154" s="176"/>
      <c r="Y154" s="176"/>
      <c r="Z154" s="9"/>
      <c r="AA154" s="141"/>
      <c r="AB154" s="65"/>
      <c r="AC154" s="9"/>
      <c r="AD154" s="9"/>
      <c r="AE154" s="9"/>
      <c r="AF154" s="23"/>
      <c r="AG154" s="23"/>
      <c r="AH154" s="77"/>
      <c r="AI154" s="77"/>
      <c r="AJ154" s="77"/>
      <c r="AK154" s="77"/>
      <c r="AL154" s="9"/>
      <c r="AM154" s="9"/>
      <c r="AN154" s="9"/>
      <c r="AO154" s="9"/>
      <c r="AP154" s="9"/>
      <c r="AQ154" s="9"/>
      <c r="AR154" s="9"/>
      <c r="AS154" s="9"/>
      <c r="AT154" s="9"/>
      <c r="AU154" s="77"/>
      <c r="AV154" s="77"/>
      <c r="AW154" s="19"/>
      <c r="AX154" s="141"/>
      <c r="AY154" s="141"/>
      <c r="AZ154" s="149"/>
      <c r="BA154" s="149"/>
      <c r="BB154" s="149"/>
      <c r="BC154" s="149"/>
      <c r="BD154" s="27"/>
      <c r="BE154" s="40"/>
    </row>
    <row r="155" spans="1:57" ht="17.100000000000001" customHeight="1">
      <c r="A155" s="72"/>
      <c r="O155" s="77"/>
      <c r="P155" s="20"/>
      <c r="Q155" s="20"/>
      <c r="R155" s="77"/>
      <c r="S155" s="77"/>
      <c r="T155" s="77"/>
      <c r="U155" s="77"/>
      <c r="V155" s="77"/>
      <c r="W155" s="77"/>
      <c r="X155" s="77"/>
      <c r="Y155" s="77"/>
    </row>
    <row r="156" spans="1:57" ht="17.100000000000001" customHeight="1">
      <c r="A156" s="72"/>
      <c r="B156" s="72" t="s">
        <v>1082</v>
      </c>
    </row>
    <row r="157" spans="1:57" ht="17.100000000000001" customHeight="1">
      <c r="A157" s="71" t="s">
        <v>2626</v>
      </c>
      <c r="B157" s="101"/>
      <c r="C157" s="2" t="s">
        <v>387</v>
      </c>
      <c r="D157" s="74"/>
      <c r="E157" s="75"/>
      <c r="F157" s="75"/>
      <c r="G157" s="75"/>
      <c r="H157" s="75"/>
      <c r="I157" s="75"/>
      <c r="J157" s="75"/>
      <c r="K157" s="11"/>
      <c r="L157" s="11"/>
      <c r="M157" s="11"/>
      <c r="N157" s="11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211" t="s">
        <v>2627</v>
      </c>
      <c r="AA157" s="211"/>
      <c r="AB157" s="211"/>
      <c r="AC157" s="211"/>
      <c r="AD157" s="7"/>
      <c r="AE157" s="76"/>
      <c r="AF157" s="75"/>
      <c r="AG157" s="76"/>
      <c r="AH157" s="76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184" t="s">
        <v>388</v>
      </c>
      <c r="BE157" s="184" t="s">
        <v>389</v>
      </c>
    </row>
    <row r="158" spans="1:57" ht="17.100000000000001" customHeight="1">
      <c r="A158" s="2" t="s">
        <v>390</v>
      </c>
      <c r="B158" s="2" t="s">
        <v>391</v>
      </c>
      <c r="C158" s="6"/>
      <c r="D158" s="116"/>
      <c r="E158" s="99"/>
      <c r="F158" s="99"/>
      <c r="G158" s="265" t="s">
        <v>2637</v>
      </c>
      <c r="H158" s="265"/>
      <c r="I158" s="99"/>
      <c r="J158" s="99"/>
      <c r="K158" s="99"/>
      <c r="L158" s="73"/>
      <c r="M158" s="116"/>
      <c r="N158" s="99"/>
      <c r="O158" s="99"/>
      <c r="P158" s="265" t="s">
        <v>2638</v>
      </c>
      <c r="Q158" s="265"/>
      <c r="R158" s="99"/>
      <c r="S158" s="99"/>
      <c r="T158" s="12"/>
      <c r="U158" s="73"/>
      <c r="V158" s="80"/>
      <c r="W158" s="80"/>
      <c r="X158" s="80"/>
      <c r="Y158" s="80"/>
      <c r="Z158" s="15"/>
      <c r="AA158" s="80"/>
      <c r="AB158" s="80"/>
      <c r="AC158" s="80"/>
      <c r="AD158" s="80"/>
      <c r="AE158" s="81"/>
      <c r="AF158" s="80"/>
      <c r="AG158" s="81"/>
      <c r="AH158" s="81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185" t="s">
        <v>392</v>
      </c>
      <c r="BE158" s="185" t="s">
        <v>393</v>
      </c>
    </row>
    <row r="159" spans="1:57" ht="17.100000000000001" customHeight="1">
      <c r="A159" s="4">
        <v>15</v>
      </c>
      <c r="B159" s="4">
        <v>2329</v>
      </c>
      <c r="C159" s="6" t="s">
        <v>320</v>
      </c>
      <c r="D159" s="192" t="s">
        <v>1076</v>
      </c>
      <c r="E159" s="227"/>
      <c r="F159" s="227"/>
      <c r="G159" s="227"/>
      <c r="H159" s="227"/>
      <c r="I159" s="181"/>
      <c r="J159" s="75"/>
      <c r="K159" s="161"/>
      <c r="L159" s="161"/>
      <c r="M159" s="256" t="s">
        <v>232</v>
      </c>
      <c r="N159" s="257"/>
      <c r="O159" s="257"/>
      <c r="P159" s="257"/>
      <c r="Q159" s="169"/>
      <c r="R159" s="181"/>
      <c r="S159" s="181"/>
      <c r="T159" s="181"/>
      <c r="U159" s="41"/>
      <c r="V159" s="256" t="s">
        <v>250</v>
      </c>
      <c r="W159" s="257"/>
      <c r="X159" s="257"/>
      <c r="Y159" s="257"/>
      <c r="Z159" s="257"/>
      <c r="AA159" s="169"/>
      <c r="AB159" s="169"/>
      <c r="AC159" s="36"/>
      <c r="AD159" s="37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S159" s="131"/>
      <c r="AT159" s="32"/>
      <c r="AU159" s="33"/>
      <c r="AV159" s="221" t="s">
        <v>1206</v>
      </c>
      <c r="AW159" s="222"/>
      <c r="AX159" s="222"/>
      <c r="AY159" s="223"/>
      <c r="AZ159" s="214" t="s">
        <v>443</v>
      </c>
      <c r="BA159" s="215"/>
      <c r="BB159" s="215"/>
      <c r="BC159" s="216"/>
      <c r="BD159" s="296">
        <f>ROUND(I160*(1+AX160),0)+(ROUND(R160*(1+BB160),0))+(ROUND(AA160,0))</f>
        <v>480</v>
      </c>
      <c r="BE159" s="22" t="s">
        <v>120</v>
      </c>
    </row>
    <row r="160" spans="1:57" ht="17.100000000000001" customHeight="1">
      <c r="A160" s="4">
        <v>15</v>
      </c>
      <c r="B160" s="4">
        <v>2330</v>
      </c>
      <c r="C160" s="6" t="s">
        <v>321</v>
      </c>
      <c r="D160" s="228"/>
      <c r="E160" s="229"/>
      <c r="F160" s="229"/>
      <c r="G160" s="229"/>
      <c r="H160" s="229"/>
      <c r="I160" s="261">
        <v>184</v>
      </c>
      <c r="J160" s="261"/>
      <c r="K160" s="9" t="s">
        <v>394</v>
      </c>
      <c r="L160" s="172"/>
      <c r="M160" s="262"/>
      <c r="N160" s="263"/>
      <c r="O160" s="263"/>
      <c r="P160" s="263"/>
      <c r="Q160" s="171"/>
      <c r="R160" s="261">
        <v>90</v>
      </c>
      <c r="S160" s="261"/>
      <c r="T160" s="9" t="s">
        <v>394</v>
      </c>
      <c r="U160" s="142"/>
      <c r="V160" s="258"/>
      <c r="W160" s="259"/>
      <c r="X160" s="259"/>
      <c r="Y160" s="259"/>
      <c r="Z160" s="259"/>
      <c r="AA160" s="260">
        <v>91</v>
      </c>
      <c r="AB160" s="260"/>
      <c r="AC160" s="15" t="s">
        <v>394</v>
      </c>
      <c r="AD160" s="83"/>
      <c r="AE160" s="35" t="s">
        <v>2636</v>
      </c>
      <c r="AF160" s="15"/>
      <c r="AG160" s="15"/>
      <c r="AH160" s="15"/>
      <c r="AI160" s="15"/>
      <c r="AJ160" s="15"/>
      <c r="AK160" s="15"/>
      <c r="AL160" s="15"/>
      <c r="AM160" s="15"/>
      <c r="AN160" s="15"/>
      <c r="AO160" s="99"/>
      <c r="AP160" s="99"/>
      <c r="AQ160" s="99"/>
      <c r="AR160" s="99"/>
      <c r="AS160" s="17" t="s">
        <v>2622</v>
      </c>
      <c r="AT160" s="186">
        <v>1</v>
      </c>
      <c r="AU160" s="187"/>
      <c r="AV160" s="85" t="s">
        <v>2637</v>
      </c>
      <c r="AW160" s="19" t="s">
        <v>2622</v>
      </c>
      <c r="AX160" s="212">
        <v>0.5</v>
      </c>
      <c r="AY160" s="213"/>
      <c r="AZ160" s="30" t="s">
        <v>2638</v>
      </c>
      <c r="BA160" s="19" t="s">
        <v>2622</v>
      </c>
      <c r="BB160" s="212">
        <v>0.25</v>
      </c>
      <c r="BC160" s="213"/>
      <c r="BD160" s="18">
        <f>ROUND(ROUND(I160*AT160,0)*(1+AX160),0)+(ROUND(ROUND(R160*AT160,0)*(1+BB160),0))+(ROUND(AA160*AT160,0))</f>
        <v>480</v>
      </c>
      <c r="BE160" s="119"/>
    </row>
    <row r="161" spans="1:57" ht="17.100000000000001" customHeight="1">
      <c r="A161" s="4">
        <v>15</v>
      </c>
      <c r="B161" s="4">
        <v>2331</v>
      </c>
      <c r="C161" s="6" t="s">
        <v>322</v>
      </c>
      <c r="D161" s="228"/>
      <c r="E161" s="229"/>
      <c r="F161" s="229"/>
      <c r="G161" s="229"/>
      <c r="H161" s="229"/>
      <c r="I161" s="121"/>
      <c r="J161" s="77"/>
      <c r="K161" s="163"/>
      <c r="L161" s="163"/>
      <c r="M161" s="162"/>
      <c r="N161" s="163"/>
      <c r="O161" s="163"/>
      <c r="P161" s="163"/>
      <c r="Q161" s="163"/>
      <c r="R161" s="121"/>
      <c r="S161" s="121"/>
      <c r="T161" s="121"/>
      <c r="U161" s="94"/>
      <c r="V161" s="256" t="s">
        <v>251</v>
      </c>
      <c r="W161" s="257"/>
      <c r="X161" s="257"/>
      <c r="Y161" s="257"/>
      <c r="Z161" s="257"/>
      <c r="AA161" s="21"/>
      <c r="AB161" s="11"/>
      <c r="AC161" s="36"/>
      <c r="AD161" s="37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S161" s="131"/>
      <c r="AT161" s="32"/>
      <c r="AU161" s="33"/>
      <c r="AV161" s="77"/>
      <c r="AW161" s="19"/>
      <c r="AX161" s="164"/>
      <c r="AY161" s="165"/>
      <c r="AZ161" s="30"/>
      <c r="BA161" s="19"/>
      <c r="BB161" s="164"/>
      <c r="BC161" s="164"/>
      <c r="BD161" s="296">
        <f>ROUND(I160*(1+AX160),0)+(ROUND(R160*(1+BB160),0))+(ROUND(AA162,0))</f>
        <v>571</v>
      </c>
      <c r="BE161" s="22"/>
    </row>
    <row r="162" spans="1:57" ht="17.100000000000001" customHeight="1">
      <c r="A162" s="4">
        <v>15</v>
      </c>
      <c r="B162" s="4">
        <v>2332</v>
      </c>
      <c r="C162" s="6" t="s">
        <v>323</v>
      </c>
      <c r="D162" s="228"/>
      <c r="E162" s="229"/>
      <c r="F162" s="229"/>
      <c r="G162" s="229"/>
      <c r="H162" s="229"/>
      <c r="I162" s="261"/>
      <c r="J162" s="261"/>
      <c r="K162" s="9"/>
      <c r="L162" s="163"/>
      <c r="M162" s="162"/>
      <c r="N162" s="163"/>
      <c r="O162" s="163"/>
      <c r="P162" s="163"/>
      <c r="Q162" s="163"/>
      <c r="R162" s="261"/>
      <c r="S162" s="261"/>
      <c r="T162" s="9"/>
      <c r="U162" s="94"/>
      <c r="V162" s="258"/>
      <c r="W162" s="259"/>
      <c r="X162" s="259"/>
      <c r="Y162" s="259"/>
      <c r="Z162" s="259"/>
      <c r="AA162" s="260">
        <v>182</v>
      </c>
      <c r="AB162" s="260"/>
      <c r="AC162" s="15" t="s">
        <v>394</v>
      </c>
      <c r="AD162" s="83"/>
      <c r="AE162" s="35" t="s">
        <v>2636</v>
      </c>
      <c r="AF162" s="15"/>
      <c r="AG162" s="15"/>
      <c r="AH162" s="15"/>
      <c r="AI162" s="15"/>
      <c r="AJ162" s="15"/>
      <c r="AK162" s="15"/>
      <c r="AL162" s="15"/>
      <c r="AM162" s="15"/>
      <c r="AN162" s="15"/>
      <c r="AO162" s="99"/>
      <c r="AP162" s="99"/>
      <c r="AQ162" s="99"/>
      <c r="AR162" s="99"/>
      <c r="AS162" s="17" t="s">
        <v>2622</v>
      </c>
      <c r="AT162" s="186">
        <v>1</v>
      </c>
      <c r="AU162" s="187"/>
      <c r="AV162" s="77"/>
      <c r="AW162" s="19"/>
      <c r="AX162" s="164"/>
      <c r="AY162" s="165"/>
      <c r="AZ162" s="30"/>
      <c r="BA162" s="19"/>
      <c r="BB162" s="164"/>
      <c r="BC162" s="164"/>
      <c r="BD162" s="18">
        <f>ROUND(ROUND(I160*AT162,0)*(1+AX160),0)+(ROUND(ROUND(R160*AT162,0)*(1+BB160),0))+(ROUND(AA162*AT162,0))</f>
        <v>571</v>
      </c>
      <c r="BE162" s="22"/>
    </row>
    <row r="163" spans="1:57" ht="17.100000000000001" customHeight="1">
      <c r="A163" s="4">
        <v>15</v>
      </c>
      <c r="B163" s="4">
        <v>2333</v>
      </c>
      <c r="C163" s="6" t="s">
        <v>324</v>
      </c>
      <c r="D163" s="228"/>
      <c r="E163" s="229"/>
      <c r="F163" s="229"/>
      <c r="G163" s="229"/>
      <c r="H163" s="229"/>
      <c r="I163" s="121"/>
      <c r="J163" s="77"/>
      <c r="K163" s="163"/>
      <c r="L163" s="163"/>
      <c r="M163" s="162"/>
      <c r="N163" s="163"/>
      <c r="O163" s="163"/>
      <c r="P163" s="163"/>
      <c r="Q163" s="163"/>
      <c r="R163" s="121"/>
      <c r="S163" s="121"/>
      <c r="T163" s="121"/>
      <c r="U163" s="94"/>
      <c r="V163" s="256" t="s">
        <v>252</v>
      </c>
      <c r="W163" s="257"/>
      <c r="X163" s="257"/>
      <c r="Y163" s="257"/>
      <c r="Z163" s="257"/>
      <c r="AA163" s="21"/>
      <c r="AB163" s="11"/>
      <c r="AC163" s="36"/>
      <c r="AD163" s="37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S163" s="131"/>
      <c r="AT163" s="32"/>
      <c r="AU163" s="33"/>
      <c r="AV163" s="77"/>
      <c r="AW163" s="19"/>
      <c r="AX163" s="164"/>
      <c r="AY163" s="165"/>
      <c r="AZ163" s="30"/>
      <c r="BA163" s="19"/>
      <c r="BB163" s="164"/>
      <c r="BC163" s="164"/>
      <c r="BD163" s="296">
        <f>ROUND(I160*(1+AX160),0)+(ROUND(R160*(1+BB160),0))+(ROUND(AA164,0))</f>
        <v>663</v>
      </c>
      <c r="BE163" s="22"/>
    </row>
    <row r="164" spans="1:57" ht="17.100000000000001" customHeight="1">
      <c r="A164" s="4">
        <v>15</v>
      </c>
      <c r="B164" s="4">
        <v>2334</v>
      </c>
      <c r="C164" s="6" t="s">
        <v>325</v>
      </c>
      <c r="D164" s="228"/>
      <c r="E164" s="229"/>
      <c r="F164" s="229"/>
      <c r="G164" s="229"/>
      <c r="H164" s="229"/>
      <c r="I164" s="261"/>
      <c r="J164" s="261"/>
      <c r="K164" s="9"/>
      <c r="L164" s="163"/>
      <c r="M164" s="178"/>
      <c r="N164" s="179"/>
      <c r="O164" s="179"/>
      <c r="P164" s="179"/>
      <c r="Q164" s="179"/>
      <c r="R164" s="260"/>
      <c r="S164" s="260"/>
      <c r="T164" s="15"/>
      <c r="U164" s="123"/>
      <c r="V164" s="258"/>
      <c r="W164" s="259"/>
      <c r="X164" s="259"/>
      <c r="Y164" s="259"/>
      <c r="Z164" s="259"/>
      <c r="AA164" s="260">
        <v>274</v>
      </c>
      <c r="AB164" s="260"/>
      <c r="AC164" s="15" t="s">
        <v>394</v>
      </c>
      <c r="AD164" s="83"/>
      <c r="AE164" s="35" t="s">
        <v>2636</v>
      </c>
      <c r="AF164" s="15"/>
      <c r="AG164" s="15"/>
      <c r="AH164" s="15"/>
      <c r="AI164" s="15"/>
      <c r="AJ164" s="15"/>
      <c r="AK164" s="15"/>
      <c r="AL164" s="15"/>
      <c r="AM164" s="15"/>
      <c r="AN164" s="15"/>
      <c r="AO164" s="99"/>
      <c r="AP164" s="99"/>
      <c r="AQ164" s="99"/>
      <c r="AR164" s="99"/>
      <c r="AS164" s="17" t="s">
        <v>2622</v>
      </c>
      <c r="AT164" s="186">
        <v>1</v>
      </c>
      <c r="AU164" s="187"/>
      <c r="AV164" s="77"/>
      <c r="AW164" s="19"/>
      <c r="AX164" s="164"/>
      <c r="AY164" s="165"/>
      <c r="AZ164" s="30"/>
      <c r="BA164" s="19"/>
      <c r="BB164" s="164"/>
      <c r="BC164" s="164"/>
      <c r="BD164" s="18">
        <f>ROUND(ROUND(I160*AT164,0)*(1+AX160),0)+(ROUND(ROUND(R160*AT164,0)*(1+BB160),0))+(ROUND(AA164*AT164,0))</f>
        <v>663</v>
      </c>
      <c r="BE164" s="22"/>
    </row>
    <row r="165" spans="1:57" ht="17.100000000000001" customHeight="1">
      <c r="A165" s="4">
        <v>15</v>
      </c>
      <c r="B165" s="4">
        <v>2335</v>
      </c>
      <c r="C165" s="6" t="s">
        <v>326</v>
      </c>
      <c r="D165" s="228"/>
      <c r="E165" s="229"/>
      <c r="F165" s="229"/>
      <c r="G165" s="229"/>
      <c r="H165" s="229"/>
      <c r="I165" s="121"/>
      <c r="J165" s="77"/>
      <c r="K165" s="163"/>
      <c r="L165" s="163"/>
      <c r="M165" s="256" t="s">
        <v>327</v>
      </c>
      <c r="N165" s="257"/>
      <c r="O165" s="257"/>
      <c r="P165" s="257"/>
      <c r="Q165" s="169"/>
      <c r="R165" s="181"/>
      <c r="S165" s="181"/>
      <c r="T165" s="181"/>
      <c r="U165" s="41"/>
      <c r="V165" s="256" t="s">
        <v>328</v>
      </c>
      <c r="W165" s="257"/>
      <c r="X165" s="257"/>
      <c r="Y165" s="257"/>
      <c r="Z165" s="257"/>
      <c r="AA165" s="21"/>
      <c r="AB165" s="11"/>
      <c r="AC165" s="36"/>
      <c r="AD165" s="37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S165" s="131"/>
      <c r="AT165" s="32"/>
      <c r="AU165" s="33"/>
      <c r="AV165" s="77"/>
      <c r="AW165" s="19"/>
      <c r="AX165" s="164"/>
      <c r="AY165" s="165"/>
      <c r="AZ165" s="30"/>
      <c r="BA165" s="19"/>
      <c r="BB165" s="164"/>
      <c r="BC165" s="164"/>
      <c r="BD165" s="296">
        <f>ROUND(I160*(1+AX160),0)+(ROUND(R166*(1+BB160),0))+(ROUND(AA166,0))</f>
        <v>593</v>
      </c>
      <c r="BE165" s="22"/>
    </row>
    <row r="166" spans="1:57" ht="17.100000000000001" customHeight="1">
      <c r="A166" s="4">
        <v>15</v>
      </c>
      <c r="B166" s="4">
        <v>2336</v>
      </c>
      <c r="C166" s="6" t="s">
        <v>329</v>
      </c>
      <c r="D166" s="228"/>
      <c r="E166" s="229"/>
      <c r="F166" s="229"/>
      <c r="G166" s="229"/>
      <c r="H166" s="229"/>
      <c r="I166" s="261"/>
      <c r="J166" s="261"/>
      <c r="K166" s="9"/>
      <c r="L166" s="163"/>
      <c r="M166" s="262"/>
      <c r="N166" s="263"/>
      <c r="O166" s="263"/>
      <c r="P166" s="263"/>
      <c r="Q166" s="171"/>
      <c r="R166" s="261">
        <v>181</v>
      </c>
      <c r="S166" s="261"/>
      <c r="T166" s="9" t="s">
        <v>394</v>
      </c>
      <c r="U166" s="142"/>
      <c r="V166" s="258"/>
      <c r="W166" s="259"/>
      <c r="X166" s="259"/>
      <c r="Y166" s="259"/>
      <c r="Z166" s="259"/>
      <c r="AA166" s="260">
        <v>91</v>
      </c>
      <c r="AB166" s="260"/>
      <c r="AC166" s="15" t="s">
        <v>394</v>
      </c>
      <c r="AD166" s="83"/>
      <c r="AE166" s="35" t="s">
        <v>2636</v>
      </c>
      <c r="AF166" s="15"/>
      <c r="AG166" s="15"/>
      <c r="AH166" s="15"/>
      <c r="AI166" s="15"/>
      <c r="AJ166" s="15"/>
      <c r="AK166" s="15"/>
      <c r="AL166" s="15"/>
      <c r="AM166" s="15"/>
      <c r="AN166" s="15"/>
      <c r="AO166" s="99"/>
      <c r="AP166" s="99"/>
      <c r="AQ166" s="99"/>
      <c r="AR166" s="99"/>
      <c r="AS166" s="17" t="s">
        <v>2622</v>
      </c>
      <c r="AT166" s="186">
        <v>1</v>
      </c>
      <c r="AU166" s="187"/>
      <c r="AV166" s="77"/>
      <c r="AW166" s="19"/>
      <c r="AX166" s="164"/>
      <c r="AY166" s="165"/>
      <c r="AZ166" s="30"/>
      <c r="BA166" s="19"/>
      <c r="BB166" s="164"/>
      <c r="BC166" s="164"/>
      <c r="BD166" s="18">
        <f>ROUND(ROUND(I160*AT166,0)*(1+AX160),0)+(ROUND(ROUND(R166*AT166,0)*(1+BB160),0))+(ROUND(AA166*AT166,0))</f>
        <v>593</v>
      </c>
      <c r="BE166" s="22"/>
    </row>
    <row r="167" spans="1:57" ht="17.100000000000001" customHeight="1">
      <c r="A167" s="4">
        <v>15</v>
      </c>
      <c r="B167" s="4">
        <v>2129</v>
      </c>
      <c r="C167" s="6" t="s">
        <v>1083</v>
      </c>
      <c r="D167" s="228"/>
      <c r="E167" s="229"/>
      <c r="F167" s="229"/>
      <c r="G167" s="229"/>
      <c r="H167" s="229"/>
      <c r="I167" s="121"/>
      <c r="J167" s="77"/>
      <c r="K167" s="163"/>
      <c r="L167" s="163"/>
      <c r="M167" s="162"/>
      <c r="N167" s="163"/>
      <c r="O167" s="163"/>
      <c r="P167" s="163"/>
      <c r="Q167" s="163"/>
      <c r="R167" s="121"/>
      <c r="S167" s="121"/>
      <c r="T167" s="121"/>
      <c r="U167" s="94"/>
      <c r="V167" s="256" t="s">
        <v>251</v>
      </c>
      <c r="W167" s="257"/>
      <c r="X167" s="257"/>
      <c r="Y167" s="257"/>
      <c r="Z167" s="257"/>
      <c r="AA167" s="21"/>
      <c r="AB167" s="11"/>
      <c r="AC167" s="36"/>
      <c r="AD167" s="37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S167" s="131"/>
      <c r="AT167" s="32"/>
      <c r="AU167" s="33"/>
      <c r="AV167" s="77"/>
      <c r="AW167" s="19"/>
      <c r="AX167" s="164"/>
      <c r="AY167" s="165"/>
      <c r="AZ167" s="30"/>
      <c r="BA167" s="19"/>
      <c r="BB167" s="164"/>
      <c r="BC167" s="164"/>
      <c r="BD167" s="296">
        <f>ROUND(I160*(1+AX160),0)+(ROUND(R166*(1+BB160),0))+(ROUND(AA168,0))</f>
        <v>685</v>
      </c>
      <c r="BE167" s="22"/>
    </row>
    <row r="168" spans="1:57" ht="17.100000000000001" customHeight="1">
      <c r="A168" s="4">
        <v>15</v>
      </c>
      <c r="B168" s="4">
        <v>2130</v>
      </c>
      <c r="C168" s="6" t="s">
        <v>1084</v>
      </c>
      <c r="D168" s="228"/>
      <c r="E168" s="229"/>
      <c r="F168" s="229"/>
      <c r="G168" s="229"/>
      <c r="H168" s="229"/>
      <c r="I168" s="261"/>
      <c r="J168" s="261"/>
      <c r="K168" s="9"/>
      <c r="L168" s="163"/>
      <c r="M168" s="162"/>
      <c r="N168" s="163"/>
      <c r="O168" s="163"/>
      <c r="P168" s="163"/>
      <c r="Q168" s="163"/>
      <c r="R168" s="261"/>
      <c r="S168" s="261"/>
      <c r="T168" s="9"/>
      <c r="U168" s="94"/>
      <c r="V168" s="258"/>
      <c r="W168" s="259"/>
      <c r="X168" s="259"/>
      <c r="Y168" s="259"/>
      <c r="Z168" s="259"/>
      <c r="AA168" s="260">
        <v>183</v>
      </c>
      <c r="AB168" s="260"/>
      <c r="AC168" s="15" t="s">
        <v>394</v>
      </c>
      <c r="AD168" s="83"/>
      <c r="AE168" s="35" t="s">
        <v>2636</v>
      </c>
      <c r="AF168" s="15"/>
      <c r="AG168" s="15"/>
      <c r="AH168" s="15"/>
      <c r="AI168" s="15"/>
      <c r="AJ168" s="15"/>
      <c r="AK168" s="15"/>
      <c r="AL168" s="15"/>
      <c r="AM168" s="15"/>
      <c r="AN168" s="15"/>
      <c r="AO168" s="99"/>
      <c r="AP168" s="99"/>
      <c r="AQ168" s="99"/>
      <c r="AR168" s="99"/>
      <c r="AS168" s="17" t="s">
        <v>2622</v>
      </c>
      <c r="AT168" s="186">
        <v>1</v>
      </c>
      <c r="AU168" s="187"/>
      <c r="AV168" s="77"/>
      <c r="AW168" s="19"/>
      <c r="AX168" s="164"/>
      <c r="AY168" s="165"/>
      <c r="AZ168" s="30"/>
      <c r="BA168" s="19"/>
      <c r="BB168" s="164"/>
      <c r="BC168" s="164"/>
      <c r="BD168" s="18">
        <f>ROUND(ROUND(I160*AT168,0)*(1+AX160),0)+(ROUND(ROUND(R166*AT168,0)*(1+BB160),0))+(ROUND(AA168*AT168,0))</f>
        <v>685</v>
      </c>
      <c r="BE168" s="22"/>
    </row>
    <row r="169" spans="1:57" ht="17.100000000000001" customHeight="1">
      <c r="A169" s="4">
        <v>15</v>
      </c>
      <c r="B169" s="4">
        <v>2337</v>
      </c>
      <c r="C169" s="6" t="s">
        <v>330</v>
      </c>
      <c r="D169" s="228"/>
      <c r="E169" s="229"/>
      <c r="F169" s="229"/>
      <c r="G169" s="229"/>
      <c r="H169" s="229"/>
      <c r="I169" s="121"/>
      <c r="J169" s="77"/>
      <c r="K169" s="163"/>
      <c r="L169" s="163"/>
      <c r="M169" s="256" t="s">
        <v>237</v>
      </c>
      <c r="N169" s="257"/>
      <c r="O169" s="257"/>
      <c r="P169" s="257"/>
      <c r="Q169" s="257"/>
      <c r="R169" s="181"/>
      <c r="S169" s="181"/>
      <c r="T169" s="181"/>
      <c r="U169" s="93"/>
      <c r="V169" s="256" t="s">
        <v>328</v>
      </c>
      <c r="W169" s="257"/>
      <c r="X169" s="257"/>
      <c r="Y169" s="257"/>
      <c r="Z169" s="257"/>
      <c r="AA169" s="21"/>
      <c r="AB169" s="11"/>
      <c r="AC169" s="36"/>
      <c r="AD169" s="37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S169" s="131"/>
      <c r="AT169" s="32"/>
      <c r="AU169" s="33"/>
      <c r="AV169" s="77"/>
      <c r="AW169" s="19"/>
      <c r="AX169" s="164"/>
      <c r="AY169" s="165"/>
      <c r="AZ169" s="30"/>
      <c r="BA169" s="19"/>
      <c r="BB169" s="164"/>
      <c r="BC169" s="164"/>
      <c r="BD169" s="296">
        <f>ROUND(I160*(1+AX160),0)+(ROUND(R170*(1+BB160),0))+(ROUND(AA170,0))</f>
        <v>708</v>
      </c>
      <c r="BE169" s="22"/>
    </row>
    <row r="170" spans="1:57" ht="17.100000000000001" customHeight="1">
      <c r="A170" s="4">
        <v>15</v>
      </c>
      <c r="B170" s="4">
        <v>2338</v>
      </c>
      <c r="C170" s="6" t="s">
        <v>331</v>
      </c>
      <c r="D170" s="254"/>
      <c r="E170" s="255"/>
      <c r="F170" s="255"/>
      <c r="G170" s="255"/>
      <c r="H170" s="255"/>
      <c r="I170" s="260"/>
      <c r="J170" s="260"/>
      <c r="K170" s="15"/>
      <c r="L170" s="179"/>
      <c r="M170" s="258"/>
      <c r="N170" s="259"/>
      <c r="O170" s="259"/>
      <c r="P170" s="259"/>
      <c r="Q170" s="259"/>
      <c r="R170" s="260">
        <v>272</v>
      </c>
      <c r="S170" s="260"/>
      <c r="T170" s="15" t="s">
        <v>394</v>
      </c>
      <c r="U170" s="123"/>
      <c r="V170" s="258"/>
      <c r="W170" s="259"/>
      <c r="X170" s="259"/>
      <c r="Y170" s="259"/>
      <c r="Z170" s="259"/>
      <c r="AA170" s="260">
        <v>92</v>
      </c>
      <c r="AB170" s="260"/>
      <c r="AC170" s="15" t="s">
        <v>394</v>
      </c>
      <c r="AD170" s="83"/>
      <c r="AE170" s="35" t="s">
        <v>2636</v>
      </c>
      <c r="AF170" s="15"/>
      <c r="AG170" s="15"/>
      <c r="AH170" s="15"/>
      <c r="AI170" s="15"/>
      <c r="AJ170" s="15"/>
      <c r="AK170" s="15"/>
      <c r="AL170" s="15"/>
      <c r="AM170" s="15"/>
      <c r="AN170" s="15"/>
      <c r="AO170" s="99"/>
      <c r="AP170" s="99"/>
      <c r="AQ170" s="99"/>
      <c r="AR170" s="99"/>
      <c r="AS170" s="17" t="s">
        <v>2622</v>
      </c>
      <c r="AT170" s="186">
        <v>1</v>
      </c>
      <c r="AU170" s="187"/>
      <c r="AV170" s="85"/>
      <c r="AW170" s="19"/>
      <c r="AX170" s="164"/>
      <c r="AY170" s="165"/>
      <c r="AZ170" s="34"/>
      <c r="BA170" s="19"/>
      <c r="BB170" s="164"/>
      <c r="BC170" s="165"/>
      <c r="BD170" s="18">
        <f>ROUND(ROUND(I160*AT170,0)*(1+AX160),0)+(ROUND(ROUND(R170*AT170,0)*(1+BB160),0))+(ROUND(AA170*AT170,0))</f>
        <v>708</v>
      </c>
      <c r="BE170" s="22"/>
    </row>
    <row r="171" spans="1:57" ht="17.100000000000001" customHeight="1">
      <c r="A171" s="4">
        <v>15</v>
      </c>
      <c r="B171" s="4">
        <v>2339</v>
      </c>
      <c r="C171" s="6" t="s">
        <v>332</v>
      </c>
      <c r="D171" s="192" t="s">
        <v>333</v>
      </c>
      <c r="E171" s="227"/>
      <c r="F171" s="227"/>
      <c r="G171" s="227"/>
      <c r="H171" s="227"/>
      <c r="I171" s="181"/>
      <c r="J171" s="75"/>
      <c r="K171" s="161"/>
      <c r="L171" s="161"/>
      <c r="M171" s="256" t="s">
        <v>232</v>
      </c>
      <c r="N171" s="257"/>
      <c r="O171" s="257"/>
      <c r="P171" s="257"/>
      <c r="Q171" s="169"/>
      <c r="R171" s="181"/>
      <c r="S171" s="181"/>
      <c r="T171" s="181"/>
      <c r="U171" s="41"/>
      <c r="V171" s="256" t="s">
        <v>328</v>
      </c>
      <c r="W171" s="257"/>
      <c r="X171" s="257"/>
      <c r="Y171" s="257"/>
      <c r="Z171" s="257"/>
      <c r="AA171" s="21"/>
      <c r="AB171" s="11"/>
      <c r="AC171" s="36"/>
      <c r="AD171" s="37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S171" s="131"/>
      <c r="AT171" s="32"/>
      <c r="AU171" s="33"/>
      <c r="AV171" s="224"/>
      <c r="AW171" s="225"/>
      <c r="AX171" s="225"/>
      <c r="AY171" s="226"/>
      <c r="AZ171" s="208"/>
      <c r="BA171" s="209"/>
      <c r="BB171" s="209"/>
      <c r="BC171" s="210"/>
      <c r="BD171" s="296">
        <f>ROUND(I172*(1+AX160),0)+(ROUND(R172*(1+BB160),0))+(ROUND(AA172,0))</f>
        <v>616</v>
      </c>
      <c r="BE171" s="119"/>
    </row>
    <row r="172" spans="1:57" ht="17.100000000000001" customHeight="1">
      <c r="A172" s="4">
        <v>15</v>
      </c>
      <c r="B172" s="4">
        <v>2340</v>
      </c>
      <c r="C172" s="6" t="s">
        <v>334</v>
      </c>
      <c r="D172" s="228"/>
      <c r="E172" s="229"/>
      <c r="F172" s="229"/>
      <c r="G172" s="229"/>
      <c r="H172" s="229"/>
      <c r="I172" s="261">
        <v>274</v>
      </c>
      <c r="J172" s="261"/>
      <c r="K172" s="9" t="s">
        <v>394</v>
      </c>
      <c r="L172" s="172"/>
      <c r="M172" s="262"/>
      <c r="N172" s="263"/>
      <c r="O172" s="263"/>
      <c r="P172" s="263"/>
      <c r="Q172" s="171"/>
      <c r="R172" s="261">
        <v>91</v>
      </c>
      <c r="S172" s="261"/>
      <c r="T172" s="9" t="s">
        <v>394</v>
      </c>
      <c r="U172" s="142"/>
      <c r="V172" s="258"/>
      <c r="W172" s="259"/>
      <c r="X172" s="259"/>
      <c r="Y172" s="259"/>
      <c r="Z172" s="259"/>
      <c r="AA172" s="260">
        <v>91</v>
      </c>
      <c r="AB172" s="260"/>
      <c r="AC172" s="15" t="s">
        <v>394</v>
      </c>
      <c r="AD172" s="83"/>
      <c r="AE172" s="35" t="s">
        <v>2636</v>
      </c>
      <c r="AF172" s="15"/>
      <c r="AG172" s="15"/>
      <c r="AH172" s="15"/>
      <c r="AI172" s="15"/>
      <c r="AJ172" s="15"/>
      <c r="AK172" s="15"/>
      <c r="AL172" s="15"/>
      <c r="AM172" s="15"/>
      <c r="AN172" s="15"/>
      <c r="AO172" s="99"/>
      <c r="AP172" s="99"/>
      <c r="AQ172" s="99"/>
      <c r="AR172" s="99"/>
      <c r="AS172" s="17" t="s">
        <v>2622</v>
      </c>
      <c r="AT172" s="186">
        <v>1</v>
      </c>
      <c r="AU172" s="187"/>
      <c r="AV172" s="85"/>
      <c r="AW172" s="19"/>
      <c r="AX172" s="212"/>
      <c r="AY172" s="213"/>
      <c r="AZ172" s="30"/>
      <c r="BA172" s="19"/>
      <c r="BB172" s="212"/>
      <c r="BC172" s="213"/>
      <c r="BD172" s="18">
        <f>ROUND(ROUND(I172*AT172,0)*(1+AX160),0)+(ROUND(ROUND(R172*AT172,0)*(1+BB160),0))+(ROUND(AA172*AT172,0))</f>
        <v>616</v>
      </c>
      <c r="BE172" s="119"/>
    </row>
    <row r="173" spans="1:57" ht="17.100000000000001" customHeight="1">
      <c r="A173" s="4">
        <v>15</v>
      </c>
      <c r="B173" s="4">
        <v>2341</v>
      </c>
      <c r="C173" s="6" t="s">
        <v>335</v>
      </c>
      <c r="D173" s="228"/>
      <c r="E173" s="229"/>
      <c r="F173" s="229"/>
      <c r="G173" s="229"/>
      <c r="H173" s="229"/>
      <c r="I173" s="121"/>
      <c r="J173" s="77"/>
      <c r="K173" s="163"/>
      <c r="L173" s="163"/>
      <c r="M173" s="162"/>
      <c r="N173" s="163"/>
      <c r="O173" s="163"/>
      <c r="P173" s="163"/>
      <c r="Q173" s="163"/>
      <c r="R173" s="121"/>
      <c r="S173" s="121"/>
      <c r="T173" s="121"/>
      <c r="U173" s="94"/>
      <c r="V173" s="256" t="s">
        <v>251</v>
      </c>
      <c r="W173" s="257"/>
      <c r="X173" s="257"/>
      <c r="Y173" s="257"/>
      <c r="Z173" s="257"/>
      <c r="AA173" s="21"/>
      <c r="AB173" s="11"/>
      <c r="AC173" s="36"/>
      <c r="AD173" s="37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S173" s="131"/>
      <c r="AT173" s="32"/>
      <c r="AU173" s="33"/>
      <c r="AV173" s="77"/>
      <c r="AW173" s="19"/>
      <c r="AX173" s="164"/>
      <c r="AY173" s="165"/>
      <c r="AZ173" s="30"/>
      <c r="BA173" s="19"/>
      <c r="BB173" s="164"/>
      <c r="BC173" s="164"/>
      <c r="BD173" s="296">
        <f>ROUND(I172*(1+AX160),0)+(ROUND(R172*(1+BB160),0))+(ROUND(AA174,0))</f>
        <v>708</v>
      </c>
      <c r="BE173" s="22"/>
    </row>
    <row r="174" spans="1:57" ht="17.100000000000001" customHeight="1">
      <c r="A174" s="4">
        <v>15</v>
      </c>
      <c r="B174" s="4">
        <v>2342</v>
      </c>
      <c r="C174" s="6" t="s">
        <v>336</v>
      </c>
      <c r="D174" s="228"/>
      <c r="E174" s="229"/>
      <c r="F174" s="229"/>
      <c r="G174" s="229"/>
      <c r="H174" s="229"/>
      <c r="I174" s="261"/>
      <c r="J174" s="261"/>
      <c r="K174" s="9"/>
      <c r="L174" s="163"/>
      <c r="M174" s="162"/>
      <c r="N174" s="163"/>
      <c r="O174" s="163"/>
      <c r="P174" s="163"/>
      <c r="Q174" s="163"/>
      <c r="R174" s="261"/>
      <c r="S174" s="261"/>
      <c r="T174" s="9"/>
      <c r="U174" s="94"/>
      <c r="V174" s="258"/>
      <c r="W174" s="259"/>
      <c r="X174" s="259"/>
      <c r="Y174" s="259"/>
      <c r="Z174" s="259"/>
      <c r="AA174" s="260">
        <v>183</v>
      </c>
      <c r="AB174" s="260"/>
      <c r="AC174" s="15" t="s">
        <v>394</v>
      </c>
      <c r="AD174" s="83"/>
      <c r="AE174" s="35" t="s">
        <v>2636</v>
      </c>
      <c r="AF174" s="15"/>
      <c r="AG174" s="15"/>
      <c r="AH174" s="15"/>
      <c r="AI174" s="15"/>
      <c r="AJ174" s="15"/>
      <c r="AK174" s="15"/>
      <c r="AL174" s="15"/>
      <c r="AM174" s="15"/>
      <c r="AN174" s="15"/>
      <c r="AO174" s="99"/>
      <c r="AP174" s="99"/>
      <c r="AQ174" s="99"/>
      <c r="AR174" s="99"/>
      <c r="AS174" s="17" t="s">
        <v>2622</v>
      </c>
      <c r="AT174" s="186">
        <v>1</v>
      </c>
      <c r="AU174" s="187"/>
      <c r="AV174" s="77"/>
      <c r="AW174" s="19"/>
      <c r="AX174" s="164"/>
      <c r="AY174" s="165"/>
      <c r="AZ174" s="30"/>
      <c r="BA174" s="19"/>
      <c r="BB174" s="164"/>
      <c r="BC174" s="164"/>
      <c r="BD174" s="18">
        <f>ROUND(ROUND(I172*AT174,0)*(1+AX160),0)+(ROUND(ROUND(R172*AT174,0)*(1+BB160),0))+(ROUND(AA174*AT174,0))</f>
        <v>708</v>
      </c>
      <c r="BE174" s="22"/>
    </row>
    <row r="175" spans="1:57" ht="17.100000000000001" customHeight="1">
      <c r="A175" s="4">
        <v>15</v>
      </c>
      <c r="B175" s="4">
        <v>2343</v>
      </c>
      <c r="C175" s="6" t="s">
        <v>337</v>
      </c>
      <c r="D175" s="228"/>
      <c r="E175" s="229"/>
      <c r="F175" s="229"/>
      <c r="G175" s="229"/>
      <c r="H175" s="229"/>
      <c r="I175" s="121"/>
      <c r="J175" s="77"/>
      <c r="K175" s="163"/>
      <c r="L175" s="163"/>
      <c r="M175" s="256" t="s">
        <v>327</v>
      </c>
      <c r="N175" s="257"/>
      <c r="O175" s="257"/>
      <c r="P175" s="257"/>
      <c r="Q175" s="169"/>
      <c r="R175" s="181"/>
      <c r="S175" s="181"/>
      <c r="T175" s="181"/>
      <c r="U175" s="41"/>
      <c r="V175" s="256" t="s">
        <v>338</v>
      </c>
      <c r="W175" s="257"/>
      <c r="X175" s="257"/>
      <c r="Y175" s="257"/>
      <c r="Z175" s="257"/>
      <c r="AA175" s="21"/>
      <c r="AB175" s="11"/>
      <c r="AC175" s="36"/>
      <c r="AD175" s="37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S175" s="131"/>
      <c r="AT175" s="32"/>
      <c r="AU175" s="33"/>
      <c r="AV175" s="77"/>
      <c r="AW175" s="19"/>
      <c r="AX175" s="164"/>
      <c r="AY175" s="165"/>
      <c r="AZ175" s="30"/>
      <c r="BA175" s="19"/>
      <c r="BB175" s="164"/>
      <c r="BC175" s="164"/>
      <c r="BD175" s="296">
        <f>ROUND(I172*(1+AX160),0)+(ROUND(R176*(1+BB160),0))+(ROUND(AA176,0))</f>
        <v>731</v>
      </c>
      <c r="BE175" s="22"/>
    </row>
    <row r="176" spans="1:57" ht="17.100000000000001" customHeight="1">
      <c r="A176" s="4">
        <v>15</v>
      </c>
      <c r="B176" s="4">
        <v>2344</v>
      </c>
      <c r="C176" s="6" t="s">
        <v>339</v>
      </c>
      <c r="D176" s="254"/>
      <c r="E176" s="255"/>
      <c r="F176" s="255"/>
      <c r="G176" s="255"/>
      <c r="H176" s="255"/>
      <c r="I176" s="260"/>
      <c r="J176" s="260"/>
      <c r="K176" s="15"/>
      <c r="L176" s="179"/>
      <c r="M176" s="262"/>
      <c r="N176" s="263"/>
      <c r="O176" s="263"/>
      <c r="P176" s="263"/>
      <c r="Q176" s="124"/>
      <c r="R176" s="260">
        <v>182</v>
      </c>
      <c r="S176" s="260"/>
      <c r="T176" s="15" t="s">
        <v>394</v>
      </c>
      <c r="U176" s="136"/>
      <c r="V176" s="258"/>
      <c r="W176" s="259"/>
      <c r="X176" s="259"/>
      <c r="Y176" s="259"/>
      <c r="Z176" s="259"/>
      <c r="AA176" s="260">
        <v>92</v>
      </c>
      <c r="AB176" s="260"/>
      <c r="AC176" s="15" t="s">
        <v>394</v>
      </c>
      <c r="AD176" s="83"/>
      <c r="AE176" s="35" t="s">
        <v>2636</v>
      </c>
      <c r="AF176" s="15"/>
      <c r="AG176" s="15"/>
      <c r="AH176" s="15"/>
      <c r="AI176" s="15"/>
      <c r="AJ176" s="15"/>
      <c r="AK176" s="15"/>
      <c r="AL176" s="15"/>
      <c r="AM176" s="15"/>
      <c r="AN176" s="15"/>
      <c r="AO176" s="99"/>
      <c r="AP176" s="99"/>
      <c r="AQ176" s="99"/>
      <c r="AR176" s="99"/>
      <c r="AS176" s="17" t="s">
        <v>2622</v>
      </c>
      <c r="AT176" s="186">
        <v>1</v>
      </c>
      <c r="AU176" s="187"/>
      <c r="AV176" s="77"/>
      <c r="AW176" s="19"/>
      <c r="AX176" s="164"/>
      <c r="AY176" s="165"/>
      <c r="AZ176" s="30"/>
      <c r="BA176" s="19"/>
      <c r="BB176" s="164"/>
      <c r="BC176" s="164"/>
      <c r="BD176" s="296">
        <f>ROUND(ROUND(I172*AT176,0)*(1+AX160),0)+(ROUND(ROUND(R176*AT176,0)*(1+BB160),0))+(ROUND(AA176*AT176,0))</f>
        <v>731</v>
      </c>
      <c r="BE176" s="22"/>
    </row>
    <row r="177" spans="1:57" ht="17.100000000000001" customHeight="1">
      <c r="A177" s="4">
        <v>15</v>
      </c>
      <c r="B177" s="4">
        <v>2361</v>
      </c>
      <c r="C177" s="6" t="s">
        <v>340</v>
      </c>
      <c r="D177" s="192" t="s">
        <v>341</v>
      </c>
      <c r="E177" s="227"/>
      <c r="F177" s="227"/>
      <c r="G177" s="227"/>
      <c r="H177" s="227"/>
      <c r="I177" s="181"/>
      <c r="J177" s="75"/>
      <c r="K177" s="161"/>
      <c r="L177" s="161"/>
      <c r="M177" s="256" t="s">
        <v>232</v>
      </c>
      <c r="N177" s="257"/>
      <c r="O177" s="257"/>
      <c r="P177" s="257"/>
      <c r="Q177" s="169"/>
      <c r="R177" s="181"/>
      <c r="S177" s="181"/>
      <c r="T177" s="181"/>
      <c r="U177" s="41"/>
      <c r="V177" s="256" t="s">
        <v>342</v>
      </c>
      <c r="W177" s="257"/>
      <c r="X177" s="257"/>
      <c r="Y177" s="257"/>
      <c r="Z177" s="257"/>
      <c r="AA177" s="21"/>
      <c r="AB177" s="11"/>
      <c r="AC177" s="36"/>
      <c r="AD177" s="37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S177" s="131"/>
      <c r="AT177" s="32"/>
      <c r="AU177" s="33"/>
      <c r="AV177" s="77"/>
      <c r="AW177" s="19"/>
      <c r="AX177" s="164"/>
      <c r="AY177" s="165"/>
      <c r="AZ177" s="30"/>
      <c r="BA177" s="19"/>
      <c r="BB177" s="164"/>
      <c r="BC177" s="164"/>
      <c r="BD177" s="18">
        <f>ROUND(I178*(1+AX160),0)+(ROUND(R178*(1+BB160),0))+(ROUND(AA178,0))</f>
        <v>754</v>
      </c>
      <c r="BE177" s="40"/>
    </row>
    <row r="178" spans="1:57" ht="17.100000000000001" customHeight="1">
      <c r="A178" s="4">
        <v>15</v>
      </c>
      <c r="B178" s="4">
        <v>2362</v>
      </c>
      <c r="C178" s="6" t="s">
        <v>343</v>
      </c>
      <c r="D178" s="254"/>
      <c r="E178" s="255"/>
      <c r="F178" s="255"/>
      <c r="G178" s="255"/>
      <c r="H178" s="255"/>
      <c r="I178" s="260">
        <v>365</v>
      </c>
      <c r="J178" s="260"/>
      <c r="K178" s="15" t="s">
        <v>394</v>
      </c>
      <c r="L178" s="125"/>
      <c r="M178" s="258"/>
      <c r="N178" s="259"/>
      <c r="O178" s="259"/>
      <c r="P178" s="259"/>
      <c r="Q178" s="124"/>
      <c r="R178" s="260">
        <v>91</v>
      </c>
      <c r="S178" s="260"/>
      <c r="T178" s="15" t="s">
        <v>394</v>
      </c>
      <c r="U178" s="136"/>
      <c r="V178" s="258"/>
      <c r="W178" s="259"/>
      <c r="X178" s="259"/>
      <c r="Y178" s="259"/>
      <c r="Z178" s="259"/>
      <c r="AA178" s="260">
        <v>92</v>
      </c>
      <c r="AB178" s="260"/>
      <c r="AC178" s="15" t="s">
        <v>394</v>
      </c>
      <c r="AD178" s="83"/>
      <c r="AE178" s="35" t="s">
        <v>2636</v>
      </c>
      <c r="AF178" s="15"/>
      <c r="AG178" s="15"/>
      <c r="AH178" s="15"/>
      <c r="AI178" s="15"/>
      <c r="AJ178" s="15"/>
      <c r="AK178" s="15"/>
      <c r="AL178" s="15"/>
      <c r="AM178" s="15"/>
      <c r="AN178" s="15"/>
      <c r="AO178" s="99"/>
      <c r="AP178" s="99"/>
      <c r="AQ178" s="99"/>
      <c r="AR178" s="99"/>
      <c r="AS178" s="17" t="s">
        <v>2622</v>
      </c>
      <c r="AT178" s="186">
        <v>1</v>
      </c>
      <c r="AU178" s="187"/>
      <c r="AV178" s="80"/>
      <c r="AW178" s="17"/>
      <c r="AX178" s="152"/>
      <c r="AY178" s="153"/>
      <c r="AZ178" s="89"/>
      <c r="BA178" s="17"/>
      <c r="BB178" s="152"/>
      <c r="BC178" s="152"/>
      <c r="BD178" s="315">
        <f>ROUND(ROUND(I178*AT178,0)*(1+AX160),0)+(ROUND(ROUND(R178*AT178,0)*(1+BB160),0))+(ROUND(AA178*AT178,0))</f>
        <v>754</v>
      </c>
      <c r="BE178" s="183"/>
    </row>
    <row r="179" spans="1:57" ht="17.100000000000001" customHeight="1">
      <c r="A179" s="126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 spans="1:57" ht="17.100000000000001" customHeight="1">
      <c r="A180" s="72"/>
      <c r="O180" s="77"/>
      <c r="P180" s="77"/>
      <c r="S180" s="77"/>
      <c r="T180" s="77"/>
      <c r="U180" s="77"/>
      <c r="V180" s="77"/>
      <c r="W180" s="77"/>
      <c r="X180" s="77"/>
      <c r="Y180" s="77"/>
    </row>
    <row r="181" spans="1:57" ht="17.100000000000001" customHeight="1">
      <c r="A181" s="72"/>
      <c r="B181" s="72" t="s">
        <v>1085</v>
      </c>
    </row>
    <row r="182" spans="1:57" ht="17.100000000000001" customHeight="1">
      <c r="A182" s="1" t="s">
        <v>2626</v>
      </c>
      <c r="B182" s="73"/>
      <c r="C182" s="155" t="s">
        <v>387</v>
      </c>
      <c r="D182" s="74"/>
      <c r="E182" s="75"/>
      <c r="F182" s="75"/>
      <c r="G182" s="75"/>
      <c r="H182" s="75"/>
      <c r="I182" s="75"/>
      <c r="J182" s="75"/>
      <c r="K182" s="11"/>
      <c r="L182" s="11"/>
      <c r="M182" s="11"/>
      <c r="N182" s="11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211" t="s">
        <v>2627</v>
      </c>
      <c r="AA182" s="211"/>
      <c r="AB182" s="211"/>
      <c r="AC182" s="211"/>
      <c r="AD182" s="7"/>
      <c r="AE182" s="76"/>
      <c r="AF182" s="75"/>
      <c r="AG182" s="76"/>
      <c r="AH182" s="76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184" t="s">
        <v>388</v>
      </c>
      <c r="BE182" s="184" t="s">
        <v>389</v>
      </c>
    </row>
    <row r="183" spans="1:57" ht="17.100000000000001" customHeight="1">
      <c r="A183" s="2" t="s">
        <v>390</v>
      </c>
      <c r="B183" s="3" t="s">
        <v>391</v>
      </c>
      <c r="C183" s="16"/>
      <c r="J183" s="80"/>
      <c r="K183" s="80"/>
      <c r="L183" s="83"/>
      <c r="M183" s="116"/>
      <c r="N183" s="99"/>
      <c r="O183" s="99"/>
      <c r="P183" s="99"/>
      <c r="Q183" s="264" t="s">
        <v>2637</v>
      </c>
      <c r="R183" s="264"/>
      <c r="S183" s="99"/>
      <c r="T183" s="99"/>
      <c r="U183" s="73"/>
      <c r="V183" s="99"/>
      <c r="W183" s="12"/>
      <c r="X183" s="265" t="s">
        <v>2638</v>
      </c>
      <c r="Y183" s="265"/>
      <c r="Z183" s="12"/>
      <c r="AA183" s="99"/>
      <c r="AB183" s="99"/>
      <c r="AC183" s="99"/>
      <c r="AD183" s="73"/>
      <c r="AE183" s="81"/>
      <c r="AF183" s="80"/>
      <c r="AG183" s="81"/>
      <c r="AH183" s="81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185" t="s">
        <v>392</v>
      </c>
      <c r="BE183" s="185" t="s">
        <v>393</v>
      </c>
    </row>
    <row r="184" spans="1:57" ht="17.100000000000001" customHeight="1">
      <c r="A184" s="4">
        <v>15</v>
      </c>
      <c r="B184" s="4">
        <v>2345</v>
      </c>
      <c r="C184" s="6" t="s">
        <v>344</v>
      </c>
      <c r="D184" s="192" t="s">
        <v>119</v>
      </c>
      <c r="E184" s="227"/>
      <c r="F184" s="227"/>
      <c r="G184" s="227"/>
      <c r="H184" s="227"/>
      <c r="I184" s="181"/>
      <c r="J184" s="75"/>
      <c r="K184" s="161"/>
      <c r="L184" s="161"/>
      <c r="M184" s="256" t="s">
        <v>268</v>
      </c>
      <c r="N184" s="257"/>
      <c r="O184" s="257"/>
      <c r="P184" s="257"/>
      <c r="Q184" s="169"/>
      <c r="R184" s="181"/>
      <c r="S184" s="181"/>
      <c r="T184" s="181"/>
      <c r="U184" s="41"/>
      <c r="V184" s="256" t="s">
        <v>286</v>
      </c>
      <c r="W184" s="257"/>
      <c r="X184" s="257"/>
      <c r="Y184" s="257"/>
      <c r="Z184" s="257"/>
      <c r="AA184" s="21"/>
      <c r="AB184" s="11"/>
      <c r="AC184" s="36"/>
      <c r="AD184" s="37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S184" s="131"/>
      <c r="AT184" s="32"/>
      <c r="AU184" s="33"/>
      <c r="AV184" s="221" t="s">
        <v>444</v>
      </c>
      <c r="AW184" s="222"/>
      <c r="AX184" s="222"/>
      <c r="AY184" s="223"/>
      <c r="AZ184" s="214" t="s">
        <v>1206</v>
      </c>
      <c r="BA184" s="215"/>
      <c r="BB184" s="215"/>
      <c r="BC184" s="216"/>
      <c r="BD184" s="296">
        <f>ROUND(I185,0)+(ROUND(R185*(1+AX185),0))+(ROUND(AA185*(1+BB185),0))</f>
        <v>434</v>
      </c>
      <c r="BE184" s="22" t="s">
        <v>120</v>
      </c>
    </row>
    <row r="185" spans="1:57" ht="17.100000000000001" customHeight="1">
      <c r="A185" s="4">
        <v>15</v>
      </c>
      <c r="B185" s="4">
        <v>2346</v>
      </c>
      <c r="C185" s="6" t="s">
        <v>345</v>
      </c>
      <c r="D185" s="228"/>
      <c r="E185" s="229"/>
      <c r="F185" s="229"/>
      <c r="G185" s="229"/>
      <c r="H185" s="229"/>
      <c r="I185" s="261">
        <v>184</v>
      </c>
      <c r="J185" s="261"/>
      <c r="K185" s="9" t="s">
        <v>394</v>
      </c>
      <c r="L185" s="172"/>
      <c r="M185" s="262"/>
      <c r="N185" s="263"/>
      <c r="O185" s="263"/>
      <c r="P185" s="263"/>
      <c r="Q185" s="171"/>
      <c r="R185" s="261">
        <v>90</v>
      </c>
      <c r="S185" s="261"/>
      <c r="T185" s="9" t="s">
        <v>394</v>
      </c>
      <c r="U185" s="142"/>
      <c r="V185" s="258"/>
      <c r="W185" s="259"/>
      <c r="X185" s="259"/>
      <c r="Y185" s="259"/>
      <c r="Z185" s="259"/>
      <c r="AA185" s="260">
        <v>91</v>
      </c>
      <c r="AB185" s="260"/>
      <c r="AC185" s="15" t="s">
        <v>394</v>
      </c>
      <c r="AD185" s="83"/>
      <c r="AE185" s="35" t="s">
        <v>2636</v>
      </c>
      <c r="AF185" s="15"/>
      <c r="AG185" s="15"/>
      <c r="AH185" s="15"/>
      <c r="AI185" s="15"/>
      <c r="AJ185" s="15"/>
      <c r="AK185" s="15"/>
      <c r="AL185" s="15"/>
      <c r="AM185" s="15"/>
      <c r="AN185" s="15"/>
      <c r="AO185" s="99"/>
      <c r="AP185" s="99"/>
      <c r="AQ185" s="99"/>
      <c r="AR185" s="99"/>
      <c r="AS185" s="17" t="s">
        <v>2622</v>
      </c>
      <c r="AT185" s="186">
        <v>1</v>
      </c>
      <c r="AU185" s="187"/>
      <c r="AV185" s="85" t="s">
        <v>2637</v>
      </c>
      <c r="AW185" s="19" t="s">
        <v>2622</v>
      </c>
      <c r="AX185" s="212">
        <v>0.25</v>
      </c>
      <c r="AY185" s="213"/>
      <c r="AZ185" s="30" t="s">
        <v>2638</v>
      </c>
      <c r="BA185" s="19" t="s">
        <v>2622</v>
      </c>
      <c r="BB185" s="212">
        <v>0.5</v>
      </c>
      <c r="BC185" s="213"/>
      <c r="BD185" s="18">
        <f>ROUND(I185*AT185,0)+(ROUND(ROUND(R185*AT185,0)*(1+AX185),0))+(ROUND(ROUND(AA185*AT185,0)*(1+BB185),0))</f>
        <v>434</v>
      </c>
      <c r="BE185" s="119"/>
    </row>
    <row r="186" spans="1:57" ht="17.100000000000001" customHeight="1">
      <c r="A186" s="4">
        <v>15</v>
      </c>
      <c r="B186" s="4">
        <v>2347</v>
      </c>
      <c r="C186" s="6" t="s">
        <v>346</v>
      </c>
      <c r="D186" s="228"/>
      <c r="E186" s="229"/>
      <c r="F186" s="229"/>
      <c r="G186" s="229"/>
      <c r="H186" s="229"/>
      <c r="I186" s="121"/>
      <c r="J186" s="77"/>
      <c r="K186" s="163"/>
      <c r="L186" s="163"/>
      <c r="M186" s="162"/>
      <c r="N186" s="163"/>
      <c r="O186" s="163"/>
      <c r="P186" s="163"/>
      <c r="Q186" s="163"/>
      <c r="R186" s="121"/>
      <c r="S186" s="121"/>
      <c r="T186" s="121"/>
      <c r="U186" s="94"/>
      <c r="V186" s="256" t="s">
        <v>347</v>
      </c>
      <c r="W186" s="257"/>
      <c r="X186" s="257"/>
      <c r="Y186" s="257"/>
      <c r="Z186" s="257"/>
      <c r="AA186" s="21"/>
      <c r="AB186" s="11"/>
      <c r="AC186" s="36"/>
      <c r="AD186" s="37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S186" s="131"/>
      <c r="AT186" s="32"/>
      <c r="AU186" s="33"/>
      <c r="AV186" s="77"/>
      <c r="AW186" s="19"/>
      <c r="AX186" s="164"/>
      <c r="AY186" s="165"/>
      <c r="AZ186" s="30"/>
      <c r="BA186" s="19"/>
      <c r="BB186" s="164"/>
      <c r="BC186" s="164"/>
      <c r="BD186" s="296">
        <f>ROUND(I185,0)+(ROUND(R185*(1+AX185),0))+(ROUND(AA187*(1+BB185),0))</f>
        <v>570</v>
      </c>
      <c r="BE186" s="22"/>
    </row>
    <row r="187" spans="1:57" ht="17.100000000000001" customHeight="1">
      <c r="A187" s="4">
        <v>15</v>
      </c>
      <c r="B187" s="4">
        <v>2348</v>
      </c>
      <c r="C187" s="6" t="s">
        <v>348</v>
      </c>
      <c r="D187" s="228"/>
      <c r="E187" s="229"/>
      <c r="F187" s="229"/>
      <c r="G187" s="229"/>
      <c r="H187" s="229"/>
      <c r="I187" s="261"/>
      <c r="J187" s="261"/>
      <c r="K187" s="9"/>
      <c r="L187" s="163"/>
      <c r="M187" s="162"/>
      <c r="N187" s="163"/>
      <c r="O187" s="163"/>
      <c r="P187" s="163"/>
      <c r="Q187" s="163"/>
      <c r="R187" s="261"/>
      <c r="S187" s="261"/>
      <c r="T187" s="9"/>
      <c r="U187" s="94"/>
      <c r="V187" s="258"/>
      <c r="W187" s="259"/>
      <c r="X187" s="259"/>
      <c r="Y187" s="259"/>
      <c r="Z187" s="259"/>
      <c r="AA187" s="260">
        <v>182</v>
      </c>
      <c r="AB187" s="260"/>
      <c r="AC187" s="15" t="s">
        <v>394</v>
      </c>
      <c r="AD187" s="83"/>
      <c r="AE187" s="35" t="s">
        <v>2636</v>
      </c>
      <c r="AF187" s="15"/>
      <c r="AG187" s="15"/>
      <c r="AH187" s="15"/>
      <c r="AI187" s="15"/>
      <c r="AJ187" s="15"/>
      <c r="AK187" s="15"/>
      <c r="AL187" s="15"/>
      <c r="AM187" s="15"/>
      <c r="AN187" s="15"/>
      <c r="AO187" s="99"/>
      <c r="AP187" s="99"/>
      <c r="AQ187" s="99"/>
      <c r="AR187" s="99"/>
      <c r="AS187" s="17" t="s">
        <v>2622</v>
      </c>
      <c r="AT187" s="186">
        <v>1</v>
      </c>
      <c r="AU187" s="187"/>
      <c r="AV187" s="77"/>
      <c r="AW187" s="19"/>
      <c r="AX187" s="164"/>
      <c r="AY187" s="165"/>
      <c r="AZ187" s="30"/>
      <c r="BA187" s="19"/>
      <c r="BB187" s="164"/>
      <c r="BC187" s="164"/>
      <c r="BD187" s="18">
        <f>ROUND(I185*AT187,0)+(ROUND(ROUND(R185*AT187,0)*(1+AX185),0))+(ROUND(ROUND(AA187*AT187,0)*(1+BB185),0))</f>
        <v>570</v>
      </c>
      <c r="BE187" s="22"/>
    </row>
    <row r="188" spans="1:57" ht="17.100000000000001" customHeight="1">
      <c r="A188" s="4">
        <v>15</v>
      </c>
      <c r="B188" s="4">
        <v>2349</v>
      </c>
      <c r="C188" s="6" t="s">
        <v>349</v>
      </c>
      <c r="D188" s="228"/>
      <c r="E188" s="229"/>
      <c r="F188" s="229"/>
      <c r="G188" s="229"/>
      <c r="H188" s="229"/>
      <c r="I188" s="121"/>
      <c r="J188" s="77"/>
      <c r="K188" s="163"/>
      <c r="L188" s="163"/>
      <c r="M188" s="162"/>
      <c r="N188" s="163"/>
      <c r="O188" s="163"/>
      <c r="P188" s="163"/>
      <c r="Q188" s="163"/>
      <c r="R188" s="121"/>
      <c r="S188" s="121"/>
      <c r="T188" s="121"/>
      <c r="U188" s="94"/>
      <c r="V188" s="256" t="s">
        <v>350</v>
      </c>
      <c r="W188" s="257"/>
      <c r="X188" s="257"/>
      <c r="Y188" s="257"/>
      <c r="Z188" s="257"/>
      <c r="AA188" s="21"/>
      <c r="AB188" s="11"/>
      <c r="AC188" s="36"/>
      <c r="AD188" s="37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S188" s="131"/>
      <c r="AT188" s="32"/>
      <c r="AU188" s="33"/>
      <c r="AV188" s="77"/>
      <c r="AW188" s="19"/>
      <c r="AX188" s="164"/>
      <c r="AY188" s="165"/>
      <c r="AZ188" s="30"/>
      <c r="BA188" s="19"/>
      <c r="BB188" s="164"/>
      <c r="BC188" s="164"/>
      <c r="BD188" s="296">
        <f>ROUND(I185,0)+(ROUND(R185*(1+AX185),0))+(ROUND(AA189*(1+BB185),0))</f>
        <v>708</v>
      </c>
      <c r="BE188" s="22"/>
    </row>
    <row r="189" spans="1:57" ht="17.100000000000001" customHeight="1">
      <c r="A189" s="4">
        <v>15</v>
      </c>
      <c r="B189" s="4">
        <v>2350</v>
      </c>
      <c r="C189" s="6" t="s">
        <v>351</v>
      </c>
      <c r="D189" s="228"/>
      <c r="E189" s="229"/>
      <c r="F189" s="229"/>
      <c r="G189" s="229"/>
      <c r="H189" s="229"/>
      <c r="I189" s="261"/>
      <c r="J189" s="261"/>
      <c r="K189" s="9"/>
      <c r="L189" s="163"/>
      <c r="M189" s="178"/>
      <c r="N189" s="179"/>
      <c r="O189" s="179"/>
      <c r="P189" s="179"/>
      <c r="Q189" s="179"/>
      <c r="R189" s="260"/>
      <c r="S189" s="260"/>
      <c r="T189" s="15"/>
      <c r="U189" s="123"/>
      <c r="V189" s="258"/>
      <c r="W189" s="259"/>
      <c r="X189" s="259"/>
      <c r="Y189" s="259"/>
      <c r="Z189" s="259"/>
      <c r="AA189" s="260">
        <v>274</v>
      </c>
      <c r="AB189" s="260"/>
      <c r="AC189" s="15" t="s">
        <v>394</v>
      </c>
      <c r="AD189" s="83"/>
      <c r="AE189" s="35" t="s">
        <v>2636</v>
      </c>
      <c r="AF189" s="15"/>
      <c r="AG189" s="15"/>
      <c r="AH189" s="15"/>
      <c r="AI189" s="15"/>
      <c r="AJ189" s="15"/>
      <c r="AK189" s="15"/>
      <c r="AL189" s="15"/>
      <c r="AM189" s="15"/>
      <c r="AN189" s="15"/>
      <c r="AO189" s="99"/>
      <c r="AP189" s="99"/>
      <c r="AQ189" s="99"/>
      <c r="AR189" s="99"/>
      <c r="AS189" s="17" t="s">
        <v>2622</v>
      </c>
      <c r="AT189" s="186">
        <v>1</v>
      </c>
      <c r="AU189" s="187"/>
      <c r="AV189" s="77"/>
      <c r="AW189" s="19"/>
      <c r="AX189" s="164"/>
      <c r="AY189" s="165"/>
      <c r="AZ189" s="30"/>
      <c r="BA189" s="19"/>
      <c r="BB189" s="164"/>
      <c r="BC189" s="164"/>
      <c r="BD189" s="18">
        <f>ROUND(I185*AT189,0)+(ROUND(ROUND(R185*AT189,0)*(1+AX185),0))+(ROUND(ROUND(AA189*AT189,0)*(1+BB185),0))</f>
        <v>708</v>
      </c>
      <c r="BE189" s="22"/>
    </row>
    <row r="190" spans="1:57" ht="17.100000000000001" customHeight="1">
      <c r="A190" s="4">
        <v>15</v>
      </c>
      <c r="B190" s="4">
        <v>2351</v>
      </c>
      <c r="C190" s="6" t="s">
        <v>352</v>
      </c>
      <c r="D190" s="228"/>
      <c r="E190" s="229"/>
      <c r="F190" s="229"/>
      <c r="G190" s="229"/>
      <c r="H190" s="229"/>
      <c r="I190" s="121"/>
      <c r="J190" s="77"/>
      <c r="K190" s="163"/>
      <c r="L190" s="163"/>
      <c r="M190" s="256" t="s">
        <v>353</v>
      </c>
      <c r="N190" s="257"/>
      <c r="O190" s="257"/>
      <c r="P190" s="257"/>
      <c r="Q190" s="169"/>
      <c r="R190" s="181"/>
      <c r="S190" s="181"/>
      <c r="T190" s="181"/>
      <c r="U190" s="41"/>
      <c r="V190" s="256" t="s">
        <v>286</v>
      </c>
      <c r="W190" s="257"/>
      <c r="X190" s="257"/>
      <c r="Y190" s="257"/>
      <c r="Z190" s="257"/>
      <c r="AA190" s="21"/>
      <c r="AB190" s="11"/>
      <c r="AC190" s="36"/>
      <c r="AD190" s="37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S190" s="131"/>
      <c r="AT190" s="32"/>
      <c r="AU190" s="33"/>
      <c r="AV190" s="77"/>
      <c r="AW190" s="19"/>
      <c r="AX190" s="164"/>
      <c r="AY190" s="165"/>
      <c r="AZ190" s="30"/>
      <c r="BA190" s="19"/>
      <c r="BB190" s="164"/>
      <c r="BC190" s="164"/>
      <c r="BD190" s="296">
        <f>ROUND(I185,0)+(ROUND(R191*(1+AX185),0))+(ROUND(AA191*(1+BB185),0))</f>
        <v>547</v>
      </c>
      <c r="BE190" s="22"/>
    </row>
    <row r="191" spans="1:57" ht="17.100000000000001" customHeight="1">
      <c r="A191" s="4">
        <v>15</v>
      </c>
      <c r="B191" s="4">
        <v>2352</v>
      </c>
      <c r="C191" s="6" t="s">
        <v>354</v>
      </c>
      <c r="D191" s="228"/>
      <c r="E191" s="229"/>
      <c r="F191" s="229"/>
      <c r="G191" s="229"/>
      <c r="H191" s="229"/>
      <c r="I191" s="261"/>
      <c r="J191" s="261"/>
      <c r="K191" s="9"/>
      <c r="L191" s="163"/>
      <c r="M191" s="262"/>
      <c r="N191" s="263"/>
      <c r="O191" s="263"/>
      <c r="P191" s="263"/>
      <c r="Q191" s="171"/>
      <c r="R191" s="261">
        <v>181</v>
      </c>
      <c r="S191" s="261"/>
      <c r="T191" s="9" t="s">
        <v>394</v>
      </c>
      <c r="U191" s="142"/>
      <c r="V191" s="258"/>
      <c r="W191" s="259"/>
      <c r="X191" s="259"/>
      <c r="Y191" s="259"/>
      <c r="Z191" s="259"/>
      <c r="AA191" s="260">
        <v>91</v>
      </c>
      <c r="AB191" s="260"/>
      <c r="AC191" s="15" t="s">
        <v>394</v>
      </c>
      <c r="AD191" s="83"/>
      <c r="AE191" s="35" t="s">
        <v>2636</v>
      </c>
      <c r="AF191" s="15"/>
      <c r="AG191" s="15"/>
      <c r="AH191" s="15"/>
      <c r="AI191" s="15"/>
      <c r="AJ191" s="15"/>
      <c r="AK191" s="15"/>
      <c r="AL191" s="15"/>
      <c r="AM191" s="15"/>
      <c r="AN191" s="15"/>
      <c r="AO191" s="99"/>
      <c r="AP191" s="99"/>
      <c r="AQ191" s="99"/>
      <c r="AR191" s="99"/>
      <c r="AS191" s="17" t="s">
        <v>2622</v>
      </c>
      <c r="AT191" s="186">
        <v>1</v>
      </c>
      <c r="AU191" s="187"/>
      <c r="AV191" s="77"/>
      <c r="AW191" s="19"/>
      <c r="AX191" s="164"/>
      <c r="AY191" s="165"/>
      <c r="AZ191" s="30"/>
      <c r="BA191" s="19"/>
      <c r="BB191" s="164"/>
      <c r="BC191" s="164"/>
      <c r="BD191" s="18">
        <f>ROUND(I185*AT191,0)+(ROUND(ROUND(R191*AT191,0)*(1+AX185),0))+(ROUND(ROUND(AA191*AT191,0)*(1+BB185),0))</f>
        <v>547</v>
      </c>
      <c r="BE191" s="22"/>
    </row>
    <row r="192" spans="1:57" ht="17.100000000000001" customHeight="1">
      <c r="A192" s="4">
        <v>15</v>
      </c>
      <c r="B192" s="4">
        <v>2131</v>
      </c>
      <c r="C192" s="6" t="s">
        <v>355</v>
      </c>
      <c r="D192" s="228"/>
      <c r="E192" s="229"/>
      <c r="F192" s="229"/>
      <c r="G192" s="229"/>
      <c r="H192" s="229"/>
      <c r="I192" s="121"/>
      <c r="J192" s="77"/>
      <c r="K192" s="163"/>
      <c r="L192" s="163"/>
      <c r="M192" s="162"/>
      <c r="N192" s="163"/>
      <c r="O192" s="163"/>
      <c r="P192" s="163"/>
      <c r="Q192" s="163"/>
      <c r="R192" s="121"/>
      <c r="S192" s="121"/>
      <c r="T192" s="121"/>
      <c r="U192" s="94"/>
      <c r="V192" s="256" t="s">
        <v>347</v>
      </c>
      <c r="W192" s="257"/>
      <c r="X192" s="257"/>
      <c r="Y192" s="257"/>
      <c r="Z192" s="257"/>
      <c r="AA192" s="21"/>
      <c r="AB192" s="11"/>
      <c r="AC192" s="36"/>
      <c r="AD192" s="37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S192" s="131"/>
      <c r="AT192" s="32"/>
      <c r="AU192" s="33"/>
      <c r="AV192" s="77"/>
      <c r="AW192" s="19"/>
      <c r="AX192" s="164"/>
      <c r="AY192" s="165"/>
      <c r="AZ192" s="30"/>
      <c r="BA192" s="19"/>
      <c r="BB192" s="164"/>
      <c r="BC192" s="164"/>
      <c r="BD192" s="296">
        <f>ROUND(I185,0)+(ROUND(R191*(1+AX185),0))+(ROUND(AA193*(1+BB185),0))</f>
        <v>685</v>
      </c>
      <c r="BE192" s="22"/>
    </row>
    <row r="193" spans="1:57" ht="17.100000000000001" customHeight="1">
      <c r="A193" s="4">
        <v>15</v>
      </c>
      <c r="B193" s="4">
        <v>2132</v>
      </c>
      <c r="C193" s="6" t="s">
        <v>356</v>
      </c>
      <c r="D193" s="228"/>
      <c r="E193" s="229"/>
      <c r="F193" s="229"/>
      <c r="G193" s="229"/>
      <c r="H193" s="229"/>
      <c r="I193" s="261"/>
      <c r="J193" s="261"/>
      <c r="K193" s="9"/>
      <c r="L193" s="163"/>
      <c r="M193" s="162"/>
      <c r="N193" s="163"/>
      <c r="O193" s="163"/>
      <c r="P193" s="163"/>
      <c r="Q193" s="163"/>
      <c r="R193" s="260"/>
      <c r="S193" s="260"/>
      <c r="T193" s="9"/>
      <c r="U193" s="94"/>
      <c r="V193" s="258"/>
      <c r="W193" s="259"/>
      <c r="X193" s="259"/>
      <c r="Y193" s="259"/>
      <c r="Z193" s="259"/>
      <c r="AA193" s="260">
        <v>183</v>
      </c>
      <c r="AB193" s="260"/>
      <c r="AC193" s="15" t="s">
        <v>394</v>
      </c>
      <c r="AD193" s="83"/>
      <c r="AE193" s="35" t="s">
        <v>2636</v>
      </c>
      <c r="AF193" s="15"/>
      <c r="AG193" s="15"/>
      <c r="AH193" s="15"/>
      <c r="AI193" s="15"/>
      <c r="AJ193" s="15"/>
      <c r="AK193" s="15"/>
      <c r="AL193" s="15"/>
      <c r="AM193" s="15"/>
      <c r="AN193" s="15"/>
      <c r="AO193" s="99"/>
      <c r="AP193" s="99"/>
      <c r="AQ193" s="99"/>
      <c r="AR193" s="99"/>
      <c r="AS193" s="17" t="s">
        <v>2622</v>
      </c>
      <c r="AT193" s="186">
        <v>1</v>
      </c>
      <c r="AU193" s="187"/>
      <c r="AV193" s="77"/>
      <c r="AW193" s="19"/>
      <c r="AX193" s="164"/>
      <c r="AY193" s="165"/>
      <c r="AZ193" s="30"/>
      <c r="BA193" s="19"/>
      <c r="BB193" s="164"/>
      <c r="BC193" s="164"/>
      <c r="BD193" s="18">
        <f>ROUND(I185*AT193,0)+(ROUND(ROUND(R191*AT193,0)*(1+AX185),0))+(ROUND(ROUND(AA193*AT193,0)*(1+BB185),0))</f>
        <v>685</v>
      </c>
      <c r="BE193" s="22"/>
    </row>
    <row r="194" spans="1:57" ht="17.100000000000001" customHeight="1">
      <c r="A194" s="4">
        <v>15</v>
      </c>
      <c r="B194" s="4">
        <v>2353</v>
      </c>
      <c r="C194" s="6" t="s">
        <v>357</v>
      </c>
      <c r="D194" s="228"/>
      <c r="E194" s="229"/>
      <c r="F194" s="229"/>
      <c r="G194" s="229"/>
      <c r="H194" s="229"/>
      <c r="I194" s="121"/>
      <c r="J194" s="77"/>
      <c r="K194" s="163"/>
      <c r="L194" s="163"/>
      <c r="M194" s="256" t="s">
        <v>358</v>
      </c>
      <c r="N194" s="257"/>
      <c r="O194" s="257"/>
      <c r="P194" s="257"/>
      <c r="Q194" s="257"/>
      <c r="R194" s="181"/>
      <c r="S194" s="181"/>
      <c r="T194" s="181"/>
      <c r="U194" s="93"/>
      <c r="V194" s="256" t="s">
        <v>286</v>
      </c>
      <c r="W194" s="257"/>
      <c r="X194" s="257"/>
      <c r="Y194" s="257"/>
      <c r="Z194" s="257"/>
      <c r="AA194" s="21"/>
      <c r="AB194" s="11"/>
      <c r="AC194" s="36"/>
      <c r="AD194" s="37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S194" s="131"/>
      <c r="AT194" s="32"/>
      <c r="AU194" s="33"/>
      <c r="AV194" s="77"/>
      <c r="AW194" s="19"/>
      <c r="AX194" s="164"/>
      <c r="AY194" s="165"/>
      <c r="AZ194" s="30"/>
      <c r="BA194" s="19"/>
      <c r="BB194" s="164"/>
      <c r="BC194" s="164"/>
      <c r="BD194" s="296">
        <f>ROUND(I185,0)+(ROUND(R195*(1+AX185),0))+(ROUND(AA195*(1+BB185),0))</f>
        <v>662</v>
      </c>
      <c r="BE194" s="22"/>
    </row>
    <row r="195" spans="1:57" ht="17.100000000000001" customHeight="1">
      <c r="A195" s="4">
        <v>15</v>
      </c>
      <c r="B195" s="4">
        <v>2354</v>
      </c>
      <c r="C195" s="6" t="s">
        <v>359</v>
      </c>
      <c r="D195" s="254"/>
      <c r="E195" s="255"/>
      <c r="F195" s="255"/>
      <c r="G195" s="255"/>
      <c r="H195" s="255"/>
      <c r="I195" s="260"/>
      <c r="J195" s="260"/>
      <c r="K195" s="15"/>
      <c r="L195" s="179"/>
      <c r="M195" s="258"/>
      <c r="N195" s="259"/>
      <c r="O195" s="259"/>
      <c r="P195" s="259"/>
      <c r="Q195" s="259"/>
      <c r="R195" s="260">
        <v>272</v>
      </c>
      <c r="S195" s="260"/>
      <c r="T195" s="15" t="s">
        <v>394</v>
      </c>
      <c r="U195" s="123"/>
      <c r="V195" s="258"/>
      <c r="W195" s="259"/>
      <c r="X195" s="259"/>
      <c r="Y195" s="259"/>
      <c r="Z195" s="259"/>
      <c r="AA195" s="260">
        <v>92</v>
      </c>
      <c r="AB195" s="260"/>
      <c r="AC195" s="15" t="s">
        <v>394</v>
      </c>
      <c r="AD195" s="83"/>
      <c r="AE195" s="35" t="s">
        <v>2636</v>
      </c>
      <c r="AF195" s="15"/>
      <c r="AG195" s="15"/>
      <c r="AH195" s="15"/>
      <c r="AI195" s="15"/>
      <c r="AJ195" s="15"/>
      <c r="AK195" s="15"/>
      <c r="AL195" s="15"/>
      <c r="AM195" s="15"/>
      <c r="AN195" s="15"/>
      <c r="AO195" s="99"/>
      <c r="AP195" s="99"/>
      <c r="AQ195" s="99"/>
      <c r="AR195" s="99"/>
      <c r="AS195" s="17" t="s">
        <v>2622</v>
      </c>
      <c r="AT195" s="186">
        <v>1</v>
      </c>
      <c r="AU195" s="187"/>
      <c r="AV195" s="85"/>
      <c r="AW195" s="19"/>
      <c r="AX195" s="164"/>
      <c r="AY195" s="165"/>
      <c r="AZ195" s="34"/>
      <c r="BA195" s="19"/>
      <c r="BB195" s="164"/>
      <c r="BC195" s="165"/>
      <c r="BD195" s="18">
        <f>ROUND(I185*AT195,0)+(ROUND(ROUND(R195*AT195,0)*(1+AX185),0))+(ROUND(ROUND(AA195*AT195,0)*(1+BB185),0))</f>
        <v>662</v>
      </c>
      <c r="BE195" s="22"/>
    </row>
    <row r="196" spans="1:57" ht="17.100000000000001" customHeight="1">
      <c r="A196" s="4">
        <v>15</v>
      </c>
      <c r="B196" s="4">
        <v>2355</v>
      </c>
      <c r="C196" s="6" t="s">
        <v>360</v>
      </c>
      <c r="D196" s="192" t="s">
        <v>361</v>
      </c>
      <c r="E196" s="227"/>
      <c r="F196" s="227"/>
      <c r="G196" s="227"/>
      <c r="H196" s="227"/>
      <c r="I196" s="181"/>
      <c r="J196" s="75"/>
      <c r="K196" s="161"/>
      <c r="L196" s="161"/>
      <c r="M196" s="256" t="s">
        <v>268</v>
      </c>
      <c r="N196" s="257"/>
      <c r="O196" s="257"/>
      <c r="P196" s="257"/>
      <c r="Q196" s="169"/>
      <c r="R196" s="181"/>
      <c r="S196" s="181"/>
      <c r="T196" s="181"/>
      <c r="U196" s="41"/>
      <c r="V196" s="256" t="s">
        <v>286</v>
      </c>
      <c r="W196" s="257"/>
      <c r="X196" s="257"/>
      <c r="Y196" s="257"/>
      <c r="Z196" s="257"/>
      <c r="AA196" s="21"/>
      <c r="AB196" s="11"/>
      <c r="AC196" s="36"/>
      <c r="AD196" s="37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S196" s="131"/>
      <c r="AT196" s="32"/>
      <c r="AU196" s="33"/>
      <c r="AV196" s="224"/>
      <c r="AW196" s="225"/>
      <c r="AX196" s="225"/>
      <c r="AY196" s="226"/>
      <c r="AZ196" s="208"/>
      <c r="BA196" s="209"/>
      <c r="BB196" s="209"/>
      <c r="BC196" s="210"/>
      <c r="BD196" s="296">
        <f>ROUND(I197,0)+(ROUND(R197*(1+AX185),0))+(ROUND(AA197*(1+BB185),0))</f>
        <v>525</v>
      </c>
      <c r="BE196" s="119"/>
    </row>
    <row r="197" spans="1:57" ht="17.100000000000001" customHeight="1">
      <c r="A197" s="4">
        <v>15</v>
      </c>
      <c r="B197" s="4">
        <v>2356</v>
      </c>
      <c r="C197" s="6" t="s">
        <v>362</v>
      </c>
      <c r="D197" s="228"/>
      <c r="E197" s="229"/>
      <c r="F197" s="229"/>
      <c r="G197" s="229"/>
      <c r="H197" s="229"/>
      <c r="I197" s="261">
        <v>274</v>
      </c>
      <c r="J197" s="261"/>
      <c r="K197" s="9" t="s">
        <v>394</v>
      </c>
      <c r="L197" s="172"/>
      <c r="M197" s="262"/>
      <c r="N197" s="263"/>
      <c r="O197" s="263"/>
      <c r="P197" s="263"/>
      <c r="Q197" s="171"/>
      <c r="R197" s="261">
        <v>91</v>
      </c>
      <c r="S197" s="261"/>
      <c r="T197" s="9" t="s">
        <v>394</v>
      </c>
      <c r="U197" s="142"/>
      <c r="V197" s="258"/>
      <c r="W197" s="259"/>
      <c r="X197" s="259"/>
      <c r="Y197" s="259"/>
      <c r="Z197" s="259"/>
      <c r="AA197" s="260">
        <v>91</v>
      </c>
      <c r="AB197" s="260"/>
      <c r="AC197" s="15" t="s">
        <v>394</v>
      </c>
      <c r="AD197" s="83"/>
      <c r="AE197" s="35" t="s">
        <v>2636</v>
      </c>
      <c r="AF197" s="15"/>
      <c r="AG197" s="15"/>
      <c r="AH197" s="15"/>
      <c r="AI197" s="15"/>
      <c r="AJ197" s="15"/>
      <c r="AK197" s="15"/>
      <c r="AL197" s="15"/>
      <c r="AM197" s="15"/>
      <c r="AN197" s="15"/>
      <c r="AO197" s="99"/>
      <c r="AP197" s="99"/>
      <c r="AQ197" s="99"/>
      <c r="AR197" s="99"/>
      <c r="AS197" s="17" t="s">
        <v>2622</v>
      </c>
      <c r="AT197" s="186">
        <v>1</v>
      </c>
      <c r="AU197" s="187"/>
      <c r="AV197" s="85"/>
      <c r="AW197" s="19"/>
      <c r="AX197" s="212"/>
      <c r="AY197" s="213"/>
      <c r="AZ197" s="30"/>
      <c r="BA197" s="19"/>
      <c r="BB197" s="212"/>
      <c r="BC197" s="213"/>
      <c r="BD197" s="18">
        <f>ROUND(I197*AT197,0)+(ROUND(ROUND(R197*AT197,0)*(1+AX185),0))+(ROUND(ROUND(AA197*AT197,0)*(1+BB185),0))</f>
        <v>525</v>
      </c>
      <c r="BE197" s="119"/>
    </row>
    <row r="198" spans="1:57" ht="17.100000000000001" customHeight="1">
      <c r="A198" s="4">
        <v>15</v>
      </c>
      <c r="B198" s="4">
        <v>2357</v>
      </c>
      <c r="C198" s="6" t="s">
        <v>363</v>
      </c>
      <c r="D198" s="228"/>
      <c r="E198" s="229"/>
      <c r="F198" s="229"/>
      <c r="G198" s="229"/>
      <c r="H198" s="229"/>
      <c r="I198" s="121"/>
      <c r="J198" s="77"/>
      <c r="K198" s="163"/>
      <c r="L198" s="163"/>
      <c r="M198" s="162"/>
      <c r="N198" s="163"/>
      <c r="O198" s="163"/>
      <c r="P198" s="163"/>
      <c r="Q198" s="163"/>
      <c r="R198" s="121"/>
      <c r="S198" s="121"/>
      <c r="T198" s="121"/>
      <c r="U198" s="94"/>
      <c r="V198" s="256" t="s">
        <v>347</v>
      </c>
      <c r="W198" s="257"/>
      <c r="X198" s="257"/>
      <c r="Y198" s="257"/>
      <c r="Z198" s="257"/>
      <c r="AA198" s="21"/>
      <c r="AB198" s="11"/>
      <c r="AC198" s="36"/>
      <c r="AD198" s="37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S198" s="131"/>
      <c r="AT198" s="32"/>
      <c r="AU198" s="33"/>
      <c r="AV198" s="77"/>
      <c r="AW198" s="19"/>
      <c r="AX198" s="164"/>
      <c r="AY198" s="165"/>
      <c r="AZ198" s="30"/>
      <c r="BA198" s="19"/>
      <c r="BB198" s="164"/>
      <c r="BC198" s="164"/>
      <c r="BD198" s="296">
        <f>ROUND(I197,0)+(ROUND(R197*(1+AX185),0))+(ROUND(AA199*(1+BB185),0))</f>
        <v>663</v>
      </c>
      <c r="BE198" s="22"/>
    </row>
    <row r="199" spans="1:57" ht="17.100000000000001" customHeight="1">
      <c r="A199" s="4">
        <v>15</v>
      </c>
      <c r="B199" s="4">
        <v>2358</v>
      </c>
      <c r="C199" s="6" t="s">
        <v>364</v>
      </c>
      <c r="D199" s="228"/>
      <c r="E199" s="229"/>
      <c r="F199" s="229"/>
      <c r="G199" s="229"/>
      <c r="H199" s="229"/>
      <c r="I199" s="261"/>
      <c r="J199" s="261"/>
      <c r="K199" s="9"/>
      <c r="L199" s="163"/>
      <c r="M199" s="162"/>
      <c r="N199" s="163"/>
      <c r="O199" s="163"/>
      <c r="P199" s="163"/>
      <c r="Q199" s="163"/>
      <c r="R199" s="260"/>
      <c r="S199" s="260"/>
      <c r="T199" s="9"/>
      <c r="U199" s="94"/>
      <c r="V199" s="258"/>
      <c r="W199" s="259"/>
      <c r="X199" s="259"/>
      <c r="Y199" s="259"/>
      <c r="Z199" s="259"/>
      <c r="AA199" s="260">
        <v>183</v>
      </c>
      <c r="AB199" s="260"/>
      <c r="AC199" s="15" t="s">
        <v>394</v>
      </c>
      <c r="AD199" s="83"/>
      <c r="AE199" s="35" t="s">
        <v>2636</v>
      </c>
      <c r="AF199" s="15"/>
      <c r="AG199" s="15"/>
      <c r="AH199" s="15"/>
      <c r="AI199" s="15"/>
      <c r="AJ199" s="15"/>
      <c r="AK199" s="15"/>
      <c r="AL199" s="15"/>
      <c r="AM199" s="15"/>
      <c r="AN199" s="15"/>
      <c r="AO199" s="99"/>
      <c r="AP199" s="99"/>
      <c r="AQ199" s="99"/>
      <c r="AR199" s="99"/>
      <c r="AS199" s="17" t="s">
        <v>2622</v>
      </c>
      <c r="AT199" s="186">
        <v>1</v>
      </c>
      <c r="AU199" s="187"/>
      <c r="AV199" s="77"/>
      <c r="AW199" s="19"/>
      <c r="AX199" s="164"/>
      <c r="AY199" s="165"/>
      <c r="AZ199" s="30"/>
      <c r="BA199" s="19"/>
      <c r="BB199" s="164"/>
      <c r="BC199" s="164"/>
      <c r="BD199" s="18">
        <f>ROUND(I197*AT199,0)+(ROUND(ROUND(R197*AT199,0)*(1+AX185),0))+(ROUND(ROUND(AA199*AT199,0)*(1+BB185),0))</f>
        <v>663</v>
      </c>
      <c r="BE199" s="22"/>
    </row>
    <row r="200" spans="1:57" ht="17.100000000000001" customHeight="1">
      <c r="A200" s="4">
        <v>15</v>
      </c>
      <c r="B200" s="4">
        <v>2359</v>
      </c>
      <c r="C200" s="6" t="s">
        <v>365</v>
      </c>
      <c r="D200" s="228"/>
      <c r="E200" s="229"/>
      <c r="F200" s="229"/>
      <c r="G200" s="229"/>
      <c r="H200" s="229"/>
      <c r="I200" s="121"/>
      <c r="J200" s="77"/>
      <c r="K200" s="163"/>
      <c r="L200" s="163"/>
      <c r="M200" s="256" t="s">
        <v>353</v>
      </c>
      <c r="N200" s="257"/>
      <c r="O200" s="257"/>
      <c r="P200" s="257"/>
      <c r="Q200" s="169"/>
      <c r="R200" s="181"/>
      <c r="S200" s="181"/>
      <c r="T200" s="181"/>
      <c r="U200" s="41"/>
      <c r="V200" s="256" t="s">
        <v>286</v>
      </c>
      <c r="W200" s="257"/>
      <c r="X200" s="257"/>
      <c r="Y200" s="257"/>
      <c r="Z200" s="257"/>
      <c r="AA200" s="21"/>
      <c r="AB200" s="11"/>
      <c r="AC200" s="36"/>
      <c r="AD200" s="37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S200" s="131"/>
      <c r="AT200" s="32"/>
      <c r="AU200" s="33"/>
      <c r="AV200" s="77"/>
      <c r="AW200" s="19"/>
      <c r="AX200" s="164"/>
      <c r="AY200" s="165"/>
      <c r="AZ200" s="30"/>
      <c r="BA200" s="19"/>
      <c r="BB200" s="164"/>
      <c r="BC200" s="164"/>
      <c r="BD200" s="296">
        <f>ROUND(I197,0)+(ROUND(R201*(1+AX185),0))+(ROUND(AA201*(1+BB185),0))</f>
        <v>640</v>
      </c>
      <c r="BE200" s="22"/>
    </row>
    <row r="201" spans="1:57" ht="17.100000000000001" customHeight="1">
      <c r="A201" s="4">
        <v>15</v>
      </c>
      <c r="B201" s="4">
        <v>2360</v>
      </c>
      <c r="C201" s="6" t="s">
        <v>366</v>
      </c>
      <c r="D201" s="254"/>
      <c r="E201" s="255"/>
      <c r="F201" s="255"/>
      <c r="G201" s="255"/>
      <c r="H201" s="255"/>
      <c r="I201" s="260"/>
      <c r="J201" s="260"/>
      <c r="K201" s="15"/>
      <c r="L201" s="179"/>
      <c r="M201" s="258"/>
      <c r="N201" s="259"/>
      <c r="O201" s="259"/>
      <c r="P201" s="259"/>
      <c r="Q201" s="124"/>
      <c r="R201" s="260">
        <v>182</v>
      </c>
      <c r="S201" s="260"/>
      <c r="T201" s="15" t="s">
        <v>394</v>
      </c>
      <c r="U201" s="136"/>
      <c r="V201" s="258"/>
      <c r="W201" s="259"/>
      <c r="X201" s="259"/>
      <c r="Y201" s="259"/>
      <c r="Z201" s="259"/>
      <c r="AA201" s="260">
        <v>92</v>
      </c>
      <c r="AB201" s="260"/>
      <c r="AC201" s="15" t="s">
        <v>394</v>
      </c>
      <c r="AD201" s="83"/>
      <c r="AE201" s="35" t="s">
        <v>2636</v>
      </c>
      <c r="AF201" s="15"/>
      <c r="AG201" s="15"/>
      <c r="AH201" s="15"/>
      <c r="AI201" s="15"/>
      <c r="AJ201" s="15"/>
      <c r="AK201" s="15"/>
      <c r="AL201" s="15"/>
      <c r="AM201" s="15"/>
      <c r="AN201" s="15"/>
      <c r="AO201" s="99"/>
      <c r="AP201" s="99"/>
      <c r="AQ201" s="99"/>
      <c r="AR201" s="99"/>
      <c r="AS201" s="17" t="s">
        <v>2622</v>
      </c>
      <c r="AT201" s="186">
        <v>1</v>
      </c>
      <c r="AU201" s="187"/>
      <c r="AV201" s="77"/>
      <c r="AW201" s="19"/>
      <c r="AX201" s="164"/>
      <c r="AY201" s="165"/>
      <c r="AZ201" s="30"/>
      <c r="BA201" s="19"/>
      <c r="BB201" s="164"/>
      <c r="BC201" s="164"/>
      <c r="BD201" s="296">
        <f>ROUND(I197*AT201,0)+(ROUND(ROUND(R201*AT201,0)*(1+AX185),0))+(ROUND(ROUND(AA201*AT201,0)*(1+BB185),0))</f>
        <v>640</v>
      </c>
      <c r="BE201" s="22"/>
    </row>
    <row r="202" spans="1:57" ht="17.100000000000001" customHeight="1">
      <c r="A202" s="4">
        <v>15</v>
      </c>
      <c r="B202" s="4">
        <v>2363</v>
      </c>
      <c r="C202" s="6" t="s">
        <v>367</v>
      </c>
      <c r="D202" s="192" t="s">
        <v>368</v>
      </c>
      <c r="E202" s="227"/>
      <c r="F202" s="227"/>
      <c r="G202" s="227"/>
      <c r="H202" s="227"/>
      <c r="I202" s="181"/>
      <c r="J202" s="75"/>
      <c r="K202" s="161"/>
      <c r="L202" s="161"/>
      <c r="M202" s="256" t="s">
        <v>369</v>
      </c>
      <c r="N202" s="257"/>
      <c r="O202" s="257"/>
      <c r="P202" s="257"/>
      <c r="Q202" s="169"/>
      <c r="R202" s="181"/>
      <c r="S202" s="181"/>
      <c r="T202" s="181"/>
      <c r="U202" s="41"/>
      <c r="V202" s="256" t="s">
        <v>370</v>
      </c>
      <c r="W202" s="257"/>
      <c r="X202" s="257"/>
      <c r="Y202" s="257"/>
      <c r="Z202" s="257"/>
      <c r="AA202" s="21"/>
      <c r="AB202" s="11"/>
      <c r="AC202" s="36"/>
      <c r="AD202" s="37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S202" s="131"/>
      <c r="AT202" s="32"/>
      <c r="AU202" s="33"/>
      <c r="AV202" s="77"/>
      <c r="AW202" s="19"/>
      <c r="AX202" s="164"/>
      <c r="AY202" s="165"/>
      <c r="AZ202" s="30"/>
      <c r="BA202" s="19"/>
      <c r="BB202" s="164"/>
      <c r="BC202" s="164"/>
      <c r="BD202" s="18">
        <f>ROUND(I203,0)+(ROUND(R203*(1+AX185),0))+(ROUND(AA203*(1+BB185),0))</f>
        <v>617</v>
      </c>
      <c r="BE202" s="40"/>
    </row>
    <row r="203" spans="1:57" ht="17.100000000000001" customHeight="1">
      <c r="A203" s="4">
        <v>15</v>
      </c>
      <c r="B203" s="4">
        <v>2364</v>
      </c>
      <c r="C203" s="6" t="s">
        <v>743</v>
      </c>
      <c r="D203" s="254"/>
      <c r="E203" s="255"/>
      <c r="F203" s="255"/>
      <c r="G203" s="255"/>
      <c r="H203" s="255"/>
      <c r="I203" s="260">
        <v>365</v>
      </c>
      <c r="J203" s="260"/>
      <c r="K203" s="15" t="s">
        <v>394</v>
      </c>
      <c r="L203" s="125"/>
      <c r="M203" s="258"/>
      <c r="N203" s="259"/>
      <c r="O203" s="259"/>
      <c r="P203" s="259"/>
      <c r="Q203" s="124"/>
      <c r="R203" s="260">
        <v>91</v>
      </c>
      <c r="S203" s="260"/>
      <c r="T203" s="15" t="s">
        <v>394</v>
      </c>
      <c r="U203" s="136"/>
      <c r="V203" s="258"/>
      <c r="W203" s="259"/>
      <c r="X203" s="259"/>
      <c r="Y203" s="259"/>
      <c r="Z203" s="259"/>
      <c r="AA203" s="260">
        <v>92</v>
      </c>
      <c r="AB203" s="260"/>
      <c r="AC203" s="15" t="s">
        <v>394</v>
      </c>
      <c r="AD203" s="83"/>
      <c r="AE203" s="35" t="s">
        <v>2636</v>
      </c>
      <c r="AF203" s="15"/>
      <c r="AG203" s="15"/>
      <c r="AH203" s="15"/>
      <c r="AI203" s="15"/>
      <c r="AJ203" s="15"/>
      <c r="AK203" s="15"/>
      <c r="AL203" s="15"/>
      <c r="AM203" s="15"/>
      <c r="AN203" s="15"/>
      <c r="AO203" s="99"/>
      <c r="AP203" s="99"/>
      <c r="AQ203" s="99"/>
      <c r="AR203" s="99"/>
      <c r="AS203" s="17" t="s">
        <v>2622</v>
      </c>
      <c r="AT203" s="186">
        <v>1</v>
      </c>
      <c r="AU203" s="187"/>
      <c r="AV203" s="80"/>
      <c r="AW203" s="17"/>
      <c r="AX203" s="152"/>
      <c r="AY203" s="153"/>
      <c r="AZ203" s="89"/>
      <c r="BA203" s="17"/>
      <c r="BB203" s="152"/>
      <c r="BC203" s="152"/>
      <c r="BD203" s="315">
        <f>ROUND(I203*AT203,0)+(ROUND(ROUND(R203*AT203,0)*(1+AX185),0))+(ROUND(ROUND(AA203*AT203,0)*(1+BB185),0))</f>
        <v>617</v>
      </c>
      <c r="BE203" s="183"/>
    </row>
  </sheetData>
  <mergeCells count="442">
    <mergeCell ref="D47:J48"/>
    <mergeCell ref="O47:U48"/>
    <mergeCell ref="K48:L48"/>
    <mergeCell ref="K44:L44"/>
    <mergeCell ref="D16:J17"/>
    <mergeCell ref="O16:U17"/>
    <mergeCell ref="K17:L17"/>
    <mergeCell ref="O45:U46"/>
    <mergeCell ref="D18:J19"/>
    <mergeCell ref="K19:L19"/>
    <mergeCell ref="D33:J34"/>
    <mergeCell ref="D26:J27"/>
    <mergeCell ref="K27:L27"/>
    <mergeCell ref="K34:L34"/>
    <mergeCell ref="BB10:BC10"/>
    <mergeCell ref="AV8:AY9"/>
    <mergeCell ref="AZ8:BC9"/>
    <mergeCell ref="AT11:AU11"/>
    <mergeCell ref="AT9:AU9"/>
    <mergeCell ref="V9:W9"/>
    <mergeCell ref="V11:W11"/>
    <mergeCell ref="AX75:AY75"/>
    <mergeCell ref="AT13:AU13"/>
    <mergeCell ref="V46:W46"/>
    <mergeCell ref="V19:W19"/>
    <mergeCell ref="AT19:AU19"/>
    <mergeCell ref="AT21:AU21"/>
    <mergeCell ref="AX50:AY50"/>
    <mergeCell ref="AX52:AY52"/>
    <mergeCell ref="Z56:AC56"/>
    <mergeCell ref="AT17:AU17"/>
    <mergeCell ref="V15:W15"/>
    <mergeCell ref="AT15:AU15"/>
    <mergeCell ref="V17:W17"/>
    <mergeCell ref="BB35:BC35"/>
    <mergeCell ref="AZ33:BC34"/>
    <mergeCell ref="AX46:AY46"/>
    <mergeCell ref="V48:W48"/>
    <mergeCell ref="AB6:AE6"/>
    <mergeCell ref="AX10:AY10"/>
    <mergeCell ref="V13:W13"/>
    <mergeCell ref="O41:U42"/>
    <mergeCell ref="O43:U44"/>
    <mergeCell ref="V42:W42"/>
    <mergeCell ref="V44:W44"/>
    <mergeCell ref="AT23:AU23"/>
    <mergeCell ref="AT27:AU27"/>
    <mergeCell ref="O18:U19"/>
    <mergeCell ref="Z31:AC31"/>
    <mergeCell ref="O33:U34"/>
    <mergeCell ref="O26:U27"/>
    <mergeCell ref="V27:W27"/>
    <mergeCell ref="V36:W36"/>
    <mergeCell ref="AX36:AY36"/>
    <mergeCell ref="O37:U38"/>
    <mergeCell ref="V38:W38"/>
    <mergeCell ref="AX38:AY38"/>
    <mergeCell ref="O35:U36"/>
    <mergeCell ref="V34:W34"/>
    <mergeCell ref="AX34:AY34"/>
    <mergeCell ref="AX44:AY44"/>
    <mergeCell ref="O14:U15"/>
    <mergeCell ref="D8:J9"/>
    <mergeCell ref="O8:U9"/>
    <mergeCell ref="O10:U11"/>
    <mergeCell ref="O12:U13"/>
    <mergeCell ref="K9:L9"/>
    <mergeCell ref="AT25:AU25"/>
    <mergeCell ref="D22:J23"/>
    <mergeCell ref="O22:U23"/>
    <mergeCell ref="K23:L23"/>
    <mergeCell ref="V23:W23"/>
    <mergeCell ref="D20:J21"/>
    <mergeCell ref="O20:U21"/>
    <mergeCell ref="K21:L21"/>
    <mergeCell ref="V21:W21"/>
    <mergeCell ref="D24:J25"/>
    <mergeCell ref="O24:U25"/>
    <mergeCell ref="K25:L25"/>
    <mergeCell ref="V25:W25"/>
    <mergeCell ref="AX48:AY48"/>
    <mergeCell ref="O39:U40"/>
    <mergeCell ref="V40:W40"/>
    <mergeCell ref="AX40:AY40"/>
    <mergeCell ref="AX42:AY42"/>
    <mergeCell ref="D58:J59"/>
    <mergeCell ref="O58:U59"/>
    <mergeCell ref="AZ58:BC59"/>
    <mergeCell ref="K59:L59"/>
    <mergeCell ref="V59:W59"/>
    <mergeCell ref="AX59:AY59"/>
    <mergeCell ref="D49:J50"/>
    <mergeCell ref="O49:U50"/>
    <mergeCell ref="K50:L50"/>
    <mergeCell ref="V50:W50"/>
    <mergeCell ref="D51:J52"/>
    <mergeCell ref="O51:U52"/>
    <mergeCell ref="K52:L52"/>
    <mergeCell ref="V52:W52"/>
    <mergeCell ref="D41:J42"/>
    <mergeCell ref="D45:J46"/>
    <mergeCell ref="K46:L46"/>
    <mergeCell ref="K42:L42"/>
    <mergeCell ref="D43:J44"/>
    <mergeCell ref="O62:U63"/>
    <mergeCell ref="V63:W63"/>
    <mergeCell ref="AX63:AY63"/>
    <mergeCell ref="O64:U65"/>
    <mergeCell ref="V65:W65"/>
    <mergeCell ref="AX65:AY65"/>
    <mergeCell ref="O60:U61"/>
    <mergeCell ref="BB60:BC60"/>
    <mergeCell ref="V61:W61"/>
    <mergeCell ref="AX61:AY61"/>
    <mergeCell ref="AX67:AY67"/>
    <mergeCell ref="D68:J69"/>
    <mergeCell ref="O68:U69"/>
    <mergeCell ref="K69:L69"/>
    <mergeCell ref="V69:W69"/>
    <mergeCell ref="AX69:AY69"/>
    <mergeCell ref="D66:J67"/>
    <mergeCell ref="O66:U67"/>
    <mergeCell ref="K67:L67"/>
    <mergeCell ref="V67:W67"/>
    <mergeCell ref="D74:J75"/>
    <mergeCell ref="O74:U75"/>
    <mergeCell ref="K75:L75"/>
    <mergeCell ref="V75:W75"/>
    <mergeCell ref="AX71:AY71"/>
    <mergeCell ref="D72:J73"/>
    <mergeCell ref="O72:U73"/>
    <mergeCell ref="K73:L73"/>
    <mergeCell ref="V73:W73"/>
    <mergeCell ref="AX73:AY73"/>
    <mergeCell ref="D70:J71"/>
    <mergeCell ref="O70:U71"/>
    <mergeCell ref="K71:L71"/>
    <mergeCell ref="V71:W71"/>
    <mergeCell ref="AZ83:BC84"/>
    <mergeCell ref="K84:L84"/>
    <mergeCell ref="V84:W84"/>
    <mergeCell ref="AT84:AU84"/>
    <mergeCell ref="AX77:AY77"/>
    <mergeCell ref="AB81:AE81"/>
    <mergeCell ref="D83:J84"/>
    <mergeCell ref="O83:U84"/>
    <mergeCell ref="AV83:AY84"/>
    <mergeCell ref="D76:J77"/>
    <mergeCell ref="O76:U77"/>
    <mergeCell ref="K77:L77"/>
    <mergeCell ref="V77:W77"/>
    <mergeCell ref="O87:U88"/>
    <mergeCell ref="V88:W88"/>
    <mergeCell ref="AT88:AU88"/>
    <mergeCell ref="O89:U90"/>
    <mergeCell ref="V90:W90"/>
    <mergeCell ref="AT90:AU90"/>
    <mergeCell ref="O85:U86"/>
    <mergeCell ref="AX85:AY85"/>
    <mergeCell ref="BB85:BC85"/>
    <mergeCell ref="V86:W86"/>
    <mergeCell ref="AT86:AU86"/>
    <mergeCell ref="AT92:AU92"/>
    <mergeCell ref="D93:J94"/>
    <mergeCell ref="O93:U94"/>
    <mergeCell ref="K94:L94"/>
    <mergeCell ref="V94:W94"/>
    <mergeCell ref="AT94:AU94"/>
    <mergeCell ref="D91:J92"/>
    <mergeCell ref="O91:U92"/>
    <mergeCell ref="K92:L92"/>
    <mergeCell ref="V92:W92"/>
    <mergeCell ref="AT96:AU96"/>
    <mergeCell ref="D97:J98"/>
    <mergeCell ref="O97:U98"/>
    <mergeCell ref="K98:L98"/>
    <mergeCell ref="V98:W98"/>
    <mergeCell ref="AT98:AU98"/>
    <mergeCell ref="D95:J96"/>
    <mergeCell ref="O95:U96"/>
    <mergeCell ref="K96:L96"/>
    <mergeCell ref="V96:W96"/>
    <mergeCell ref="AT100:AU100"/>
    <mergeCell ref="D101:J102"/>
    <mergeCell ref="O101:U102"/>
    <mergeCell ref="K102:L102"/>
    <mergeCell ref="V102:W102"/>
    <mergeCell ref="AT102:AU102"/>
    <mergeCell ref="D99:J100"/>
    <mergeCell ref="O99:U100"/>
    <mergeCell ref="K100:L100"/>
    <mergeCell ref="V100:W100"/>
    <mergeCell ref="AZ109:BC110"/>
    <mergeCell ref="L110:M110"/>
    <mergeCell ref="X110:Y110"/>
    <mergeCell ref="AX110:AY110"/>
    <mergeCell ref="AA107:AD107"/>
    <mergeCell ref="D109:D128"/>
    <mergeCell ref="E109:K110"/>
    <mergeCell ref="P109:P128"/>
    <mergeCell ref="Q109:W110"/>
    <mergeCell ref="Q111:W112"/>
    <mergeCell ref="AX116:AY116"/>
    <mergeCell ref="E117:K118"/>
    <mergeCell ref="Q117:W118"/>
    <mergeCell ref="L118:M118"/>
    <mergeCell ref="X118:Y118"/>
    <mergeCell ref="AX118:AY118"/>
    <mergeCell ref="Q115:W116"/>
    <mergeCell ref="X116:Y116"/>
    <mergeCell ref="BB111:BC111"/>
    <mergeCell ref="X112:Y112"/>
    <mergeCell ref="AX112:AY112"/>
    <mergeCell ref="Q113:W114"/>
    <mergeCell ref="X114:Y114"/>
    <mergeCell ref="AX114:AY114"/>
    <mergeCell ref="L120:M120"/>
    <mergeCell ref="X120:Y120"/>
    <mergeCell ref="AX120:AY120"/>
    <mergeCell ref="E121:K122"/>
    <mergeCell ref="Q121:W122"/>
    <mergeCell ref="L122:M122"/>
    <mergeCell ref="X122:Y122"/>
    <mergeCell ref="AX122:AY122"/>
    <mergeCell ref="E119:K120"/>
    <mergeCell ref="Q119:W120"/>
    <mergeCell ref="AX124:AY124"/>
    <mergeCell ref="E125:K126"/>
    <mergeCell ref="Q125:W126"/>
    <mergeCell ref="L126:M126"/>
    <mergeCell ref="X126:Y126"/>
    <mergeCell ref="AX126:AY126"/>
    <mergeCell ref="E123:K124"/>
    <mergeCell ref="Q123:W124"/>
    <mergeCell ref="L124:M124"/>
    <mergeCell ref="X124:Y124"/>
    <mergeCell ref="AZ134:BC135"/>
    <mergeCell ref="K135:L135"/>
    <mergeCell ref="V135:W135"/>
    <mergeCell ref="AX135:AY135"/>
    <mergeCell ref="AX128:AY128"/>
    <mergeCell ref="Z132:AC132"/>
    <mergeCell ref="D134:J135"/>
    <mergeCell ref="O134:U135"/>
    <mergeCell ref="E127:K128"/>
    <mergeCell ref="Q127:W128"/>
    <mergeCell ref="L128:M128"/>
    <mergeCell ref="X128:Y128"/>
    <mergeCell ref="O138:U139"/>
    <mergeCell ref="V139:W139"/>
    <mergeCell ref="AX139:AY139"/>
    <mergeCell ref="O140:U141"/>
    <mergeCell ref="V141:W141"/>
    <mergeCell ref="AX141:AY141"/>
    <mergeCell ref="O136:U137"/>
    <mergeCell ref="BB136:BC136"/>
    <mergeCell ref="V137:W137"/>
    <mergeCell ref="AX137:AY137"/>
    <mergeCell ref="AX143:AY143"/>
    <mergeCell ref="D144:J145"/>
    <mergeCell ref="O144:U145"/>
    <mergeCell ref="K145:L145"/>
    <mergeCell ref="V145:W145"/>
    <mergeCell ref="AX145:AY145"/>
    <mergeCell ref="D142:J143"/>
    <mergeCell ref="O142:U143"/>
    <mergeCell ref="K143:L143"/>
    <mergeCell ref="V143:W143"/>
    <mergeCell ref="AX147:AY147"/>
    <mergeCell ref="D148:J149"/>
    <mergeCell ref="O148:U149"/>
    <mergeCell ref="K149:L149"/>
    <mergeCell ref="V149:W149"/>
    <mergeCell ref="AX149:AY149"/>
    <mergeCell ref="D146:J147"/>
    <mergeCell ref="O146:U147"/>
    <mergeCell ref="K147:L147"/>
    <mergeCell ref="V147:W147"/>
    <mergeCell ref="G158:H158"/>
    <mergeCell ref="P158:Q158"/>
    <mergeCell ref="D159:H160"/>
    <mergeCell ref="M159:P160"/>
    <mergeCell ref="V159:Z160"/>
    <mergeCell ref="AX151:AY151"/>
    <mergeCell ref="D152:J153"/>
    <mergeCell ref="O152:U153"/>
    <mergeCell ref="K153:L153"/>
    <mergeCell ref="V153:W153"/>
    <mergeCell ref="AX153:AY153"/>
    <mergeCell ref="D150:J151"/>
    <mergeCell ref="O150:U151"/>
    <mergeCell ref="K151:L151"/>
    <mergeCell ref="V151:W151"/>
    <mergeCell ref="AV159:AY159"/>
    <mergeCell ref="AZ159:BC159"/>
    <mergeCell ref="I160:J160"/>
    <mergeCell ref="R160:S160"/>
    <mergeCell ref="AA160:AB160"/>
    <mergeCell ref="AT160:AU160"/>
    <mergeCell ref="AX160:AY160"/>
    <mergeCell ref="BB160:BC160"/>
    <mergeCell ref="Z157:AC157"/>
    <mergeCell ref="AA162:AB162"/>
    <mergeCell ref="R162:S162"/>
    <mergeCell ref="AA168:AB168"/>
    <mergeCell ref="AT168:AU168"/>
    <mergeCell ref="AA166:AB166"/>
    <mergeCell ref="AT162:AU162"/>
    <mergeCell ref="AT166:AU166"/>
    <mergeCell ref="D163:H164"/>
    <mergeCell ref="V163:Z164"/>
    <mergeCell ref="I164:J164"/>
    <mergeCell ref="R164:S164"/>
    <mergeCell ref="AA164:AB164"/>
    <mergeCell ref="AT164:AU164"/>
    <mergeCell ref="D161:H162"/>
    <mergeCell ref="V161:Z162"/>
    <mergeCell ref="I162:J162"/>
    <mergeCell ref="D165:H166"/>
    <mergeCell ref="M165:P166"/>
    <mergeCell ref="V165:Z166"/>
    <mergeCell ref="I166:J166"/>
    <mergeCell ref="R166:S166"/>
    <mergeCell ref="D171:H172"/>
    <mergeCell ref="M171:P172"/>
    <mergeCell ref="V171:Z172"/>
    <mergeCell ref="D169:H170"/>
    <mergeCell ref="M169:Q170"/>
    <mergeCell ref="D167:H168"/>
    <mergeCell ref="V167:Z168"/>
    <mergeCell ref="I168:J168"/>
    <mergeCell ref="R168:S168"/>
    <mergeCell ref="AZ171:BC171"/>
    <mergeCell ref="I172:J172"/>
    <mergeCell ref="R172:S172"/>
    <mergeCell ref="AA172:AB172"/>
    <mergeCell ref="AT172:AU172"/>
    <mergeCell ref="AX172:AY172"/>
    <mergeCell ref="BB172:BC172"/>
    <mergeCell ref="V169:Z170"/>
    <mergeCell ref="I170:J170"/>
    <mergeCell ref="R170:S170"/>
    <mergeCell ref="AV171:AY171"/>
    <mergeCell ref="AA170:AB170"/>
    <mergeCell ref="AT170:AU170"/>
    <mergeCell ref="D184:H185"/>
    <mergeCell ref="M184:P185"/>
    <mergeCell ref="V184:Z185"/>
    <mergeCell ref="AA176:AB176"/>
    <mergeCell ref="AT176:AU176"/>
    <mergeCell ref="D173:H174"/>
    <mergeCell ref="D177:H178"/>
    <mergeCell ref="M177:P178"/>
    <mergeCell ref="V177:Z178"/>
    <mergeCell ref="I178:J178"/>
    <mergeCell ref="R178:S178"/>
    <mergeCell ref="AA178:AB178"/>
    <mergeCell ref="AT178:AU178"/>
    <mergeCell ref="D175:H176"/>
    <mergeCell ref="M175:P176"/>
    <mergeCell ref="V175:Z176"/>
    <mergeCell ref="I176:J176"/>
    <mergeCell ref="R176:S176"/>
    <mergeCell ref="V173:Z174"/>
    <mergeCell ref="I174:J174"/>
    <mergeCell ref="R174:S174"/>
    <mergeCell ref="AA174:AB174"/>
    <mergeCell ref="AT174:AU174"/>
    <mergeCell ref="AV184:AY184"/>
    <mergeCell ref="AZ184:BC184"/>
    <mergeCell ref="I185:J185"/>
    <mergeCell ref="R185:S185"/>
    <mergeCell ref="AA185:AB185"/>
    <mergeCell ref="AT185:AU185"/>
    <mergeCell ref="AX185:AY185"/>
    <mergeCell ref="BB185:BC185"/>
    <mergeCell ref="Z182:AC182"/>
    <mergeCell ref="Q183:R183"/>
    <mergeCell ref="X183:Y183"/>
    <mergeCell ref="AA193:AB193"/>
    <mergeCell ref="AT193:AU193"/>
    <mergeCell ref="AA187:AB187"/>
    <mergeCell ref="R187:S187"/>
    <mergeCell ref="AA191:AB191"/>
    <mergeCell ref="AT187:AU187"/>
    <mergeCell ref="AT191:AU191"/>
    <mergeCell ref="D188:H189"/>
    <mergeCell ref="V188:Z189"/>
    <mergeCell ref="I189:J189"/>
    <mergeCell ref="R189:S189"/>
    <mergeCell ref="AA189:AB189"/>
    <mergeCell ref="AT189:AU189"/>
    <mergeCell ref="D186:H187"/>
    <mergeCell ref="V186:Z187"/>
    <mergeCell ref="I187:J187"/>
    <mergeCell ref="D190:H191"/>
    <mergeCell ref="M190:P191"/>
    <mergeCell ref="V190:Z191"/>
    <mergeCell ref="I191:J191"/>
    <mergeCell ref="R191:S191"/>
    <mergeCell ref="D196:H197"/>
    <mergeCell ref="M196:P197"/>
    <mergeCell ref="V196:Z197"/>
    <mergeCell ref="D194:H195"/>
    <mergeCell ref="M194:Q195"/>
    <mergeCell ref="D192:H193"/>
    <mergeCell ref="V192:Z193"/>
    <mergeCell ref="I193:J193"/>
    <mergeCell ref="R193:S193"/>
    <mergeCell ref="AZ196:BC196"/>
    <mergeCell ref="I197:J197"/>
    <mergeCell ref="R197:S197"/>
    <mergeCell ref="AA197:AB197"/>
    <mergeCell ref="AT197:AU197"/>
    <mergeCell ref="AX197:AY197"/>
    <mergeCell ref="BB197:BC197"/>
    <mergeCell ref="V194:Z195"/>
    <mergeCell ref="I195:J195"/>
    <mergeCell ref="R195:S195"/>
    <mergeCell ref="AV196:AY196"/>
    <mergeCell ref="AA195:AB195"/>
    <mergeCell ref="AT195:AU195"/>
    <mergeCell ref="AA201:AB201"/>
    <mergeCell ref="AT201:AU201"/>
    <mergeCell ref="D198:H199"/>
    <mergeCell ref="AA203:AB203"/>
    <mergeCell ref="AT203:AU203"/>
    <mergeCell ref="D202:H203"/>
    <mergeCell ref="M202:P203"/>
    <mergeCell ref="V202:Z203"/>
    <mergeCell ref="I203:J203"/>
    <mergeCell ref="R203:S203"/>
    <mergeCell ref="D200:H201"/>
    <mergeCell ref="M200:P201"/>
    <mergeCell ref="V200:Z201"/>
    <mergeCell ref="I201:J201"/>
    <mergeCell ref="R201:S201"/>
    <mergeCell ref="V198:Z199"/>
    <mergeCell ref="I199:J199"/>
    <mergeCell ref="R199:S199"/>
    <mergeCell ref="AA199:AB199"/>
    <mergeCell ref="AT199:AU19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48" orientation="portrait" r:id="rId1"/>
  <headerFooter alignWithMargins="0">
    <oddHeader>&amp;L&amp;12新潟市地域生活支援事業&amp;R&amp;16Ｈ３０．４．１～版</oddHeader>
  </headerFooter>
  <rowBreaks count="1" manualBreakCount="1">
    <brk id="103" max="5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AU72"/>
  <sheetViews>
    <sheetView view="pageBreakPreview" zoomScale="85" zoomScaleNormal="100" zoomScaleSheetLayoutView="85" workbookViewId="0">
      <selection activeCell="AR5" sqref="AR5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8.625" style="50" customWidth="1"/>
    <col min="4" max="10" width="2.375" style="78" customWidth="1"/>
    <col min="11" max="12" width="2.375" style="50" customWidth="1"/>
    <col min="13" max="13" width="3.1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817</v>
      </c>
    </row>
    <row r="6" spans="1:47" ht="18.75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8.75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8.75" customHeight="1">
      <c r="A8" s="4">
        <v>15</v>
      </c>
      <c r="B8" s="5">
        <v>2133</v>
      </c>
      <c r="C8" s="6" t="s">
        <v>818</v>
      </c>
      <c r="D8" s="192" t="s">
        <v>698</v>
      </c>
      <c r="E8" s="227"/>
      <c r="F8" s="227"/>
      <c r="G8" s="227"/>
      <c r="H8" s="227"/>
      <c r="I8" s="227"/>
      <c r="J8" s="227"/>
      <c r="K8" s="227"/>
      <c r="L8" s="305"/>
      <c r="M8" s="305"/>
      <c r="N8" s="305"/>
      <c r="O8" s="10"/>
      <c r="P8" s="12"/>
      <c r="Q8" s="12"/>
      <c r="R8" s="12"/>
      <c r="S8" s="12"/>
      <c r="T8" s="67"/>
      <c r="U8" s="67"/>
      <c r="V8" s="99"/>
      <c r="W8" s="12"/>
      <c r="X8" s="131"/>
      <c r="Y8" s="131"/>
      <c r="Z8" s="9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1"/>
      <c r="AQ8" s="32"/>
      <c r="AR8" s="33"/>
      <c r="AS8" s="296">
        <f>ROUND(L9,0)</f>
        <v>84</v>
      </c>
      <c r="AT8" s="22" t="s">
        <v>120</v>
      </c>
    </row>
    <row r="9" spans="1:47" ht="18.75" customHeight="1">
      <c r="A9" s="4">
        <v>15</v>
      </c>
      <c r="B9" s="5">
        <v>2134</v>
      </c>
      <c r="C9" s="6" t="s">
        <v>819</v>
      </c>
      <c r="D9" s="254"/>
      <c r="E9" s="255"/>
      <c r="F9" s="255"/>
      <c r="G9" s="255"/>
      <c r="H9" s="255"/>
      <c r="I9" s="255"/>
      <c r="J9" s="255"/>
      <c r="K9" s="255"/>
      <c r="L9" s="304">
        <v>84</v>
      </c>
      <c r="M9" s="304"/>
      <c r="N9" s="9" t="s">
        <v>394</v>
      </c>
      <c r="O9" s="82"/>
      <c r="P9" s="35" t="s">
        <v>2636</v>
      </c>
      <c r="Q9" s="12"/>
      <c r="R9" s="12"/>
      <c r="S9" s="12"/>
      <c r="T9" s="67"/>
      <c r="U9" s="67"/>
      <c r="V9" s="99"/>
      <c r="W9" s="99"/>
      <c r="X9" s="99"/>
      <c r="Y9" s="99"/>
      <c r="Z9" s="9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2622</v>
      </c>
      <c r="AQ9" s="186">
        <v>1</v>
      </c>
      <c r="AR9" s="187"/>
      <c r="AS9" s="296">
        <f>ROUND(L9*AQ9,0)</f>
        <v>84</v>
      </c>
      <c r="AT9" s="22"/>
    </row>
    <row r="10" spans="1:47" ht="18.75" customHeight="1">
      <c r="A10" s="4">
        <v>15</v>
      </c>
      <c r="B10" s="5">
        <v>2135</v>
      </c>
      <c r="C10" s="6" t="s">
        <v>820</v>
      </c>
      <c r="D10" s="188" t="s">
        <v>414</v>
      </c>
      <c r="E10" s="312"/>
      <c r="F10" s="312"/>
      <c r="G10" s="312"/>
      <c r="H10" s="312"/>
      <c r="I10" s="312"/>
      <c r="J10" s="312"/>
      <c r="K10" s="312"/>
      <c r="L10" s="305"/>
      <c r="M10" s="305"/>
      <c r="N10" s="305"/>
      <c r="O10" s="10"/>
      <c r="P10" s="12"/>
      <c r="Q10" s="12"/>
      <c r="R10" s="12"/>
      <c r="S10" s="12"/>
      <c r="T10" s="67"/>
      <c r="U10" s="67"/>
      <c r="V10" s="99"/>
      <c r="W10" s="12"/>
      <c r="X10" s="131"/>
      <c r="Y10" s="131"/>
      <c r="Z10" s="99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1"/>
      <c r="AQ10" s="32"/>
      <c r="AR10" s="33"/>
      <c r="AS10" s="296">
        <f>ROUND(L11,0)</f>
        <v>168</v>
      </c>
      <c r="AT10" s="22"/>
    </row>
    <row r="11" spans="1:47" ht="18.75" customHeight="1">
      <c r="A11" s="4">
        <v>15</v>
      </c>
      <c r="B11" s="5">
        <v>2136</v>
      </c>
      <c r="C11" s="6" t="s">
        <v>821</v>
      </c>
      <c r="D11" s="313"/>
      <c r="E11" s="314"/>
      <c r="F11" s="314"/>
      <c r="G11" s="314"/>
      <c r="H11" s="314"/>
      <c r="I11" s="314"/>
      <c r="J11" s="314"/>
      <c r="K11" s="314"/>
      <c r="L11" s="304">
        <f>L9+L9</f>
        <v>168</v>
      </c>
      <c r="M11" s="304"/>
      <c r="N11" s="9" t="s">
        <v>394</v>
      </c>
      <c r="O11" s="82"/>
      <c r="P11" s="35" t="s">
        <v>2636</v>
      </c>
      <c r="Q11" s="12"/>
      <c r="R11" s="12"/>
      <c r="S11" s="12"/>
      <c r="T11" s="67"/>
      <c r="U11" s="67"/>
      <c r="V11" s="99"/>
      <c r="W11" s="99"/>
      <c r="X11" s="99"/>
      <c r="Y11" s="99"/>
      <c r="Z11" s="9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2622</v>
      </c>
      <c r="AQ11" s="186">
        <v>1</v>
      </c>
      <c r="AR11" s="187"/>
      <c r="AS11" s="296">
        <f>ROUND(L11*AQ11,0)</f>
        <v>168</v>
      </c>
      <c r="AT11" s="22"/>
    </row>
    <row r="12" spans="1:47" ht="18.75" customHeight="1">
      <c r="A12" s="4">
        <v>15</v>
      </c>
      <c r="B12" s="5">
        <v>2137</v>
      </c>
      <c r="C12" s="6" t="s">
        <v>822</v>
      </c>
      <c r="D12" s="188" t="s">
        <v>412</v>
      </c>
      <c r="E12" s="312"/>
      <c r="F12" s="312"/>
      <c r="G12" s="312"/>
      <c r="H12" s="312"/>
      <c r="I12" s="312"/>
      <c r="J12" s="312"/>
      <c r="K12" s="312"/>
      <c r="L12" s="305"/>
      <c r="M12" s="305"/>
      <c r="N12" s="305"/>
      <c r="O12" s="10"/>
      <c r="P12" s="12"/>
      <c r="Q12" s="12"/>
      <c r="R12" s="12"/>
      <c r="S12" s="12"/>
      <c r="T12" s="67"/>
      <c r="U12" s="67"/>
      <c r="V12" s="99"/>
      <c r="W12" s="12"/>
      <c r="X12" s="131"/>
      <c r="Y12" s="131"/>
      <c r="Z12" s="99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1"/>
      <c r="AQ12" s="32"/>
      <c r="AR12" s="33"/>
      <c r="AS12" s="296">
        <f>ROUND(L13,0)</f>
        <v>252</v>
      </c>
      <c r="AT12" s="22"/>
    </row>
    <row r="13" spans="1:47" ht="18.75" customHeight="1">
      <c r="A13" s="4">
        <v>15</v>
      </c>
      <c r="B13" s="5">
        <v>2138</v>
      </c>
      <c r="C13" s="6" t="s">
        <v>823</v>
      </c>
      <c r="D13" s="313"/>
      <c r="E13" s="314"/>
      <c r="F13" s="314"/>
      <c r="G13" s="314"/>
      <c r="H13" s="314"/>
      <c r="I13" s="314"/>
      <c r="J13" s="314"/>
      <c r="K13" s="314"/>
      <c r="L13" s="304">
        <f>L11+$L$9</f>
        <v>252</v>
      </c>
      <c r="M13" s="304"/>
      <c r="N13" s="9" t="s">
        <v>394</v>
      </c>
      <c r="O13" s="82"/>
      <c r="P13" s="35" t="s">
        <v>2636</v>
      </c>
      <c r="Q13" s="12"/>
      <c r="R13" s="12"/>
      <c r="S13" s="12"/>
      <c r="T13" s="67"/>
      <c r="U13" s="67"/>
      <c r="V13" s="99"/>
      <c r="W13" s="99"/>
      <c r="X13" s="99"/>
      <c r="Y13" s="99"/>
      <c r="Z13" s="9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2622</v>
      </c>
      <c r="AQ13" s="186">
        <v>1</v>
      </c>
      <c r="AR13" s="187"/>
      <c r="AS13" s="296">
        <f>ROUND(L13*AQ13,0)</f>
        <v>252</v>
      </c>
      <c r="AT13" s="22"/>
    </row>
    <row r="14" spans="1:47" ht="18.75" customHeight="1">
      <c r="A14" s="4">
        <v>15</v>
      </c>
      <c r="B14" s="5">
        <v>2139</v>
      </c>
      <c r="C14" s="6" t="s">
        <v>824</v>
      </c>
      <c r="D14" s="188" t="s">
        <v>413</v>
      </c>
      <c r="E14" s="312"/>
      <c r="F14" s="312"/>
      <c r="G14" s="312"/>
      <c r="H14" s="312"/>
      <c r="I14" s="312"/>
      <c r="J14" s="312"/>
      <c r="K14" s="312"/>
      <c r="L14" s="305"/>
      <c r="M14" s="305"/>
      <c r="N14" s="305"/>
      <c r="O14" s="10"/>
      <c r="P14" s="12"/>
      <c r="Q14" s="12"/>
      <c r="R14" s="12"/>
      <c r="S14" s="12"/>
      <c r="T14" s="67"/>
      <c r="U14" s="67"/>
      <c r="V14" s="99"/>
      <c r="W14" s="12"/>
      <c r="X14" s="131"/>
      <c r="Y14" s="131"/>
      <c r="Z14" s="99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1"/>
      <c r="AQ14" s="32"/>
      <c r="AR14" s="33"/>
      <c r="AS14" s="296">
        <f>ROUND(L15,0)</f>
        <v>336</v>
      </c>
      <c r="AT14" s="22"/>
    </row>
    <row r="15" spans="1:47" ht="18.75" customHeight="1">
      <c r="A15" s="4">
        <v>15</v>
      </c>
      <c r="B15" s="5">
        <v>2140</v>
      </c>
      <c r="C15" s="6" t="s">
        <v>825</v>
      </c>
      <c r="D15" s="313"/>
      <c r="E15" s="314"/>
      <c r="F15" s="314"/>
      <c r="G15" s="314"/>
      <c r="H15" s="314"/>
      <c r="I15" s="314"/>
      <c r="J15" s="314"/>
      <c r="K15" s="314"/>
      <c r="L15" s="304">
        <f>L13+$L$9</f>
        <v>336</v>
      </c>
      <c r="M15" s="304"/>
      <c r="N15" s="9" t="s">
        <v>394</v>
      </c>
      <c r="O15" s="82"/>
      <c r="P15" s="35" t="s">
        <v>2636</v>
      </c>
      <c r="Q15" s="12"/>
      <c r="R15" s="12"/>
      <c r="S15" s="12"/>
      <c r="T15" s="67"/>
      <c r="U15" s="67"/>
      <c r="V15" s="99"/>
      <c r="W15" s="99"/>
      <c r="X15" s="99"/>
      <c r="Y15" s="99"/>
      <c r="Z15" s="9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2622</v>
      </c>
      <c r="AQ15" s="186">
        <v>1</v>
      </c>
      <c r="AR15" s="187"/>
      <c r="AS15" s="296">
        <f>ROUND(L15*AQ15,0)</f>
        <v>336</v>
      </c>
      <c r="AT15" s="22"/>
    </row>
    <row r="16" spans="1:47" ht="18.75" customHeight="1">
      <c r="A16" s="4">
        <v>15</v>
      </c>
      <c r="B16" s="5">
        <v>2141</v>
      </c>
      <c r="C16" s="6" t="s">
        <v>826</v>
      </c>
      <c r="D16" s="188" t="s">
        <v>415</v>
      </c>
      <c r="E16" s="312"/>
      <c r="F16" s="312"/>
      <c r="G16" s="312"/>
      <c r="H16" s="312"/>
      <c r="I16" s="312"/>
      <c r="J16" s="312"/>
      <c r="K16" s="312"/>
      <c r="L16" s="305"/>
      <c r="M16" s="305"/>
      <c r="N16" s="305"/>
      <c r="O16" s="10"/>
      <c r="P16" s="12"/>
      <c r="Q16" s="12"/>
      <c r="R16" s="12"/>
      <c r="S16" s="12"/>
      <c r="T16" s="67"/>
      <c r="U16" s="67"/>
      <c r="V16" s="99"/>
      <c r="W16" s="12"/>
      <c r="X16" s="131"/>
      <c r="Y16" s="131"/>
      <c r="Z16" s="99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1"/>
      <c r="AQ16" s="32"/>
      <c r="AR16" s="33"/>
      <c r="AS16" s="296">
        <f>ROUND(L17,0)</f>
        <v>420</v>
      </c>
      <c r="AT16" s="22"/>
    </row>
    <row r="17" spans="1:46" ht="18.75" customHeight="1">
      <c r="A17" s="4">
        <v>15</v>
      </c>
      <c r="B17" s="5">
        <v>2142</v>
      </c>
      <c r="C17" s="6" t="s">
        <v>827</v>
      </c>
      <c r="D17" s="313"/>
      <c r="E17" s="314"/>
      <c r="F17" s="314"/>
      <c r="G17" s="314"/>
      <c r="H17" s="314"/>
      <c r="I17" s="314"/>
      <c r="J17" s="314"/>
      <c r="K17" s="314"/>
      <c r="L17" s="304">
        <f>L15+$L$9</f>
        <v>420</v>
      </c>
      <c r="M17" s="304"/>
      <c r="N17" s="9" t="s">
        <v>394</v>
      </c>
      <c r="O17" s="82"/>
      <c r="P17" s="35" t="s">
        <v>2636</v>
      </c>
      <c r="Q17" s="12"/>
      <c r="R17" s="12"/>
      <c r="S17" s="12"/>
      <c r="T17" s="67"/>
      <c r="U17" s="67"/>
      <c r="V17" s="99"/>
      <c r="W17" s="99"/>
      <c r="X17" s="99"/>
      <c r="Y17" s="99"/>
      <c r="Z17" s="9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2622</v>
      </c>
      <c r="AQ17" s="186">
        <v>1</v>
      </c>
      <c r="AR17" s="187"/>
      <c r="AS17" s="296">
        <f>ROUND(L17*AQ17,0)</f>
        <v>420</v>
      </c>
      <c r="AT17" s="22"/>
    </row>
    <row r="18" spans="1:46" ht="18.75" customHeight="1">
      <c r="A18" s="4">
        <v>15</v>
      </c>
      <c r="B18" s="5">
        <v>2143</v>
      </c>
      <c r="C18" s="6" t="s">
        <v>828</v>
      </c>
      <c r="D18" s="188" t="s">
        <v>416</v>
      </c>
      <c r="E18" s="312"/>
      <c r="F18" s="312"/>
      <c r="G18" s="312"/>
      <c r="H18" s="312"/>
      <c r="I18" s="312"/>
      <c r="J18" s="312"/>
      <c r="K18" s="312"/>
      <c r="L18" s="305"/>
      <c r="M18" s="305"/>
      <c r="N18" s="305"/>
      <c r="O18" s="10"/>
      <c r="P18" s="12"/>
      <c r="Q18" s="12"/>
      <c r="R18" s="12"/>
      <c r="S18" s="12"/>
      <c r="T18" s="67"/>
      <c r="U18" s="67"/>
      <c r="V18" s="99"/>
      <c r="W18" s="12"/>
      <c r="X18" s="131"/>
      <c r="Y18" s="131"/>
      <c r="Z18" s="99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1"/>
      <c r="AQ18" s="32"/>
      <c r="AR18" s="33"/>
      <c r="AS18" s="296">
        <f>ROUND(L19,0)</f>
        <v>504</v>
      </c>
      <c r="AT18" s="22"/>
    </row>
    <row r="19" spans="1:46" ht="18.75" customHeight="1">
      <c r="A19" s="4">
        <v>15</v>
      </c>
      <c r="B19" s="5">
        <v>2144</v>
      </c>
      <c r="C19" s="6" t="s">
        <v>829</v>
      </c>
      <c r="D19" s="313"/>
      <c r="E19" s="314"/>
      <c r="F19" s="314"/>
      <c r="G19" s="314"/>
      <c r="H19" s="314"/>
      <c r="I19" s="314"/>
      <c r="J19" s="314"/>
      <c r="K19" s="314"/>
      <c r="L19" s="304">
        <f>L17+$L$9</f>
        <v>504</v>
      </c>
      <c r="M19" s="304"/>
      <c r="N19" s="9" t="s">
        <v>394</v>
      </c>
      <c r="O19" s="82"/>
      <c r="P19" s="35" t="s">
        <v>2636</v>
      </c>
      <c r="Q19" s="12"/>
      <c r="R19" s="12"/>
      <c r="S19" s="12"/>
      <c r="T19" s="67"/>
      <c r="U19" s="67"/>
      <c r="V19" s="99"/>
      <c r="W19" s="99"/>
      <c r="X19" s="99"/>
      <c r="Y19" s="99"/>
      <c r="Z19" s="9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2622</v>
      </c>
      <c r="AQ19" s="186">
        <v>1</v>
      </c>
      <c r="AR19" s="187"/>
      <c r="AS19" s="296">
        <f>ROUND(L19*AQ19,0)</f>
        <v>504</v>
      </c>
      <c r="AT19" s="22"/>
    </row>
    <row r="20" spans="1:46" ht="18.75" customHeight="1">
      <c r="A20" s="4">
        <v>15</v>
      </c>
      <c r="B20" s="5">
        <v>2145</v>
      </c>
      <c r="C20" s="6" t="s">
        <v>830</v>
      </c>
      <c r="D20" s="188" t="s">
        <v>417</v>
      </c>
      <c r="E20" s="312"/>
      <c r="F20" s="312"/>
      <c r="G20" s="312"/>
      <c r="H20" s="312"/>
      <c r="I20" s="312"/>
      <c r="J20" s="312"/>
      <c r="K20" s="312"/>
      <c r="L20" s="305"/>
      <c r="M20" s="305"/>
      <c r="N20" s="305"/>
      <c r="O20" s="10"/>
      <c r="P20" s="12"/>
      <c r="Q20" s="12"/>
      <c r="R20" s="12"/>
      <c r="S20" s="12"/>
      <c r="T20" s="67"/>
      <c r="U20" s="67"/>
      <c r="V20" s="99"/>
      <c r="W20" s="12"/>
      <c r="X20" s="131"/>
      <c r="Y20" s="131"/>
      <c r="Z20" s="99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1"/>
      <c r="AQ20" s="32"/>
      <c r="AR20" s="33"/>
      <c r="AS20" s="296">
        <f>ROUND(L21,0)</f>
        <v>588</v>
      </c>
      <c r="AT20" s="22"/>
    </row>
    <row r="21" spans="1:46" ht="18.75" customHeight="1">
      <c r="A21" s="4">
        <v>15</v>
      </c>
      <c r="B21" s="5">
        <v>2146</v>
      </c>
      <c r="C21" s="6" t="s">
        <v>831</v>
      </c>
      <c r="D21" s="313"/>
      <c r="E21" s="314"/>
      <c r="F21" s="314"/>
      <c r="G21" s="314"/>
      <c r="H21" s="314"/>
      <c r="I21" s="314"/>
      <c r="J21" s="314"/>
      <c r="K21" s="314"/>
      <c r="L21" s="304">
        <f>L19+$L$9</f>
        <v>588</v>
      </c>
      <c r="M21" s="304"/>
      <c r="N21" s="9" t="s">
        <v>394</v>
      </c>
      <c r="O21" s="82"/>
      <c r="P21" s="35" t="s">
        <v>2636</v>
      </c>
      <c r="Q21" s="12"/>
      <c r="R21" s="12"/>
      <c r="S21" s="12"/>
      <c r="T21" s="67"/>
      <c r="U21" s="67"/>
      <c r="V21" s="99"/>
      <c r="W21" s="99"/>
      <c r="X21" s="99"/>
      <c r="Y21" s="99"/>
      <c r="Z21" s="9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2622</v>
      </c>
      <c r="AQ21" s="186">
        <v>1</v>
      </c>
      <c r="AR21" s="187"/>
      <c r="AS21" s="296">
        <f>ROUND(L21*AQ21,0)</f>
        <v>588</v>
      </c>
      <c r="AT21" s="22"/>
    </row>
    <row r="22" spans="1:46" ht="18.75" customHeight="1">
      <c r="A22" s="4">
        <v>15</v>
      </c>
      <c r="B22" s="5">
        <v>2147</v>
      </c>
      <c r="C22" s="6" t="s">
        <v>832</v>
      </c>
      <c r="D22" s="188" t="s">
        <v>418</v>
      </c>
      <c r="E22" s="312"/>
      <c r="F22" s="312"/>
      <c r="G22" s="312"/>
      <c r="H22" s="312"/>
      <c r="I22" s="312"/>
      <c r="J22" s="312"/>
      <c r="K22" s="312"/>
      <c r="L22" s="305"/>
      <c r="M22" s="305"/>
      <c r="N22" s="305"/>
      <c r="O22" s="10"/>
      <c r="P22" s="12"/>
      <c r="Q22" s="12"/>
      <c r="R22" s="12"/>
      <c r="S22" s="12"/>
      <c r="T22" s="67"/>
      <c r="U22" s="67"/>
      <c r="V22" s="99"/>
      <c r="W22" s="12"/>
      <c r="X22" s="131"/>
      <c r="Y22" s="131"/>
      <c r="Z22" s="99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1"/>
      <c r="AQ22" s="32"/>
      <c r="AR22" s="33"/>
      <c r="AS22" s="296">
        <f>ROUND(L23,0)</f>
        <v>672</v>
      </c>
      <c r="AT22" s="22"/>
    </row>
    <row r="23" spans="1:46" ht="18.75" customHeight="1">
      <c r="A23" s="4">
        <v>15</v>
      </c>
      <c r="B23" s="5">
        <v>2148</v>
      </c>
      <c r="C23" s="6" t="s">
        <v>833</v>
      </c>
      <c r="D23" s="313"/>
      <c r="E23" s="314"/>
      <c r="F23" s="314"/>
      <c r="G23" s="314"/>
      <c r="H23" s="314"/>
      <c r="I23" s="314"/>
      <c r="J23" s="314"/>
      <c r="K23" s="314"/>
      <c r="L23" s="304">
        <f>L21+$L$9</f>
        <v>672</v>
      </c>
      <c r="M23" s="304"/>
      <c r="N23" s="9" t="s">
        <v>394</v>
      </c>
      <c r="O23" s="82"/>
      <c r="P23" s="35" t="s">
        <v>2636</v>
      </c>
      <c r="Q23" s="12"/>
      <c r="R23" s="12"/>
      <c r="S23" s="12"/>
      <c r="T23" s="67"/>
      <c r="U23" s="67"/>
      <c r="V23" s="99"/>
      <c r="W23" s="99"/>
      <c r="X23" s="99"/>
      <c r="Y23" s="99"/>
      <c r="Z23" s="9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2622</v>
      </c>
      <c r="AQ23" s="186">
        <v>1</v>
      </c>
      <c r="AR23" s="187"/>
      <c r="AS23" s="296">
        <f>ROUND(L23*AQ23,0)</f>
        <v>672</v>
      </c>
      <c r="AT23" s="22"/>
    </row>
    <row r="24" spans="1:46" ht="18.75" customHeight="1">
      <c r="A24" s="4">
        <v>15</v>
      </c>
      <c r="B24" s="5">
        <v>2149</v>
      </c>
      <c r="C24" s="6" t="s">
        <v>834</v>
      </c>
      <c r="D24" s="188" t="s">
        <v>419</v>
      </c>
      <c r="E24" s="312"/>
      <c r="F24" s="312"/>
      <c r="G24" s="312"/>
      <c r="H24" s="312"/>
      <c r="I24" s="312"/>
      <c r="J24" s="312"/>
      <c r="K24" s="312"/>
      <c r="L24" s="305"/>
      <c r="M24" s="305"/>
      <c r="N24" s="305"/>
      <c r="O24" s="10"/>
      <c r="P24" s="12"/>
      <c r="Q24" s="12"/>
      <c r="R24" s="12"/>
      <c r="S24" s="12"/>
      <c r="T24" s="67"/>
      <c r="U24" s="67"/>
      <c r="V24" s="99"/>
      <c r="W24" s="12"/>
      <c r="X24" s="131"/>
      <c r="Y24" s="131"/>
      <c r="Z24" s="99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1"/>
      <c r="AQ24" s="32"/>
      <c r="AR24" s="33"/>
      <c r="AS24" s="296">
        <f>ROUND(L25,0)</f>
        <v>756</v>
      </c>
      <c r="AT24" s="22"/>
    </row>
    <row r="25" spans="1:46" ht="18.75" customHeight="1">
      <c r="A25" s="4">
        <v>15</v>
      </c>
      <c r="B25" s="5">
        <v>2150</v>
      </c>
      <c r="C25" s="6" t="s">
        <v>835</v>
      </c>
      <c r="D25" s="313"/>
      <c r="E25" s="314"/>
      <c r="F25" s="314"/>
      <c r="G25" s="314"/>
      <c r="H25" s="314"/>
      <c r="I25" s="314"/>
      <c r="J25" s="314"/>
      <c r="K25" s="314"/>
      <c r="L25" s="304">
        <f>L23+$L$9</f>
        <v>756</v>
      </c>
      <c r="M25" s="304"/>
      <c r="N25" s="9" t="s">
        <v>394</v>
      </c>
      <c r="O25" s="82"/>
      <c r="P25" s="35" t="s">
        <v>2636</v>
      </c>
      <c r="Q25" s="12"/>
      <c r="R25" s="12"/>
      <c r="S25" s="12"/>
      <c r="T25" s="67"/>
      <c r="U25" s="67"/>
      <c r="V25" s="99"/>
      <c r="W25" s="99"/>
      <c r="X25" s="99"/>
      <c r="Y25" s="99"/>
      <c r="Z25" s="9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2622</v>
      </c>
      <c r="AQ25" s="186">
        <v>1</v>
      </c>
      <c r="AR25" s="187"/>
      <c r="AS25" s="296">
        <f>ROUND(L25*AQ25,0)</f>
        <v>756</v>
      </c>
      <c r="AT25" s="22"/>
    </row>
    <row r="26" spans="1:46" ht="18.75" customHeight="1">
      <c r="A26" s="4">
        <v>15</v>
      </c>
      <c r="B26" s="5">
        <v>2151</v>
      </c>
      <c r="C26" s="6" t="s">
        <v>836</v>
      </c>
      <c r="D26" s="192" t="s">
        <v>941</v>
      </c>
      <c r="E26" s="312"/>
      <c r="F26" s="312"/>
      <c r="G26" s="312"/>
      <c r="H26" s="312"/>
      <c r="I26" s="312"/>
      <c r="J26" s="312"/>
      <c r="K26" s="312"/>
      <c r="L26" s="305"/>
      <c r="M26" s="305"/>
      <c r="N26" s="305"/>
      <c r="O26" s="10"/>
      <c r="P26" s="12"/>
      <c r="Q26" s="12"/>
      <c r="R26" s="12"/>
      <c r="S26" s="12"/>
      <c r="T26" s="67"/>
      <c r="U26" s="67"/>
      <c r="V26" s="99"/>
      <c r="W26" s="12"/>
      <c r="X26" s="131"/>
      <c r="Y26" s="131"/>
      <c r="Z26" s="99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1"/>
      <c r="AQ26" s="32"/>
      <c r="AR26" s="33"/>
      <c r="AS26" s="296">
        <f>ROUND(L27,0)</f>
        <v>840</v>
      </c>
      <c r="AT26" s="22"/>
    </row>
    <row r="27" spans="1:46" ht="18.75" customHeight="1">
      <c r="A27" s="4">
        <v>15</v>
      </c>
      <c r="B27" s="5">
        <v>2152</v>
      </c>
      <c r="C27" s="6" t="s">
        <v>837</v>
      </c>
      <c r="D27" s="313"/>
      <c r="E27" s="314"/>
      <c r="F27" s="314"/>
      <c r="G27" s="314"/>
      <c r="H27" s="314"/>
      <c r="I27" s="314"/>
      <c r="J27" s="314"/>
      <c r="K27" s="314"/>
      <c r="L27" s="304">
        <f>L25+$L$9</f>
        <v>840</v>
      </c>
      <c r="M27" s="304"/>
      <c r="N27" s="9" t="s">
        <v>394</v>
      </c>
      <c r="O27" s="82"/>
      <c r="P27" s="35" t="s">
        <v>2636</v>
      </c>
      <c r="Q27" s="12"/>
      <c r="R27" s="12"/>
      <c r="S27" s="12"/>
      <c r="T27" s="67"/>
      <c r="U27" s="67"/>
      <c r="V27" s="99"/>
      <c r="W27" s="99"/>
      <c r="X27" s="99"/>
      <c r="Y27" s="99"/>
      <c r="Z27" s="9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2622</v>
      </c>
      <c r="AQ27" s="186">
        <v>1</v>
      </c>
      <c r="AR27" s="187"/>
      <c r="AS27" s="296">
        <f>ROUND(L27*AQ27,0)</f>
        <v>840</v>
      </c>
      <c r="AT27" s="22"/>
    </row>
    <row r="28" spans="1:46" ht="18.75" customHeight="1">
      <c r="A28" s="4">
        <v>15</v>
      </c>
      <c r="B28" s="5">
        <v>2153</v>
      </c>
      <c r="C28" s="6" t="s">
        <v>838</v>
      </c>
      <c r="D28" s="192" t="s">
        <v>942</v>
      </c>
      <c r="E28" s="312"/>
      <c r="F28" s="312"/>
      <c r="G28" s="312"/>
      <c r="H28" s="312"/>
      <c r="I28" s="312"/>
      <c r="J28" s="312"/>
      <c r="K28" s="312"/>
      <c r="L28" s="305"/>
      <c r="M28" s="305"/>
      <c r="N28" s="305"/>
      <c r="O28" s="10"/>
      <c r="P28" s="12"/>
      <c r="Q28" s="12"/>
      <c r="R28" s="12"/>
      <c r="S28" s="12"/>
      <c r="T28" s="67"/>
      <c r="U28" s="67"/>
      <c r="V28" s="99"/>
      <c r="W28" s="12"/>
      <c r="X28" s="131"/>
      <c r="Y28" s="131"/>
      <c r="Z28" s="99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1"/>
      <c r="AQ28" s="32"/>
      <c r="AR28" s="33"/>
      <c r="AS28" s="296">
        <f>ROUND(L29,0)</f>
        <v>924</v>
      </c>
      <c r="AT28" s="22"/>
    </row>
    <row r="29" spans="1:46" ht="18.75" customHeight="1">
      <c r="A29" s="4">
        <v>15</v>
      </c>
      <c r="B29" s="5">
        <v>2154</v>
      </c>
      <c r="C29" s="6" t="s">
        <v>839</v>
      </c>
      <c r="D29" s="313"/>
      <c r="E29" s="314"/>
      <c r="F29" s="314"/>
      <c r="G29" s="314"/>
      <c r="H29" s="314"/>
      <c r="I29" s="314"/>
      <c r="J29" s="314"/>
      <c r="K29" s="314"/>
      <c r="L29" s="304">
        <f>L27+$L$9</f>
        <v>924</v>
      </c>
      <c r="M29" s="304"/>
      <c r="N29" s="9" t="s">
        <v>394</v>
      </c>
      <c r="O29" s="82"/>
      <c r="P29" s="35" t="s">
        <v>2636</v>
      </c>
      <c r="Q29" s="12"/>
      <c r="R29" s="12"/>
      <c r="S29" s="12"/>
      <c r="T29" s="67"/>
      <c r="U29" s="67"/>
      <c r="V29" s="99"/>
      <c r="W29" s="99"/>
      <c r="X29" s="99"/>
      <c r="Y29" s="99"/>
      <c r="Z29" s="9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2622</v>
      </c>
      <c r="AQ29" s="186">
        <v>1</v>
      </c>
      <c r="AR29" s="187"/>
      <c r="AS29" s="296">
        <f>ROUND(L29*AQ29,0)</f>
        <v>924</v>
      </c>
      <c r="AT29" s="22"/>
    </row>
    <row r="30" spans="1:46" ht="18.75" customHeight="1">
      <c r="A30" s="4">
        <v>15</v>
      </c>
      <c r="B30" s="5">
        <v>2155</v>
      </c>
      <c r="C30" s="6" t="s">
        <v>840</v>
      </c>
      <c r="D30" s="192" t="s">
        <v>943</v>
      </c>
      <c r="E30" s="312"/>
      <c r="F30" s="312"/>
      <c r="G30" s="312"/>
      <c r="H30" s="312"/>
      <c r="I30" s="312"/>
      <c r="J30" s="312"/>
      <c r="K30" s="312"/>
      <c r="L30" s="305"/>
      <c r="M30" s="305"/>
      <c r="N30" s="305"/>
      <c r="O30" s="10"/>
      <c r="P30" s="12"/>
      <c r="Q30" s="12"/>
      <c r="R30" s="12"/>
      <c r="S30" s="12"/>
      <c r="T30" s="67"/>
      <c r="U30" s="67"/>
      <c r="V30" s="99"/>
      <c r="W30" s="12"/>
      <c r="X30" s="131"/>
      <c r="Y30" s="131"/>
      <c r="Z30" s="99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1"/>
      <c r="AQ30" s="32"/>
      <c r="AR30" s="33"/>
      <c r="AS30" s="296">
        <f>ROUND(L31,0)</f>
        <v>1008</v>
      </c>
      <c r="AT30" s="22"/>
    </row>
    <row r="31" spans="1:46" ht="18.75" customHeight="1">
      <c r="A31" s="4">
        <v>15</v>
      </c>
      <c r="B31" s="5">
        <v>2156</v>
      </c>
      <c r="C31" s="6" t="s">
        <v>841</v>
      </c>
      <c r="D31" s="313"/>
      <c r="E31" s="314"/>
      <c r="F31" s="314"/>
      <c r="G31" s="314"/>
      <c r="H31" s="314"/>
      <c r="I31" s="314"/>
      <c r="J31" s="314"/>
      <c r="K31" s="314"/>
      <c r="L31" s="304">
        <f>L29+$L$9</f>
        <v>1008</v>
      </c>
      <c r="M31" s="304"/>
      <c r="N31" s="9" t="s">
        <v>394</v>
      </c>
      <c r="O31" s="82"/>
      <c r="P31" s="35" t="s">
        <v>2636</v>
      </c>
      <c r="Q31" s="12"/>
      <c r="R31" s="12"/>
      <c r="S31" s="12"/>
      <c r="T31" s="67"/>
      <c r="U31" s="67"/>
      <c r="V31" s="99"/>
      <c r="W31" s="99"/>
      <c r="X31" s="99"/>
      <c r="Y31" s="99"/>
      <c r="Z31" s="9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2622</v>
      </c>
      <c r="AQ31" s="186">
        <v>1</v>
      </c>
      <c r="AR31" s="187"/>
      <c r="AS31" s="296">
        <f>ROUND(L31*AQ31,0)</f>
        <v>1008</v>
      </c>
      <c r="AT31" s="22"/>
    </row>
    <row r="32" spans="1:46" ht="18.75" customHeight="1">
      <c r="A32" s="4">
        <v>15</v>
      </c>
      <c r="B32" s="5">
        <v>2157</v>
      </c>
      <c r="C32" s="6" t="s">
        <v>842</v>
      </c>
      <c r="D32" s="192" t="s">
        <v>944</v>
      </c>
      <c r="E32" s="312"/>
      <c r="F32" s="312"/>
      <c r="G32" s="312"/>
      <c r="H32" s="312"/>
      <c r="I32" s="312"/>
      <c r="J32" s="312"/>
      <c r="K32" s="312"/>
      <c r="L32" s="305"/>
      <c r="M32" s="305"/>
      <c r="N32" s="305"/>
      <c r="O32" s="10"/>
      <c r="P32" s="12"/>
      <c r="Q32" s="12"/>
      <c r="R32" s="12"/>
      <c r="S32" s="12"/>
      <c r="T32" s="67"/>
      <c r="U32" s="67"/>
      <c r="V32" s="99"/>
      <c r="W32" s="12"/>
      <c r="X32" s="131"/>
      <c r="Y32" s="131"/>
      <c r="Z32" s="99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1"/>
      <c r="AQ32" s="32"/>
      <c r="AR32" s="33"/>
      <c r="AS32" s="296">
        <f>ROUND(L33,0)</f>
        <v>1092</v>
      </c>
      <c r="AT32" s="22"/>
    </row>
    <row r="33" spans="1:46" ht="18.75" customHeight="1">
      <c r="A33" s="4">
        <v>15</v>
      </c>
      <c r="B33" s="5">
        <v>2158</v>
      </c>
      <c r="C33" s="6" t="s">
        <v>843</v>
      </c>
      <c r="D33" s="313"/>
      <c r="E33" s="314"/>
      <c r="F33" s="314"/>
      <c r="G33" s="314"/>
      <c r="H33" s="314"/>
      <c r="I33" s="314"/>
      <c r="J33" s="314"/>
      <c r="K33" s="314"/>
      <c r="L33" s="304">
        <f>L31+$L$9</f>
        <v>1092</v>
      </c>
      <c r="M33" s="304"/>
      <c r="N33" s="9" t="s">
        <v>394</v>
      </c>
      <c r="O33" s="82"/>
      <c r="P33" s="35" t="s">
        <v>2636</v>
      </c>
      <c r="Q33" s="12"/>
      <c r="R33" s="12"/>
      <c r="S33" s="12"/>
      <c r="T33" s="67"/>
      <c r="U33" s="67"/>
      <c r="V33" s="99"/>
      <c r="W33" s="99"/>
      <c r="X33" s="99"/>
      <c r="Y33" s="99"/>
      <c r="Z33" s="9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2622</v>
      </c>
      <c r="AQ33" s="186">
        <v>1</v>
      </c>
      <c r="AR33" s="187"/>
      <c r="AS33" s="296">
        <f>ROUND(L33*AQ33,0)</f>
        <v>1092</v>
      </c>
      <c r="AT33" s="22"/>
    </row>
    <row r="34" spans="1:46" ht="18.75" customHeight="1">
      <c r="A34" s="4">
        <v>15</v>
      </c>
      <c r="B34" s="5">
        <v>2159</v>
      </c>
      <c r="C34" s="6" t="s">
        <v>844</v>
      </c>
      <c r="D34" s="192" t="s">
        <v>945</v>
      </c>
      <c r="E34" s="312"/>
      <c r="F34" s="312"/>
      <c r="G34" s="312"/>
      <c r="H34" s="312"/>
      <c r="I34" s="312"/>
      <c r="J34" s="312"/>
      <c r="K34" s="312"/>
      <c r="L34" s="305"/>
      <c r="M34" s="305"/>
      <c r="N34" s="305"/>
      <c r="O34" s="10"/>
      <c r="P34" s="12"/>
      <c r="Q34" s="12"/>
      <c r="R34" s="12"/>
      <c r="S34" s="12"/>
      <c r="T34" s="67"/>
      <c r="U34" s="67"/>
      <c r="V34" s="99"/>
      <c r="W34" s="12"/>
      <c r="X34" s="131"/>
      <c r="Y34" s="131"/>
      <c r="Z34" s="99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1"/>
      <c r="AQ34" s="32"/>
      <c r="AR34" s="33"/>
      <c r="AS34" s="296">
        <f>ROUND(L35,0)</f>
        <v>1176</v>
      </c>
      <c r="AT34" s="22"/>
    </row>
    <row r="35" spans="1:46" ht="18.75" customHeight="1">
      <c r="A35" s="4">
        <v>15</v>
      </c>
      <c r="B35" s="5">
        <v>2160</v>
      </c>
      <c r="C35" s="6" t="s">
        <v>845</v>
      </c>
      <c r="D35" s="313"/>
      <c r="E35" s="314"/>
      <c r="F35" s="314"/>
      <c r="G35" s="314"/>
      <c r="H35" s="314"/>
      <c r="I35" s="314"/>
      <c r="J35" s="314"/>
      <c r="K35" s="314"/>
      <c r="L35" s="304">
        <f>L33+$L$9</f>
        <v>1176</v>
      </c>
      <c r="M35" s="304"/>
      <c r="N35" s="9" t="s">
        <v>394</v>
      </c>
      <c r="O35" s="82"/>
      <c r="P35" s="35" t="s">
        <v>2636</v>
      </c>
      <c r="Q35" s="12"/>
      <c r="R35" s="12"/>
      <c r="S35" s="12"/>
      <c r="T35" s="67"/>
      <c r="U35" s="67"/>
      <c r="V35" s="99"/>
      <c r="W35" s="99"/>
      <c r="X35" s="99"/>
      <c r="Y35" s="99"/>
      <c r="Z35" s="9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2622</v>
      </c>
      <c r="AQ35" s="186">
        <v>1</v>
      </c>
      <c r="AR35" s="187"/>
      <c r="AS35" s="296">
        <f>ROUND(L35*AQ35,0)</f>
        <v>1176</v>
      </c>
      <c r="AT35" s="22"/>
    </row>
    <row r="36" spans="1:46" ht="18.75" customHeight="1">
      <c r="A36" s="4">
        <v>15</v>
      </c>
      <c r="B36" s="5">
        <v>2161</v>
      </c>
      <c r="C36" s="6" t="s">
        <v>846</v>
      </c>
      <c r="D36" s="192" t="s">
        <v>946</v>
      </c>
      <c r="E36" s="312"/>
      <c r="F36" s="312"/>
      <c r="G36" s="312"/>
      <c r="H36" s="312"/>
      <c r="I36" s="312"/>
      <c r="J36" s="312"/>
      <c r="K36" s="312"/>
      <c r="L36" s="305"/>
      <c r="M36" s="305"/>
      <c r="N36" s="305"/>
      <c r="O36" s="10"/>
      <c r="P36" s="12"/>
      <c r="Q36" s="12"/>
      <c r="R36" s="12"/>
      <c r="S36" s="12"/>
      <c r="T36" s="67"/>
      <c r="U36" s="67"/>
      <c r="V36" s="99"/>
      <c r="W36" s="12"/>
      <c r="X36" s="131"/>
      <c r="Y36" s="131"/>
      <c r="Z36" s="99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1"/>
      <c r="AQ36" s="32"/>
      <c r="AR36" s="33"/>
      <c r="AS36" s="296">
        <f>ROUND(L37,0)</f>
        <v>1260</v>
      </c>
      <c r="AT36" s="22"/>
    </row>
    <row r="37" spans="1:46" ht="18.75" customHeight="1">
      <c r="A37" s="4">
        <v>15</v>
      </c>
      <c r="B37" s="5">
        <v>2162</v>
      </c>
      <c r="C37" s="6" t="s">
        <v>847</v>
      </c>
      <c r="D37" s="313"/>
      <c r="E37" s="314"/>
      <c r="F37" s="314"/>
      <c r="G37" s="314"/>
      <c r="H37" s="314"/>
      <c r="I37" s="314"/>
      <c r="J37" s="314"/>
      <c r="K37" s="314"/>
      <c r="L37" s="304">
        <f>L35+$L$9</f>
        <v>1260</v>
      </c>
      <c r="M37" s="304"/>
      <c r="N37" s="9" t="s">
        <v>394</v>
      </c>
      <c r="O37" s="82"/>
      <c r="P37" s="35" t="s">
        <v>2636</v>
      </c>
      <c r="Q37" s="12"/>
      <c r="R37" s="12"/>
      <c r="S37" s="12"/>
      <c r="T37" s="67"/>
      <c r="U37" s="67"/>
      <c r="V37" s="99"/>
      <c r="W37" s="99"/>
      <c r="X37" s="99"/>
      <c r="Y37" s="99"/>
      <c r="Z37" s="9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2622</v>
      </c>
      <c r="AQ37" s="186">
        <v>1</v>
      </c>
      <c r="AR37" s="187"/>
      <c r="AS37" s="296">
        <f>ROUND(L37*AQ37,0)</f>
        <v>1260</v>
      </c>
      <c r="AT37" s="22"/>
    </row>
    <row r="38" spans="1:46" ht="18.75" customHeight="1">
      <c r="A38" s="4">
        <v>15</v>
      </c>
      <c r="B38" s="5">
        <v>2163</v>
      </c>
      <c r="C38" s="6" t="s">
        <v>606</v>
      </c>
      <c r="D38" s="192" t="s">
        <v>947</v>
      </c>
      <c r="E38" s="312"/>
      <c r="F38" s="312"/>
      <c r="G38" s="312"/>
      <c r="H38" s="312"/>
      <c r="I38" s="312"/>
      <c r="J38" s="312"/>
      <c r="K38" s="312"/>
      <c r="L38" s="305"/>
      <c r="M38" s="305"/>
      <c r="N38" s="305"/>
      <c r="O38" s="10"/>
      <c r="P38" s="12"/>
      <c r="Q38" s="12"/>
      <c r="R38" s="12"/>
      <c r="S38" s="12"/>
      <c r="T38" s="67"/>
      <c r="U38" s="67"/>
      <c r="V38" s="99"/>
      <c r="W38" s="12"/>
      <c r="X38" s="131"/>
      <c r="Y38" s="131"/>
      <c r="Z38" s="99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1"/>
      <c r="AQ38" s="32"/>
      <c r="AR38" s="33"/>
      <c r="AS38" s="296">
        <f>ROUND(L39,0)</f>
        <v>1344</v>
      </c>
      <c r="AT38" s="22"/>
    </row>
    <row r="39" spans="1:46" ht="18.75" customHeight="1">
      <c r="A39" s="4">
        <v>15</v>
      </c>
      <c r="B39" s="5">
        <v>2164</v>
      </c>
      <c r="C39" s="6" t="s">
        <v>542</v>
      </c>
      <c r="D39" s="313"/>
      <c r="E39" s="314"/>
      <c r="F39" s="314"/>
      <c r="G39" s="314"/>
      <c r="H39" s="314"/>
      <c r="I39" s="314"/>
      <c r="J39" s="314"/>
      <c r="K39" s="314"/>
      <c r="L39" s="304">
        <f>L37+$L$9</f>
        <v>1344</v>
      </c>
      <c r="M39" s="304"/>
      <c r="N39" s="9" t="s">
        <v>394</v>
      </c>
      <c r="O39" s="82"/>
      <c r="P39" s="35" t="s">
        <v>2636</v>
      </c>
      <c r="Q39" s="12"/>
      <c r="R39" s="12"/>
      <c r="S39" s="12"/>
      <c r="T39" s="67"/>
      <c r="U39" s="67"/>
      <c r="V39" s="99"/>
      <c r="W39" s="99"/>
      <c r="X39" s="99"/>
      <c r="Y39" s="99"/>
      <c r="Z39" s="9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2622</v>
      </c>
      <c r="AQ39" s="186">
        <v>1</v>
      </c>
      <c r="AR39" s="187"/>
      <c r="AS39" s="296">
        <f>ROUND(L39*AQ39,0)</f>
        <v>1344</v>
      </c>
      <c r="AT39" s="22"/>
    </row>
    <row r="40" spans="1:46" ht="18.75" customHeight="1">
      <c r="A40" s="4">
        <v>15</v>
      </c>
      <c r="B40" s="5">
        <v>2165</v>
      </c>
      <c r="C40" s="6" t="s">
        <v>543</v>
      </c>
      <c r="D40" s="192" t="s">
        <v>948</v>
      </c>
      <c r="E40" s="312"/>
      <c r="F40" s="312"/>
      <c r="G40" s="312"/>
      <c r="H40" s="312"/>
      <c r="I40" s="312"/>
      <c r="J40" s="312"/>
      <c r="K40" s="312"/>
      <c r="L40" s="305"/>
      <c r="M40" s="305"/>
      <c r="N40" s="305"/>
      <c r="O40" s="10"/>
      <c r="P40" s="12"/>
      <c r="Q40" s="12"/>
      <c r="R40" s="12"/>
      <c r="S40" s="12"/>
      <c r="T40" s="67"/>
      <c r="U40" s="67"/>
      <c r="V40" s="99"/>
      <c r="W40" s="12"/>
      <c r="X40" s="131"/>
      <c r="Y40" s="131"/>
      <c r="Z40" s="9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1"/>
      <c r="AQ40" s="32"/>
      <c r="AR40" s="33"/>
      <c r="AS40" s="296">
        <f>ROUND(L41,0)</f>
        <v>1428</v>
      </c>
      <c r="AT40" s="22"/>
    </row>
    <row r="41" spans="1:46" ht="18.75" customHeight="1">
      <c r="A41" s="4">
        <v>15</v>
      </c>
      <c r="B41" s="5">
        <v>2166</v>
      </c>
      <c r="C41" s="6" t="s">
        <v>544</v>
      </c>
      <c r="D41" s="313"/>
      <c r="E41" s="314"/>
      <c r="F41" s="314"/>
      <c r="G41" s="314"/>
      <c r="H41" s="314"/>
      <c r="I41" s="314"/>
      <c r="J41" s="314"/>
      <c r="K41" s="314"/>
      <c r="L41" s="304">
        <f>L39+$L$9</f>
        <v>1428</v>
      </c>
      <c r="M41" s="304"/>
      <c r="N41" s="9" t="s">
        <v>394</v>
      </c>
      <c r="O41" s="82"/>
      <c r="P41" s="35" t="s">
        <v>2636</v>
      </c>
      <c r="Q41" s="12"/>
      <c r="R41" s="12"/>
      <c r="S41" s="12"/>
      <c r="T41" s="67"/>
      <c r="U41" s="67"/>
      <c r="V41" s="99"/>
      <c r="W41" s="99"/>
      <c r="X41" s="99"/>
      <c r="Y41" s="99"/>
      <c r="Z41" s="99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2622</v>
      </c>
      <c r="AQ41" s="186">
        <v>1</v>
      </c>
      <c r="AR41" s="187"/>
      <c r="AS41" s="296">
        <f>ROUND(L41*AQ41,0)</f>
        <v>1428</v>
      </c>
      <c r="AT41" s="22"/>
    </row>
    <row r="42" spans="1:46" ht="18.75" customHeight="1">
      <c r="A42" s="4">
        <v>15</v>
      </c>
      <c r="B42" s="5">
        <v>2167</v>
      </c>
      <c r="C42" s="6" t="s">
        <v>545</v>
      </c>
      <c r="D42" s="192" t="s">
        <v>1008</v>
      </c>
      <c r="E42" s="312"/>
      <c r="F42" s="312"/>
      <c r="G42" s="312"/>
      <c r="H42" s="312"/>
      <c r="I42" s="312"/>
      <c r="J42" s="312"/>
      <c r="K42" s="312"/>
      <c r="L42" s="305"/>
      <c r="M42" s="305"/>
      <c r="N42" s="305"/>
      <c r="O42" s="10"/>
      <c r="P42" s="12"/>
      <c r="Q42" s="12"/>
      <c r="R42" s="12"/>
      <c r="S42" s="12"/>
      <c r="T42" s="67"/>
      <c r="U42" s="67"/>
      <c r="V42" s="99"/>
      <c r="W42" s="12"/>
      <c r="X42" s="131"/>
      <c r="Y42" s="131"/>
      <c r="Z42" s="9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1"/>
      <c r="AQ42" s="32"/>
      <c r="AR42" s="33"/>
      <c r="AS42" s="296">
        <f>ROUND(L43,0)</f>
        <v>1512</v>
      </c>
      <c r="AT42" s="22"/>
    </row>
    <row r="43" spans="1:46" ht="18.75" customHeight="1">
      <c r="A43" s="4">
        <v>15</v>
      </c>
      <c r="B43" s="5">
        <v>2168</v>
      </c>
      <c r="C43" s="6" t="s">
        <v>546</v>
      </c>
      <c r="D43" s="313"/>
      <c r="E43" s="314"/>
      <c r="F43" s="314"/>
      <c r="G43" s="314"/>
      <c r="H43" s="314"/>
      <c r="I43" s="314"/>
      <c r="J43" s="314"/>
      <c r="K43" s="314"/>
      <c r="L43" s="304">
        <f>L41+$L$9</f>
        <v>1512</v>
      </c>
      <c r="M43" s="304"/>
      <c r="N43" s="9" t="s">
        <v>394</v>
      </c>
      <c r="O43" s="82"/>
      <c r="P43" s="35" t="s">
        <v>2636</v>
      </c>
      <c r="Q43" s="12"/>
      <c r="R43" s="12"/>
      <c r="S43" s="12"/>
      <c r="T43" s="67"/>
      <c r="U43" s="67"/>
      <c r="V43" s="99"/>
      <c r="W43" s="99"/>
      <c r="X43" s="99"/>
      <c r="Y43" s="99"/>
      <c r="Z43" s="99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2622</v>
      </c>
      <c r="AQ43" s="186">
        <v>1</v>
      </c>
      <c r="AR43" s="187"/>
      <c r="AS43" s="296">
        <f>ROUND(L43*AQ43,0)</f>
        <v>1512</v>
      </c>
      <c r="AT43" s="22"/>
    </row>
    <row r="44" spans="1:46" ht="18.75" customHeight="1">
      <c r="A44" s="4">
        <v>15</v>
      </c>
      <c r="B44" s="5">
        <v>2169</v>
      </c>
      <c r="C44" s="6" t="s">
        <v>547</v>
      </c>
      <c r="D44" s="192" t="s">
        <v>1009</v>
      </c>
      <c r="E44" s="312"/>
      <c r="F44" s="312"/>
      <c r="G44" s="312"/>
      <c r="H44" s="312"/>
      <c r="I44" s="312"/>
      <c r="J44" s="312"/>
      <c r="K44" s="312"/>
      <c r="L44" s="305"/>
      <c r="M44" s="305"/>
      <c r="N44" s="305"/>
      <c r="O44" s="10"/>
      <c r="P44" s="12"/>
      <c r="Q44" s="12"/>
      <c r="R44" s="12"/>
      <c r="S44" s="12"/>
      <c r="T44" s="67"/>
      <c r="U44" s="67"/>
      <c r="V44" s="99"/>
      <c r="W44" s="12"/>
      <c r="X44" s="131"/>
      <c r="Y44" s="131"/>
      <c r="Z44" s="9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1"/>
      <c r="AQ44" s="32"/>
      <c r="AR44" s="33"/>
      <c r="AS44" s="296">
        <f>ROUND(L45,0)</f>
        <v>1596</v>
      </c>
      <c r="AT44" s="22"/>
    </row>
    <row r="45" spans="1:46" ht="18.75" customHeight="1">
      <c r="A45" s="4">
        <v>15</v>
      </c>
      <c r="B45" s="5">
        <v>2170</v>
      </c>
      <c r="C45" s="6" t="s">
        <v>548</v>
      </c>
      <c r="D45" s="313"/>
      <c r="E45" s="314"/>
      <c r="F45" s="314"/>
      <c r="G45" s="314"/>
      <c r="H45" s="314"/>
      <c r="I45" s="314"/>
      <c r="J45" s="314"/>
      <c r="K45" s="314"/>
      <c r="L45" s="304">
        <f>L43+$L$9</f>
        <v>1596</v>
      </c>
      <c r="M45" s="304"/>
      <c r="N45" s="9" t="s">
        <v>394</v>
      </c>
      <c r="O45" s="82"/>
      <c r="P45" s="35" t="s">
        <v>2636</v>
      </c>
      <c r="Q45" s="12"/>
      <c r="R45" s="12"/>
      <c r="S45" s="12"/>
      <c r="T45" s="67"/>
      <c r="U45" s="67"/>
      <c r="V45" s="99"/>
      <c r="W45" s="99"/>
      <c r="X45" s="99"/>
      <c r="Y45" s="99"/>
      <c r="Z45" s="99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2622</v>
      </c>
      <c r="AQ45" s="186">
        <v>1</v>
      </c>
      <c r="AR45" s="187"/>
      <c r="AS45" s="296">
        <f>ROUND(L45*AQ45,0)</f>
        <v>1596</v>
      </c>
      <c r="AT45" s="22"/>
    </row>
    <row r="46" spans="1:46" ht="18.75" customHeight="1">
      <c r="A46" s="4">
        <v>15</v>
      </c>
      <c r="B46" s="5">
        <v>2171</v>
      </c>
      <c r="C46" s="6" t="s">
        <v>549</v>
      </c>
      <c r="D46" s="192" t="s">
        <v>1010</v>
      </c>
      <c r="E46" s="312"/>
      <c r="F46" s="312"/>
      <c r="G46" s="312"/>
      <c r="H46" s="312"/>
      <c r="I46" s="312"/>
      <c r="J46" s="312"/>
      <c r="K46" s="312"/>
      <c r="L46" s="305"/>
      <c r="M46" s="305"/>
      <c r="N46" s="305"/>
      <c r="O46" s="10"/>
      <c r="P46" s="12"/>
      <c r="Q46" s="12"/>
      <c r="R46" s="12"/>
      <c r="S46" s="12"/>
      <c r="T46" s="67"/>
      <c r="U46" s="67"/>
      <c r="V46" s="99"/>
      <c r="W46" s="12"/>
      <c r="X46" s="131"/>
      <c r="Y46" s="131"/>
      <c r="Z46" s="9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1"/>
      <c r="AQ46" s="32"/>
      <c r="AR46" s="33"/>
      <c r="AS46" s="296">
        <f>ROUND(L47,0)</f>
        <v>1680</v>
      </c>
      <c r="AT46" s="22"/>
    </row>
    <row r="47" spans="1:46" ht="18.75" customHeight="1">
      <c r="A47" s="4">
        <v>15</v>
      </c>
      <c r="B47" s="5">
        <v>2172</v>
      </c>
      <c r="C47" s="6" t="s">
        <v>550</v>
      </c>
      <c r="D47" s="313"/>
      <c r="E47" s="314"/>
      <c r="F47" s="314"/>
      <c r="G47" s="314"/>
      <c r="H47" s="314"/>
      <c r="I47" s="314"/>
      <c r="J47" s="314"/>
      <c r="K47" s="314"/>
      <c r="L47" s="304">
        <f>L45+$L$9</f>
        <v>1680</v>
      </c>
      <c r="M47" s="304"/>
      <c r="N47" s="9" t="s">
        <v>394</v>
      </c>
      <c r="O47" s="82"/>
      <c r="P47" s="35" t="s">
        <v>2636</v>
      </c>
      <c r="Q47" s="12"/>
      <c r="R47" s="12"/>
      <c r="S47" s="12"/>
      <c r="T47" s="67"/>
      <c r="U47" s="67"/>
      <c r="V47" s="99"/>
      <c r="W47" s="99"/>
      <c r="X47" s="99"/>
      <c r="Y47" s="99"/>
      <c r="Z47" s="99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2622</v>
      </c>
      <c r="AQ47" s="186">
        <v>1</v>
      </c>
      <c r="AR47" s="187"/>
      <c r="AS47" s="296">
        <f>ROUND(L47*AQ47,0)</f>
        <v>1680</v>
      </c>
      <c r="AT47" s="22"/>
    </row>
    <row r="48" spans="1:46" ht="18.75" customHeight="1">
      <c r="A48" s="4">
        <v>15</v>
      </c>
      <c r="B48" s="5">
        <v>2173</v>
      </c>
      <c r="C48" s="6" t="s">
        <v>551</v>
      </c>
      <c r="D48" s="192" t="s">
        <v>1011</v>
      </c>
      <c r="E48" s="312"/>
      <c r="F48" s="312"/>
      <c r="G48" s="312"/>
      <c r="H48" s="312"/>
      <c r="I48" s="312"/>
      <c r="J48" s="312"/>
      <c r="K48" s="312"/>
      <c r="L48" s="305"/>
      <c r="M48" s="305"/>
      <c r="N48" s="305"/>
      <c r="O48" s="10"/>
      <c r="P48" s="12"/>
      <c r="Q48" s="12"/>
      <c r="R48" s="12"/>
      <c r="S48" s="12"/>
      <c r="T48" s="67"/>
      <c r="U48" s="67"/>
      <c r="V48" s="99"/>
      <c r="W48" s="12"/>
      <c r="X48" s="131"/>
      <c r="Y48" s="131"/>
      <c r="Z48" s="99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31"/>
      <c r="AQ48" s="32"/>
      <c r="AR48" s="33"/>
      <c r="AS48" s="296">
        <f>ROUND(L49,0)</f>
        <v>1764</v>
      </c>
      <c r="AT48" s="22"/>
    </row>
    <row r="49" spans="1:47" ht="18.75" customHeight="1">
      <c r="A49" s="4">
        <v>15</v>
      </c>
      <c r="B49" s="5">
        <v>2174</v>
      </c>
      <c r="C49" s="6" t="s">
        <v>552</v>
      </c>
      <c r="D49" s="313"/>
      <c r="E49" s="314"/>
      <c r="F49" s="314"/>
      <c r="G49" s="314"/>
      <c r="H49" s="314"/>
      <c r="I49" s="314"/>
      <c r="J49" s="314"/>
      <c r="K49" s="314"/>
      <c r="L49" s="304">
        <f>L47+$L$9</f>
        <v>1764</v>
      </c>
      <c r="M49" s="304"/>
      <c r="N49" s="15" t="s">
        <v>394</v>
      </c>
      <c r="O49" s="83"/>
      <c r="P49" s="35" t="s">
        <v>2636</v>
      </c>
      <c r="Q49" s="12"/>
      <c r="R49" s="12"/>
      <c r="S49" s="12"/>
      <c r="T49" s="67"/>
      <c r="U49" s="67"/>
      <c r="V49" s="99"/>
      <c r="W49" s="99"/>
      <c r="X49" s="99"/>
      <c r="Y49" s="99"/>
      <c r="Z49" s="99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7" t="s">
        <v>2622</v>
      </c>
      <c r="AQ49" s="186">
        <v>1</v>
      </c>
      <c r="AR49" s="187"/>
      <c r="AS49" s="18">
        <f>ROUND(L49*AQ49,0)</f>
        <v>1764</v>
      </c>
      <c r="AT49" s="183"/>
    </row>
    <row r="50" spans="1:47" ht="17.25" customHeight="1">
      <c r="A50" s="72"/>
    </row>
    <row r="51" spans="1:47" ht="17.25" customHeight="1">
      <c r="A51" s="72"/>
    </row>
    <row r="52" spans="1:47" ht="17.25" customHeight="1">
      <c r="A52" s="72"/>
      <c r="B52" s="72" t="s">
        <v>553</v>
      </c>
    </row>
    <row r="53" spans="1:47" ht="17.25" customHeight="1">
      <c r="A53" s="1" t="s">
        <v>2626</v>
      </c>
      <c r="B53" s="73"/>
      <c r="C53" s="155" t="s">
        <v>387</v>
      </c>
      <c r="D53" s="74"/>
      <c r="E53" s="75"/>
      <c r="F53" s="75"/>
      <c r="G53" s="75"/>
      <c r="H53" s="75"/>
      <c r="I53" s="75"/>
      <c r="J53" s="75"/>
      <c r="K53" s="11"/>
      <c r="L53" s="11"/>
      <c r="M53" s="11"/>
      <c r="N53" s="11"/>
      <c r="O53" s="11"/>
      <c r="P53" s="11"/>
      <c r="Q53" s="75"/>
      <c r="R53" s="75"/>
      <c r="S53" s="75"/>
      <c r="T53" s="7"/>
      <c r="U53" s="75"/>
      <c r="V53" s="75"/>
      <c r="W53" s="75"/>
      <c r="X53" s="151" t="s">
        <v>2627</v>
      </c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184" t="s">
        <v>388</v>
      </c>
      <c r="AT53" s="184" t="s">
        <v>389</v>
      </c>
      <c r="AU53" s="77"/>
    </row>
    <row r="54" spans="1:47" ht="17.25" customHeight="1">
      <c r="A54" s="2" t="s">
        <v>390</v>
      </c>
      <c r="B54" s="3" t="s">
        <v>391</v>
      </c>
      <c r="C54" s="16"/>
      <c r="D54" s="79"/>
      <c r="E54" s="80"/>
      <c r="F54" s="80"/>
      <c r="G54" s="80"/>
      <c r="H54" s="80"/>
      <c r="I54" s="80"/>
      <c r="J54" s="80"/>
      <c r="K54" s="15"/>
      <c r="L54" s="15"/>
      <c r="M54" s="15"/>
      <c r="N54" s="15"/>
      <c r="O54" s="15"/>
      <c r="P54" s="15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185" t="s">
        <v>392</v>
      </c>
      <c r="AT54" s="185" t="s">
        <v>393</v>
      </c>
      <c r="AU54" s="77"/>
    </row>
    <row r="55" spans="1:47" ht="17.25" customHeight="1">
      <c r="A55" s="4">
        <v>15</v>
      </c>
      <c r="B55" s="5">
        <v>2175</v>
      </c>
      <c r="C55" s="6" t="s">
        <v>554</v>
      </c>
      <c r="D55" s="192" t="s">
        <v>699</v>
      </c>
      <c r="E55" s="227"/>
      <c r="F55" s="227"/>
      <c r="G55" s="227"/>
      <c r="H55" s="227"/>
      <c r="I55" s="227"/>
      <c r="J55" s="227"/>
      <c r="K55" s="227"/>
      <c r="L55" s="181"/>
      <c r="M55" s="181"/>
      <c r="N55" s="181"/>
      <c r="O55" s="10"/>
      <c r="P55" s="66"/>
      <c r="Q55" s="12"/>
      <c r="R55" s="12"/>
      <c r="S55" s="12"/>
      <c r="T55" s="67"/>
      <c r="U55" s="67"/>
      <c r="V55" s="99"/>
      <c r="W55" s="12"/>
      <c r="X55" s="131"/>
      <c r="Y55" s="131"/>
      <c r="Z55" s="99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1"/>
      <c r="AN55" s="32"/>
      <c r="AO55" s="33"/>
      <c r="AP55" s="201" t="s">
        <v>902</v>
      </c>
      <c r="AQ55" s="202"/>
      <c r="AR55" s="203"/>
      <c r="AS55" s="296">
        <f>ROUND(L56*(1+AQ57),0)</f>
        <v>105</v>
      </c>
      <c r="AT55" s="22" t="s">
        <v>120</v>
      </c>
    </row>
    <row r="56" spans="1:47" ht="17.25" customHeight="1">
      <c r="A56" s="4">
        <v>15</v>
      </c>
      <c r="B56" s="5">
        <v>2176</v>
      </c>
      <c r="C56" s="6" t="s">
        <v>555</v>
      </c>
      <c r="D56" s="254"/>
      <c r="E56" s="255"/>
      <c r="F56" s="255"/>
      <c r="G56" s="255"/>
      <c r="H56" s="255"/>
      <c r="I56" s="255"/>
      <c r="J56" s="255"/>
      <c r="K56" s="255"/>
      <c r="L56" s="304">
        <f>L9</f>
        <v>84</v>
      </c>
      <c r="M56" s="304"/>
      <c r="N56" s="9" t="s">
        <v>394</v>
      </c>
      <c r="O56" s="82"/>
      <c r="P56" s="68" t="s">
        <v>2636</v>
      </c>
      <c r="Q56" s="12"/>
      <c r="R56" s="12"/>
      <c r="S56" s="12"/>
      <c r="T56" s="67"/>
      <c r="U56" s="67"/>
      <c r="V56" s="99"/>
      <c r="W56" s="99"/>
      <c r="X56" s="99"/>
      <c r="Y56" s="99"/>
      <c r="Z56" s="99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2622</v>
      </c>
      <c r="AN56" s="186">
        <v>1</v>
      </c>
      <c r="AO56" s="187"/>
      <c r="AP56" s="201"/>
      <c r="AQ56" s="202"/>
      <c r="AR56" s="203"/>
      <c r="AS56" s="296">
        <f>ROUND(ROUND(L56*AN56,0)*(1+AQ57),0)</f>
        <v>105</v>
      </c>
      <c r="AT56" s="22"/>
    </row>
    <row r="57" spans="1:47" ht="17.25" customHeight="1">
      <c r="A57" s="4">
        <v>15</v>
      </c>
      <c r="B57" s="5">
        <v>2177</v>
      </c>
      <c r="C57" s="6" t="s">
        <v>556</v>
      </c>
      <c r="D57" s="188" t="s">
        <v>794</v>
      </c>
      <c r="E57" s="283"/>
      <c r="F57" s="283"/>
      <c r="G57" s="283"/>
      <c r="H57" s="283"/>
      <c r="I57" s="283"/>
      <c r="J57" s="283"/>
      <c r="K57" s="283"/>
      <c r="L57" s="138"/>
      <c r="M57" s="138"/>
      <c r="N57" s="138"/>
      <c r="O57" s="10"/>
      <c r="P57" s="66"/>
      <c r="Q57" s="12"/>
      <c r="R57" s="12"/>
      <c r="S57" s="12"/>
      <c r="T57" s="67"/>
      <c r="U57" s="67"/>
      <c r="V57" s="99"/>
      <c r="W57" s="12"/>
      <c r="X57" s="131"/>
      <c r="Y57" s="131"/>
      <c r="Z57" s="99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1"/>
      <c r="AN57" s="32"/>
      <c r="AO57" s="33"/>
      <c r="AP57" s="29" t="s">
        <v>2622</v>
      </c>
      <c r="AQ57" s="199">
        <v>0.25</v>
      </c>
      <c r="AR57" s="200"/>
      <c r="AS57" s="296">
        <f>ROUND(L58*(1+AQ57),0)</f>
        <v>210</v>
      </c>
      <c r="AT57" s="22"/>
    </row>
    <row r="58" spans="1:47" ht="17.25" customHeight="1">
      <c r="A58" s="4">
        <v>15</v>
      </c>
      <c r="B58" s="5">
        <v>2178</v>
      </c>
      <c r="C58" s="6" t="s">
        <v>557</v>
      </c>
      <c r="D58" s="302"/>
      <c r="E58" s="303"/>
      <c r="F58" s="303"/>
      <c r="G58" s="303"/>
      <c r="H58" s="303"/>
      <c r="I58" s="303"/>
      <c r="J58" s="303"/>
      <c r="K58" s="303"/>
      <c r="L58" s="304">
        <f>L11</f>
        <v>168</v>
      </c>
      <c r="M58" s="304"/>
      <c r="N58" s="9" t="s">
        <v>394</v>
      </c>
      <c r="O58" s="82"/>
      <c r="P58" s="68" t="s">
        <v>2636</v>
      </c>
      <c r="Q58" s="12"/>
      <c r="R58" s="12"/>
      <c r="S58" s="12"/>
      <c r="T58" s="67"/>
      <c r="U58" s="67"/>
      <c r="V58" s="99"/>
      <c r="W58" s="99"/>
      <c r="X58" s="99"/>
      <c r="Y58" s="99"/>
      <c r="Z58" s="99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2622</v>
      </c>
      <c r="AN58" s="186">
        <v>1</v>
      </c>
      <c r="AO58" s="187"/>
      <c r="AR58" s="51" t="s">
        <v>898</v>
      </c>
      <c r="AS58" s="296">
        <f>ROUND(ROUND(L58*AN58,0)*(1+AQ57),0)</f>
        <v>210</v>
      </c>
      <c r="AT58" s="22"/>
    </row>
    <row r="59" spans="1:47" ht="17.25" customHeight="1">
      <c r="A59" s="4">
        <v>15</v>
      </c>
      <c r="B59" s="5">
        <v>2179</v>
      </c>
      <c r="C59" s="6" t="s">
        <v>558</v>
      </c>
      <c r="D59" s="192" t="s">
        <v>795</v>
      </c>
      <c r="E59" s="283"/>
      <c r="F59" s="283"/>
      <c r="G59" s="283"/>
      <c r="H59" s="283"/>
      <c r="I59" s="283"/>
      <c r="J59" s="283"/>
      <c r="K59" s="283"/>
      <c r="L59" s="161"/>
      <c r="M59" s="161"/>
      <c r="N59" s="161"/>
      <c r="O59" s="10"/>
      <c r="P59" s="66"/>
      <c r="Q59" s="12"/>
      <c r="R59" s="12"/>
      <c r="S59" s="12"/>
      <c r="T59" s="67"/>
      <c r="U59" s="67"/>
      <c r="V59" s="99"/>
      <c r="W59" s="12"/>
      <c r="X59" s="131"/>
      <c r="Y59" s="131"/>
      <c r="Z59" s="99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1"/>
      <c r="AN59" s="32"/>
      <c r="AO59" s="33"/>
      <c r="AS59" s="296">
        <f>ROUND(L60*(1+AQ57),0)</f>
        <v>315</v>
      </c>
      <c r="AT59" s="22"/>
    </row>
    <row r="60" spans="1:47" ht="17.25" customHeight="1">
      <c r="A60" s="4">
        <v>15</v>
      </c>
      <c r="B60" s="5">
        <v>2180</v>
      </c>
      <c r="C60" s="6" t="s">
        <v>559</v>
      </c>
      <c r="D60" s="302"/>
      <c r="E60" s="303"/>
      <c r="F60" s="303"/>
      <c r="G60" s="303"/>
      <c r="H60" s="303"/>
      <c r="I60" s="303"/>
      <c r="J60" s="303"/>
      <c r="K60" s="303"/>
      <c r="L60" s="304">
        <f>L13</f>
        <v>252</v>
      </c>
      <c r="M60" s="304"/>
      <c r="N60" s="9" t="s">
        <v>394</v>
      </c>
      <c r="O60" s="82"/>
      <c r="P60" s="68" t="s">
        <v>2636</v>
      </c>
      <c r="Q60" s="12"/>
      <c r="R60" s="12"/>
      <c r="S60" s="12"/>
      <c r="T60" s="67"/>
      <c r="U60" s="67"/>
      <c r="V60" s="99"/>
      <c r="W60" s="99"/>
      <c r="X60" s="99"/>
      <c r="Y60" s="99"/>
      <c r="Z60" s="99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2622</v>
      </c>
      <c r="AN60" s="186">
        <v>1</v>
      </c>
      <c r="AO60" s="187"/>
      <c r="AS60" s="296">
        <f>ROUND(ROUND(L60*AN60,0)*(1+AQ57),0)</f>
        <v>315</v>
      </c>
      <c r="AT60" s="22"/>
    </row>
    <row r="61" spans="1:47" ht="17.25" customHeight="1">
      <c r="A61" s="4">
        <v>15</v>
      </c>
      <c r="B61" s="5">
        <v>2181</v>
      </c>
      <c r="C61" s="6" t="s">
        <v>560</v>
      </c>
      <c r="D61" s="192" t="s">
        <v>796</v>
      </c>
      <c r="E61" s="283"/>
      <c r="F61" s="283"/>
      <c r="G61" s="283"/>
      <c r="H61" s="283"/>
      <c r="I61" s="283"/>
      <c r="J61" s="283"/>
      <c r="K61" s="283"/>
      <c r="L61" s="161"/>
      <c r="M61" s="161"/>
      <c r="N61" s="161"/>
      <c r="O61" s="10"/>
      <c r="P61" s="66"/>
      <c r="Q61" s="12"/>
      <c r="R61" s="12"/>
      <c r="S61" s="12"/>
      <c r="T61" s="67"/>
      <c r="U61" s="67"/>
      <c r="V61" s="99"/>
      <c r="W61" s="12"/>
      <c r="X61" s="131"/>
      <c r="Y61" s="131"/>
      <c r="Z61" s="99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1"/>
      <c r="AN61" s="32"/>
      <c r="AO61" s="33"/>
      <c r="AR61" s="82"/>
      <c r="AS61" s="296">
        <f>ROUND(L62*(1+AQ57),0)</f>
        <v>420</v>
      </c>
      <c r="AT61" s="22"/>
    </row>
    <row r="62" spans="1:47" ht="17.25" customHeight="1">
      <c r="A62" s="4">
        <v>15</v>
      </c>
      <c r="B62" s="5">
        <v>2182</v>
      </c>
      <c r="C62" s="6" t="s">
        <v>561</v>
      </c>
      <c r="D62" s="302"/>
      <c r="E62" s="303"/>
      <c r="F62" s="303"/>
      <c r="G62" s="303"/>
      <c r="H62" s="303"/>
      <c r="I62" s="303"/>
      <c r="J62" s="303"/>
      <c r="K62" s="303"/>
      <c r="L62" s="304">
        <f>L15</f>
        <v>336</v>
      </c>
      <c r="M62" s="304"/>
      <c r="N62" s="9" t="s">
        <v>394</v>
      </c>
      <c r="O62" s="82"/>
      <c r="P62" s="68" t="s">
        <v>2636</v>
      </c>
      <c r="Q62" s="12"/>
      <c r="R62" s="12"/>
      <c r="S62" s="12"/>
      <c r="T62" s="67"/>
      <c r="U62" s="67"/>
      <c r="V62" s="99"/>
      <c r="W62" s="99"/>
      <c r="X62" s="99"/>
      <c r="Y62" s="99"/>
      <c r="Z62" s="99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7" t="s">
        <v>2622</v>
      </c>
      <c r="AN62" s="186">
        <v>1</v>
      </c>
      <c r="AO62" s="187"/>
      <c r="AS62" s="296">
        <f>ROUND(ROUND(L62*AN62,0)*(1+AQ57),0)</f>
        <v>420</v>
      </c>
      <c r="AT62" s="22"/>
    </row>
    <row r="63" spans="1:47" ht="17.25" customHeight="1">
      <c r="A63" s="4">
        <v>15</v>
      </c>
      <c r="B63" s="5">
        <v>2183</v>
      </c>
      <c r="C63" s="6" t="s">
        <v>562</v>
      </c>
      <c r="D63" s="192" t="s">
        <v>797</v>
      </c>
      <c r="E63" s="283"/>
      <c r="F63" s="283"/>
      <c r="G63" s="283"/>
      <c r="H63" s="283"/>
      <c r="I63" s="283"/>
      <c r="J63" s="283"/>
      <c r="K63" s="283"/>
      <c r="L63" s="161"/>
      <c r="M63" s="161"/>
      <c r="N63" s="161"/>
      <c r="O63" s="10"/>
      <c r="P63" s="66"/>
      <c r="Q63" s="12"/>
      <c r="R63" s="12"/>
      <c r="S63" s="12"/>
      <c r="T63" s="67"/>
      <c r="U63" s="67"/>
      <c r="V63" s="99"/>
      <c r="W63" s="12"/>
      <c r="X63" s="131"/>
      <c r="Y63" s="131"/>
      <c r="Z63" s="99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31"/>
      <c r="AN63" s="32"/>
      <c r="AO63" s="33"/>
      <c r="AP63" s="34"/>
      <c r="AQ63" s="30"/>
      <c r="AR63" s="31"/>
      <c r="AS63" s="296">
        <f>ROUND(L64*(1+AQ57),0)</f>
        <v>525</v>
      </c>
      <c r="AT63" s="22"/>
    </row>
    <row r="64" spans="1:47" ht="17.25" customHeight="1">
      <c r="A64" s="4">
        <v>15</v>
      </c>
      <c r="B64" s="5">
        <v>2184</v>
      </c>
      <c r="C64" s="6" t="s">
        <v>563</v>
      </c>
      <c r="D64" s="302"/>
      <c r="E64" s="303"/>
      <c r="F64" s="303"/>
      <c r="G64" s="303"/>
      <c r="H64" s="303"/>
      <c r="I64" s="303"/>
      <c r="J64" s="303"/>
      <c r="K64" s="303"/>
      <c r="L64" s="304">
        <f>L17</f>
        <v>420</v>
      </c>
      <c r="M64" s="304"/>
      <c r="N64" s="15" t="s">
        <v>394</v>
      </c>
      <c r="O64" s="83"/>
      <c r="P64" s="68" t="s">
        <v>2636</v>
      </c>
      <c r="Q64" s="12"/>
      <c r="R64" s="12"/>
      <c r="S64" s="12"/>
      <c r="T64" s="67"/>
      <c r="U64" s="67"/>
      <c r="V64" s="99"/>
      <c r="W64" s="99"/>
      <c r="X64" s="99"/>
      <c r="Y64" s="99"/>
      <c r="Z64" s="99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2622</v>
      </c>
      <c r="AN64" s="186">
        <v>1</v>
      </c>
      <c r="AO64" s="187"/>
      <c r="AP64" s="46"/>
      <c r="AQ64" s="135"/>
      <c r="AR64" s="136"/>
      <c r="AS64" s="18">
        <f>ROUND(ROUND(L64*AN64,0)*(1+AQ57),0)</f>
        <v>525</v>
      </c>
      <c r="AT64" s="183"/>
    </row>
    <row r="65" spans="1:46" ht="17.25" customHeight="1">
      <c r="A65" s="72"/>
    </row>
    <row r="66" spans="1:46" ht="17.100000000000001" customHeight="1">
      <c r="A66" s="20"/>
      <c r="B66" s="20"/>
      <c r="C66" s="9"/>
      <c r="D66" s="9"/>
      <c r="E66" s="9"/>
      <c r="F66" s="9"/>
      <c r="G66" s="9"/>
      <c r="H66" s="9"/>
      <c r="I66" s="25"/>
      <c r="J66" s="25"/>
      <c r="K66" s="9"/>
      <c r="L66" s="9"/>
      <c r="M66" s="9"/>
      <c r="N66" s="9"/>
      <c r="O66" s="9"/>
      <c r="P66" s="9"/>
      <c r="Q66" s="9"/>
      <c r="R66" s="9"/>
      <c r="S66" s="9"/>
      <c r="T66" s="9"/>
      <c r="U66" s="19"/>
      <c r="V66" s="19"/>
      <c r="W66" s="9"/>
      <c r="X66" s="141"/>
      <c r="Y66" s="23"/>
      <c r="Z66" s="9"/>
      <c r="AA66" s="9"/>
      <c r="AB66" s="9"/>
      <c r="AC66" s="141"/>
      <c r="AD66" s="23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7"/>
      <c r="AT66" s="77"/>
    </row>
    <row r="67" spans="1:46" ht="17.100000000000001" customHeight="1">
      <c r="A67" s="20"/>
      <c r="B67" s="2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9"/>
      <c r="V67" s="19"/>
      <c r="W67" s="9"/>
      <c r="X67" s="19"/>
      <c r="Y67" s="23"/>
      <c r="Z67" s="9"/>
      <c r="AA67" s="9"/>
      <c r="AB67" s="9"/>
      <c r="AC67" s="141"/>
      <c r="AD67" s="23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7"/>
      <c r="AT67" s="77"/>
    </row>
    <row r="68" spans="1:46" ht="17.100000000000001" customHeight="1">
      <c r="A68" s="20"/>
      <c r="B68" s="2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9"/>
      <c r="V68" s="19"/>
      <c r="W68" s="9"/>
      <c r="X68" s="19"/>
      <c r="Y68" s="23"/>
      <c r="Z68" s="9"/>
      <c r="AA68" s="9"/>
      <c r="AB68" s="9"/>
      <c r="AC68" s="8"/>
      <c r="AD68" s="8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27"/>
      <c r="AT68" s="77"/>
    </row>
    <row r="69" spans="1:46" ht="17.100000000000001" customHeight="1">
      <c r="A69" s="20"/>
      <c r="B69" s="2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8"/>
      <c r="U69" s="84"/>
      <c r="V69" s="84"/>
      <c r="W69" s="77"/>
      <c r="X69" s="84"/>
      <c r="Y69" s="23"/>
      <c r="Z69" s="9"/>
      <c r="AA69" s="9"/>
      <c r="AB69" s="9"/>
      <c r="AC69" s="141"/>
      <c r="AD69" s="23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7"/>
      <c r="AT69" s="77"/>
    </row>
    <row r="70" spans="1:46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9"/>
      <c r="U70" s="141"/>
      <c r="V70" s="23"/>
      <c r="W70" s="9"/>
      <c r="X70" s="19"/>
      <c r="Y70" s="23"/>
      <c r="Z70" s="9"/>
      <c r="AA70" s="9"/>
      <c r="AB70" s="9"/>
      <c r="AC70" s="141"/>
      <c r="AD70" s="23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77"/>
    </row>
    <row r="71" spans="1:46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9"/>
      <c r="V71" s="23"/>
      <c r="W71" s="9"/>
      <c r="X71" s="19"/>
      <c r="Y71" s="23"/>
      <c r="Z71" s="9"/>
      <c r="AA71" s="9"/>
      <c r="AB71" s="9"/>
      <c r="AC71" s="8"/>
      <c r="AD71" s="8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27"/>
      <c r="AT71" s="77"/>
    </row>
    <row r="72" spans="1:46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9"/>
      <c r="V72" s="23"/>
      <c r="W72" s="9"/>
      <c r="X72" s="141"/>
      <c r="Y72" s="23"/>
      <c r="Z72" s="9"/>
      <c r="AA72" s="9"/>
      <c r="AB72" s="9"/>
      <c r="AC72" s="141"/>
      <c r="AD72" s="23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7"/>
      <c r="AT72" s="77"/>
    </row>
  </sheetData>
  <mergeCells count="80">
    <mergeCell ref="AN64:AO64"/>
    <mergeCell ref="L64:M64"/>
    <mergeCell ref="D44:K45"/>
    <mergeCell ref="D46:K47"/>
    <mergeCell ref="D48:K49"/>
    <mergeCell ref="D61:K62"/>
    <mergeCell ref="D63:K64"/>
    <mergeCell ref="AN56:AO56"/>
    <mergeCell ref="AN60:AO60"/>
    <mergeCell ref="AN58:AO58"/>
    <mergeCell ref="D28:K29"/>
    <mergeCell ref="D30:K31"/>
    <mergeCell ref="AN62:AO62"/>
    <mergeCell ref="L62:M62"/>
    <mergeCell ref="D32:K33"/>
    <mergeCell ref="D34:K35"/>
    <mergeCell ref="D36:K37"/>
    <mergeCell ref="D38:K39"/>
    <mergeCell ref="D40:K41"/>
    <mergeCell ref="D42:K43"/>
    <mergeCell ref="L47:M47"/>
    <mergeCell ref="L60:M60"/>
    <mergeCell ref="D18:K19"/>
    <mergeCell ref="D20:K21"/>
    <mergeCell ref="D22:K23"/>
    <mergeCell ref="D24:K25"/>
    <mergeCell ref="D26:K27"/>
    <mergeCell ref="D8:K9"/>
    <mergeCell ref="D10:K11"/>
    <mergeCell ref="D12:K13"/>
    <mergeCell ref="D14:K15"/>
    <mergeCell ref="D16:K17"/>
    <mergeCell ref="AQ43:AR43"/>
    <mergeCell ref="L43:M43"/>
    <mergeCell ref="D59:K60"/>
    <mergeCell ref="AQ41:AR41"/>
    <mergeCell ref="L41:M41"/>
    <mergeCell ref="AQ45:AR45"/>
    <mergeCell ref="L45:M45"/>
    <mergeCell ref="D55:K56"/>
    <mergeCell ref="D57:K58"/>
    <mergeCell ref="AQ47:AR47"/>
    <mergeCell ref="L58:M58"/>
    <mergeCell ref="AQ49:AR49"/>
    <mergeCell ref="L49:M49"/>
    <mergeCell ref="AQ57:AR57"/>
    <mergeCell ref="AP55:AR56"/>
    <mergeCell ref="L56:M56"/>
    <mergeCell ref="AQ35:AR35"/>
    <mergeCell ref="L35:M35"/>
    <mergeCell ref="AQ33:AR33"/>
    <mergeCell ref="L33:M33"/>
    <mergeCell ref="AQ39:AR39"/>
    <mergeCell ref="L39:M39"/>
    <mergeCell ref="AQ37:AR37"/>
    <mergeCell ref="L37:M37"/>
    <mergeCell ref="AQ27:AR27"/>
    <mergeCell ref="L27:M27"/>
    <mergeCell ref="AQ25:AR25"/>
    <mergeCell ref="L25:M25"/>
    <mergeCell ref="AQ31:AR31"/>
    <mergeCell ref="L31:M31"/>
    <mergeCell ref="AQ29:AR29"/>
    <mergeCell ref="L29:M29"/>
    <mergeCell ref="AQ19:AR19"/>
    <mergeCell ref="L19:M19"/>
    <mergeCell ref="AQ17:AR17"/>
    <mergeCell ref="L17:M17"/>
    <mergeCell ref="AQ23:AR23"/>
    <mergeCell ref="L23:M23"/>
    <mergeCell ref="AQ21:AR21"/>
    <mergeCell ref="L21:M21"/>
    <mergeCell ref="L9:M9"/>
    <mergeCell ref="AQ9:AR9"/>
    <mergeCell ref="AQ15:AR15"/>
    <mergeCell ref="L15:M15"/>
    <mergeCell ref="L13:M13"/>
    <mergeCell ref="L11:M11"/>
    <mergeCell ref="AQ13:AR13"/>
    <mergeCell ref="AQ11:AR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5" max="4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U73"/>
  <sheetViews>
    <sheetView view="pageBreakPreview" topLeftCell="B1" zoomScale="85" zoomScaleNormal="100" zoomScaleSheetLayoutView="85" workbookViewId="0">
      <selection activeCell="AQ2" sqref="AQ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8.625" style="50" customWidth="1"/>
    <col min="4" max="10" width="2.375" style="78" customWidth="1"/>
    <col min="11" max="12" width="2.375" style="50" customWidth="1"/>
    <col min="13" max="13" width="3.1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54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5"/>
      <c r="V6" s="75"/>
      <c r="W6" s="75"/>
      <c r="X6" s="151" t="s">
        <v>204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2185</v>
      </c>
      <c r="C8" s="6" t="s">
        <v>55</v>
      </c>
      <c r="D8" s="188" t="s">
        <v>700</v>
      </c>
      <c r="E8" s="283"/>
      <c r="F8" s="283"/>
      <c r="G8" s="283"/>
      <c r="H8" s="283"/>
      <c r="I8" s="283"/>
      <c r="J8" s="283"/>
      <c r="K8" s="283"/>
      <c r="L8" s="181"/>
      <c r="M8" s="181"/>
      <c r="N8" s="181"/>
      <c r="O8" s="93"/>
      <c r="P8" s="12"/>
      <c r="Q8" s="12"/>
      <c r="R8" s="12"/>
      <c r="S8" s="12"/>
      <c r="T8" s="67"/>
      <c r="U8" s="67"/>
      <c r="V8" s="99"/>
      <c r="W8" s="12"/>
      <c r="X8" s="131"/>
      <c r="Y8" s="131"/>
      <c r="Z8" s="9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201" t="s">
        <v>901</v>
      </c>
      <c r="AQ8" s="202"/>
      <c r="AR8" s="203"/>
      <c r="AS8" s="296">
        <f>ROUND(L9*(1+AQ10),0)</f>
        <v>105</v>
      </c>
      <c r="AT8" s="22" t="s">
        <v>120</v>
      </c>
    </row>
    <row r="9" spans="1:47" ht="17.100000000000001" customHeight="1">
      <c r="A9" s="4">
        <v>15</v>
      </c>
      <c r="B9" s="5">
        <v>2186</v>
      </c>
      <c r="C9" s="6" t="s">
        <v>56</v>
      </c>
      <c r="D9" s="302"/>
      <c r="E9" s="303"/>
      <c r="F9" s="303"/>
      <c r="G9" s="303"/>
      <c r="H9" s="303"/>
      <c r="I9" s="303"/>
      <c r="J9" s="303"/>
      <c r="K9" s="303"/>
      <c r="L9" s="304">
        <v>84</v>
      </c>
      <c r="M9" s="304"/>
      <c r="N9" s="9" t="s">
        <v>394</v>
      </c>
      <c r="O9" s="94"/>
      <c r="P9" s="35" t="s">
        <v>2636</v>
      </c>
      <c r="Q9" s="12"/>
      <c r="R9" s="12"/>
      <c r="S9" s="12"/>
      <c r="T9" s="67"/>
      <c r="U9" s="67"/>
      <c r="V9" s="99"/>
      <c r="W9" s="99"/>
      <c r="X9" s="99"/>
      <c r="Y9" s="99"/>
      <c r="Z9" s="9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201"/>
      <c r="AQ9" s="202"/>
      <c r="AR9" s="203"/>
      <c r="AS9" s="296">
        <f>ROUND(ROUND(L9*AN9,0)*(1+AQ10),0)</f>
        <v>105</v>
      </c>
      <c r="AT9" s="22"/>
    </row>
    <row r="10" spans="1:47" ht="17.100000000000001" customHeight="1">
      <c r="A10" s="4">
        <v>15</v>
      </c>
      <c r="B10" s="5">
        <v>2187</v>
      </c>
      <c r="C10" s="6" t="s">
        <v>57</v>
      </c>
      <c r="D10" s="188" t="s">
        <v>798</v>
      </c>
      <c r="E10" s="283"/>
      <c r="F10" s="283"/>
      <c r="G10" s="283"/>
      <c r="H10" s="283"/>
      <c r="I10" s="283"/>
      <c r="J10" s="283"/>
      <c r="K10" s="283"/>
      <c r="L10" s="305"/>
      <c r="M10" s="305"/>
      <c r="N10" s="138"/>
      <c r="O10" s="10"/>
      <c r="P10" s="12"/>
      <c r="Q10" s="12"/>
      <c r="R10" s="12"/>
      <c r="S10" s="12"/>
      <c r="T10" s="67"/>
      <c r="U10" s="67"/>
      <c r="V10" s="99"/>
      <c r="W10" s="12"/>
      <c r="X10" s="131"/>
      <c r="Y10" s="131"/>
      <c r="Z10" s="99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29" t="s">
        <v>2622</v>
      </c>
      <c r="AQ10" s="199">
        <v>0.25</v>
      </c>
      <c r="AR10" s="200"/>
      <c r="AS10" s="296">
        <f>ROUND(L11*(1+AQ10),0)</f>
        <v>210</v>
      </c>
      <c r="AT10" s="22"/>
    </row>
    <row r="11" spans="1:47" ht="17.100000000000001" customHeight="1">
      <c r="A11" s="4">
        <v>15</v>
      </c>
      <c r="B11" s="5">
        <v>2188</v>
      </c>
      <c r="C11" s="6" t="s">
        <v>58</v>
      </c>
      <c r="D11" s="302"/>
      <c r="E11" s="303"/>
      <c r="F11" s="303"/>
      <c r="G11" s="303"/>
      <c r="H11" s="303"/>
      <c r="I11" s="303"/>
      <c r="J11" s="303"/>
      <c r="K11" s="303"/>
      <c r="L11" s="304">
        <f>L9+$L$9</f>
        <v>168</v>
      </c>
      <c r="M11" s="304"/>
      <c r="N11" s="9" t="s">
        <v>394</v>
      </c>
      <c r="O11" s="82"/>
      <c r="P11" s="35" t="s">
        <v>2636</v>
      </c>
      <c r="Q11" s="12"/>
      <c r="R11" s="12"/>
      <c r="S11" s="12"/>
      <c r="T11" s="67"/>
      <c r="U11" s="67"/>
      <c r="V11" s="99"/>
      <c r="W11" s="99"/>
      <c r="X11" s="99"/>
      <c r="Y11" s="99"/>
      <c r="Z11" s="9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R11" s="51" t="s">
        <v>898</v>
      </c>
      <c r="AS11" s="296">
        <f>ROUND(ROUND(L11*AN11,0)*(1+AQ10),0)</f>
        <v>210</v>
      </c>
      <c r="AT11" s="22"/>
    </row>
    <row r="12" spans="1:47" ht="17.100000000000001" customHeight="1">
      <c r="A12" s="4">
        <v>15</v>
      </c>
      <c r="B12" s="5">
        <v>2189</v>
      </c>
      <c r="C12" s="6" t="s">
        <v>59</v>
      </c>
      <c r="D12" s="192" t="s">
        <v>799</v>
      </c>
      <c r="E12" s="283"/>
      <c r="F12" s="283"/>
      <c r="G12" s="283"/>
      <c r="H12" s="283"/>
      <c r="I12" s="283"/>
      <c r="J12" s="283"/>
      <c r="K12" s="283"/>
      <c r="L12" s="305"/>
      <c r="M12" s="305"/>
      <c r="N12" s="161"/>
      <c r="O12" s="10"/>
      <c r="P12" s="12"/>
      <c r="Q12" s="12"/>
      <c r="R12" s="12"/>
      <c r="S12" s="12"/>
      <c r="T12" s="67"/>
      <c r="U12" s="67"/>
      <c r="V12" s="99"/>
      <c r="W12" s="12"/>
      <c r="X12" s="131"/>
      <c r="Y12" s="131"/>
      <c r="Z12" s="99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S12" s="296">
        <f>ROUND(L13*(1+AQ10),0)</f>
        <v>315</v>
      </c>
      <c r="AT12" s="22"/>
    </row>
    <row r="13" spans="1:47" ht="17.100000000000001" customHeight="1">
      <c r="A13" s="4">
        <v>15</v>
      </c>
      <c r="B13" s="5">
        <v>2190</v>
      </c>
      <c r="C13" s="6" t="s">
        <v>60</v>
      </c>
      <c r="D13" s="302"/>
      <c r="E13" s="303"/>
      <c r="F13" s="303"/>
      <c r="G13" s="303"/>
      <c r="H13" s="303"/>
      <c r="I13" s="303"/>
      <c r="J13" s="303"/>
      <c r="K13" s="303"/>
      <c r="L13" s="304">
        <f>L11+$L$9</f>
        <v>252</v>
      </c>
      <c r="M13" s="304"/>
      <c r="N13" s="9" t="s">
        <v>394</v>
      </c>
      <c r="O13" s="82"/>
      <c r="P13" s="35" t="s">
        <v>2636</v>
      </c>
      <c r="Q13" s="12"/>
      <c r="R13" s="12"/>
      <c r="S13" s="12"/>
      <c r="T13" s="67"/>
      <c r="U13" s="67"/>
      <c r="V13" s="99"/>
      <c r="W13" s="99"/>
      <c r="X13" s="99"/>
      <c r="Y13" s="99"/>
      <c r="Z13" s="9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S13" s="296">
        <f>ROUND(ROUND(L13*AN13,0)*(1+AQ10),0)</f>
        <v>315</v>
      </c>
      <c r="AT13" s="22"/>
    </row>
    <row r="14" spans="1:47" ht="17.100000000000001" customHeight="1">
      <c r="A14" s="4">
        <v>15</v>
      </c>
      <c r="B14" s="5">
        <v>2191</v>
      </c>
      <c r="C14" s="6" t="s">
        <v>61</v>
      </c>
      <c r="D14" s="192" t="s">
        <v>800</v>
      </c>
      <c r="E14" s="283"/>
      <c r="F14" s="283"/>
      <c r="G14" s="283"/>
      <c r="H14" s="283"/>
      <c r="I14" s="283"/>
      <c r="J14" s="283"/>
      <c r="K14" s="283"/>
      <c r="L14" s="305"/>
      <c r="M14" s="305"/>
      <c r="N14" s="161"/>
      <c r="O14" s="10"/>
      <c r="P14" s="12"/>
      <c r="Q14" s="12"/>
      <c r="R14" s="12"/>
      <c r="S14" s="12"/>
      <c r="T14" s="67"/>
      <c r="U14" s="67"/>
      <c r="V14" s="99"/>
      <c r="W14" s="12"/>
      <c r="X14" s="131"/>
      <c r="Y14" s="131"/>
      <c r="Z14" s="99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R14" s="82"/>
      <c r="AS14" s="296">
        <f>ROUND(L15*(1+AQ10),0)</f>
        <v>420</v>
      </c>
      <c r="AT14" s="22"/>
    </row>
    <row r="15" spans="1:47" ht="17.100000000000001" customHeight="1">
      <c r="A15" s="4">
        <v>15</v>
      </c>
      <c r="B15" s="5">
        <v>2192</v>
      </c>
      <c r="C15" s="6" t="s">
        <v>62</v>
      </c>
      <c r="D15" s="302"/>
      <c r="E15" s="303"/>
      <c r="F15" s="303"/>
      <c r="G15" s="303"/>
      <c r="H15" s="303"/>
      <c r="I15" s="303"/>
      <c r="J15" s="303"/>
      <c r="K15" s="303"/>
      <c r="L15" s="304">
        <f>L13+$L$9</f>
        <v>336</v>
      </c>
      <c r="M15" s="304"/>
      <c r="N15" s="9" t="s">
        <v>394</v>
      </c>
      <c r="O15" s="82"/>
      <c r="P15" s="35" t="s">
        <v>2636</v>
      </c>
      <c r="Q15" s="12"/>
      <c r="R15" s="12"/>
      <c r="S15" s="12"/>
      <c r="T15" s="67"/>
      <c r="U15" s="67"/>
      <c r="V15" s="99"/>
      <c r="W15" s="99"/>
      <c r="X15" s="99"/>
      <c r="Y15" s="99"/>
      <c r="Z15" s="9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S15" s="296">
        <f>ROUND(ROUND(L15*AN15,0)*(1+AQ10),0)</f>
        <v>420</v>
      </c>
      <c r="AT15" s="22"/>
    </row>
    <row r="16" spans="1:47" ht="17.100000000000001" customHeight="1">
      <c r="A16" s="4">
        <v>15</v>
      </c>
      <c r="B16" s="5">
        <v>2193</v>
      </c>
      <c r="C16" s="6" t="s">
        <v>63</v>
      </c>
      <c r="D16" s="192" t="s">
        <v>801</v>
      </c>
      <c r="E16" s="283"/>
      <c r="F16" s="283"/>
      <c r="G16" s="283"/>
      <c r="H16" s="283"/>
      <c r="I16" s="283"/>
      <c r="J16" s="283"/>
      <c r="K16" s="283"/>
      <c r="L16" s="305"/>
      <c r="M16" s="305"/>
      <c r="N16" s="161"/>
      <c r="O16" s="10"/>
      <c r="P16" s="12"/>
      <c r="Q16" s="12"/>
      <c r="R16" s="12"/>
      <c r="S16" s="12"/>
      <c r="T16" s="67"/>
      <c r="U16" s="67"/>
      <c r="V16" s="99"/>
      <c r="W16" s="12"/>
      <c r="X16" s="131"/>
      <c r="Y16" s="131"/>
      <c r="Z16" s="99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34"/>
      <c r="AQ16" s="30"/>
      <c r="AR16" s="31"/>
      <c r="AS16" s="296">
        <f>ROUND(L17*(1+AQ10),0)</f>
        <v>525</v>
      </c>
      <c r="AT16" s="22"/>
    </row>
    <row r="17" spans="1:47" ht="17.100000000000001" customHeight="1">
      <c r="A17" s="4">
        <v>15</v>
      </c>
      <c r="B17" s="5">
        <v>2194</v>
      </c>
      <c r="C17" s="6" t="s">
        <v>64</v>
      </c>
      <c r="D17" s="302"/>
      <c r="E17" s="303"/>
      <c r="F17" s="303"/>
      <c r="G17" s="303"/>
      <c r="H17" s="303"/>
      <c r="I17" s="303"/>
      <c r="J17" s="303"/>
      <c r="K17" s="303"/>
      <c r="L17" s="304">
        <f>L15+$L$9</f>
        <v>420</v>
      </c>
      <c r="M17" s="304"/>
      <c r="N17" s="9" t="s">
        <v>394</v>
      </c>
      <c r="O17" s="82"/>
      <c r="P17" s="35" t="s">
        <v>2636</v>
      </c>
      <c r="Q17" s="12"/>
      <c r="R17" s="12"/>
      <c r="S17" s="12"/>
      <c r="T17" s="67"/>
      <c r="U17" s="67"/>
      <c r="V17" s="99"/>
      <c r="W17" s="99"/>
      <c r="X17" s="99"/>
      <c r="Y17" s="99"/>
      <c r="Z17" s="9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P17" s="43"/>
      <c r="AQ17" s="141"/>
      <c r="AR17" s="142"/>
      <c r="AS17" s="296">
        <f>ROUND(ROUND(L17*AN17,0)*(1+AQ10),0)</f>
        <v>525</v>
      </c>
      <c r="AT17" s="22"/>
    </row>
    <row r="18" spans="1:47" ht="17.100000000000001" customHeight="1">
      <c r="A18" s="4">
        <v>15</v>
      </c>
      <c r="B18" s="5">
        <v>2195</v>
      </c>
      <c r="C18" s="6" t="s">
        <v>65</v>
      </c>
      <c r="D18" s="192" t="s">
        <v>802</v>
      </c>
      <c r="E18" s="283"/>
      <c r="F18" s="283"/>
      <c r="G18" s="283"/>
      <c r="H18" s="283"/>
      <c r="I18" s="283"/>
      <c r="J18" s="283"/>
      <c r="K18" s="283"/>
      <c r="L18" s="305"/>
      <c r="M18" s="305"/>
      <c r="N18" s="161"/>
      <c r="O18" s="10"/>
      <c r="P18" s="12"/>
      <c r="Q18" s="12"/>
      <c r="R18" s="12"/>
      <c r="S18" s="12"/>
      <c r="T18" s="67"/>
      <c r="U18" s="67"/>
      <c r="V18" s="99"/>
      <c r="W18" s="12"/>
      <c r="X18" s="131"/>
      <c r="Y18" s="131"/>
      <c r="Z18" s="99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9"/>
      <c r="AQ18" s="30"/>
      <c r="AR18" s="31"/>
      <c r="AS18" s="296">
        <f>ROUND(L19*(1+AQ10),0)</f>
        <v>630</v>
      </c>
      <c r="AT18" s="22"/>
    </row>
    <row r="19" spans="1:47" ht="17.100000000000001" customHeight="1">
      <c r="A19" s="4">
        <v>15</v>
      </c>
      <c r="B19" s="5">
        <v>2196</v>
      </c>
      <c r="C19" s="6" t="s">
        <v>66</v>
      </c>
      <c r="D19" s="302"/>
      <c r="E19" s="303"/>
      <c r="F19" s="303"/>
      <c r="G19" s="303"/>
      <c r="H19" s="303"/>
      <c r="I19" s="303"/>
      <c r="J19" s="303"/>
      <c r="K19" s="303"/>
      <c r="L19" s="304">
        <f>L17+$L$9</f>
        <v>504</v>
      </c>
      <c r="M19" s="304"/>
      <c r="N19" s="9" t="s">
        <v>394</v>
      </c>
      <c r="O19" s="82"/>
      <c r="P19" s="35" t="s">
        <v>2636</v>
      </c>
      <c r="Q19" s="12"/>
      <c r="R19" s="12"/>
      <c r="S19" s="12"/>
      <c r="T19" s="67"/>
      <c r="U19" s="67"/>
      <c r="V19" s="99"/>
      <c r="W19" s="99"/>
      <c r="X19" s="99"/>
      <c r="Y19" s="99"/>
      <c r="Z19" s="9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6"/>
      <c r="AP19" s="85"/>
      <c r="AQ19" s="77"/>
      <c r="AR19" s="82"/>
      <c r="AS19" s="296">
        <f>ROUND(ROUND(L19*AN19,0)*(1+AQ10),0)</f>
        <v>630</v>
      </c>
      <c r="AT19" s="22"/>
    </row>
    <row r="20" spans="1:47" ht="17.100000000000001" customHeight="1">
      <c r="A20" s="4">
        <v>15</v>
      </c>
      <c r="B20" s="5">
        <v>2197</v>
      </c>
      <c r="C20" s="6" t="s">
        <v>381</v>
      </c>
      <c r="D20" s="192" t="s">
        <v>803</v>
      </c>
      <c r="E20" s="283"/>
      <c r="F20" s="283"/>
      <c r="G20" s="283"/>
      <c r="H20" s="283"/>
      <c r="I20" s="283"/>
      <c r="J20" s="283"/>
      <c r="K20" s="283"/>
      <c r="L20" s="305"/>
      <c r="M20" s="305"/>
      <c r="N20" s="161"/>
      <c r="O20" s="10"/>
      <c r="P20" s="12"/>
      <c r="Q20" s="12"/>
      <c r="R20" s="12"/>
      <c r="S20" s="12"/>
      <c r="T20" s="67"/>
      <c r="U20" s="67"/>
      <c r="V20" s="99"/>
      <c r="W20" s="12"/>
      <c r="X20" s="131"/>
      <c r="Y20" s="131"/>
      <c r="Z20" s="99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2"/>
      <c r="AP20" s="85"/>
      <c r="AQ20" s="77"/>
      <c r="AR20" s="82"/>
      <c r="AS20" s="296">
        <f>ROUND(L21*(1+AQ10),0)</f>
        <v>735</v>
      </c>
      <c r="AT20" s="22"/>
    </row>
    <row r="21" spans="1:47" ht="17.100000000000001" customHeight="1">
      <c r="A21" s="4">
        <v>15</v>
      </c>
      <c r="B21" s="5">
        <v>2198</v>
      </c>
      <c r="C21" s="6" t="s">
        <v>1134</v>
      </c>
      <c r="D21" s="302"/>
      <c r="E21" s="303"/>
      <c r="F21" s="303"/>
      <c r="G21" s="303"/>
      <c r="H21" s="303"/>
      <c r="I21" s="303"/>
      <c r="J21" s="303"/>
      <c r="K21" s="303"/>
      <c r="L21" s="304">
        <f>L19+$L$9</f>
        <v>588</v>
      </c>
      <c r="M21" s="304"/>
      <c r="N21" s="9" t="s">
        <v>394</v>
      </c>
      <c r="O21" s="82"/>
      <c r="P21" s="35" t="s">
        <v>2636</v>
      </c>
      <c r="Q21" s="12"/>
      <c r="R21" s="12"/>
      <c r="S21" s="12"/>
      <c r="T21" s="67"/>
      <c r="U21" s="67"/>
      <c r="V21" s="99"/>
      <c r="W21" s="99"/>
      <c r="X21" s="99"/>
      <c r="Y21" s="99"/>
      <c r="Z21" s="9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6"/>
      <c r="AP21" s="85"/>
      <c r="AQ21" s="77"/>
      <c r="AR21" s="82"/>
      <c r="AS21" s="296">
        <f>ROUND(ROUND(L21*AN21,0)*(1+AQ10),0)</f>
        <v>735</v>
      </c>
      <c r="AT21" s="22"/>
    </row>
    <row r="22" spans="1:47" ht="17.100000000000001" customHeight="1">
      <c r="A22" s="4">
        <v>15</v>
      </c>
      <c r="B22" s="5">
        <v>2199</v>
      </c>
      <c r="C22" s="6" t="s">
        <v>1135</v>
      </c>
      <c r="D22" s="192" t="s">
        <v>804</v>
      </c>
      <c r="E22" s="306"/>
      <c r="F22" s="306"/>
      <c r="G22" s="306"/>
      <c r="H22" s="306"/>
      <c r="I22" s="306"/>
      <c r="J22" s="306"/>
      <c r="K22" s="306"/>
      <c r="L22" s="305"/>
      <c r="M22" s="305"/>
      <c r="N22" s="161"/>
      <c r="O22" s="10"/>
      <c r="P22" s="12"/>
      <c r="Q22" s="12"/>
      <c r="R22" s="12"/>
      <c r="S22" s="12"/>
      <c r="T22" s="67"/>
      <c r="U22" s="67"/>
      <c r="V22" s="99"/>
      <c r="W22" s="12"/>
      <c r="X22" s="131"/>
      <c r="Y22" s="131"/>
      <c r="Z22" s="99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2"/>
      <c r="AP22" s="85"/>
      <c r="AQ22" s="77"/>
      <c r="AR22" s="82"/>
      <c r="AS22" s="296">
        <f>ROUND(L23*(1+AQ10),0)</f>
        <v>840</v>
      </c>
      <c r="AT22" s="22"/>
    </row>
    <row r="23" spans="1:47" ht="17.100000000000001" customHeight="1">
      <c r="A23" s="4">
        <v>15</v>
      </c>
      <c r="B23" s="5">
        <v>2200</v>
      </c>
      <c r="C23" s="6" t="s">
        <v>1136</v>
      </c>
      <c r="D23" s="307"/>
      <c r="E23" s="308"/>
      <c r="F23" s="308"/>
      <c r="G23" s="308"/>
      <c r="H23" s="308"/>
      <c r="I23" s="308"/>
      <c r="J23" s="308"/>
      <c r="K23" s="308"/>
      <c r="L23" s="304">
        <f>L21+$L$9</f>
        <v>672</v>
      </c>
      <c r="M23" s="304"/>
      <c r="N23" s="9" t="s">
        <v>394</v>
      </c>
      <c r="O23" s="82"/>
      <c r="P23" s="35" t="s">
        <v>2636</v>
      </c>
      <c r="Q23" s="12"/>
      <c r="R23" s="12"/>
      <c r="S23" s="12"/>
      <c r="T23" s="67"/>
      <c r="U23" s="67"/>
      <c r="V23" s="99"/>
      <c r="W23" s="99"/>
      <c r="X23" s="99"/>
      <c r="Y23" s="99"/>
      <c r="Z23" s="9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6"/>
      <c r="AP23" s="85"/>
      <c r="AQ23" s="77"/>
      <c r="AR23" s="82"/>
      <c r="AS23" s="296">
        <f>ROUND(ROUND(L23*AN23,0)*(1+AQ10),0)</f>
        <v>840</v>
      </c>
      <c r="AT23" s="22"/>
    </row>
    <row r="24" spans="1:47" ht="17.100000000000001" customHeight="1">
      <c r="A24" s="4">
        <v>15</v>
      </c>
      <c r="B24" s="5">
        <v>2201</v>
      </c>
      <c r="C24" s="6" t="s">
        <v>1137</v>
      </c>
      <c r="D24" s="192" t="s">
        <v>805</v>
      </c>
      <c r="E24" s="306"/>
      <c r="F24" s="306"/>
      <c r="G24" s="306"/>
      <c r="H24" s="306"/>
      <c r="I24" s="306"/>
      <c r="J24" s="306"/>
      <c r="K24" s="306"/>
      <c r="L24" s="305"/>
      <c r="M24" s="305"/>
      <c r="N24" s="161"/>
      <c r="O24" s="10"/>
      <c r="P24" s="12"/>
      <c r="Q24" s="12"/>
      <c r="R24" s="12"/>
      <c r="S24" s="12"/>
      <c r="T24" s="67"/>
      <c r="U24" s="67"/>
      <c r="V24" s="99"/>
      <c r="W24" s="12"/>
      <c r="X24" s="131"/>
      <c r="Y24" s="131"/>
      <c r="Z24" s="99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2"/>
      <c r="AP24" s="85"/>
      <c r="AQ24" s="77"/>
      <c r="AR24" s="82"/>
      <c r="AS24" s="296">
        <f>ROUND(L25*(1+AQ10),0)</f>
        <v>945</v>
      </c>
      <c r="AT24" s="22"/>
    </row>
    <row r="25" spans="1:47" ht="17.100000000000001" customHeight="1">
      <c r="A25" s="4">
        <v>15</v>
      </c>
      <c r="B25" s="5">
        <v>2202</v>
      </c>
      <c r="C25" s="6" t="s">
        <v>1138</v>
      </c>
      <c r="D25" s="307"/>
      <c r="E25" s="308"/>
      <c r="F25" s="308"/>
      <c r="G25" s="308"/>
      <c r="H25" s="308"/>
      <c r="I25" s="308"/>
      <c r="J25" s="308"/>
      <c r="K25" s="308"/>
      <c r="L25" s="304">
        <f>L23+$L$9</f>
        <v>756</v>
      </c>
      <c r="M25" s="304"/>
      <c r="N25" s="15" t="s">
        <v>394</v>
      </c>
      <c r="O25" s="83"/>
      <c r="P25" s="35" t="s">
        <v>2636</v>
      </c>
      <c r="Q25" s="12"/>
      <c r="R25" s="12"/>
      <c r="S25" s="12"/>
      <c r="T25" s="67"/>
      <c r="U25" s="67"/>
      <c r="V25" s="99"/>
      <c r="W25" s="99"/>
      <c r="X25" s="99"/>
      <c r="Y25" s="99"/>
      <c r="Z25" s="9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6"/>
      <c r="AP25" s="79"/>
      <c r="AQ25" s="80"/>
      <c r="AR25" s="83"/>
      <c r="AS25" s="18">
        <f>ROUND(ROUND(L25*AN25,0)*(1+AQ10),0)</f>
        <v>945</v>
      </c>
      <c r="AT25" s="183"/>
    </row>
    <row r="26" spans="1:47" ht="17.100000000000001" customHeight="1">
      <c r="A26" s="72"/>
    </row>
    <row r="27" spans="1:47" ht="17.100000000000001" customHeight="1">
      <c r="A27" s="72"/>
    </row>
    <row r="28" spans="1:47" ht="17.100000000000001" customHeight="1">
      <c r="A28" s="72"/>
      <c r="B28" s="72" t="s">
        <v>710</v>
      </c>
    </row>
    <row r="29" spans="1:47" ht="17.100000000000001" customHeight="1">
      <c r="A29" s="1" t="s">
        <v>2626</v>
      </c>
      <c r="B29" s="73"/>
      <c r="C29" s="155" t="s">
        <v>387</v>
      </c>
      <c r="D29" s="74"/>
      <c r="E29" s="75"/>
      <c r="F29" s="75"/>
      <c r="G29" s="75"/>
      <c r="H29" s="75"/>
      <c r="I29" s="75"/>
      <c r="J29" s="75"/>
      <c r="K29" s="11"/>
      <c r="L29" s="11"/>
      <c r="M29" s="11"/>
      <c r="N29" s="11"/>
      <c r="O29" s="11"/>
      <c r="P29" s="11"/>
      <c r="Q29" s="75"/>
      <c r="R29" s="75"/>
      <c r="S29" s="75"/>
      <c r="T29" s="7"/>
      <c r="U29" s="76"/>
      <c r="V29" s="76"/>
      <c r="W29" s="75"/>
      <c r="X29" s="151" t="s">
        <v>2627</v>
      </c>
      <c r="Y29" s="76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184" t="s">
        <v>388</v>
      </c>
      <c r="AT29" s="184" t="s">
        <v>389</v>
      </c>
      <c r="AU29" s="77"/>
    </row>
    <row r="30" spans="1:47" ht="17.100000000000001" customHeight="1">
      <c r="A30" s="2" t="s">
        <v>390</v>
      </c>
      <c r="B30" s="3" t="s">
        <v>391</v>
      </c>
      <c r="C30" s="16"/>
      <c r="D30" s="79"/>
      <c r="E30" s="80"/>
      <c r="F30" s="80"/>
      <c r="G30" s="80"/>
      <c r="H30" s="80"/>
      <c r="I30" s="80"/>
      <c r="J30" s="80"/>
      <c r="K30" s="15"/>
      <c r="L30" s="15"/>
      <c r="M30" s="15"/>
      <c r="N30" s="15"/>
      <c r="O30" s="15"/>
      <c r="P30" s="15"/>
      <c r="Q30" s="80"/>
      <c r="R30" s="80"/>
      <c r="S30" s="80"/>
      <c r="T30" s="80"/>
      <c r="U30" s="81"/>
      <c r="V30" s="81"/>
      <c r="W30" s="80"/>
      <c r="X30" s="81"/>
      <c r="Y30" s="81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185" t="s">
        <v>392</v>
      </c>
      <c r="AT30" s="185" t="s">
        <v>393</v>
      </c>
      <c r="AU30" s="77"/>
    </row>
    <row r="31" spans="1:47" ht="17.100000000000001" customHeight="1">
      <c r="A31" s="4">
        <v>15</v>
      </c>
      <c r="B31" s="5">
        <v>2203</v>
      </c>
      <c r="C31" s="6" t="s">
        <v>711</v>
      </c>
      <c r="D31" s="192" t="s">
        <v>701</v>
      </c>
      <c r="E31" s="227"/>
      <c r="F31" s="227"/>
      <c r="G31" s="227"/>
      <c r="H31" s="227"/>
      <c r="I31" s="227"/>
      <c r="J31" s="227"/>
      <c r="K31" s="227"/>
      <c r="L31" s="181"/>
      <c r="M31" s="181"/>
      <c r="N31" s="181"/>
      <c r="O31" s="10"/>
      <c r="P31" s="12"/>
      <c r="Q31" s="12"/>
      <c r="R31" s="12"/>
      <c r="S31" s="12"/>
      <c r="T31" s="67"/>
      <c r="U31" s="67"/>
      <c r="V31" s="99"/>
      <c r="W31" s="12"/>
      <c r="X31" s="131"/>
      <c r="Y31" s="131"/>
      <c r="Z31" s="99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1"/>
      <c r="AN31" s="32"/>
      <c r="AO31" s="33"/>
      <c r="AP31" s="201" t="s">
        <v>903</v>
      </c>
      <c r="AQ31" s="202"/>
      <c r="AR31" s="203"/>
      <c r="AS31" s="296">
        <f>ROUND(L32*(1+AQ33),0)</f>
        <v>126</v>
      </c>
      <c r="AT31" s="22" t="s">
        <v>120</v>
      </c>
    </row>
    <row r="32" spans="1:47" ht="17.100000000000001" customHeight="1">
      <c r="A32" s="4">
        <v>15</v>
      </c>
      <c r="B32" s="5">
        <v>2204</v>
      </c>
      <c r="C32" s="6" t="s">
        <v>712</v>
      </c>
      <c r="D32" s="254"/>
      <c r="E32" s="255"/>
      <c r="F32" s="255"/>
      <c r="G32" s="255"/>
      <c r="H32" s="255"/>
      <c r="I32" s="255"/>
      <c r="J32" s="255"/>
      <c r="K32" s="255"/>
      <c r="L32" s="304">
        <v>84</v>
      </c>
      <c r="M32" s="304"/>
      <c r="N32" s="9" t="s">
        <v>394</v>
      </c>
      <c r="O32" s="82"/>
      <c r="P32" s="35" t="s">
        <v>2636</v>
      </c>
      <c r="Q32" s="12"/>
      <c r="R32" s="12"/>
      <c r="S32" s="12"/>
      <c r="T32" s="67"/>
      <c r="U32" s="67"/>
      <c r="V32" s="99"/>
      <c r="W32" s="99"/>
      <c r="X32" s="99"/>
      <c r="Y32" s="99"/>
      <c r="Z32" s="9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2622</v>
      </c>
      <c r="AN32" s="186">
        <v>1</v>
      </c>
      <c r="AO32" s="187"/>
      <c r="AP32" s="201"/>
      <c r="AQ32" s="202"/>
      <c r="AR32" s="203"/>
      <c r="AS32" s="296">
        <f>ROUND(ROUND(L32*AN32,0)*(1+AQ33),0)</f>
        <v>126</v>
      </c>
      <c r="AT32" s="22"/>
    </row>
    <row r="33" spans="1:46" ht="17.100000000000001" customHeight="1">
      <c r="A33" s="4">
        <v>15</v>
      </c>
      <c r="B33" s="5">
        <v>2205</v>
      </c>
      <c r="C33" s="6" t="s">
        <v>713</v>
      </c>
      <c r="D33" s="188" t="s">
        <v>806</v>
      </c>
      <c r="E33" s="309"/>
      <c r="F33" s="309"/>
      <c r="G33" s="309"/>
      <c r="H33" s="309"/>
      <c r="I33" s="309"/>
      <c r="J33" s="309"/>
      <c r="K33" s="309"/>
      <c r="L33" s="305"/>
      <c r="M33" s="305"/>
      <c r="N33" s="173"/>
      <c r="O33" s="10"/>
      <c r="P33" s="12"/>
      <c r="Q33" s="12"/>
      <c r="R33" s="12"/>
      <c r="S33" s="12"/>
      <c r="T33" s="67"/>
      <c r="U33" s="67"/>
      <c r="V33" s="99"/>
      <c r="W33" s="12"/>
      <c r="X33" s="131"/>
      <c r="Y33" s="131"/>
      <c r="Z33" s="99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1"/>
      <c r="AN33" s="32"/>
      <c r="AO33" s="33"/>
      <c r="AP33" s="29" t="s">
        <v>2622</v>
      </c>
      <c r="AQ33" s="199">
        <v>0.5</v>
      </c>
      <c r="AR33" s="200"/>
      <c r="AS33" s="296">
        <f>ROUND(L34*(1+AQ33),0)</f>
        <v>252</v>
      </c>
      <c r="AT33" s="22"/>
    </row>
    <row r="34" spans="1:46" ht="17.100000000000001" customHeight="1">
      <c r="A34" s="4">
        <v>15</v>
      </c>
      <c r="B34" s="5">
        <v>2206</v>
      </c>
      <c r="C34" s="6" t="s">
        <v>714</v>
      </c>
      <c r="D34" s="310"/>
      <c r="E34" s="311"/>
      <c r="F34" s="311"/>
      <c r="G34" s="311"/>
      <c r="H34" s="311"/>
      <c r="I34" s="311"/>
      <c r="J34" s="311"/>
      <c r="K34" s="311"/>
      <c r="L34" s="304">
        <f>L32+$L$32</f>
        <v>168</v>
      </c>
      <c r="M34" s="304"/>
      <c r="N34" s="9" t="s">
        <v>394</v>
      </c>
      <c r="O34" s="82"/>
      <c r="P34" s="35" t="s">
        <v>2636</v>
      </c>
      <c r="Q34" s="12"/>
      <c r="R34" s="12"/>
      <c r="S34" s="12"/>
      <c r="T34" s="67"/>
      <c r="U34" s="67"/>
      <c r="V34" s="99"/>
      <c r="W34" s="99"/>
      <c r="X34" s="99"/>
      <c r="Y34" s="99"/>
      <c r="Z34" s="9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2622</v>
      </c>
      <c r="AN34" s="186">
        <v>1</v>
      </c>
      <c r="AO34" s="187"/>
      <c r="AR34" s="51" t="s">
        <v>898</v>
      </c>
      <c r="AS34" s="296">
        <f>ROUND(ROUND(L34*AN34,0)*(1+AQ33),0)</f>
        <v>252</v>
      </c>
      <c r="AT34" s="22"/>
    </row>
    <row r="35" spans="1:46" ht="17.100000000000001" customHeight="1">
      <c r="A35" s="4">
        <v>15</v>
      </c>
      <c r="B35" s="5">
        <v>2207</v>
      </c>
      <c r="C35" s="6" t="s">
        <v>715</v>
      </c>
      <c r="D35" s="192" t="s">
        <v>807</v>
      </c>
      <c r="E35" s="309"/>
      <c r="F35" s="309"/>
      <c r="G35" s="309"/>
      <c r="H35" s="309"/>
      <c r="I35" s="309"/>
      <c r="J35" s="309"/>
      <c r="K35" s="309"/>
      <c r="L35" s="305"/>
      <c r="M35" s="305"/>
      <c r="N35" s="161"/>
      <c r="O35" s="10"/>
      <c r="P35" s="12"/>
      <c r="Q35" s="12"/>
      <c r="R35" s="12"/>
      <c r="S35" s="12"/>
      <c r="T35" s="67"/>
      <c r="U35" s="67"/>
      <c r="V35" s="99"/>
      <c r="W35" s="12"/>
      <c r="X35" s="131"/>
      <c r="Y35" s="131"/>
      <c r="Z35" s="99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1"/>
      <c r="AN35" s="32"/>
      <c r="AO35" s="33"/>
      <c r="AS35" s="296">
        <f>ROUND(L36*(1+AQ33),0)</f>
        <v>378</v>
      </c>
      <c r="AT35" s="22"/>
    </row>
    <row r="36" spans="1:46" ht="17.100000000000001" customHeight="1">
      <c r="A36" s="4">
        <v>15</v>
      </c>
      <c r="B36" s="5">
        <v>2208</v>
      </c>
      <c r="C36" s="6" t="s">
        <v>716</v>
      </c>
      <c r="D36" s="310"/>
      <c r="E36" s="311"/>
      <c r="F36" s="311"/>
      <c r="G36" s="311"/>
      <c r="H36" s="311"/>
      <c r="I36" s="311"/>
      <c r="J36" s="311"/>
      <c r="K36" s="311"/>
      <c r="L36" s="304">
        <f>L34+$L$32</f>
        <v>252</v>
      </c>
      <c r="M36" s="304"/>
      <c r="N36" s="9" t="s">
        <v>394</v>
      </c>
      <c r="O36" s="82"/>
      <c r="P36" s="35" t="s">
        <v>2636</v>
      </c>
      <c r="Q36" s="12"/>
      <c r="R36" s="12"/>
      <c r="S36" s="12"/>
      <c r="T36" s="67"/>
      <c r="U36" s="67"/>
      <c r="V36" s="99"/>
      <c r="W36" s="99"/>
      <c r="X36" s="99"/>
      <c r="Y36" s="99"/>
      <c r="Z36" s="9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2622</v>
      </c>
      <c r="AN36" s="186">
        <v>1</v>
      </c>
      <c r="AO36" s="187"/>
      <c r="AS36" s="296">
        <f>ROUND(ROUND(L36*AN36,0)*(1+AQ33),0)</f>
        <v>378</v>
      </c>
      <c r="AT36" s="22"/>
    </row>
    <row r="37" spans="1:46" ht="17.100000000000001" customHeight="1">
      <c r="A37" s="4">
        <v>15</v>
      </c>
      <c r="B37" s="5">
        <v>2209</v>
      </c>
      <c r="C37" s="6" t="s">
        <v>717</v>
      </c>
      <c r="D37" s="192" t="s">
        <v>808</v>
      </c>
      <c r="E37" s="309"/>
      <c r="F37" s="309"/>
      <c r="G37" s="309"/>
      <c r="H37" s="309"/>
      <c r="I37" s="309"/>
      <c r="J37" s="309"/>
      <c r="K37" s="309"/>
      <c r="L37" s="305"/>
      <c r="M37" s="305"/>
      <c r="N37" s="161"/>
      <c r="O37" s="10"/>
      <c r="P37" s="12"/>
      <c r="Q37" s="12"/>
      <c r="R37" s="12"/>
      <c r="S37" s="12"/>
      <c r="T37" s="67"/>
      <c r="U37" s="67"/>
      <c r="V37" s="99"/>
      <c r="W37" s="12"/>
      <c r="X37" s="131"/>
      <c r="Y37" s="131"/>
      <c r="Z37" s="99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1"/>
      <c r="AN37" s="32"/>
      <c r="AO37" s="33"/>
      <c r="AR37" s="82"/>
      <c r="AS37" s="296">
        <f>ROUND(L38*(1+AQ33),0)</f>
        <v>504</v>
      </c>
      <c r="AT37" s="22"/>
    </row>
    <row r="38" spans="1:46" ht="17.100000000000001" customHeight="1">
      <c r="A38" s="4">
        <v>15</v>
      </c>
      <c r="B38" s="5">
        <v>2210</v>
      </c>
      <c r="C38" s="6" t="s">
        <v>718</v>
      </c>
      <c r="D38" s="310"/>
      <c r="E38" s="311"/>
      <c r="F38" s="311"/>
      <c r="G38" s="311"/>
      <c r="H38" s="311"/>
      <c r="I38" s="311"/>
      <c r="J38" s="311"/>
      <c r="K38" s="311"/>
      <c r="L38" s="304">
        <f>L36+$L$32</f>
        <v>336</v>
      </c>
      <c r="M38" s="304"/>
      <c r="N38" s="9" t="s">
        <v>394</v>
      </c>
      <c r="O38" s="82"/>
      <c r="P38" s="35" t="s">
        <v>2636</v>
      </c>
      <c r="Q38" s="12"/>
      <c r="R38" s="12"/>
      <c r="S38" s="12"/>
      <c r="T38" s="67"/>
      <c r="U38" s="67"/>
      <c r="V38" s="99"/>
      <c r="W38" s="99"/>
      <c r="X38" s="99"/>
      <c r="Y38" s="99"/>
      <c r="Z38" s="9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2622</v>
      </c>
      <c r="AN38" s="186">
        <v>1</v>
      </c>
      <c r="AO38" s="187"/>
      <c r="AS38" s="296">
        <f>ROUND(ROUND(L38*AN38,0)*(1+AQ33),0)</f>
        <v>504</v>
      </c>
      <c r="AT38" s="22"/>
    </row>
    <row r="39" spans="1:46" ht="17.100000000000001" customHeight="1">
      <c r="A39" s="4">
        <v>15</v>
      </c>
      <c r="B39" s="5">
        <v>2211</v>
      </c>
      <c r="C39" s="6" t="s">
        <v>719</v>
      </c>
      <c r="D39" s="192" t="s">
        <v>809</v>
      </c>
      <c r="E39" s="309"/>
      <c r="F39" s="309"/>
      <c r="G39" s="309"/>
      <c r="H39" s="309"/>
      <c r="I39" s="309"/>
      <c r="J39" s="309"/>
      <c r="K39" s="309"/>
      <c r="L39" s="305"/>
      <c r="M39" s="305"/>
      <c r="N39" s="161"/>
      <c r="O39" s="10"/>
      <c r="P39" s="12"/>
      <c r="Q39" s="12"/>
      <c r="R39" s="12"/>
      <c r="S39" s="12"/>
      <c r="T39" s="67"/>
      <c r="U39" s="67"/>
      <c r="V39" s="99"/>
      <c r="W39" s="12"/>
      <c r="X39" s="131"/>
      <c r="Y39" s="131"/>
      <c r="Z39" s="9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1"/>
      <c r="AN39" s="32"/>
      <c r="AO39" s="33"/>
      <c r="AP39" s="34"/>
      <c r="AQ39" s="30"/>
      <c r="AR39" s="31"/>
      <c r="AS39" s="296">
        <f>ROUND(L40*(1+AQ33),0)</f>
        <v>630</v>
      </c>
      <c r="AT39" s="22"/>
    </row>
    <row r="40" spans="1:46" ht="17.100000000000001" customHeight="1">
      <c r="A40" s="4">
        <v>15</v>
      </c>
      <c r="B40" s="5">
        <v>2212</v>
      </c>
      <c r="C40" s="6" t="s">
        <v>720</v>
      </c>
      <c r="D40" s="310"/>
      <c r="E40" s="311"/>
      <c r="F40" s="311"/>
      <c r="G40" s="311"/>
      <c r="H40" s="311"/>
      <c r="I40" s="311"/>
      <c r="J40" s="311"/>
      <c r="K40" s="311"/>
      <c r="L40" s="304">
        <f>L38+$L$32</f>
        <v>420</v>
      </c>
      <c r="M40" s="304"/>
      <c r="N40" s="9" t="s">
        <v>394</v>
      </c>
      <c r="O40" s="82"/>
      <c r="P40" s="35" t="s">
        <v>2636</v>
      </c>
      <c r="Q40" s="12"/>
      <c r="R40" s="12"/>
      <c r="S40" s="12"/>
      <c r="T40" s="67"/>
      <c r="U40" s="67"/>
      <c r="V40" s="99"/>
      <c r="W40" s="99"/>
      <c r="X40" s="99"/>
      <c r="Y40" s="99"/>
      <c r="Z40" s="99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2622</v>
      </c>
      <c r="AN40" s="186">
        <v>1</v>
      </c>
      <c r="AO40" s="187"/>
      <c r="AP40" s="43"/>
      <c r="AQ40" s="141"/>
      <c r="AR40" s="142"/>
      <c r="AS40" s="296">
        <f>ROUND(ROUND(L40*AN40,0)*(1+AQ33),0)</f>
        <v>630</v>
      </c>
      <c r="AT40" s="22"/>
    </row>
    <row r="41" spans="1:46" ht="17.100000000000001" customHeight="1">
      <c r="A41" s="4">
        <v>15</v>
      </c>
      <c r="B41" s="5">
        <v>2213</v>
      </c>
      <c r="C41" s="6" t="s">
        <v>721</v>
      </c>
      <c r="D41" s="192" t="s">
        <v>0</v>
      </c>
      <c r="E41" s="309"/>
      <c r="F41" s="309"/>
      <c r="G41" s="309"/>
      <c r="H41" s="309"/>
      <c r="I41" s="309"/>
      <c r="J41" s="309"/>
      <c r="K41" s="309"/>
      <c r="L41" s="305"/>
      <c r="M41" s="305"/>
      <c r="N41" s="161"/>
      <c r="O41" s="10"/>
      <c r="P41" s="12"/>
      <c r="Q41" s="12"/>
      <c r="R41" s="12"/>
      <c r="S41" s="12"/>
      <c r="T41" s="67"/>
      <c r="U41" s="67"/>
      <c r="V41" s="99"/>
      <c r="W41" s="12"/>
      <c r="X41" s="131"/>
      <c r="Y41" s="131"/>
      <c r="Z41" s="9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1"/>
      <c r="AN41" s="32"/>
      <c r="AO41" s="33"/>
      <c r="AP41" s="85"/>
      <c r="AQ41" s="77"/>
      <c r="AR41" s="82"/>
      <c r="AS41" s="296">
        <f>ROUND(L42*(1+AQ33),0)</f>
        <v>756</v>
      </c>
      <c r="AT41" s="22"/>
    </row>
    <row r="42" spans="1:46" ht="17.100000000000001" customHeight="1">
      <c r="A42" s="4">
        <v>15</v>
      </c>
      <c r="B42" s="5">
        <v>2214</v>
      </c>
      <c r="C42" s="6" t="s">
        <v>722</v>
      </c>
      <c r="D42" s="310"/>
      <c r="E42" s="311"/>
      <c r="F42" s="311"/>
      <c r="G42" s="311"/>
      <c r="H42" s="311"/>
      <c r="I42" s="311"/>
      <c r="J42" s="311"/>
      <c r="K42" s="311"/>
      <c r="L42" s="304">
        <f>L40+$L$32</f>
        <v>504</v>
      </c>
      <c r="M42" s="304"/>
      <c r="N42" s="9" t="s">
        <v>394</v>
      </c>
      <c r="O42" s="82"/>
      <c r="P42" s="35" t="s">
        <v>2636</v>
      </c>
      <c r="Q42" s="12"/>
      <c r="R42" s="12"/>
      <c r="S42" s="12"/>
      <c r="T42" s="67"/>
      <c r="U42" s="67"/>
      <c r="V42" s="99"/>
      <c r="W42" s="99"/>
      <c r="X42" s="99"/>
      <c r="Y42" s="99"/>
      <c r="Z42" s="9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2622</v>
      </c>
      <c r="AN42" s="186">
        <v>1</v>
      </c>
      <c r="AO42" s="187"/>
      <c r="AP42" s="85"/>
      <c r="AQ42" s="77"/>
      <c r="AR42" s="82"/>
      <c r="AS42" s="296">
        <f>ROUND(ROUND(L42*AN42,0)*(1+AQ33),0)</f>
        <v>756</v>
      </c>
      <c r="AT42" s="22"/>
    </row>
    <row r="43" spans="1:46" ht="17.100000000000001" customHeight="1">
      <c r="A43" s="4">
        <v>15</v>
      </c>
      <c r="B43" s="5">
        <v>2215</v>
      </c>
      <c r="C43" s="6" t="s">
        <v>723</v>
      </c>
      <c r="D43" s="192" t="s">
        <v>1</v>
      </c>
      <c r="E43" s="309"/>
      <c r="F43" s="309"/>
      <c r="G43" s="309"/>
      <c r="H43" s="309"/>
      <c r="I43" s="309"/>
      <c r="J43" s="309"/>
      <c r="K43" s="309"/>
      <c r="L43" s="305"/>
      <c r="M43" s="305"/>
      <c r="N43" s="161"/>
      <c r="O43" s="10"/>
      <c r="P43" s="12"/>
      <c r="Q43" s="12"/>
      <c r="R43" s="12"/>
      <c r="S43" s="12"/>
      <c r="T43" s="67"/>
      <c r="U43" s="67"/>
      <c r="V43" s="99"/>
      <c r="W43" s="12"/>
      <c r="X43" s="131"/>
      <c r="Y43" s="131"/>
      <c r="Z43" s="9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1"/>
      <c r="AN43" s="32"/>
      <c r="AO43" s="33"/>
      <c r="AP43" s="85"/>
      <c r="AQ43" s="77"/>
      <c r="AR43" s="82"/>
      <c r="AS43" s="296">
        <f>ROUND(L44*(1+AQ33),0)</f>
        <v>882</v>
      </c>
      <c r="AT43" s="22"/>
    </row>
    <row r="44" spans="1:46" ht="17.100000000000001" customHeight="1">
      <c r="A44" s="4">
        <v>15</v>
      </c>
      <c r="B44" s="5">
        <v>2216</v>
      </c>
      <c r="C44" s="6" t="s">
        <v>724</v>
      </c>
      <c r="D44" s="310"/>
      <c r="E44" s="311"/>
      <c r="F44" s="311"/>
      <c r="G44" s="311"/>
      <c r="H44" s="311"/>
      <c r="I44" s="311"/>
      <c r="J44" s="311"/>
      <c r="K44" s="311"/>
      <c r="L44" s="304">
        <f>L42+$L$32</f>
        <v>588</v>
      </c>
      <c r="M44" s="304"/>
      <c r="N44" s="9" t="s">
        <v>394</v>
      </c>
      <c r="O44" s="82"/>
      <c r="P44" s="35" t="s">
        <v>2636</v>
      </c>
      <c r="Q44" s="12"/>
      <c r="R44" s="12"/>
      <c r="S44" s="12"/>
      <c r="T44" s="67"/>
      <c r="U44" s="67"/>
      <c r="V44" s="99"/>
      <c r="W44" s="99"/>
      <c r="X44" s="99"/>
      <c r="Y44" s="99"/>
      <c r="Z44" s="99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2622</v>
      </c>
      <c r="AN44" s="186">
        <v>1</v>
      </c>
      <c r="AO44" s="187"/>
      <c r="AP44" s="34"/>
      <c r="AQ44" s="30"/>
      <c r="AR44" s="31"/>
      <c r="AS44" s="296">
        <f>ROUND(ROUND(L44*AN44,0)*(1+AQ33),0)</f>
        <v>882</v>
      </c>
      <c r="AT44" s="22"/>
    </row>
    <row r="45" spans="1:46" ht="17.100000000000001" customHeight="1">
      <c r="A45" s="4">
        <v>15</v>
      </c>
      <c r="B45" s="5">
        <v>2217</v>
      </c>
      <c r="C45" s="6" t="s">
        <v>725</v>
      </c>
      <c r="D45" s="192" t="s">
        <v>2</v>
      </c>
      <c r="E45" s="309"/>
      <c r="F45" s="309"/>
      <c r="G45" s="309"/>
      <c r="H45" s="309"/>
      <c r="I45" s="309"/>
      <c r="J45" s="309"/>
      <c r="K45" s="309"/>
      <c r="L45" s="305"/>
      <c r="M45" s="305"/>
      <c r="N45" s="161"/>
      <c r="O45" s="10"/>
      <c r="P45" s="12"/>
      <c r="Q45" s="12"/>
      <c r="R45" s="12"/>
      <c r="S45" s="12"/>
      <c r="T45" s="67"/>
      <c r="U45" s="67"/>
      <c r="V45" s="99"/>
      <c r="W45" s="12"/>
      <c r="X45" s="131"/>
      <c r="Y45" s="131"/>
      <c r="Z45" s="9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1"/>
      <c r="AN45" s="32"/>
      <c r="AO45" s="33"/>
      <c r="AP45" s="43"/>
      <c r="AQ45" s="141"/>
      <c r="AR45" s="142"/>
      <c r="AS45" s="296">
        <f>ROUND(L46*(1+AQ33),0)</f>
        <v>1008</v>
      </c>
      <c r="AT45" s="22"/>
    </row>
    <row r="46" spans="1:46" ht="17.100000000000001" customHeight="1">
      <c r="A46" s="4">
        <v>15</v>
      </c>
      <c r="B46" s="5">
        <v>2218</v>
      </c>
      <c r="C46" s="6" t="s">
        <v>726</v>
      </c>
      <c r="D46" s="310"/>
      <c r="E46" s="311"/>
      <c r="F46" s="311"/>
      <c r="G46" s="311"/>
      <c r="H46" s="311"/>
      <c r="I46" s="311"/>
      <c r="J46" s="311"/>
      <c r="K46" s="311"/>
      <c r="L46" s="304">
        <f>L44+$L$32</f>
        <v>672</v>
      </c>
      <c r="M46" s="304"/>
      <c r="N46" s="9" t="s">
        <v>394</v>
      </c>
      <c r="O46" s="82"/>
      <c r="P46" s="35" t="s">
        <v>2636</v>
      </c>
      <c r="Q46" s="12"/>
      <c r="R46" s="12"/>
      <c r="S46" s="12"/>
      <c r="T46" s="67"/>
      <c r="U46" s="67"/>
      <c r="V46" s="99"/>
      <c r="W46" s="99"/>
      <c r="X46" s="99"/>
      <c r="Y46" s="99"/>
      <c r="Z46" s="99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2622</v>
      </c>
      <c r="AN46" s="186">
        <v>1</v>
      </c>
      <c r="AO46" s="187"/>
      <c r="AP46" s="47"/>
      <c r="AQ46" s="48"/>
      <c r="AR46" s="49"/>
      <c r="AS46" s="296">
        <f>ROUND(ROUND(L46*AN46,0)*(1+AQ33),0)</f>
        <v>1008</v>
      </c>
      <c r="AT46" s="22"/>
    </row>
    <row r="47" spans="1:46" ht="17.100000000000001" customHeight="1">
      <c r="A47" s="4">
        <v>15</v>
      </c>
      <c r="B47" s="5">
        <v>2219</v>
      </c>
      <c r="C47" s="6" t="s">
        <v>727</v>
      </c>
      <c r="D47" s="192" t="s">
        <v>949</v>
      </c>
      <c r="E47" s="309"/>
      <c r="F47" s="309"/>
      <c r="G47" s="309"/>
      <c r="H47" s="309"/>
      <c r="I47" s="309"/>
      <c r="J47" s="309"/>
      <c r="K47" s="309"/>
      <c r="L47" s="305"/>
      <c r="M47" s="305"/>
      <c r="N47" s="161"/>
      <c r="O47" s="10"/>
      <c r="P47" s="12"/>
      <c r="Q47" s="12"/>
      <c r="R47" s="12"/>
      <c r="S47" s="12"/>
      <c r="T47" s="67"/>
      <c r="U47" s="67"/>
      <c r="V47" s="99"/>
      <c r="W47" s="12"/>
      <c r="X47" s="131"/>
      <c r="Y47" s="131"/>
      <c r="Z47" s="99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1"/>
      <c r="AN47" s="32"/>
      <c r="AO47" s="33"/>
      <c r="AP47" s="47"/>
      <c r="AQ47" s="48"/>
      <c r="AR47" s="49"/>
      <c r="AS47" s="296">
        <f>ROUND(L48*(1+AQ33),0)</f>
        <v>1134</v>
      </c>
      <c r="AT47" s="22"/>
    </row>
    <row r="48" spans="1:46" ht="17.100000000000001" customHeight="1">
      <c r="A48" s="4">
        <v>15</v>
      </c>
      <c r="B48" s="5">
        <v>2220</v>
      </c>
      <c r="C48" s="6" t="s">
        <v>728</v>
      </c>
      <c r="D48" s="310"/>
      <c r="E48" s="311"/>
      <c r="F48" s="311"/>
      <c r="G48" s="311"/>
      <c r="H48" s="311"/>
      <c r="I48" s="311"/>
      <c r="J48" s="311"/>
      <c r="K48" s="311"/>
      <c r="L48" s="304">
        <f>L46+$L$32</f>
        <v>756</v>
      </c>
      <c r="M48" s="304"/>
      <c r="N48" s="9" t="s">
        <v>394</v>
      </c>
      <c r="O48" s="82"/>
      <c r="P48" s="35" t="s">
        <v>2636</v>
      </c>
      <c r="Q48" s="12"/>
      <c r="R48" s="12"/>
      <c r="S48" s="12"/>
      <c r="T48" s="67"/>
      <c r="U48" s="67"/>
      <c r="V48" s="99"/>
      <c r="W48" s="99"/>
      <c r="X48" s="99"/>
      <c r="Y48" s="99"/>
      <c r="Z48" s="99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2622</v>
      </c>
      <c r="AN48" s="186">
        <v>1</v>
      </c>
      <c r="AO48" s="187"/>
      <c r="AP48" s="29"/>
      <c r="AQ48" s="141"/>
      <c r="AR48" s="142"/>
      <c r="AS48" s="296">
        <f>ROUND(ROUND(L48*AN48,0)*(1+AQ33),0)</f>
        <v>1134</v>
      </c>
      <c r="AT48" s="22"/>
    </row>
    <row r="49" spans="1:46" ht="17.100000000000001" customHeight="1">
      <c r="A49" s="4">
        <v>15</v>
      </c>
      <c r="B49" s="5">
        <v>2221</v>
      </c>
      <c r="C49" s="6" t="s">
        <v>729</v>
      </c>
      <c r="D49" s="192" t="s">
        <v>950</v>
      </c>
      <c r="E49" s="306"/>
      <c r="F49" s="306"/>
      <c r="G49" s="306"/>
      <c r="H49" s="306"/>
      <c r="I49" s="306"/>
      <c r="J49" s="306"/>
      <c r="K49" s="306"/>
      <c r="L49" s="305"/>
      <c r="M49" s="305"/>
      <c r="N49" s="161"/>
      <c r="O49" s="10"/>
      <c r="P49" s="12"/>
      <c r="Q49" s="12"/>
      <c r="R49" s="12"/>
      <c r="S49" s="12"/>
      <c r="T49" s="67"/>
      <c r="U49" s="67"/>
      <c r="V49" s="99"/>
      <c r="W49" s="12"/>
      <c r="X49" s="131"/>
      <c r="Y49" s="131"/>
      <c r="Z49" s="99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1"/>
      <c r="AN49" s="32"/>
      <c r="AO49" s="33"/>
      <c r="AP49" s="85"/>
      <c r="AQ49" s="77"/>
      <c r="AR49" s="82"/>
      <c r="AS49" s="296">
        <f>ROUND(L50*(1+AQ33),0)</f>
        <v>1260</v>
      </c>
      <c r="AT49" s="22"/>
    </row>
    <row r="50" spans="1:46" ht="17.100000000000001" customHeight="1">
      <c r="A50" s="4">
        <v>15</v>
      </c>
      <c r="B50" s="5">
        <v>2222</v>
      </c>
      <c r="C50" s="6" t="s">
        <v>730</v>
      </c>
      <c r="D50" s="307"/>
      <c r="E50" s="308"/>
      <c r="F50" s="308"/>
      <c r="G50" s="308"/>
      <c r="H50" s="308"/>
      <c r="I50" s="308"/>
      <c r="J50" s="308"/>
      <c r="K50" s="308"/>
      <c r="L50" s="304">
        <f>L48+$L$32</f>
        <v>840</v>
      </c>
      <c r="M50" s="304"/>
      <c r="N50" s="9" t="s">
        <v>394</v>
      </c>
      <c r="O50" s="82"/>
      <c r="P50" s="35" t="s">
        <v>2636</v>
      </c>
      <c r="Q50" s="12"/>
      <c r="R50" s="12"/>
      <c r="S50" s="12"/>
      <c r="T50" s="67"/>
      <c r="U50" s="67"/>
      <c r="V50" s="99"/>
      <c r="W50" s="99"/>
      <c r="X50" s="99"/>
      <c r="Y50" s="99"/>
      <c r="Z50" s="99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2622</v>
      </c>
      <c r="AN50" s="186">
        <v>1</v>
      </c>
      <c r="AO50" s="187"/>
      <c r="AP50" s="85"/>
      <c r="AQ50" s="77"/>
      <c r="AR50" s="82"/>
      <c r="AS50" s="296">
        <f>ROUND(ROUND(L50*AN50,0)*(1+AQ33),0)</f>
        <v>1260</v>
      </c>
      <c r="AT50" s="22"/>
    </row>
    <row r="51" spans="1:46" ht="17.100000000000001" customHeight="1">
      <c r="A51" s="4">
        <v>15</v>
      </c>
      <c r="B51" s="5">
        <v>2223</v>
      </c>
      <c r="C51" s="6" t="s">
        <v>731</v>
      </c>
      <c r="D51" s="192" t="s">
        <v>951</v>
      </c>
      <c r="E51" s="306"/>
      <c r="F51" s="306"/>
      <c r="G51" s="306"/>
      <c r="H51" s="306"/>
      <c r="I51" s="306"/>
      <c r="J51" s="306"/>
      <c r="K51" s="306"/>
      <c r="L51" s="305"/>
      <c r="M51" s="305"/>
      <c r="N51" s="161"/>
      <c r="O51" s="10"/>
      <c r="P51" s="12"/>
      <c r="Q51" s="12"/>
      <c r="R51" s="12"/>
      <c r="S51" s="12"/>
      <c r="T51" s="67"/>
      <c r="U51" s="67"/>
      <c r="V51" s="99"/>
      <c r="W51" s="12"/>
      <c r="X51" s="131"/>
      <c r="Y51" s="131"/>
      <c r="Z51" s="99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1"/>
      <c r="AN51" s="32"/>
      <c r="AO51" s="33"/>
      <c r="AP51" s="43"/>
      <c r="AQ51" s="141"/>
      <c r="AR51" s="142"/>
      <c r="AS51" s="296">
        <f>ROUND(L52*(1+AQ33),0)</f>
        <v>1386</v>
      </c>
      <c r="AT51" s="22"/>
    </row>
    <row r="52" spans="1:46" ht="17.100000000000001" customHeight="1">
      <c r="A52" s="4">
        <v>15</v>
      </c>
      <c r="B52" s="5">
        <v>2224</v>
      </c>
      <c r="C52" s="6" t="s">
        <v>732</v>
      </c>
      <c r="D52" s="307"/>
      <c r="E52" s="308"/>
      <c r="F52" s="308"/>
      <c r="G52" s="308"/>
      <c r="H52" s="308"/>
      <c r="I52" s="308"/>
      <c r="J52" s="308"/>
      <c r="K52" s="308"/>
      <c r="L52" s="304">
        <f>L50+$L$32</f>
        <v>924</v>
      </c>
      <c r="M52" s="304"/>
      <c r="N52" s="9" t="s">
        <v>394</v>
      </c>
      <c r="O52" s="82"/>
      <c r="P52" s="35" t="s">
        <v>2636</v>
      </c>
      <c r="Q52" s="12"/>
      <c r="R52" s="12"/>
      <c r="S52" s="12"/>
      <c r="T52" s="67"/>
      <c r="U52" s="67"/>
      <c r="V52" s="99"/>
      <c r="W52" s="99"/>
      <c r="X52" s="99"/>
      <c r="Y52" s="99"/>
      <c r="Z52" s="99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2622</v>
      </c>
      <c r="AN52" s="186">
        <v>1</v>
      </c>
      <c r="AO52" s="187"/>
      <c r="AP52" s="34"/>
      <c r="AQ52" s="30"/>
      <c r="AR52" s="31"/>
      <c r="AS52" s="296">
        <f>ROUND(ROUND(L52*AN52,0)*(1+AQ33),0)</f>
        <v>1386</v>
      </c>
      <c r="AT52" s="22"/>
    </row>
    <row r="53" spans="1:46" ht="17.100000000000001" customHeight="1">
      <c r="A53" s="4">
        <v>15</v>
      </c>
      <c r="B53" s="5">
        <v>2225</v>
      </c>
      <c r="C53" s="6" t="s">
        <v>733</v>
      </c>
      <c r="D53" s="192" t="s">
        <v>952</v>
      </c>
      <c r="E53" s="306"/>
      <c r="F53" s="306"/>
      <c r="G53" s="306"/>
      <c r="H53" s="306"/>
      <c r="I53" s="306"/>
      <c r="J53" s="306"/>
      <c r="K53" s="306"/>
      <c r="L53" s="305"/>
      <c r="M53" s="305"/>
      <c r="N53" s="161"/>
      <c r="O53" s="10"/>
      <c r="P53" s="12"/>
      <c r="Q53" s="12"/>
      <c r="R53" s="12"/>
      <c r="S53" s="12"/>
      <c r="T53" s="67"/>
      <c r="U53" s="67"/>
      <c r="V53" s="99"/>
      <c r="W53" s="12"/>
      <c r="X53" s="131"/>
      <c r="Y53" s="131"/>
      <c r="Z53" s="99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1"/>
      <c r="AN53" s="32"/>
      <c r="AO53" s="33"/>
      <c r="AP53" s="43"/>
      <c r="AQ53" s="141"/>
      <c r="AR53" s="142"/>
      <c r="AS53" s="296">
        <f>ROUND(L54*(1+AQ33),0)</f>
        <v>1512</v>
      </c>
      <c r="AT53" s="22"/>
    </row>
    <row r="54" spans="1:46" ht="17.100000000000001" customHeight="1">
      <c r="A54" s="4">
        <v>15</v>
      </c>
      <c r="B54" s="5">
        <v>2226</v>
      </c>
      <c r="C54" s="6" t="s">
        <v>734</v>
      </c>
      <c r="D54" s="307"/>
      <c r="E54" s="308"/>
      <c r="F54" s="308"/>
      <c r="G54" s="308"/>
      <c r="H54" s="308"/>
      <c r="I54" s="308"/>
      <c r="J54" s="308"/>
      <c r="K54" s="308"/>
      <c r="L54" s="304">
        <f>L52+$L$32</f>
        <v>1008</v>
      </c>
      <c r="M54" s="304"/>
      <c r="N54" s="9" t="s">
        <v>394</v>
      </c>
      <c r="O54" s="82"/>
      <c r="P54" s="35" t="s">
        <v>2636</v>
      </c>
      <c r="Q54" s="12"/>
      <c r="R54" s="12"/>
      <c r="S54" s="12"/>
      <c r="T54" s="67"/>
      <c r="U54" s="67"/>
      <c r="V54" s="99"/>
      <c r="W54" s="99"/>
      <c r="X54" s="99"/>
      <c r="Y54" s="99"/>
      <c r="Z54" s="99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2622</v>
      </c>
      <c r="AN54" s="186">
        <v>1</v>
      </c>
      <c r="AO54" s="187"/>
      <c r="AP54" s="29"/>
      <c r="AQ54" s="30"/>
      <c r="AR54" s="31"/>
      <c r="AS54" s="296">
        <f>ROUND(ROUND(L54*AN54,0)*(1+AQ33),0)</f>
        <v>1512</v>
      </c>
      <c r="AT54" s="22"/>
    </row>
    <row r="55" spans="1:46" ht="17.100000000000001" customHeight="1">
      <c r="A55" s="4">
        <v>15</v>
      </c>
      <c r="B55" s="5">
        <v>2227</v>
      </c>
      <c r="C55" s="6" t="s">
        <v>735</v>
      </c>
      <c r="D55" s="192" t="s">
        <v>953</v>
      </c>
      <c r="E55" s="306"/>
      <c r="F55" s="306"/>
      <c r="G55" s="306"/>
      <c r="H55" s="306"/>
      <c r="I55" s="306"/>
      <c r="J55" s="306"/>
      <c r="K55" s="306"/>
      <c r="L55" s="305"/>
      <c r="M55" s="305"/>
      <c r="N55" s="161"/>
      <c r="O55" s="10"/>
      <c r="P55" s="12"/>
      <c r="Q55" s="12"/>
      <c r="R55" s="12"/>
      <c r="S55" s="12"/>
      <c r="T55" s="67"/>
      <c r="U55" s="67"/>
      <c r="V55" s="99"/>
      <c r="W55" s="12"/>
      <c r="X55" s="131"/>
      <c r="Y55" s="131"/>
      <c r="Z55" s="99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1"/>
      <c r="AN55" s="32"/>
      <c r="AO55" s="33"/>
      <c r="AP55" s="85"/>
      <c r="AQ55" s="77"/>
      <c r="AR55" s="82"/>
      <c r="AS55" s="296">
        <f>ROUND(L56*(1+AQ33),0)</f>
        <v>1638</v>
      </c>
      <c r="AT55" s="22"/>
    </row>
    <row r="56" spans="1:46" ht="17.100000000000001" customHeight="1">
      <c r="A56" s="4">
        <v>15</v>
      </c>
      <c r="B56" s="5">
        <v>2228</v>
      </c>
      <c r="C56" s="6" t="s">
        <v>736</v>
      </c>
      <c r="D56" s="307"/>
      <c r="E56" s="308"/>
      <c r="F56" s="308"/>
      <c r="G56" s="308"/>
      <c r="H56" s="308"/>
      <c r="I56" s="308"/>
      <c r="J56" s="308"/>
      <c r="K56" s="308"/>
      <c r="L56" s="304">
        <f>L54+$L$32</f>
        <v>1092</v>
      </c>
      <c r="M56" s="304"/>
      <c r="N56" s="15" t="s">
        <v>394</v>
      </c>
      <c r="O56" s="83"/>
      <c r="P56" s="35" t="s">
        <v>2636</v>
      </c>
      <c r="Q56" s="12"/>
      <c r="R56" s="12"/>
      <c r="S56" s="12"/>
      <c r="T56" s="67"/>
      <c r="U56" s="67"/>
      <c r="V56" s="99"/>
      <c r="W56" s="99"/>
      <c r="X56" s="99"/>
      <c r="Y56" s="99"/>
      <c r="Z56" s="99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2622</v>
      </c>
      <c r="AN56" s="186">
        <v>1</v>
      </c>
      <c r="AO56" s="187"/>
      <c r="AP56" s="79"/>
      <c r="AQ56" s="80"/>
      <c r="AR56" s="83"/>
      <c r="AS56" s="18">
        <f>ROUND(ROUND(L56*AN56,0)*(1+AQ33),0)</f>
        <v>1638</v>
      </c>
      <c r="AT56" s="183"/>
    </row>
    <row r="57" spans="1:46" ht="17.100000000000001" customHeight="1">
      <c r="A57" s="72"/>
      <c r="AP57" s="77"/>
      <c r="AQ57" s="77"/>
      <c r="AR57" s="77"/>
    </row>
    <row r="58" spans="1:46" ht="17.100000000000001" customHeight="1">
      <c r="A58" s="72"/>
      <c r="AP58" s="77"/>
      <c r="AQ58" s="77"/>
      <c r="AR58" s="77"/>
    </row>
    <row r="59" spans="1:46" ht="17.100000000000001" customHeight="1">
      <c r="A59" s="20"/>
      <c r="B59" s="20"/>
      <c r="C59" s="9"/>
      <c r="D59" s="9"/>
      <c r="E59" s="9"/>
      <c r="F59" s="9"/>
      <c r="G59" s="9"/>
      <c r="H59" s="9"/>
      <c r="I59" s="25"/>
      <c r="J59" s="25"/>
      <c r="K59" s="9"/>
      <c r="L59" s="9"/>
      <c r="M59" s="9"/>
      <c r="N59" s="9"/>
      <c r="O59" s="9"/>
      <c r="P59" s="9"/>
      <c r="Q59" s="9"/>
      <c r="R59" s="9"/>
      <c r="S59" s="9"/>
      <c r="T59" s="9"/>
      <c r="U59" s="19"/>
      <c r="V59" s="19"/>
      <c r="W59" s="9"/>
      <c r="X59" s="141"/>
      <c r="Y59" s="23"/>
      <c r="Z59" s="9"/>
      <c r="AA59" s="9"/>
      <c r="AB59" s="9"/>
      <c r="AC59" s="141"/>
      <c r="AD59" s="23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77"/>
      <c r="AQ59" s="77"/>
      <c r="AR59" s="77"/>
      <c r="AS59" s="27"/>
      <c r="AT59" s="77"/>
    </row>
    <row r="60" spans="1:46" ht="17.100000000000001" customHeight="1">
      <c r="A60" s="20"/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9"/>
      <c r="V60" s="19"/>
      <c r="W60" s="9"/>
      <c r="X60" s="19"/>
      <c r="Y60" s="23"/>
      <c r="Z60" s="9"/>
      <c r="AA60" s="9"/>
      <c r="AB60" s="9"/>
      <c r="AC60" s="141"/>
      <c r="AD60" s="23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77"/>
      <c r="AQ60" s="77"/>
      <c r="AR60" s="77"/>
      <c r="AS60" s="27"/>
      <c r="AT60" s="77"/>
    </row>
    <row r="61" spans="1:46" ht="17.100000000000001" customHeight="1">
      <c r="A61" s="20"/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9"/>
      <c r="V61" s="19"/>
      <c r="W61" s="9"/>
      <c r="X61" s="19"/>
      <c r="Y61" s="23"/>
      <c r="Z61" s="9"/>
      <c r="AA61" s="9"/>
      <c r="AB61" s="9"/>
      <c r="AC61" s="8"/>
      <c r="AD61" s="8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77"/>
      <c r="AQ61" s="77"/>
      <c r="AR61" s="77"/>
      <c r="AS61" s="27"/>
      <c r="AT61" s="77"/>
    </row>
    <row r="62" spans="1:46" ht="17.100000000000001" customHeight="1">
      <c r="A62" s="20"/>
      <c r="B62" s="2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28"/>
      <c r="U62" s="84"/>
      <c r="V62" s="84"/>
      <c r="W62" s="77"/>
      <c r="X62" s="84"/>
      <c r="Y62" s="23"/>
      <c r="Z62" s="9"/>
      <c r="AA62" s="9"/>
      <c r="AB62" s="9"/>
      <c r="AC62" s="141"/>
      <c r="AD62" s="23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77"/>
      <c r="AQ62" s="77"/>
      <c r="AR62" s="77"/>
      <c r="AS62" s="27"/>
      <c r="AT62" s="77"/>
    </row>
    <row r="63" spans="1:46" ht="17.100000000000001" customHeight="1">
      <c r="A63" s="20"/>
      <c r="B63" s="2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9"/>
      <c r="U63" s="141"/>
      <c r="V63" s="23"/>
      <c r="W63" s="9"/>
      <c r="X63" s="19"/>
      <c r="Y63" s="23"/>
      <c r="Z63" s="9"/>
      <c r="AA63" s="9"/>
      <c r="AB63" s="9"/>
      <c r="AC63" s="141"/>
      <c r="AD63" s="23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77"/>
      <c r="AQ63" s="77"/>
      <c r="AR63" s="77"/>
      <c r="AS63" s="27"/>
      <c r="AT63" s="77"/>
    </row>
    <row r="64" spans="1:46" ht="17.100000000000001" customHeight="1">
      <c r="A64" s="20"/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9"/>
      <c r="V64" s="23"/>
      <c r="W64" s="9"/>
      <c r="X64" s="19"/>
      <c r="Y64" s="23"/>
      <c r="Z64" s="9"/>
      <c r="AA64" s="9"/>
      <c r="AB64" s="9"/>
      <c r="AC64" s="8"/>
      <c r="AD64" s="8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77"/>
      <c r="AQ64" s="77"/>
      <c r="AR64" s="77"/>
      <c r="AS64" s="27"/>
      <c r="AT64" s="77"/>
    </row>
    <row r="65" spans="1:46" ht="17.100000000000001" customHeight="1">
      <c r="A65" s="20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9"/>
      <c r="V65" s="23"/>
      <c r="W65" s="9"/>
      <c r="X65" s="141"/>
      <c r="Y65" s="23"/>
      <c r="Z65" s="9"/>
      <c r="AA65" s="9"/>
      <c r="AB65" s="9"/>
      <c r="AC65" s="141"/>
      <c r="AD65" s="23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77"/>
      <c r="AQ65" s="77"/>
      <c r="AR65" s="77"/>
      <c r="AS65" s="27"/>
      <c r="AT65" s="77"/>
    </row>
    <row r="66" spans="1:46" ht="17.100000000000001" customHeight="1">
      <c r="AP66" s="77"/>
      <c r="AQ66" s="77"/>
      <c r="AR66" s="77"/>
    </row>
    <row r="67" spans="1:46" ht="17.100000000000001" customHeight="1">
      <c r="AP67" s="26"/>
      <c r="AQ67" s="26"/>
      <c r="AR67" s="26"/>
    </row>
    <row r="68" spans="1:46" ht="17.100000000000001" customHeight="1">
      <c r="AP68" s="26"/>
      <c r="AQ68" s="26"/>
      <c r="AR68" s="26"/>
    </row>
    <row r="69" spans="1:46" ht="17.100000000000001" customHeight="1">
      <c r="AP69" s="9"/>
      <c r="AQ69" s="9"/>
      <c r="AR69" s="9"/>
    </row>
    <row r="70" spans="1:46" ht="17.100000000000001" customHeight="1">
      <c r="AP70" s="26"/>
      <c r="AQ70" s="26"/>
      <c r="AR70" s="26"/>
    </row>
    <row r="71" spans="1:46" ht="17.100000000000001" customHeight="1">
      <c r="AP71" s="26"/>
      <c r="AQ71" s="26"/>
      <c r="AR71" s="26"/>
    </row>
    <row r="72" spans="1:46" ht="17.100000000000001" customHeight="1">
      <c r="AP72" s="9"/>
      <c r="AQ72" s="9"/>
      <c r="AR72" s="9"/>
    </row>
    <row r="73" spans="1:46" ht="17.100000000000001" customHeight="1">
      <c r="AP73" s="26"/>
      <c r="AQ73" s="26"/>
      <c r="AR73" s="26"/>
    </row>
  </sheetData>
  <mergeCells count="70">
    <mergeCell ref="AQ10:AR10"/>
    <mergeCell ref="AN13:AO13"/>
    <mergeCell ref="L13:M13"/>
    <mergeCell ref="D8:K9"/>
    <mergeCell ref="D10:K11"/>
    <mergeCell ref="AP8:AR9"/>
    <mergeCell ref="AN11:AO11"/>
    <mergeCell ref="L11:M11"/>
    <mergeCell ref="AN9:AO9"/>
    <mergeCell ref="L9:M9"/>
    <mergeCell ref="AN17:AO17"/>
    <mergeCell ref="L17:M17"/>
    <mergeCell ref="D24:K25"/>
    <mergeCell ref="D12:K13"/>
    <mergeCell ref="D14:K15"/>
    <mergeCell ref="D16:K17"/>
    <mergeCell ref="D18:K19"/>
    <mergeCell ref="L25:M25"/>
    <mergeCell ref="AN23:AO23"/>
    <mergeCell ref="L23:M23"/>
    <mergeCell ref="AN21:AO21"/>
    <mergeCell ref="L21:M21"/>
    <mergeCell ref="AN25:AO25"/>
    <mergeCell ref="L15:M15"/>
    <mergeCell ref="AN15:AO15"/>
    <mergeCell ref="AN19:AO19"/>
    <mergeCell ref="AN40:AO40"/>
    <mergeCell ref="L40:M40"/>
    <mergeCell ref="AN42:AO42"/>
    <mergeCell ref="L42:M42"/>
    <mergeCell ref="D22:K23"/>
    <mergeCell ref="AN36:AO36"/>
    <mergeCell ref="L36:M36"/>
    <mergeCell ref="AN38:AO38"/>
    <mergeCell ref="L38:M38"/>
    <mergeCell ref="L19:M19"/>
    <mergeCell ref="D20:K21"/>
    <mergeCell ref="D47:K48"/>
    <mergeCell ref="D49:K50"/>
    <mergeCell ref="D31:K32"/>
    <mergeCell ref="D33:K34"/>
    <mergeCell ref="D35:K36"/>
    <mergeCell ref="D37:K38"/>
    <mergeCell ref="D39:K40"/>
    <mergeCell ref="D41:K42"/>
    <mergeCell ref="D43:K44"/>
    <mergeCell ref="D45:K46"/>
    <mergeCell ref="AQ33:AR33"/>
    <mergeCell ref="AN34:AO34"/>
    <mergeCell ref="L32:M32"/>
    <mergeCell ref="L34:M34"/>
    <mergeCell ref="AN32:AO32"/>
    <mergeCell ref="AP31:AR32"/>
    <mergeCell ref="AN48:AO48"/>
    <mergeCell ref="L48:M48"/>
    <mergeCell ref="AN50:AO50"/>
    <mergeCell ref="L50:M50"/>
    <mergeCell ref="AN44:AO44"/>
    <mergeCell ref="L44:M44"/>
    <mergeCell ref="AN46:AO46"/>
    <mergeCell ref="L46:M46"/>
    <mergeCell ref="AN52:AO52"/>
    <mergeCell ref="L52:M52"/>
    <mergeCell ref="D55:K56"/>
    <mergeCell ref="AN56:AO56"/>
    <mergeCell ref="L56:M56"/>
    <mergeCell ref="AN54:AO54"/>
    <mergeCell ref="L54:M54"/>
    <mergeCell ref="D51:K52"/>
    <mergeCell ref="D53:K5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5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76"/>
  <sheetViews>
    <sheetView view="pageBreakPreview" zoomScale="85" zoomScaleNormal="100" zoomScaleSheetLayoutView="85" workbookViewId="0">
      <selection activeCell="A76" sqref="A1:XFD1048576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2" width="2.375" style="50" customWidth="1"/>
    <col min="13" max="13" width="3.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956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1195</v>
      </c>
      <c r="C8" s="6" t="s">
        <v>1211</v>
      </c>
      <c r="D8" s="188" t="s">
        <v>1056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ROUND(L10*(1+AQ16),0)</f>
        <v>310</v>
      </c>
      <c r="AT8" s="182" t="s">
        <v>2613</v>
      </c>
    </row>
    <row r="9" spans="1:47" ht="17.100000000000001" customHeight="1">
      <c r="A9" s="4">
        <v>15</v>
      </c>
      <c r="B9" s="5">
        <v>1196</v>
      </c>
      <c r="C9" s="6" t="s">
        <v>92</v>
      </c>
      <c r="D9" s="190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ROUND(ROUND(L10*AN9,0)*(1+AQ16),0)</f>
        <v>310</v>
      </c>
      <c r="AT9" s="22"/>
    </row>
    <row r="10" spans="1:47" ht="17.100000000000001" customHeight="1">
      <c r="A10" s="4">
        <v>15</v>
      </c>
      <c r="B10" s="5">
        <v>1197</v>
      </c>
      <c r="C10" s="6" t="s">
        <v>1577</v>
      </c>
      <c r="D10" s="139"/>
      <c r="E10" s="140"/>
      <c r="F10" s="140"/>
      <c r="G10" s="103"/>
      <c r="H10" s="104"/>
      <c r="I10" s="104"/>
      <c r="J10" s="104"/>
      <c r="K10" s="104"/>
      <c r="L10" s="297">
        <v>248</v>
      </c>
      <c r="M10" s="297"/>
      <c r="N10" s="9" t="s">
        <v>394</v>
      </c>
      <c r="O10" s="13"/>
      <c r="P10" s="97" t="s">
        <v>2623</v>
      </c>
      <c r="Q10" s="56"/>
      <c r="R10" s="56"/>
      <c r="S10" s="56"/>
      <c r="T10" s="56"/>
      <c r="U10" s="56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ROUND(ROUND(L10*X11,0)*(1+AQ16),0)</f>
        <v>218</v>
      </c>
      <c r="AT10" s="22"/>
    </row>
    <row r="11" spans="1:47" ht="17.100000000000001" customHeight="1">
      <c r="A11" s="4">
        <v>15</v>
      </c>
      <c r="B11" s="5">
        <v>1198</v>
      </c>
      <c r="C11" s="6" t="s">
        <v>1578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57" t="s">
        <v>2624</v>
      </c>
      <c r="Q11" s="58"/>
      <c r="R11" s="58"/>
      <c r="S11" s="58"/>
      <c r="T11" s="58"/>
      <c r="U11" s="58"/>
      <c r="V11" s="95"/>
      <c r="W11" s="17" t="s">
        <v>2622</v>
      </c>
      <c r="X11" s="186">
        <v>0.7</v>
      </c>
      <c r="Y11" s="187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ROUND(ROUND(ROUND(L10*X11,0)*AN11,0)*(1+AQ16),0)</f>
        <v>218</v>
      </c>
      <c r="AT11" s="22"/>
    </row>
    <row r="12" spans="1:47" ht="17.100000000000001" customHeight="1">
      <c r="A12" s="4">
        <v>15</v>
      </c>
      <c r="B12" s="5">
        <v>1199</v>
      </c>
      <c r="C12" s="6" t="s">
        <v>93</v>
      </c>
      <c r="D12" s="192" t="s">
        <v>1057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201" t="s">
        <v>902</v>
      </c>
      <c r="AQ12" s="202"/>
      <c r="AR12" s="203"/>
      <c r="AS12" s="296">
        <f>ROUND(L14*(1+AQ16),0)</f>
        <v>490</v>
      </c>
      <c r="AT12" s="22"/>
    </row>
    <row r="13" spans="1:47" ht="17.100000000000001" customHeight="1">
      <c r="A13" s="4">
        <v>15</v>
      </c>
      <c r="B13" s="5">
        <v>1200</v>
      </c>
      <c r="C13" s="6" t="s">
        <v>94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201"/>
      <c r="AQ13" s="202"/>
      <c r="AR13" s="203"/>
      <c r="AS13" s="296">
        <f>ROUND(ROUND(L14*AN13,0)*(1+AQ16),0)</f>
        <v>490</v>
      </c>
      <c r="AT13" s="22"/>
    </row>
    <row r="14" spans="1:47" ht="17.100000000000001" customHeight="1">
      <c r="A14" s="4">
        <v>15</v>
      </c>
      <c r="B14" s="5">
        <v>1201</v>
      </c>
      <c r="C14" s="6" t="s">
        <v>1579</v>
      </c>
      <c r="D14" s="139"/>
      <c r="E14" s="140"/>
      <c r="F14" s="140"/>
      <c r="G14" s="103"/>
      <c r="H14" s="104"/>
      <c r="I14" s="104"/>
      <c r="J14" s="104"/>
      <c r="K14" s="104"/>
      <c r="L14" s="297">
        <v>392</v>
      </c>
      <c r="M14" s="297"/>
      <c r="N14" s="9" t="s">
        <v>394</v>
      </c>
      <c r="O14" s="13"/>
      <c r="P14" s="97" t="s">
        <v>2623</v>
      </c>
      <c r="Q14" s="56"/>
      <c r="R14" s="56"/>
      <c r="S14" s="56"/>
      <c r="T14" s="56"/>
      <c r="U14" s="56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201"/>
      <c r="AQ14" s="202"/>
      <c r="AR14" s="203"/>
      <c r="AS14" s="296">
        <f>ROUND(ROUND(L14*X15,0)*(1+AQ16),0)</f>
        <v>343</v>
      </c>
      <c r="AT14" s="22"/>
    </row>
    <row r="15" spans="1:47" ht="17.100000000000001" customHeight="1">
      <c r="A15" s="4">
        <v>15</v>
      </c>
      <c r="B15" s="5">
        <v>1202</v>
      </c>
      <c r="C15" s="6" t="s">
        <v>1580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57" t="s">
        <v>2624</v>
      </c>
      <c r="Q15" s="58"/>
      <c r="R15" s="58"/>
      <c r="S15" s="58"/>
      <c r="T15" s="58"/>
      <c r="U15" s="58"/>
      <c r="V15" s="95"/>
      <c r="W15" s="17" t="s">
        <v>2622</v>
      </c>
      <c r="X15" s="186">
        <v>0.7</v>
      </c>
      <c r="Y15" s="187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201"/>
      <c r="AQ15" s="202"/>
      <c r="AR15" s="203"/>
      <c r="AS15" s="18">
        <f>ROUND(ROUND(ROUND(L14*X15,0)*AN15,0)*(1+AQ16),0)</f>
        <v>343</v>
      </c>
      <c r="AT15" s="22"/>
    </row>
    <row r="16" spans="1:47" ht="17.100000000000001" customHeight="1">
      <c r="A16" s="4">
        <v>15</v>
      </c>
      <c r="B16" s="5">
        <v>1203</v>
      </c>
      <c r="C16" s="6" t="s">
        <v>95</v>
      </c>
      <c r="D16" s="192" t="s">
        <v>172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29" t="s">
        <v>2622</v>
      </c>
      <c r="AQ16" s="199">
        <v>0.25</v>
      </c>
      <c r="AR16" s="200"/>
      <c r="AS16" s="296">
        <f>ROUND(L18*(1+AQ16),0)</f>
        <v>713</v>
      </c>
      <c r="AT16" s="22"/>
    </row>
    <row r="17" spans="1:47" ht="17.100000000000001" customHeight="1">
      <c r="A17" s="4">
        <v>15</v>
      </c>
      <c r="B17" s="5">
        <v>1204</v>
      </c>
      <c r="C17" s="6" t="s">
        <v>96</v>
      </c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Q17" s="50"/>
      <c r="AR17" s="51" t="s">
        <v>898</v>
      </c>
      <c r="AS17" s="296">
        <f>ROUND(ROUND(L18*AN17,0)*(1+AQ16),0)</f>
        <v>713</v>
      </c>
      <c r="AT17" s="22"/>
    </row>
    <row r="18" spans="1:47" ht="17.100000000000001" customHeight="1">
      <c r="A18" s="4">
        <v>15</v>
      </c>
      <c r="B18" s="5">
        <v>1205</v>
      </c>
      <c r="C18" s="6" t="s">
        <v>1581</v>
      </c>
      <c r="D18" s="139"/>
      <c r="E18" s="140"/>
      <c r="F18" s="140"/>
      <c r="G18" s="103"/>
      <c r="H18" s="104"/>
      <c r="I18" s="104"/>
      <c r="J18" s="104"/>
      <c r="K18" s="104"/>
      <c r="L18" s="297">
        <v>570</v>
      </c>
      <c r="M18" s="297"/>
      <c r="N18" s="9" t="s">
        <v>394</v>
      </c>
      <c r="O18" s="13"/>
      <c r="P18" s="97" t="s">
        <v>2623</v>
      </c>
      <c r="Q18" s="56"/>
      <c r="R18" s="56"/>
      <c r="S18" s="56"/>
      <c r="T18" s="56"/>
      <c r="U18" s="56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S18" s="296">
        <f>ROUND(ROUND(L18*X19,0)*(1+AQ16),0)</f>
        <v>499</v>
      </c>
      <c r="AT18" s="22"/>
    </row>
    <row r="19" spans="1:47" ht="17.100000000000001" customHeight="1">
      <c r="A19" s="4">
        <v>15</v>
      </c>
      <c r="B19" s="5">
        <v>1206</v>
      </c>
      <c r="C19" s="6" t="s">
        <v>1582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57" t="s">
        <v>2624</v>
      </c>
      <c r="Q19" s="58"/>
      <c r="R19" s="58"/>
      <c r="S19" s="58"/>
      <c r="T19" s="58"/>
      <c r="U19" s="58"/>
      <c r="V19" s="95"/>
      <c r="W19" s="17" t="s">
        <v>2622</v>
      </c>
      <c r="X19" s="186">
        <v>0.7</v>
      </c>
      <c r="Y19" s="187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S19" s="18">
        <f>ROUND(ROUND(ROUND(L18*X19,0)*AN19,0)*(1+AQ16),0)</f>
        <v>499</v>
      </c>
      <c r="AT19" s="22"/>
    </row>
    <row r="20" spans="1:47" ht="17.100000000000001" customHeight="1">
      <c r="A20" s="4">
        <v>15</v>
      </c>
      <c r="B20" s="5">
        <v>1207</v>
      </c>
      <c r="C20" s="6" t="s">
        <v>1207</v>
      </c>
      <c r="D20" s="192" t="s">
        <v>173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R20" s="82"/>
      <c r="AS20" s="296">
        <f>ROUND(L22*(1+AQ16),0)</f>
        <v>814</v>
      </c>
      <c r="AT20" s="22"/>
    </row>
    <row r="21" spans="1:47" ht="17.100000000000001" customHeight="1">
      <c r="A21" s="4">
        <v>15</v>
      </c>
      <c r="B21" s="5">
        <v>1208</v>
      </c>
      <c r="C21" s="6" t="s">
        <v>1208</v>
      </c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S21" s="296">
        <f>ROUND(ROUND(L22*AN21,0)*(1+AQ16),0)</f>
        <v>814</v>
      </c>
      <c r="AT21" s="22"/>
    </row>
    <row r="22" spans="1:47" ht="17.100000000000001" customHeight="1">
      <c r="A22" s="4">
        <v>15</v>
      </c>
      <c r="B22" s="5">
        <v>1209</v>
      </c>
      <c r="C22" s="6" t="s">
        <v>1583</v>
      </c>
      <c r="D22" s="139"/>
      <c r="E22" s="140"/>
      <c r="F22" s="140"/>
      <c r="G22" s="103"/>
      <c r="H22" s="104"/>
      <c r="I22" s="104"/>
      <c r="J22" s="104"/>
      <c r="K22" s="104"/>
      <c r="L22" s="297">
        <v>651</v>
      </c>
      <c r="M22" s="297"/>
      <c r="N22" s="9" t="s">
        <v>394</v>
      </c>
      <c r="O22" s="13"/>
      <c r="P22" s="97" t="s">
        <v>2623</v>
      </c>
      <c r="Q22" s="56"/>
      <c r="R22" s="56"/>
      <c r="S22" s="56"/>
      <c r="T22" s="56"/>
      <c r="U22" s="56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34"/>
      <c r="AQ22" s="30"/>
      <c r="AR22" s="31"/>
      <c r="AS22" s="296">
        <f>ROUND(ROUND(L22*X23,0)*(1+AQ16),0)</f>
        <v>570</v>
      </c>
      <c r="AT22" s="22"/>
    </row>
    <row r="23" spans="1:47" ht="17.100000000000001" customHeight="1">
      <c r="A23" s="4">
        <v>15</v>
      </c>
      <c r="B23" s="5">
        <v>1210</v>
      </c>
      <c r="C23" s="6" t="s">
        <v>1584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57" t="s">
        <v>2624</v>
      </c>
      <c r="Q23" s="58"/>
      <c r="R23" s="58"/>
      <c r="S23" s="58"/>
      <c r="T23" s="58"/>
      <c r="U23" s="58"/>
      <c r="V23" s="95"/>
      <c r="W23" s="17" t="s">
        <v>2622</v>
      </c>
      <c r="X23" s="186">
        <v>0.7</v>
      </c>
      <c r="Y23" s="187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43"/>
      <c r="AQ23" s="141"/>
      <c r="AR23" s="142"/>
      <c r="AS23" s="18">
        <f>ROUND(ROUND(ROUND(L22*X23,0)*AN23,0)*(1+AQ16),0)</f>
        <v>570</v>
      </c>
      <c r="AT23" s="22"/>
    </row>
    <row r="24" spans="1:47" ht="17.100000000000001" customHeight="1">
      <c r="A24" s="4">
        <v>15</v>
      </c>
      <c r="B24" s="5">
        <v>1211</v>
      </c>
      <c r="C24" s="6" t="s">
        <v>1209</v>
      </c>
      <c r="D24" s="192" t="s">
        <v>174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34"/>
      <c r="AQ24" s="30"/>
      <c r="AR24" s="31"/>
      <c r="AS24" s="296">
        <f>ROUND(L26*(1+AQ16),0)</f>
        <v>915</v>
      </c>
      <c r="AT24" s="22"/>
    </row>
    <row r="25" spans="1:47" ht="17.100000000000001" customHeight="1">
      <c r="A25" s="4">
        <v>15</v>
      </c>
      <c r="B25" s="5">
        <v>1212</v>
      </c>
      <c r="C25" s="6" t="s">
        <v>1210</v>
      </c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P25" s="43"/>
      <c r="AQ25" s="141"/>
      <c r="AR25" s="142"/>
      <c r="AS25" s="296">
        <f>ROUND(ROUND(L26*AN25,0)*(1+AQ16),0)</f>
        <v>915</v>
      </c>
      <c r="AT25" s="22"/>
    </row>
    <row r="26" spans="1:47" ht="17.100000000000001" customHeight="1">
      <c r="A26" s="4">
        <v>15</v>
      </c>
      <c r="B26" s="5">
        <v>1213</v>
      </c>
      <c r="C26" s="6" t="s">
        <v>1585</v>
      </c>
      <c r="D26" s="139"/>
      <c r="E26" s="140"/>
      <c r="F26" s="140"/>
      <c r="G26" s="103"/>
      <c r="H26" s="104"/>
      <c r="I26" s="104"/>
      <c r="J26" s="104"/>
      <c r="K26" s="104"/>
      <c r="L26" s="297">
        <v>732</v>
      </c>
      <c r="M26" s="297"/>
      <c r="N26" s="9" t="s">
        <v>394</v>
      </c>
      <c r="O26" s="13"/>
      <c r="P26" s="97" t="s">
        <v>2623</v>
      </c>
      <c r="Q26" s="56"/>
      <c r="R26" s="56"/>
      <c r="S26" s="56"/>
      <c r="T26" s="56"/>
      <c r="U26" s="56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P26" s="34"/>
      <c r="AQ26" s="30"/>
      <c r="AR26" s="31"/>
      <c r="AS26" s="296">
        <f>ROUND(ROUND(L26*X27,0)*(1+AQ16),0)</f>
        <v>640</v>
      </c>
      <c r="AT26" s="22"/>
    </row>
    <row r="27" spans="1:47" ht="17.100000000000001" customHeight="1">
      <c r="A27" s="4">
        <v>15</v>
      </c>
      <c r="B27" s="5">
        <v>1214</v>
      </c>
      <c r="C27" s="6" t="s">
        <v>1586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57" t="s">
        <v>2624</v>
      </c>
      <c r="Q27" s="58"/>
      <c r="R27" s="58"/>
      <c r="S27" s="58"/>
      <c r="T27" s="58"/>
      <c r="U27" s="58"/>
      <c r="V27" s="95"/>
      <c r="W27" s="17" t="s">
        <v>2622</v>
      </c>
      <c r="X27" s="186">
        <v>0.7</v>
      </c>
      <c r="Y27" s="187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P27" s="46"/>
      <c r="AQ27" s="135"/>
      <c r="AR27" s="136"/>
      <c r="AS27" s="18">
        <f>ROUND(ROUND(ROUND(L26*X27,0)*AN27,0)*(1+AQ16),0)</f>
        <v>640</v>
      </c>
      <c r="AT27" s="183"/>
    </row>
    <row r="28" spans="1:47" ht="17.100000000000001" customHeight="1">
      <c r="A28" s="72"/>
    </row>
    <row r="29" spans="1:47" ht="17.100000000000001" customHeight="1">
      <c r="A29" s="72"/>
    </row>
    <row r="30" spans="1:47" ht="17.100000000000001" customHeight="1">
      <c r="A30" s="72"/>
      <c r="B30" s="72" t="s">
        <v>957</v>
      </c>
    </row>
    <row r="31" spans="1:47" ht="17.100000000000001" customHeight="1">
      <c r="A31" s="1" t="s">
        <v>2626</v>
      </c>
      <c r="B31" s="73"/>
      <c r="C31" s="155" t="s">
        <v>387</v>
      </c>
      <c r="D31" s="74"/>
      <c r="E31" s="75"/>
      <c r="F31" s="75"/>
      <c r="G31" s="75"/>
      <c r="H31" s="75"/>
      <c r="I31" s="75"/>
      <c r="J31" s="75"/>
      <c r="K31" s="11"/>
      <c r="L31" s="11"/>
      <c r="M31" s="11"/>
      <c r="N31" s="11"/>
      <c r="O31" s="11"/>
      <c r="P31" s="11"/>
      <c r="Q31" s="75"/>
      <c r="R31" s="75"/>
      <c r="S31" s="75"/>
      <c r="T31" s="7"/>
      <c r="U31" s="76"/>
      <c r="V31" s="76"/>
      <c r="W31" s="75"/>
      <c r="X31" s="151" t="s">
        <v>2627</v>
      </c>
      <c r="Y31" s="76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184" t="s">
        <v>388</v>
      </c>
      <c r="AT31" s="184" t="s">
        <v>389</v>
      </c>
      <c r="AU31" s="77"/>
    </row>
    <row r="32" spans="1:47" ht="17.100000000000001" customHeight="1">
      <c r="A32" s="2" t="s">
        <v>390</v>
      </c>
      <c r="B32" s="3" t="s">
        <v>391</v>
      </c>
      <c r="C32" s="16"/>
      <c r="D32" s="79"/>
      <c r="E32" s="80"/>
      <c r="F32" s="80"/>
      <c r="G32" s="80"/>
      <c r="H32" s="80"/>
      <c r="I32" s="80"/>
      <c r="J32" s="80"/>
      <c r="K32" s="15"/>
      <c r="L32" s="15"/>
      <c r="M32" s="15"/>
      <c r="N32" s="15"/>
      <c r="O32" s="15"/>
      <c r="P32" s="15"/>
      <c r="Q32" s="80"/>
      <c r="R32" s="80"/>
      <c r="S32" s="80"/>
      <c r="T32" s="80"/>
      <c r="U32" s="81"/>
      <c r="V32" s="81"/>
      <c r="W32" s="80"/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185" t="s">
        <v>392</v>
      </c>
      <c r="AT32" s="185" t="s">
        <v>393</v>
      </c>
      <c r="AU32" s="77"/>
    </row>
    <row r="33" spans="1:46" ht="17.100000000000001" customHeight="1">
      <c r="A33" s="4">
        <v>15</v>
      </c>
      <c r="B33" s="5">
        <v>1215</v>
      </c>
      <c r="C33" s="6" t="s">
        <v>751</v>
      </c>
      <c r="D33" s="192" t="s">
        <v>175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0"/>
      <c r="P33" s="11"/>
      <c r="Q33" s="11"/>
      <c r="R33" s="11"/>
      <c r="S33" s="11"/>
      <c r="T33" s="21"/>
      <c r="U33" s="21"/>
      <c r="V33" s="75"/>
      <c r="W33" s="11"/>
      <c r="X33" s="36"/>
      <c r="Y33" s="3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1"/>
      <c r="AN33" s="32"/>
      <c r="AO33" s="33"/>
      <c r="AP33" s="42"/>
      <c r="AQ33" s="38"/>
      <c r="AR33" s="41"/>
      <c r="AS33" s="296">
        <f>ROUND(L35*(1+AQ41),0)</f>
        <v>310</v>
      </c>
      <c r="AT33" s="182" t="s">
        <v>2613</v>
      </c>
    </row>
    <row r="34" spans="1:46" ht="17.100000000000001" customHeight="1">
      <c r="A34" s="4">
        <v>15</v>
      </c>
      <c r="B34" s="5">
        <v>1216</v>
      </c>
      <c r="C34" s="6" t="s">
        <v>752</v>
      </c>
      <c r="D34" s="197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02"/>
      <c r="P34" s="14"/>
      <c r="Q34" s="15"/>
      <c r="R34" s="15"/>
      <c r="S34" s="15"/>
      <c r="T34" s="24"/>
      <c r="U34" s="24"/>
      <c r="V34" s="80"/>
      <c r="W34" s="80"/>
      <c r="X34" s="80"/>
      <c r="Y34" s="83"/>
      <c r="Z34" s="35" t="s">
        <v>2636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2622</v>
      </c>
      <c r="AN34" s="186">
        <v>1</v>
      </c>
      <c r="AO34" s="187"/>
      <c r="AP34" s="43"/>
      <c r="AQ34" s="141"/>
      <c r="AR34" s="142"/>
      <c r="AS34" s="296">
        <f>ROUND(ROUND(L35*AN34,0)*(1+AQ41),0)</f>
        <v>310</v>
      </c>
      <c r="AT34" s="22"/>
    </row>
    <row r="35" spans="1:46" ht="17.100000000000001" customHeight="1">
      <c r="A35" s="4">
        <v>15</v>
      </c>
      <c r="B35" s="5">
        <v>1217</v>
      </c>
      <c r="C35" s="6" t="s">
        <v>1587</v>
      </c>
      <c r="D35" s="139"/>
      <c r="E35" s="140"/>
      <c r="F35" s="140"/>
      <c r="G35" s="103"/>
      <c r="H35" s="104"/>
      <c r="I35" s="104"/>
      <c r="J35" s="104"/>
      <c r="K35" s="104"/>
      <c r="L35" s="297">
        <v>248</v>
      </c>
      <c r="M35" s="297"/>
      <c r="N35" s="9" t="s">
        <v>394</v>
      </c>
      <c r="O35" s="13"/>
      <c r="P35" s="97" t="s">
        <v>2623</v>
      </c>
      <c r="Q35" s="56"/>
      <c r="R35" s="56"/>
      <c r="S35" s="56"/>
      <c r="T35" s="56"/>
      <c r="U35" s="56"/>
      <c r="V35" s="26"/>
      <c r="W35" s="9"/>
      <c r="X35" s="19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1"/>
      <c r="AN35" s="32"/>
      <c r="AO35" s="33"/>
      <c r="AP35" s="34"/>
      <c r="AQ35" s="30"/>
      <c r="AR35" s="31"/>
      <c r="AS35" s="296">
        <f>ROUND(ROUND(L35*X36,0)*(1+AQ41),0)</f>
        <v>218</v>
      </c>
      <c r="AT35" s="22"/>
    </row>
    <row r="36" spans="1:46" ht="17.100000000000001" customHeight="1">
      <c r="A36" s="4">
        <v>15</v>
      </c>
      <c r="B36" s="5">
        <v>1218</v>
      </c>
      <c r="C36" s="6" t="s">
        <v>1588</v>
      </c>
      <c r="D36" s="44"/>
      <c r="E36" s="45"/>
      <c r="F36" s="45"/>
      <c r="G36" s="105"/>
      <c r="H36" s="105"/>
      <c r="I36" s="105"/>
      <c r="J36" s="106"/>
      <c r="K36" s="106"/>
      <c r="L36" s="15"/>
      <c r="M36" s="15"/>
      <c r="N36" s="15"/>
      <c r="O36" s="16"/>
      <c r="P36" s="57" t="s">
        <v>2624</v>
      </c>
      <c r="Q36" s="58"/>
      <c r="R36" s="58"/>
      <c r="S36" s="58"/>
      <c r="T36" s="58"/>
      <c r="U36" s="58"/>
      <c r="V36" s="95"/>
      <c r="W36" s="17" t="s">
        <v>2622</v>
      </c>
      <c r="X36" s="186">
        <v>0.7</v>
      </c>
      <c r="Y36" s="187"/>
      <c r="Z36" s="35" t="s">
        <v>2636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2622</v>
      </c>
      <c r="AN36" s="186">
        <v>1</v>
      </c>
      <c r="AO36" s="187"/>
      <c r="AP36" s="43"/>
      <c r="AQ36" s="141"/>
      <c r="AR36" s="142"/>
      <c r="AS36" s="18">
        <f>ROUND(ROUND(ROUND(L35*X36,0)*AN36,0)*(1+AQ41),0)</f>
        <v>218</v>
      </c>
      <c r="AT36" s="22"/>
    </row>
    <row r="37" spans="1:46" ht="17.100000000000001" customHeight="1">
      <c r="A37" s="4">
        <v>15</v>
      </c>
      <c r="B37" s="5">
        <v>1219</v>
      </c>
      <c r="C37" s="6" t="s">
        <v>747</v>
      </c>
      <c r="D37" s="192" t="s">
        <v>176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0"/>
      <c r="P37" s="11"/>
      <c r="Q37" s="11"/>
      <c r="R37" s="11"/>
      <c r="S37" s="11"/>
      <c r="T37" s="21"/>
      <c r="U37" s="21"/>
      <c r="V37" s="75"/>
      <c r="W37" s="11"/>
      <c r="X37" s="36"/>
      <c r="Y37" s="3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1"/>
      <c r="AN37" s="32"/>
      <c r="AO37" s="33"/>
      <c r="AP37" s="201" t="s">
        <v>901</v>
      </c>
      <c r="AQ37" s="202"/>
      <c r="AR37" s="203"/>
      <c r="AS37" s="296">
        <f>ROUND(L39*(1+AQ41),0)</f>
        <v>490</v>
      </c>
      <c r="AT37" s="22"/>
    </row>
    <row r="38" spans="1:46" ht="17.100000000000001" customHeight="1">
      <c r="A38" s="4">
        <v>15</v>
      </c>
      <c r="B38" s="5">
        <v>1220</v>
      </c>
      <c r="C38" s="6" t="s">
        <v>748</v>
      </c>
      <c r="D38" s="197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02"/>
      <c r="P38" s="14"/>
      <c r="Q38" s="15"/>
      <c r="R38" s="15"/>
      <c r="S38" s="15"/>
      <c r="T38" s="24"/>
      <c r="U38" s="24"/>
      <c r="V38" s="80"/>
      <c r="W38" s="80"/>
      <c r="X38" s="80"/>
      <c r="Y38" s="83"/>
      <c r="Z38" s="35" t="s">
        <v>2636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2622</v>
      </c>
      <c r="AN38" s="186">
        <v>1</v>
      </c>
      <c r="AO38" s="187"/>
      <c r="AP38" s="201"/>
      <c r="AQ38" s="202"/>
      <c r="AR38" s="203"/>
      <c r="AS38" s="296">
        <f>ROUND(ROUND(L39*AN38,0)*(1+AQ41),0)</f>
        <v>490</v>
      </c>
      <c r="AT38" s="22"/>
    </row>
    <row r="39" spans="1:46" ht="17.100000000000001" customHeight="1">
      <c r="A39" s="4">
        <v>15</v>
      </c>
      <c r="B39" s="5">
        <v>1221</v>
      </c>
      <c r="C39" s="6" t="s">
        <v>1589</v>
      </c>
      <c r="D39" s="139"/>
      <c r="E39" s="140"/>
      <c r="F39" s="140"/>
      <c r="G39" s="103"/>
      <c r="H39" s="104"/>
      <c r="I39" s="104"/>
      <c r="J39" s="104"/>
      <c r="K39" s="104"/>
      <c r="L39" s="297">
        <v>392</v>
      </c>
      <c r="M39" s="297"/>
      <c r="N39" s="9" t="s">
        <v>394</v>
      </c>
      <c r="O39" s="13"/>
      <c r="P39" s="97" t="s">
        <v>2623</v>
      </c>
      <c r="Q39" s="56"/>
      <c r="R39" s="56"/>
      <c r="S39" s="56"/>
      <c r="T39" s="56"/>
      <c r="U39" s="56"/>
      <c r="V39" s="26"/>
      <c r="W39" s="9"/>
      <c r="X39" s="19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1"/>
      <c r="AN39" s="32"/>
      <c r="AO39" s="33"/>
      <c r="AP39" s="201"/>
      <c r="AQ39" s="202"/>
      <c r="AR39" s="203"/>
      <c r="AS39" s="296">
        <f>ROUND(ROUND(L39*X40,0)*(1+AQ41),0)</f>
        <v>343</v>
      </c>
      <c r="AT39" s="22"/>
    </row>
    <row r="40" spans="1:46" ht="17.100000000000001" customHeight="1">
      <c r="A40" s="4">
        <v>15</v>
      </c>
      <c r="B40" s="5">
        <v>1222</v>
      </c>
      <c r="C40" s="6" t="s">
        <v>1590</v>
      </c>
      <c r="D40" s="44"/>
      <c r="E40" s="45"/>
      <c r="F40" s="45"/>
      <c r="G40" s="105"/>
      <c r="H40" s="105"/>
      <c r="I40" s="105"/>
      <c r="J40" s="106"/>
      <c r="K40" s="106"/>
      <c r="L40" s="15"/>
      <c r="M40" s="15"/>
      <c r="N40" s="15"/>
      <c r="O40" s="16"/>
      <c r="P40" s="57" t="s">
        <v>2624</v>
      </c>
      <c r="Q40" s="58"/>
      <c r="R40" s="58"/>
      <c r="S40" s="58"/>
      <c r="T40" s="58"/>
      <c r="U40" s="58"/>
      <c r="V40" s="95"/>
      <c r="W40" s="17" t="s">
        <v>2622</v>
      </c>
      <c r="X40" s="186">
        <v>0.7</v>
      </c>
      <c r="Y40" s="187"/>
      <c r="Z40" s="35" t="s">
        <v>2636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2622</v>
      </c>
      <c r="AN40" s="186">
        <v>1</v>
      </c>
      <c r="AO40" s="187"/>
      <c r="AP40" s="201"/>
      <c r="AQ40" s="202"/>
      <c r="AR40" s="203"/>
      <c r="AS40" s="18">
        <f>ROUND(ROUND(ROUND(L39*X40,0)*AN40,0)*(1+AQ41),0)</f>
        <v>343</v>
      </c>
      <c r="AT40" s="22"/>
    </row>
    <row r="41" spans="1:46" ht="17.100000000000001" customHeight="1">
      <c r="A41" s="4">
        <v>15</v>
      </c>
      <c r="B41" s="5">
        <v>1223</v>
      </c>
      <c r="C41" s="6" t="s">
        <v>749</v>
      </c>
      <c r="D41" s="192" t="s">
        <v>177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0"/>
      <c r="P41" s="11"/>
      <c r="Q41" s="11"/>
      <c r="R41" s="11"/>
      <c r="S41" s="11"/>
      <c r="T41" s="21"/>
      <c r="U41" s="21"/>
      <c r="V41" s="75"/>
      <c r="W41" s="11"/>
      <c r="X41" s="36"/>
      <c r="Y41" s="3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1"/>
      <c r="AN41" s="32"/>
      <c r="AO41" s="33"/>
      <c r="AP41" s="29" t="s">
        <v>2622</v>
      </c>
      <c r="AQ41" s="199">
        <v>0.25</v>
      </c>
      <c r="AR41" s="200"/>
      <c r="AS41" s="296">
        <f>ROUND(L43*(1+AQ41),0)</f>
        <v>713</v>
      </c>
      <c r="AT41" s="22"/>
    </row>
    <row r="42" spans="1:46" ht="17.100000000000001" customHeight="1">
      <c r="A42" s="4">
        <v>15</v>
      </c>
      <c r="B42" s="5">
        <v>1224</v>
      </c>
      <c r="C42" s="6" t="s">
        <v>750</v>
      </c>
      <c r="D42" s="197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02"/>
      <c r="P42" s="14"/>
      <c r="Q42" s="15"/>
      <c r="R42" s="15"/>
      <c r="S42" s="15"/>
      <c r="T42" s="24"/>
      <c r="U42" s="24"/>
      <c r="V42" s="80"/>
      <c r="W42" s="80"/>
      <c r="X42" s="80"/>
      <c r="Y42" s="83"/>
      <c r="Z42" s="35" t="s">
        <v>2636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2622</v>
      </c>
      <c r="AN42" s="186">
        <v>1</v>
      </c>
      <c r="AO42" s="187"/>
      <c r="AR42" s="51" t="s">
        <v>898</v>
      </c>
      <c r="AS42" s="296">
        <f>ROUND(ROUND(L43*AN42,0)*(1+AQ41),0)</f>
        <v>713</v>
      </c>
      <c r="AT42" s="22"/>
    </row>
    <row r="43" spans="1:46" ht="17.100000000000001" customHeight="1">
      <c r="A43" s="4">
        <v>15</v>
      </c>
      <c r="B43" s="5">
        <v>1225</v>
      </c>
      <c r="C43" s="6" t="s">
        <v>1591</v>
      </c>
      <c r="D43" s="139"/>
      <c r="E43" s="140"/>
      <c r="F43" s="140"/>
      <c r="G43" s="103"/>
      <c r="H43" s="104"/>
      <c r="I43" s="104"/>
      <c r="J43" s="104"/>
      <c r="K43" s="104"/>
      <c r="L43" s="297">
        <v>570</v>
      </c>
      <c r="M43" s="297"/>
      <c r="N43" s="9" t="s">
        <v>394</v>
      </c>
      <c r="O43" s="13"/>
      <c r="P43" s="97" t="s">
        <v>2623</v>
      </c>
      <c r="Q43" s="56"/>
      <c r="R43" s="56"/>
      <c r="S43" s="56"/>
      <c r="T43" s="56"/>
      <c r="U43" s="56"/>
      <c r="V43" s="26"/>
      <c r="W43" s="9"/>
      <c r="X43" s="19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1"/>
      <c r="AN43" s="32"/>
      <c r="AO43" s="33"/>
      <c r="AS43" s="296">
        <f>ROUND(ROUND(L43*X44,0)*(1+AQ41),0)</f>
        <v>499</v>
      </c>
      <c r="AT43" s="22"/>
    </row>
    <row r="44" spans="1:46" ht="17.100000000000001" customHeight="1">
      <c r="A44" s="4">
        <v>15</v>
      </c>
      <c r="B44" s="5">
        <v>1226</v>
      </c>
      <c r="C44" s="6" t="s">
        <v>1592</v>
      </c>
      <c r="D44" s="44"/>
      <c r="E44" s="45"/>
      <c r="F44" s="45"/>
      <c r="G44" s="105"/>
      <c r="H44" s="105"/>
      <c r="I44" s="105"/>
      <c r="J44" s="106"/>
      <c r="K44" s="106"/>
      <c r="L44" s="15"/>
      <c r="M44" s="15"/>
      <c r="N44" s="15"/>
      <c r="O44" s="16"/>
      <c r="P44" s="57" t="s">
        <v>2624</v>
      </c>
      <c r="Q44" s="58"/>
      <c r="R44" s="58"/>
      <c r="S44" s="58"/>
      <c r="T44" s="58"/>
      <c r="U44" s="58"/>
      <c r="V44" s="95"/>
      <c r="W44" s="17" t="s">
        <v>2622</v>
      </c>
      <c r="X44" s="186">
        <v>0.7</v>
      </c>
      <c r="Y44" s="187"/>
      <c r="Z44" s="35" t="s">
        <v>2636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2622</v>
      </c>
      <c r="AN44" s="186">
        <v>1</v>
      </c>
      <c r="AO44" s="187"/>
      <c r="AS44" s="18">
        <f>ROUND(ROUND(ROUND(L43*X44,0)*AN44,0)*(1+AQ41),0)</f>
        <v>499</v>
      </c>
      <c r="AT44" s="22"/>
    </row>
    <row r="45" spans="1:46" ht="17.100000000000001" customHeight="1">
      <c r="A45" s="4">
        <v>15</v>
      </c>
      <c r="B45" s="5">
        <v>1227</v>
      </c>
      <c r="C45" s="6" t="s">
        <v>665</v>
      </c>
      <c r="D45" s="192" t="s">
        <v>675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0"/>
      <c r="P45" s="11"/>
      <c r="Q45" s="11"/>
      <c r="R45" s="11"/>
      <c r="S45" s="11"/>
      <c r="T45" s="21"/>
      <c r="U45" s="21"/>
      <c r="V45" s="75"/>
      <c r="W45" s="11"/>
      <c r="X45" s="36"/>
      <c r="Y45" s="3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1"/>
      <c r="AN45" s="32"/>
      <c r="AO45" s="33"/>
      <c r="AR45" s="82"/>
      <c r="AS45" s="296">
        <f>ROUND(L47*(1+AQ41),0)</f>
        <v>814</v>
      </c>
      <c r="AT45" s="22"/>
    </row>
    <row r="46" spans="1:46" ht="17.100000000000001" customHeight="1">
      <c r="A46" s="4">
        <v>15</v>
      </c>
      <c r="B46" s="5">
        <v>1228</v>
      </c>
      <c r="C46" s="6" t="s">
        <v>666</v>
      </c>
      <c r="D46" s="197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02"/>
      <c r="P46" s="14"/>
      <c r="Q46" s="15"/>
      <c r="R46" s="15"/>
      <c r="S46" s="15"/>
      <c r="T46" s="24"/>
      <c r="U46" s="24"/>
      <c r="V46" s="80"/>
      <c r="W46" s="80"/>
      <c r="X46" s="80"/>
      <c r="Y46" s="83"/>
      <c r="Z46" s="35" t="s">
        <v>2636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2622</v>
      </c>
      <c r="AN46" s="186">
        <v>1</v>
      </c>
      <c r="AO46" s="187"/>
      <c r="AS46" s="296">
        <f>ROUND(ROUND(L47*AN46,0)*(1+AQ41),0)</f>
        <v>814</v>
      </c>
      <c r="AT46" s="22"/>
    </row>
    <row r="47" spans="1:46" ht="17.100000000000001" customHeight="1">
      <c r="A47" s="4">
        <v>15</v>
      </c>
      <c r="B47" s="5">
        <v>1229</v>
      </c>
      <c r="C47" s="6" t="s">
        <v>1593</v>
      </c>
      <c r="D47" s="139"/>
      <c r="E47" s="140"/>
      <c r="F47" s="140"/>
      <c r="G47" s="103"/>
      <c r="H47" s="104"/>
      <c r="I47" s="104"/>
      <c r="J47" s="104"/>
      <c r="K47" s="104"/>
      <c r="L47" s="297">
        <v>651</v>
      </c>
      <c r="M47" s="297"/>
      <c r="N47" s="9" t="s">
        <v>394</v>
      </c>
      <c r="O47" s="13"/>
      <c r="P47" s="97" t="s">
        <v>2623</v>
      </c>
      <c r="Q47" s="56"/>
      <c r="R47" s="56"/>
      <c r="S47" s="56"/>
      <c r="T47" s="56"/>
      <c r="U47" s="56"/>
      <c r="V47" s="26"/>
      <c r="W47" s="9"/>
      <c r="X47" s="19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1"/>
      <c r="AN47" s="32"/>
      <c r="AO47" s="33"/>
      <c r="AP47" s="34"/>
      <c r="AQ47" s="30"/>
      <c r="AR47" s="31"/>
      <c r="AS47" s="296">
        <f>ROUND(ROUND(L47*X48,0)*(1+AQ41),0)</f>
        <v>570</v>
      </c>
      <c r="AT47" s="22"/>
    </row>
    <row r="48" spans="1:46" ht="17.100000000000001" customHeight="1">
      <c r="A48" s="4">
        <v>15</v>
      </c>
      <c r="B48" s="5">
        <v>1230</v>
      </c>
      <c r="C48" s="6" t="s">
        <v>1594</v>
      </c>
      <c r="D48" s="44"/>
      <c r="E48" s="45"/>
      <c r="F48" s="45"/>
      <c r="G48" s="105"/>
      <c r="H48" s="105"/>
      <c r="I48" s="105"/>
      <c r="J48" s="106"/>
      <c r="K48" s="106"/>
      <c r="L48" s="15"/>
      <c r="M48" s="15"/>
      <c r="N48" s="15"/>
      <c r="O48" s="16"/>
      <c r="P48" s="57" t="s">
        <v>2624</v>
      </c>
      <c r="Q48" s="58"/>
      <c r="R48" s="58"/>
      <c r="S48" s="58"/>
      <c r="T48" s="58"/>
      <c r="U48" s="58"/>
      <c r="V48" s="95"/>
      <c r="W48" s="17" t="s">
        <v>2622</v>
      </c>
      <c r="X48" s="186">
        <v>0.7</v>
      </c>
      <c r="Y48" s="187"/>
      <c r="Z48" s="35" t="s">
        <v>2636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2622</v>
      </c>
      <c r="AN48" s="186">
        <v>1</v>
      </c>
      <c r="AO48" s="187"/>
      <c r="AP48" s="43"/>
      <c r="AQ48" s="141"/>
      <c r="AR48" s="142"/>
      <c r="AS48" s="18">
        <f>ROUND(ROUND(ROUND(L47*X48,0)*AN48,0)*(1+AQ41),0)</f>
        <v>570</v>
      </c>
      <c r="AT48" s="22"/>
    </row>
    <row r="49" spans="1:46" ht="17.100000000000001" customHeight="1">
      <c r="A49" s="4">
        <v>15</v>
      </c>
      <c r="B49" s="5">
        <v>1231</v>
      </c>
      <c r="C49" s="6" t="s">
        <v>667</v>
      </c>
      <c r="D49" s="192" t="s">
        <v>676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0"/>
      <c r="P49" s="11"/>
      <c r="Q49" s="11"/>
      <c r="R49" s="11"/>
      <c r="S49" s="11"/>
      <c r="T49" s="21"/>
      <c r="U49" s="21"/>
      <c r="V49" s="75"/>
      <c r="W49" s="11"/>
      <c r="X49" s="36"/>
      <c r="Y49" s="3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1"/>
      <c r="AN49" s="32"/>
      <c r="AO49" s="33"/>
      <c r="AP49" s="34"/>
      <c r="AQ49" s="30"/>
      <c r="AR49" s="31"/>
      <c r="AS49" s="296">
        <f>ROUND(L51*(1+AQ41),0)</f>
        <v>915</v>
      </c>
      <c r="AT49" s="22"/>
    </row>
    <row r="50" spans="1:46" ht="17.100000000000001" customHeight="1">
      <c r="A50" s="4">
        <v>15</v>
      </c>
      <c r="B50" s="5">
        <v>1232</v>
      </c>
      <c r="C50" s="6" t="s">
        <v>668</v>
      </c>
      <c r="D50" s="197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02"/>
      <c r="P50" s="14"/>
      <c r="Q50" s="15"/>
      <c r="R50" s="15"/>
      <c r="S50" s="15"/>
      <c r="T50" s="24"/>
      <c r="U50" s="24"/>
      <c r="V50" s="80"/>
      <c r="W50" s="80"/>
      <c r="X50" s="80"/>
      <c r="Y50" s="83"/>
      <c r="Z50" s="35" t="s">
        <v>2636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2622</v>
      </c>
      <c r="AN50" s="186">
        <v>1</v>
      </c>
      <c r="AO50" s="187"/>
      <c r="AP50" s="43"/>
      <c r="AQ50" s="141"/>
      <c r="AR50" s="142"/>
      <c r="AS50" s="296">
        <f>ROUND(ROUND(L51*AN50,0)*(1+AQ41),0)</f>
        <v>915</v>
      </c>
      <c r="AT50" s="22"/>
    </row>
    <row r="51" spans="1:46" ht="17.100000000000001" customHeight="1">
      <c r="A51" s="4">
        <v>15</v>
      </c>
      <c r="B51" s="5">
        <v>1233</v>
      </c>
      <c r="C51" s="6" t="s">
        <v>1595</v>
      </c>
      <c r="D51" s="139"/>
      <c r="E51" s="140"/>
      <c r="F51" s="140"/>
      <c r="G51" s="103"/>
      <c r="H51" s="104"/>
      <c r="I51" s="104"/>
      <c r="J51" s="104"/>
      <c r="K51" s="104"/>
      <c r="L51" s="297">
        <v>732</v>
      </c>
      <c r="M51" s="297"/>
      <c r="N51" s="9" t="s">
        <v>394</v>
      </c>
      <c r="O51" s="13"/>
      <c r="P51" s="97" t="s">
        <v>2623</v>
      </c>
      <c r="Q51" s="56"/>
      <c r="R51" s="56"/>
      <c r="S51" s="56"/>
      <c r="T51" s="56"/>
      <c r="U51" s="56"/>
      <c r="V51" s="26"/>
      <c r="W51" s="9"/>
      <c r="X51" s="19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1"/>
      <c r="AN51" s="32"/>
      <c r="AO51" s="33"/>
      <c r="AP51" s="34"/>
      <c r="AQ51" s="30"/>
      <c r="AR51" s="31"/>
      <c r="AS51" s="296">
        <f>ROUND(ROUND(L51*X52,0)*(1+AQ41),0)</f>
        <v>640</v>
      </c>
      <c r="AT51" s="22"/>
    </row>
    <row r="52" spans="1:46" ht="17.100000000000001" customHeight="1">
      <c r="A52" s="4">
        <v>15</v>
      </c>
      <c r="B52" s="5">
        <v>1234</v>
      </c>
      <c r="C52" s="6" t="s">
        <v>1596</v>
      </c>
      <c r="D52" s="44"/>
      <c r="E52" s="45"/>
      <c r="F52" s="45"/>
      <c r="G52" s="105"/>
      <c r="H52" s="105"/>
      <c r="I52" s="105"/>
      <c r="J52" s="106"/>
      <c r="K52" s="106"/>
      <c r="L52" s="15"/>
      <c r="M52" s="15"/>
      <c r="N52" s="15"/>
      <c r="O52" s="16"/>
      <c r="P52" s="57" t="s">
        <v>2624</v>
      </c>
      <c r="Q52" s="58"/>
      <c r="R52" s="58"/>
      <c r="S52" s="58"/>
      <c r="T52" s="58"/>
      <c r="U52" s="58"/>
      <c r="V52" s="95"/>
      <c r="W52" s="17" t="s">
        <v>2622</v>
      </c>
      <c r="X52" s="186">
        <v>0.7</v>
      </c>
      <c r="Y52" s="187"/>
      <c r="Z52" s="35" t="s">
        <v>2636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2622</v>
      </c>
      <c r="AN52" s="186">
        <v>1</v>
      </c>
      <c r="AO52" s="186"/>
      <c r="AP52" s="43"/>
      <c r="AQ52" s="141"/>
      <c r="AR52" s="142"/>
      <c r="AS52" s="18">
        <f>ROUND(ROUND(ROUND(L51*X52,0)*AN52,0)*(1+AQ41),0)</f>
        <v>640</v>
      </c>
      <c r="AT52" s="22"/>
    </row>
    <row r="53" spans="1:46" ht="17.100000000000001" customHeight="1">
      <c r="A53" s="4">
        <v>15</v>
      </c>
      <c r="B53" s="5">
        <v>1235</v>
      </c>
      <c r="C53" s="6" t="s">
        <v>669</v>
      </c>
      <c r="D53" s="192" t="s">
        <v>13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0"/>
      <c r="P53" s="11"/>
      <c r="Q53" s="11"/>
      <c r="R53" s="11"/>
      <c r="S53" s="11"/>
      <c r="T53" s="21"/>
      <c r="U53" s="21"/>
      <c r="V53" s="75"/>
      <c r="W53" s="11"/>
      <c r="X53" s="36"/>
      <c r="Y53" s="3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9"/>
      <c r="AQ53" s="30"/>
      <c r="AR53" s="31"/>
      <c r="AS53" s="296">
        <f>ROUND(L55*(1+AQ41),0)</f>
        <v>1016</v>
      </c>
      <c r="AT53" s="22"/>
    </row>
    <row r="54" spans="1:46" ht="17.100000000000001" customHeight="1">
      <c r="A54" s="4">
        <v>15</v>
      </c>
      <c r="B54" s="5">
        <v>1236</v>
      </c>
      <c r="C54" s="6" t="s">
        <v>670</v>
      </c>
      <c r="D54" s="19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02"/>
      <c r="P54" s="14"/>
      <c r="Q54" s="15"/>
      <c r="R54" s="15"/>
      <c r="S54" s="15"/>
      <c r="T54" s="24"/>
      <c r="U54" s="24"/>
      <c r="V54" s="80"/>
      <c r="W54" s="80"/>
      <c r="X54" s="80"/>
      <c r="Y54" s="83"/>
      <c r="Z54" s="35" t="s">
        <v>2636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2622</v>
      </c>
      <c r="AN54" s="186">
        <v>1</v>
      </c>
      <c r="AO54" s="186"/>
      <c r="AP54" s="85"/>
      <c r="AQ54" s="77"/>
      <c r="AR54" s="82"/>
      <c r="AS54" s="296">
        <f>ROUND(ROUND(L55*AN54,0)*(1+AQ41),0)</f>
        <v>1016</v>
      </c>
      <c r="AT54" s="22"/>
    </row>
    <row r="55" spans="1:46" ht="17.100000000000001" customHeight="1">
      <c r="A55" s="4">
        <v>15</v>
      </c>
      <c r="B55" s="5">
        <v>1237</v>
      </c>
      <c r="C55" s="6" t="s">
        <v>1597</v>
      </c>
      <c r="D55" s="139"/>
      <c r="E55" s="140"/>
      <c r="F55" s="140"/>
      <c r="G55" s="103"/>
      <c r="H55" s="104"/>
      <c r="I55" s="104"/>
      <c r="J55" s="104"/>
      <c r="K55" s="104"/>
      <c r="L55" s="297">
        <v>813</v>
      </c>
      <c r="M55" s="297"/>
      <c r="N55" s="9" t="s">
        <v>394</v>
      </c>
      <c r="O55" s="13"/>
      <c r="P55" s="97" t="s">
        <v>2623</v>
      </c>
      <c r="Q55" s="56"/>
      <c r="R55" s="56"/>
      <c r="S55" s="56"/>
      <c r="T55" s="56"/>
      <c r="U55" s="56"/>
      <c r="V55" s="26"/>
      <c r="W55" s="9"/>
      <c r="X55" s="19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1"/>
      <c r="AN55" s="32"/>
      <c r="AO55" s="32"/>
      <c r="AP55" s="85"/>
      <c r="AQ55" s="77"/>
      <c r="AR55" s="82"/>
      <c r="AS55" s="296">
        <f>ROUND(ROUND(L55*X56,0)*(1+AQ41),0)</f>
        <v>711</v>
      </c>
      <c r="AT55" s="22"/>
    </row>
    <row r="56" spans="1:46" ht="17.100000000000001" customHeight="1">
      <c r="A56" s="4">
        <v>15</v>
      </c>
      <c r="B56" s="5">
        <v>1238</v>
      </c>
      <c r="C56" s="6" t="s">
        <v>1598</v>
      </c>
      <c r="D56" s="44"/>
      <c r="E56" s="45"/>
      <c r="F56" s="45"/>
      <c r="G56" s="105"/>
      <c r="H56" s="105"/>
      <c r="I56" s="105"/>
      <c r="J56" s="106"/>
      <c r="K56" s="106"/>
      <c r="L56" s="15"/>
      <c r="M56" s="15"/>
      <c r="N56" s="15"/>
      <c r="O56" s="16"/>
      <c r="P56" s="57" t="s">
        <v>2624</v>
      </c>
      <c r="Q56" s="58"/>
      <c r="R56" s="58"/>
      <c r="S56" s="58"/>
      <c r="T56" s="58"/>
      <c r="U56" s="58"/>
      <c r="V56" s="95"/>
      <c r="W56" s="17" t="s">
        <v>2622</v>
      </c>
      <c r="X56" s="186">
        <v>0.7</v>
      </c>
      <c r="Y56" s="187"/>
      <c r="Z56" s="35" t="s">
        <v>2636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2622</v>
      </c>
      <c r="AN56" s="186">
        <v>1</v>
      </c>
      <c r="AO56" s="186"/>
      <c r="AP56" s="85"/>
      <c r="AQ56" s="77"/>
      <c r="AR56" s="82"/>
      <c r="AS56" s="18">
        <f>ROUND(ROUND(ROUND(L55*X56,0)*AN56,0)*(1+AQ41),0)</f>
        <v>711</v>
      </c>
      <c r="AT56" s="22"/>
    </row>
    <row r="57" spans="1:46" ht="17.100000000000001" customHeight="1">
      <c r="A57" s="4">
        <v>15</v>
      </c>
      <c r="B57" s="5">
        <v>1239</v>
      </c>
      <c r="C57" s="6" t="s">
        <v>671</v>
      </c>
      <c r="D57" s="192" t="s">
        <v>14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0"/>
      <c r="P57" s="11"/>
      <c r="Q57" s="11"/>
      <c r="R57" s="11"/>
      <c r="S57" s="11"/>
      <c r="T57" s="21"/>
      <c r="U57" s="21"/>
      <c r="V57" s="75"/>
      <c r="W57" s="11"/>
      <c r="X57" s="36"/>
      <c r="Y57" s="3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1"/>
      <c r="AN57" s="32"/>
      <c r="AO57" s="32"/>
      <c r="AP57" s="85"/>
      <c r="AQ57" s="77"/>
      <c r="AR57" s="82"/>
      <c r="AS57" s="296">
        <f>ROUND(L59*(1+AQ41),0)</f>
        <v>1118</v>
      </c>
      <c r="AT57" s="22"/>
    </row>
    <row r="58" spans="1:46" ht="17.100000000000001" customHeight="1">
      <c r="A58" s="4">
        <v>15</v>
      </c>
      <c r="B58" s="5">
        <v>1240</v>
      </c>
      <c r="C58" s="6" t="s">
        <v>672</v>
      </c>
      <c r="D58" s="197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02"/>
      <c r="P58" s="14"/>
      <c r="Q58" s="15"/>
      <c r="R58" s="15"/>
      <c r="S58" s="15"/>
      <c r="T58" s="24"/>
      <c r="U58" s="24"/>
      <c r="V58" s="80"/>
      <c r="W58" s="80"/>
      <c r="X58" s="80"/>
      <c r="Y58" s="83"/>
      <c r="Z58" s="35" t="s">
        <v>2636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2622</v>
      </c>
      <c r="AN58" s="186">
        <v>1</v>
      </c>
      <c r="AO58" s="186"/>
      <c r="AP58" s="85"/>
      <c r="AQ58" s="77"/>
      <c r="AR58" s="82"/>
      <c r="AS58" s="296">
        <f>ROUND(ROUND(L59*AN58,0)*(1+AQ41),0)</f>
        <v>1118</v>
      </c>
      <c r="AT58" s="22"/>
    </row>
    <row r="59" spans="1:46" ht="17.100000000000001" customHeight="1">
      <c r="A59" s="4">
        <v>15</v>
      </c>
      <c r="B59" s="5">
        <v>1241</v>
      </c>
      <c r="C59" s="6" t="s">
        <v>1599</v>
      </c>
      <c r="D59" s="139"/>
      <c r="E59" s="140"/>
      <c r="F59" s="140"/>
      <c r="G59" s="103"/>
      <c r="H59" s="104"/>
      <c r="I59" s="104"/>
      <c r="J59" s="104"/>
      <c r="K59" s="104"/>
      <c r="L59" s="297">
        <v>894</v>
      </c>
      <c r="M59" s="297"/>
      <c r="N59" s="9" t="s">
        <v>394</v>
      </c>
      <c r="O59" s="13"/>
      <c r="P59" s="97" t="s">
        <v>2623</v>
      </c>
      <c r="Q59" s="56"/>
      <c r="R59" s="56"/>
      <c r="S59" s="56"/>
      <c r="T59" s="56"/>
      <c r="U59" s="56"/>
      <c r="V59" s="26"/>
      <c r="W59" s="9"/>
      <c r="X59" s="19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1"/>
      <c r="AN59" s="32"/>
      <c r="AO59" s="32"/>
      <c r="AP59" s="85"/>
      <c r="AQ59" s="77"/>
      <c r="AR59" s="82"/>
      <c r="AS59" s="296">
        <f>ROUND(ROUND(L59*X60,0)*(1+AQ41),0)</f>
        <v>783</v>
      </c>
      <c r="AT59" s="22"/>
    </row>
    <row r="60" spans="1:46" ht="17.100000000000001" customHeight="1">
      <c r="A60" s="4">
        <v>15</v>
      </c>
      <c r="B60" s="5">
        <v>1242</v>
      </c>
      <c r="C60" s="6" t="s">
        <v>1600</v>
      </c>
      <c r="D60" s="44"/>
      <c r="E60" s="45"/>
      <c r="F60" s="45"/>
      <c r="G60" s="105"/>
      <c r="H60" s="105"/>
      <c r="I60" s="105"/>
      <c r="J60" s="106"/>
      <c r="K60" s="106"/>
      <c r="L60" s="15"/>
      <c r="M60" s="15"/>
      <c r="N60" s="15"/>
      <c r="O60" s="16"/>
      <c r="P60" s="57" t="s">
        <v>2624</v>
      </c>
      <c r="Q60" s="58"/>
      <c r="R60" s="58"/>
      <c r="S60" s="58"/>
      <c r="T60" s="58"/>
      <c r="U60" s="58"/>
      <c r="V60" s="95"/>
      <c r="W60" s="17" t="s">
        <v>2622</v>
      </c>
      <c r="X60" s="186">
        <v>0.7</v>
      </c>
      <c r="Y60" s="187"/>
      <c r="Z60" s="35" t="s">
        <v>2636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2622</v>
      </c>
      <c r="AN60" s="186">
        <v>1</v>
      </c>
      <c r="AO60" s="186"/>
      <c r="AP60" s="85"/>
      <c r="AQ60" s="77"/>
      <c r="AR60" s="82"/>
      <c r="AS60" s="18">
        <f>ROUND(ROUND(ROUND(L59*X60,0)*AN60,0)*(1+AQ41),0)</f>
        <v>783</v>
      </c>
      <c r="AT60" s="22"/>
    </row>
    <row r="61" spans="1:46" ht="17.100000000000001" customHeight="1">
      <c r="A61" s="4">
        <v>15</v>
      </c>
      <c r="B61" s="5">
        <v>1243</v>
      </c>
      <c r="C61" s="6" t="s">
        <v>673</v>
      </c>
      <c r="D61" s="188" t="s">
        <v>15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07"/>
      <c r="P61" s="11"/>
      <c r="Q61" s="11"/>
      <c r="R61" s="11"/>
      <c r="S61" s="11"/>
      <c r="T61" s="21"/>
      <c r="U61" s="21"/>
      <c r="V61" s="75"/>
      <c r="W61" s="11"/>
      <c r="X61" s="36"/>
      <c r="Y61" s="3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1"/>
      <c r="AN61" s="32"/>
      <c r="AO61" s="32"/>
      <c r="AP61" s="85"/>
      <c r="AQ61" s="77"/>
      <c r="AR61" s="82"/>
      <c r="AS61" s="296">
        <f>ROUND(L63*(1+AQ41),0)</f>
        <v>1219</v>
      </c>
      <c r="AT61" s="22"/>
    </row>
    <row r="62" spans="1:46" ht="17.100000000000001" customHeight="1">
      <c r="A62" s="4">
        <v>15</v>
      </c>
      <c r="B62" s="5">
        <v>1244</v>
      </c>
      <c r="C62" s="6" t="s">
        <v>674</v>
      </c>
      <c r="D62" s="190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08"/>
      <c r="P62" s="14"/>
      <c r="Q62" s="15"/>
      <c r="R62" s="15"/>
      <c r="S62" s="15"/>
      <c r="T62" s="24"/>
      <c r="U62" s="24"/>
      <c r="V62" s="80"/>
      <c r="W62" s="80"/>
      <c r="X62" s="80"/>
      <c r="Y62" s="83"/>
      <c r="Z62" s="35" t="s">
        <v>2636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7" t="s">
        <v>2622</v>
      </c>
      <c r="AN62" s="186">
        <v>1</v>
      </c>
      <c r="AO62" s="186"/>
      <c r="AP62" s="85"/>
      <c r="AQ62" s="77"/>
      <c r="AR62" s="82"/>
      <c r="AS62" s="296">
        <f>ROUND(ROUND(L63*AN62,0)*(1+AQ41),0)</f>
        <v>1219</v>
      </c>
      <c r="AT62" s="22"/>
    </row>
    <row r="63" spans="1:46" ht="17.100000000000001" customHeight="1">
      <c r="A63" s="4">
        <v>15</v>
      </c>
      <c r="B63" s="5">
        <v>1245</v>
      </c>
      <c r="C63" s="6" t="s">
        <v>1601</v>
      </c>
      <c r="D63" s="139"/>
      <c r="E63" s="140"/>
      <c r="F63" s="140"/>
      <c r="G63" s="103"/>
      <c r="H63" s="104"/>
      <c r="I63" s="104"/>
      <c r="J63" s="104"/>
      <c r="K63" s="104"/>
      <c r="L63" s="297">
        <v>975</v>
      </c>
      <c r="M63" s="297"/>
      <c r="N63" s="9" t="s">
        <v>394</v>
      </c>
      <c r="O63" s="13"/>
      <c r="P63" s="97" t="s">
        <v>2623</v>
      </c>
      <c r="Q63" s="56"/>
      <c r="R63" s="56"/>
      <c r="S63" s="56"/>
      <c r="T63" s="56"/>
      <c r="U63" s="56"/>
      <c r="V63" s="26"/>
      <c r="W63" s="9"/>
      <c r="X63" s="19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31"/>
      <c r="AN63" s="32"/>
      <c r="AO63" s="32"/>
      <c r="AP63" s="85"/>
      <c r="AQ63" s="77"/>
      <c r="AR63" s="82"/>
      <c r="AS63" s="296">
        <f>ROUND(ROUND(L63*X64,0)*(1+AQ41),0)</f>
        <v>854</v>
      </c>
      <c r="AT63" s="22"/>
    </row>
    <row r="64" spans="1:46" ht="17.100000000000001" customHeight="1">
      <c r="A64" s="4">
        <v>15</v>
      </c>
      <c r="B64" s="5">
        <v>1246</v>
      </c>
      <c r="C64" s="6" t="s">
        <v>1602</v>
      </c>
      <c r="D64" s="44"/>
      <c r="E64" s="45"/>
      <c r="F64" s="45"/>
      <c r="G64" s="105"/>
      <c r="H64" s="105"/>
      <c r="I64" s="105"/>
      <c r="J64" s="106"/>
      <c r="K64" s="106"/>
      <c r="L64" s="15"/>
      <c r="M64" s="15"/>
      <c r="N64" s="15"/>
      <c r="O64" s="16"/>
      <c r="P64" s="57" t="s">
        <v>2624</v>
      </c>
      <c r="Q64" s="58"/>
      <c r="R64" s="58"/>
      <c r="S64" s="58"/>
      <c r="T64" s="58"/>
      <c r="U64" s="58"/>
      <c r="V64" s="95"/>
      <c r="W64" s="17" t="s">
        <v>2622</v>
      </c>
      <c r="X64" s="186">
        <v>0.7</v>
      </c>
      <c r="Y64" s="187"/>
      <c r="Z64" s="35" t="s">
        <v>2636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2622</v>
      </c>
      <c r="AN64" s="186">
        <v>1</v>
      </c>
      <c r="AO64" s="186"/>
      <c r="AP64" s="85"/>
      <c r="AQ64" s="77"/>
      <c r="AR64" s="82"/>
      <c r="AS64" s="18">
        <f>ROUND(ROUND(ROUND(L63*X64,0)*AN64,0)*(1+AQ41),0)</f>
        <v>854</v>
      </c>
      <c r="AT64" s="22"/>
    </row>
    <row r="65" spans="1:46" ht="17.100000000000001" customHeight="1">
      <c r="A65" s="4">
        <v>15</v>
      </c>
      <c r="B65" s="5">
        <v>1247</v>
      </c>
      <c r="C65" s="6" t="s">
        <v>90</v>
      </c>
      <c r="D65" s="192" t="s">
        <v>16</v>
      </c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0"/>
      <c r="P65" s="11"/>
      <c r="Q65" s="11"/>
      <c r="R65" s="11"/>
      <c r="S65" s="11"/>
      <c r="T65" s="21"/>
      <c r="U65" s="21"/>
      <c r="V65" s="75"/>
      <c r="W65" s="11"/>
      <c r="X65" s="36"/>
      <c r="Y65" s="3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31"/>
      <c r="AN65" s="32"/>
      <c r="AO65" s="32"/>
      <c r="AP65" s="85"/>
      <c r="AQ65" s="77"/>
      <c r="AR65" s="82"/>
      <c r="AS65" s="296">
        <f>ROUND(L67*(1+AQ41),0)</f>
        <v>1320</v>
      </c>
      <c r="AT65" s="22"/>
    </row>
    <row r="66" spans="1:46" ht="17.100000000000001" customHeight="1">
      <c r="A66" s="4">
        <v>15</v>
      </c>
      <c r="B66" s="5">
        <v>1248</v>
      </c>
      <c r="C66" s="6" t="s">
        <v>91</v>
      </c>
      <c r="D66" s="197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02"/>
      <c r="P66" s="14"/>
      <c r="Q66" s="15"/>
      <c r="R66" s="15"/>
      <c r="S66" s="15"/>
      <c r="T66" s="24"/>
      <c r="U66" s="24"/>
      <c r="V66" s="80"/>
      <c r="W66" s="80"/>
      <c r="X66" s="80"/>
      <c r="Y66" s="83"/>
      <c r="Z66" s="35" t="s">
        <v>2636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7" t="s">
        <v>2622</v>
      </c>
      <c r="AN66" s="186">
        <v>1</v>
      </c>
      <c r="AO66" s="186"/>
      <c r="AP66" s="85"/>
      <c r="AQ66" s="77"/>
      <c r="AR66" s="82"/>
      <c r="AS66" s="296">
        <f>ROUND(ROUND(L67*AN66,0)*(1+AQ41),0)</f>
        <v>1320</v>
      </c>
      <c r="AT66" s="22"/>
    </row>
    <row r="67" spans="1:46" ht="17.100000000000001" customHeight="1">
      <c r="A67" s="4">
        <v>15</v>
      </c>
      <c r="B67" s="5">
        <v>1249</v>
      </c>
      <c r="C67" s="6" t="s">
        <v>1603</v>
      </c>
      <c r="D67" s="139"/>
      <c r="E67" s="140"/>
      <c r="F67" s="140"/>
      <c r="G67" s="103"/>
      <c r="H67" s="104"/>
      <c r="I67" s="104"/>
      <c r="J67" s="104"/>
      <c r="K67" s="104"/>
      <c r="L67" s="297">
        <v>1056</v>
      </c>
      <c r="M67" s="297"/>
      <c r="N67" s="9" t="s">
        <v>394</v>
      </c>
      <c r="O67" s="13"/>
      <c r="P67" s="97" t="s">
        <v>2623</v>
      </c>
      <c r="Q67" s="56"/>
      <c r="R67" s="56"/>
      <c r="S67" s="56"/>
      <c r="T67" s="56"/>
      <c r="U67" s="56"/>
      <c r="V67" s="26"/>
      <c r="W67" s="9"/>
      <c r="X67" s="19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31"/>
      <c r="AN67" s="32"/>
      <c r="AO67" s="32"/>
      <c r="AP67" s="85"/>
      <c r="AQ67" s="77"/>
      <c r="AR67" s="82"/>
      <c r="AS67" s="296">
        <f>ROUND(ROUND(L67*X68,0)*(1+AQ41),0)</f>
        <v>924</v>
      </c>
      <c r="AT67" s="22"/>
    </row>
    <row r="68" spans="1:46" ht="17.100000000000001" customHeight="1">
      <c r="A68" s="4">
        <v>15</v>
      </c>
      <c r="B68" s="5">
        <v>1250</v>
      </c>
      <c r="C68" s="6" t="s">
        <v>1604</v>
      </c>
      <c r="D68" s="44"/>
      <c r="E68" s="45"/>
      <c r="F68" s="45"/>
      <c r="G68" s="105"/>
      <c r="H68" s="105"/>
      <c r="I68" s="105"/>
      <c r="J68" s="106"/>
      <c r="K68" s="106"/>
      <c r="L68" s="15"/>
      <c r="M68" s="15"/>
      <c r="N68" s="15"/>
      <c r="O68" s="16"/>
      <c r="P68" s="57" t="s">
        <v>2624</v>
      </c>
      <c r="Q68" s="58"/>
      <c r="R68" s="58"/>
      <c r="S68" s="58"/>
      <c r="T68" s="58"/>
      <c r="U68" s="58"/>
      <c r="V68" s="95"/>
      <c r="W68" s="17" t="s">
        <v>2622</v>
      </c>
      <c r="X68" s="186">
        <v>0.7</v>
      </c>
      <c r="Y68" s="187"/>
      <c r="Z68" s="35" t="s">
        <v>2636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7" t="s">
        <v>2622</v>
      </c>
      <c r="AN68" s="186">
        <v>1</v>
      </c>
      <c r="AO68" s="186"/>
      <c r="AP68" s="79"/>
      <c r="AQ68" s="80"/>
      <c r="AR68" s="83"/>
      <c r="AS68" s="18">
        <f>ROUND(ROUND(ROUND(L67*X68,0)*AN68,0)*(1+AQ41),0)</f>
        <v>924</v>
      </c>
      <c r="AT68" s="183"/>
    </row>
    <row r="69" spans="1:46" ht="17.100000000000001" customHeight="1">
      <c r="A69" s="72"/>
    </row>
    <row r="70" spans="1:46" ht="17.100000000000001" customHeight="1">
      <c r="A70" s="20"/>
      <c r="B70" s="20"/>
      <c r="C70" s="9"/>
      <c r="D70" s="9"/>
      <c r="E70" s="9"/>
      <c r="F70" s="9"/>
      <c r="G70" s="9"/>
      <c r="H70" s="9"/>
      <c r="I70" s="25"/>
      <c r="J70" s="25"/>
      <c r="K70" s="9"/>
      <c r="L70" s="9"/>
      <c r="M70" s="9"/>
      <c r="N70" s="9"/>
      <c r="O70" s="9"/>
      <c r="P70" s="9"/>
      <c r="Q70" s="9"/>
      <c r="R70" s="9"/>
      <c r="S70" s="9"/>
      <c r="T70" s="9"/>
      <c r="U70" s="19"/>
      <c r="V70" s="19"/>
      <c r="W70" s="9"/>
      <c r="X70" s="141"/>
      <c r="Y70" s="23"/>
      <c r="Z70" s="9"/>
      <c r="AA70" s="9"/>
      <c r="AB70" s="9"/>
      <c r="AC70" s="141"/>
      <c r="AD70" s="23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77"/>
    </row>
    <row r="71" spans="1:46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9"/>
      <c r="V71" s="19"/>
      <c r="W71" s="9"/>
      <c r="X71" s="19"/>
      <c r="Y71" s="23"/>
      <c r="Z71" s="9"/>
      <c r="AA71" s="9"/>
      <c r="AB71" s="9"/>
      <c r="AC71" s="141"/>
      <c r="AD71" s="23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7"/>
      <c r="AT71" s="77"/>
    </row>
    <row r="72" spans="1:46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9"/>
      <c r="V72" s="19"/>
      <c r="W72" s="9"/>
      <c r="X72" s="19"/>
      <c r="Y72" s="23"/>
      <c r="Z72" s="9"/>
      <c r="AA72" s="9"/>
      <c r="AB72" s="9"/>
      <c r="AC72" s="8"/>
      <c r="AD72" s="8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27"/>
      <c r="AT72" s="77"/>
    </row>
    <row r="73" spans="1:46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8"/>
      <c r="U73" s="84"/>
      <c r="V73" s="84"/>
      <c r="W73" s="77"/>
      <c r="X73" s="84"/>
      <c r="Y73" s="23"/>
      <c r="Z73" s="9"/>
      <c r="AA73" s="9"/>
      <c r="AB73" s="9"/>
      <c r="AC73" s="141"/>
      <c r="AD73" s="23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7"/>
      <c r="AT73" s="77"/>
    </row>
    <row r="74" spans="1:46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9"/>
      <c r="U74" s="141"/>
      <c r="V74" s="23"/>
      <c r="W74" s="9"/>
      <c r="X74" s="19"/>
      <c r="Y74" s="23"/>
      <c r="Z74" s="9"/>
      <c r="AA74" s="9"/>
      <c r="AB74" s="9"/>
      <c r="AC74" s="141"/>
      <c r="AD74" s="23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7"/>
      <c r="AT74" s="77"/>
    </row>
    <row r="75" spans="1:46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9"/>
      <c r="V75" s="23"/>
      <c r="W75" s="9"/>
      <c r="X75" s="19"/>
      <c r="Y75" s="23"/>
      <c r="Z75" s="9"/>
      <c r="AA75" s="9"/>
      <c r="AB75" s="9"/>
      <c r="AC75" s="8"/>
      <c r="AD75" s="8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27"/>
      <c r="AT75" s="77"/>
    </row>
    <row r="76" spans="1:46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9"/>
      <c r="V76" s="23"/>
      <c r="W76" s="9"/>
      <c r="X76" s="141"/>
      <c r="Y76" s="23"/>
      <c r="Z76" s="9"/>
      <c r="AA76" s="9"/>
      <c r="AB76" s="9"/>
      <c r="AC76" s="141"/>
      <c r="AD76" s="23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7"/>
      <c r="AT76" s="77"/>
    </row>
  </sheetData>
  <mergeCells count="74">
    <mergeCell ref="D8:N9"/>
    <mergeCell ref="D12:N13"/>
    <mergeCell ref="D16:N17"/>
    <mergeCell ref="D20:N21"/>
    <mergeCell ref="L14:M14"/>
    <mergeCell ref="L10:M10"/>
    <mergeCell ref="L18:M18"/>
    <mergeCell ref="AN66:AO66"/>
    <mergeCell ref="L67:M67"/>
    <mergeCell ref="X68:Y68"/>
    <mergeCell ref="AN68:AO68"/>
    <mergeCell ref="D65:N66"/>
    <mergeCell ref="AN62:AO62"/>
    <mergeCell ref="L63:M63"/>
    <mergeCell ref="X64:Y64"/>
    <mergeCell ref="AN64:AO64"/>
    <mergeCell ref="D61:N62"/>
    <mergeCell ref="AN58:AO58"/>
    <mergeCell ref="L59:M59"/>
    <mergeCell ref="X60:Y60"/>
    <mergeCell ref="AN60:AO60"/>
    <mergeCell ref="D57:N58"/>
    <mergeCell ref="AN54:AO54"/>
    <mergeCell ref="L55:M55"/>
    <mergeCell ref="X56:Y56"/>
    <mergeCell ref="AN56:AO56"/>
    <mergeCell ref="D53:N54"/>
    <mergeCell ref="AQ41:AR41"/>
    <mergeCell ref="AN42:AO42"/>
    <mergeCell ref="L43:M43"/>
    <mergeCell ref="X44:Y44"/>
    <mergeCell ref="AN44:AO44"/>
    <mergeCell ref="D41:N42"/>
    <mergeCell ref="L26:M26"/>
    <mergeCell ref="X27:Y27"/>
    <mergeCell ref="AN27:AO27"/>
    <mergeCell ref="AP37:AR40"/>
    <mergeCell ref="AN38:AO38"/>
    <mergeCell ref="L39:M39"/>
    <mergeCell ref="X40:Y40"/>
    <mergeCell ref="AN40:AO40"/>
    <mergeCell ref="D37:N38"/>
    <mergeCell ref="AN34:AO34"/>
    <mergeCell ref="L35:M35"/>
    <mergeCell ref="X36:Y36"/>
    <mergeCell ref="AN36:AO36"/>
    <mergeCell ref="D33:N34"/>
    <mergeCell ref="AN9:AO9"/>
    <mergeCell ref="AN11:AO11"/>
    <mergeCell ref="X11:Y11"/>
    <mergeCell ref="AN19:AO19"/>
    <mergeCell ref="X15:Y15"/>
    <mergeCell ref="AN15:AO15"/>
    <mergeCell ref="AN17:AO17"/>
    <mergeCell ref="AQ16:AR16"/>
    <mergeCell ref="AP12:AR15"/>
    <mergeCell ref="AN13:AO13"/>
    <mergeCell ref="AN21:AO21"/>
    <mergeCell ref="X19:Y19"/>
    <mergeCell ref="D24:N25"/>
    <mergeCell ref="L22:M22"/>
    <mergeCell ref="X23:Y23"/>
    <mergeCell ref="AN23:AO23"/>
    <mergeCell ref="AN25:AO25"/>
    <mergeCell ref="L51:M51"/>
    <mergeCell ref="X52:Y52"/>
    <mergeCell ref="AN52:AO52"/>
    <mergeCell ref="D49:N50"/>
    <mergeCell ref="AN46:AO46"/>
    <mergeCell ref="L47:M47"/>
    <mergeCell ref="X48:Y48"/>
    <mergeCell ref="AN48:AO48"/>
    <mergeCell ref="D45:N46"/>
    <mergeCell ref="AN50:AO5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AU178"/>
  <sheetViews>
    <sheetView view="pageBreakPreview" zoomScale="85" zoomScaleNormal="75" zoomScaleSheetLayoutView="85" workbookViewId="0">
      <selection activeCell="AP4" sqref="AP4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2" width="2.375" style="50" customWidth="1"/>
    <col min="13" max="13" width="3.125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1108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7111</v>
      </c>
      <c r="C8" s="6" t="s">
        <v>26</v>
      </c>
      <c r="D8" s="188" t="s">
        <v>954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1"/>
      <c r="AQ8" s="32"/>
      <c r="AR8" s="33"/>
      <c r="AS8" s="296">
        <f>ROUND(L10,0)</f>
        <v>102</v>
      </c>
      <c r="AT8" s="182" t="s">
        <v>2613</v>
      </c>
    </row>
    <row r="9" spans="1:47" ht="17.100000000000001" customHeight="1">
      <c r="A9" s="4">
        <v>15</v>
      </c>
      <c r="B9" s="5">
        <v>7112</v>
      </c>
      <c r="C9" s="6" t="s">
        <v>27</v>
      </c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2622</v>
      </c>
      <c r="AQ9" s="186">
        <v>1</v>
      </c>
      <c r="AR9" s="187"/>
      <c r="AS9" s="296">
        <f>ROUND(L10*AQ9,0)</f>
        <v>102</v>
      </c>
      <c r="AT9" s="22"/>
    </row>
    <row r="10" spans="1:47" ht="17.100000000000001" customHeight="1">
      <c r="A10" s="4">
        <v>15</v>
      </c>
      <c r="B10" s="5">
        <v>7113</v>
      </c>
      <c r="C10" s="6" t="s">
        <v>1991</v>
      </c>
      <c r="D10" s="139"/>
      <c r="E10" s="140"/>
      <c r="F10" s="140"/>
      <c r="G10" s="103"/>
      <c r="H10" s="104"/>
      <c r="I10" s="104"/>
      <c r="J10" s="104"/>
      <c r="K10" s="104"/>
      <c r="L10" s="297">
        <v>102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1"/>
      <c r="AQ10" s="32"/>
      <c r="AR10" s="33"/>
      <c r="AS10" s="296">
        <f>ROUND(L10*X11,0)</f>
        <v>92</v>
      </c>
      <c r="AT10" s="22"/>
    </row>
    <row r="11" spans="1:47" ht="17.100000000000001" customHeight="1">
      <c r="A11" s="4">
        <v>15</v>
      </c>
      <c r="B11" s="5">
        <v>7114</v>
      </c>
      <c r="C11" s="6" t="s">
        <v>1992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0.9</v>
      </c>
      <c r="Y11" s="187"/>
      <c r="Z11" s="35" t="s">
        <v>2621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2622</v>
      </c>
      <c r="AQ11" s="186">
        <v>1</v>
      </c>
      <c r="AR11" s="187"/>
      <c r="AS11" s="18">
        <f>ROUND(ROUND(L10*X11,0)*AQ11,0)</f>
        <v>92</v>
      </c>
      <c r="AT11" s="22"/>
    </row>
    <row r="12" spans="1:47" ht="17.100000000000001" customHeight="1">
      <c r="A12" s="4">
        <v>15</v>
      </c>
      <c r="B12" s="5">
        <v>7115</v>
      </c>
      <c r="C12" s="6" t="s">
        <v>1225</v>
      </c>
      <c r="D12" s="188" t="s">
        <v>2071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1"/>
      <c r="AQ12" s="32"/>
      <c r="AR12" s="33"/>
      <c r="AS12" s="296">
        <f>ROUND(L14,0)</f>
        <v>148</v>
      </c>
      <c r="AT12" s="22"/>
    </row>
    <row r="13" spans="1:47" ht="17.100000000000001" customHeight="1">
      <c r="A13" s="4">
        <v>15</v>
      </c>
      <c r="B13" s="5">
        <v>7116</v>
      </c>
      <c r="C13" s="6" t="s">
        <v>1226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2621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2622</v>
      </c>
      <c r="AQ13" s="186">
        <v>1</v>
      </c>
      <c r="AR13" s="187"/>
      <c r="AS13" s="296">
        <f>ROUND(L14*AQ13,0)</f>
        <v>148</v>
      </c>
      <c r="AT13" s="22"/>
    </row>
    <row r="14" spans="1:47" ht="17.100000000000001" customHeight="1">
      <c r="A14" s="4">
        <v>15</v>
      </c>
      <c r="B14" s="5">
        <v>7117</v>
      </c>
      <c r="C14" s="6" t="s">
        <v>1993</v>
      </c>
      <c r="D14" s="139"/>
      <c r="E14" s="140"/>
      <c r="F14" s="140"/>
      <c r="G14" s="103"/>
      <c r="H14" s="104"/>
      <c r="I14" s="104"/>
      <c r="J14" s="104"/>
      <c r="K14" s="104"/>
      <c r="L14" s="297">
        <v>148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1"/>
      <c r="AQ14" s="32"/>
      <c r="AR14" s="33"/>
      <c r="AS14" s="296">
        <f>ROUND(L14*X15,0)</f>
        <v>133</v>
      </c>
      <c r="AT14" s="22"/>
    </row>
    <row r="15" spans="1:47" ht="17.100000000000001" customHeight="1">
      <c r="A15" s="4">
        <v>15</v>
      </c>
      <c r="B15" s="5">
        <v>7118</v>
      </c>
      <c r="C15" s="6" t="s">
        <v>1994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0.9</v>
      </c>
      <c r="Y15" s="187"/>
      <c r="Z15" s="35" t="s">
        <v>2621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2622</v>
      </c>
      <c r="AQ15" s="186">
        <v>1</v>
      </c>
      <c r="AR15" s="187"/>
      <c r="AS15" s="18">
        <f>ROUND(ROUND(L14*X15,0)*AQ15,0)</f>
        <v>133</v>
      </c>
      <c r="AT15" s="22"/>
    </row>
    <row r="16" spans="1:47" ht="17.100000000000001" customHeight="1">
      <c r="A16" s="4">
        <v>15</v>
      </c>
      <c r="B16" s="5">
        <v>7119</v>
      </c>
      <c r="C16" s="6" t="s">
        <v>28</v>
      </c>
      <c r="D16" s="188" t="s">
        <v>1290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1"/>
      <c r="AQ16" s="32"/>
      <c r="AR16" s="33"/>
      <c r="AS16" s="296">
        <f>ROUND(L18,0)</f>
        <v>191</v>
      </c>
      <c r="AT16" s="22"/>
    </row>
    <row r="17" spans="1:46" ht="17.100000000000001" customHeight="1">
      <c r="A17" s="4">
        <v>15</v>
      </c>
      <c r="B17" s="5">
        <v>7120</v>
      </c>
      <c r="C17" s="6" t="s">
        <v>29</v>
      </c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2622</v>
      </c>
      <c r="AQ17" s="186">
        <v>1</v>
      </c>
      <c r="AR17" s="187"/>
      <c r="AS17" s="296">
        <f>ROUND(L18*AQ17,0)</f>
        <v>191</v>
      </c>
      <c r="AT17" s="22"/>
    </row>
    <row r="18" spans="1:46" ht="17.100000000000001" customHeight="1">
      <c r="A18" s="4">
        <v>15</v>
      </c>
      <c r="B18" s="5">
        <v>7121</v>
      </c>
      <c r="C18" s="6" t="s">
        <v>1995</v>
      </c>
      <c r="D18" s="139"/>
      <c r="E18" s="140"/>
      <c r="F18" s="140"/>
      <c r="G18" s="103"/>
      <c r="H18" s="104"/>
      <c r="I18" s="104"/>
      <c r="J18" s="104"/>
      <c r="K18" s="104"/>
      <c r="L18" s="297">
        <v>191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1"/>
      <c r="AQ18" s="32"/>
      <c r="AR18" s="33"/>
      <c r="AS18" s="296">
        <f>ROUND(L18*X19,0)</f>
        <v>172</v>
      </c>
      <c r="AT18" s="22"/>
    </row>
    <row r="19" spans="1:46" ht="17.100000000000001" customHeight="1">
      <c r="A19" s="4">
        <v>15</v>
      </c>
      <c r="B19" s="5">
        <v>7122</v>
      </c>
      <c r="C19" s="6" t="s">
        <v>1996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0.9</v>
      </c>
      <c r="Y19" s="187"/>
      <c r="Z19" s="35" t="s">
        <v>2621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2622</v>
      </c>
      <c r="AQ19" s="186">
        <v>1</v>
      </c>
      <c r="AR19" s="187"/>
      <c r="AS19" s="18">
        <f>ROUND(ROUND(L18*X19,0)*AQ19,0)</f>
        <v>172</v>
      </c>
      <c r="AT19" s="22"/>
    </row>
    <row r="20" spans="1:46" ht="17.100000000000001" customHeight="1">
      <c r="A20" s="4">
        <v>15</v>
      </c>
      <c r="B20" s="5">
        <v>7123</v>
      </c>
      <c r="C20" s="6" t="s">
        <v>1227</v>
      </c>
      <c r="D20" s="188" t="s">
        <v>1291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1"/>
      <c r="AQ20" s="32"/>
      <c r="AR20" s="33"/>
      <c r="AS20" s="296">
        <f>ROUND(L22,0)</f>
        <v>231</v>
      </c>
      <c r="AT20" s="22"/>
    </row>
    <row r="21" spans="1:46" ht="17.100000000000001" customHeight="1">
      <c r="A21" s="4">
        <v>15</v>
      </c>
      <c r="B21" s="5">
        <v>7124</v>
      </c>
      <c r="C21" s="6" t="s">
        <v>1228</v>
      </c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2621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2622</v>
      </c>
      <c r="AQ21" s="186">
        <v>1</v>
      </c>
      <c r="AR21" s="187"/>
      <c r="AS21" s="296">
        <f>ROUND(L22*AQ21,0)</f>
        <v>231</v>
      </c>
      <c r="AT21" s="22"/>
    </row>
    <row r="22" spans="1:46" ht="17.100000000000001" customHeight="1">
      <c r="A22" s="4">
        <v>15</v>
      </c>
      <c r="B22" s="5">
        <v>7125</v>
      </c>
      <c r="C22" s="6" t="s">
        <v>1997</v>
      </c>
      <c r="D22" s="139"/>
      <c r="E22" s="140"/>
      <c r="F22" s="140"/>
      <c r="G22" s="103"/>
      <c r="H22" s="104"/>
      <c r="I22" s="104"/>
      <c r="J22" s="104"/>
      <c r="K22" s="104"/>
      <c r="L22" s="297">
        <v>231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1"/>
      <c r="AQ22" s="32"/>
      <c r="AR22" s="33"/>
      <c r="AS22" s="296">
        <f>ROUND(L22*X23,0)</f>
        <v>208</v>
      </c>
      <c r="AT22" s="22"/>
    </row>
    <row r="23" spans="1:46" ht="17.100000000000001" customHeight="1">
      <c r="A23" s="4">
        <v>15</v>
      </c>
      <c r="B23" s="5">
        <v>7126</v>
      </c>
      <c r="C23" s="6" t="s">
        <v>1998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0.9</v>
      </c>
      <c r="Y23" s="187"/>
      <c r="Z23" s="35" t="s">
        <v>2621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2622</v>
      </c>
      <c r="AQ23" s="186">
        <v>1</v>
      </c>
      <c r="AR23" s="187"/>
      <c r="AS23" s="18">
        <f>ROUND(ROUND(L22*X23,0)*AQ23,0)</f>
        <v>208</v>
      </c>
      <c r="AT23" s="22"/>
    </row>
    <row r="24" spans="1:46" ht="17.100000000000001" customHeight="1">
      <c r="A24" s="4">
        <v>15</v>
      </c>
      <c r="B24" s="5">
        <v>7127</v>
      </c>
      <c r="C24" s="6" t="s">
        <v>30</v>
      </c>
      <c r="D24" s="188" t="s">
        <v>2072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1"/>
      <c r="AQ24" s="32"/>
      <c r="AR24" s="33"/>
      <c r="AS24" s="296">
        <f>ROUND(L26,0)</f>
        <v>267</v>
      </c>
      <c r="AT24" s="22"/>
    </row>
    <row r="25" spans="1:46" ht="17.100000000000001" customHeight="1">
      <c r="A25" s="4">
        <v>15</v>
      </c>
      <c r="B25" s="5">
        <v>7128</v>
      </c>
      <c r="C25" s="6" t="s">
        <v>31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2621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2622</v>
      </c>
      <c r="AQ25" s="186">
        <v>1</v>
      </c>
      <c r="AR25" s="187"/>
      <c r="AS25" s="296">
        <f>ROUND(L26*AQ25,0)</f>
        <v>267</v>
      </c>
      <c r="AT25" s="22"/>
    </row>
    <row r="26" spans="1:46" ht="17.100000000000001" customHeight="1">
      <c r="A26" s="4">
        <v>15</v>
      </c>
      <c r="B26" s="5">
        <v>7129</v>
      </c>
      <c r="C26" s="6" t="s">
        <v>1999</v>
      </c>
      <c r="D26" s="139"/>
      <c r="E26" s="140"/>
      <c r="F26" s="140"/>
      <c r="G26" s="103"/>
      <c r="H26" s="104"/>
      <c r="I26" s="104"/>
      <c r="J26" s="104"/>
      <c r="K26" s="104"/>
      <c r="L26" s="297">
        <v>267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1"/>
      <c r="AQ26" s="32"/>
      <c r="AR26" s="33"/>
      <c r="AS26" s="296">
        <f>ROUND(L26*X27,0)</f>
        <v>240</v>
      </c>
      <c r="AT26" s="22"/>
    </row>
    <row r="27" spans="1:46" ht="17.100000000000001" customHeight="1">
      <c r="A27" s="4">
        <v>15</v>
      </c>
      <c r="B27" s="5">
        <v>7130</v>
      </c>
      <c r="C27" s="6" t="s">
        <v>2000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0.9</v>
      </c>
      <c r="Y27" s="187"/>
      <c r="Z27" s="35" t="s">
        <v>2621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2622</v>
      </c>
      <c r="AQ27" s="186">
        <v>1</v>
      </c>
      <c r="AR27" s="187"/>
      <c r="AS27" s="18">
        <f>ROUND(ROUND(L26*X27,0)*AQ27,0)</f>
        <v>240</v>
      </c>
      <c r="AT27" s="22"/>
    </row>
    <row r="28" spans="1:46" ht="17.100000000000001" customHeight="1">
      <c r="A28" s="4">
        <v>15</v>
      </c>
      <c r="B28" s="5">
        <v>7131</v>
      </c>
      <c r="C28" s="6" t="s">
        <v>1229</v>
      </c>
      <c r="D28" s="188" t="s">
        <v>2073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1"/>
      <c r="AQ28" s="32"/>
      <c r="AR28" s="33"/>
      <c r="AS28" s="296">
        <f>ROUND(L30,0)</f>
        <v>301</v>
      </c>
      <c r="AT28" s="22"/>
    </row>
    <row r="29" spans="1:46" ht="17.100000000000001" customHeight="1">
      <c r="A29" s="4">
        <v>15</v>
      </c>
      <c r="B29" s="5">
        <v>7132</v>
      </c>
      <c r="C29" s="6" t="s">
        <v>1230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2622</v>
      </c>
      <c r="AQ29" s="186">
        <v>1</v>
      </c>
      <c r="AR29" s="187"/>
      <c r="AS29" s="296">
        <f>ROUND(L30*AQ29,0)</f>
        <v>301</v>
      </c>
      <c r="AT29" s="22"/>
    </row>
    <row r="30" spans="1:46" ht="17.100000000000001" customHeight="1">
      <c r="A30" s="4">
        <v>15</v>
      </c>
      <c r="B30" s="5">
        <v>7133</v>
      </c>
      <c r="C30" s="6" t="s">
        <v>2001</v>
      </c>
      <c r="D30" s="139"/>
      <c r="E30" s="140"/>
      <c r="F30" s="140"/>
      <c r="G30" s="103"/>
      <c r="H30" s="104"/>
      <c r="I30" s="104"/>
      <c r="J30" s="104"/>
      <c r="K30" s="104"/>
      <c r="L30" s="297">
        <v>301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1"/>
      <c r="AQ30" s="32"/>
      <c r="AR30" s="33"/>
      <c r="AS30" s="296">
        <f>ROUND(L30*X31,0)</f>
        <v>271</v>
      </c>
      <c r="AT30" s="22"/>
    </row>
    <row r="31" spans="1:46" ht="17.100000000000001" customHeight="1">
      <c r="A31" s="4">
        <v>15</v>
      </c>
      <c r="B31" s="5">
        <v>7134</v>
      </c>
      <c r="C31" s="6" t="s">
        <v>2002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0.9</v>
      </c>
      <c r="Y31" s="187"/>
      <c r="Z31" s="35" t="s">
        <v>2621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2622</v>
      </c>
      <c r="AQ31" s="186">
        <v>1</v>
      </c>
      <c r="AR31" s="187"/>
      <c r="AS31" s="18">
        <f>ROUND(ROUND(L30*X31,0)*AQ31,0)</f>
        <v>271</v>
      </c>
      <c r="AT31" s="22"/>
    </row>
    <row r="32" spans="1:46" ht="17.100000000000001" customHeight="1">
      <c r="A32" s="4">
        <v>15</v>
      </c>
      <c r="B32" s="5">
        <v>7135</v>
      </c>
      <c r="C32" s="6" t="s">
        <v>32</v>
      </c>
      <c r="D32" s="188" t="s">
        <v>2074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1"/>
      <c r="AQ32" s="32"/>
      <c r="AR32" s="33"/>
      <c r="AS32" s="296">
        <f>ROUND(L34,0)</f>
        <v>335</v>
      </c>
      <c r="AT32" s="22"/>
    </row>
    <row r="33" spans="1:46" ht="17.100000000000001" customHeight="1">
      <c r="A33" s="4">
        <v>15</v>
      </c>
      <c r="B33" s="5">
        <v>7136</v>
      </c>
      <c r="C33" s="6" t="s">
        <v>33</v>
      </c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2622</v>
      </c>
      <c r="AQ33" s="186">
        <v>1</v>
      </c>
      <c r="AR33" s="187"/>
      <c r="AS33" s="296">
        <f>ROUND(L34*AQ33,0)</f>
        <v>335</v>
      </c>
      <c r="AT33" s="22"/>
    </row>
    <row r="34" spans="1:46" ht="17.100000000000001" customHeight="1">
      <c r="A34" s="4">
        <v>15</v>
      </c>
      <c r="B34" s="5">
        <v>7137</v>
      </c>
      <c r="C34" s="6" t="s">
        <v>2003</v>
      </c>
      <c r="D34" s="139"/>
      <c r="E34" s="140"/>
      <c r="F34" s="140"/>
      <c r="G34" s="103"/>
      <c r="H34" s="104"/>
      <c r="I34" s="104"/>
      <c r="J34" s="104"/>
      <c r="K34" s="104"/>
      <c r="L34" s="297">
        <v>335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1"/>
      <c r="AQ34" s="32"/>
      <c r="AR34" s="33"/>
      <c r="AS34" s="296">
        <f>ROUND(L34*X35,0)</f>
        <v>302</v>
      </c>
      <c r="AT34" s="22"/>
    </row>
    <row r="35" spans="1:46" ht="17.100000000000001" customHeight="1">
      <c r="A35" s="4">
        <v>15</v>
      </c>
      <c r="B35" s="5">
        <v>7138</v>
      </c>
      <c r="C35" s="6" t="s">
        <v>2004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0.9</v>
      </c>
      <c r="Y35" s="187"/>
      <c r="Z35" s="35" t="s">
        <v>2621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2622</v>
      </c>
      <c r="AQ35" s="186">
        <v>1</v>
      </c>
      <c r="AR35" s="187"/>
      <c r="AS35" s="18">
        <f>ROUND(ROUND(L34*X35,0)*AQ35,0)</f>
        <v>302</v>
      </c>
      <c r="AT35" s="22"/>
    </row>
    <row r="36" spans="1:46" ht="17.100000000000001" customHeight="1">
      <c r="A36" s="4">
        <v>15</v>
      </c>
      <c r="B36" s="5">
        <v>7139</v>
      </c>
      <c r="C36" s="6" t="s">
        <v>1231</v>
      </c>
      <c r="D36" s="188" t="s">
        <v>1292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1"/>
      <c r="AQ36" s="32"/>
      <c r="AR36" s="33"/>
      <c r="AS36" s="296">
        <f>ROUND(L38,0)</f>
        <v>369</v>
      </c>
      <c r="AT36" s="22"/>
    </row>
    <row r="37" spans="1:46" ht="17.100000000000001" customHeight="1">
      <c r="A37" s="4">
        <v>15</v>
      </c>
      <c r="B37" s="5">
        <v>7140</v>
      </c>
      <c r="C37" s="6" t="s">
        <v>1232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2621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2622</v>
      </c>
      <c r="AQ37" s="186">
        <v>1</v>
      </c>
      <c r="AR37" s="187"/>
      <c r="AS37" s="296">
        <f>ROUND(L38*AQ37,0)</f>
        <v>369</v>
      </c>
      <c r="AT37" s="22"/>
    </row>
    <row r="38" spans="1:46" ht="17.100000000000001" customHeight="1">
      <c r="A38" s="4">
        <v>15</v>
      </c>
      <c r="B38" s="5">
        <v>7141</v>
      </c>
      <c r="C38" s="6" t="s">
        <v>2005</v>
      </c>
      <c r="D38" s="139"/>
      <c r="E38" s="140"/>
      <c r="F38" s="140"/>
      <c r="G38" s="103"/>
      <c r="H38" s="104"/>
      <c r="I38" s="104"/>
      <c r="J38" s="104"/>
      <c r="K38" s="104"/>
      <c r="L38" s="297">
        <f>L34+(L$34-L$30)</f>
        <v>369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1"/>
      <c r="AQ38" s="32"/>
      <c r="AR38" s="33"/>
      <c r="AS38" s="296">
        <f>ROUND(L38*X39,0)</f>
        <v>332</v>
      </c>
      <c r="AT38" s="22"/>
    </row>
    <row r="39" spans="1:46" ht="17.100000000000001" customHeight="1">
      <c r="A39" s="4">
        <v>15</v>
      </c>
      <c r="B39" s="5">
        <v>7142</v>
      </c>
      <c r="C39" s="6" t="s">
        <v>2006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0.9</v>
      </c>
      <c r="Y39" s="187"/>
      <c r="Z39" s="35" t="s">
        <v>2621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2622</v>
      </c>
      <c r="AQ39" s="186">
        <v>1</v>
      </c>
      <c r="AR39" s="187"/>
      <c r="AS39" s="18">
        <f>ROUND(ROUND(L38*X39,0)*AQ39,0)</f>
        <v>332</v>
      </c>
      <c r="AT39" s="22"/>
    </row>
    <row r="40" spans="1:46" ht="17.100000000000001" customHeight="1">
      <c r="A40" s="4">
        <v>15</v>
      </c>
      <c r="B40" s="5">
        <v>7143</v>
      </c>
      <c r="C40" s="6" t="s">
        <v>34</v>
      </c>
      <c r="D40" s="188" t="s">
        <v>2075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1"/>
      <c r="AQ40" s="32"/>
      <c r="AR40" s="33"/>
      <c r="AS40" s="296">
        <f>ROUND(L42,0)</f>
        <v>403</v>
      </c>
      <c r="AT40" s="22"/>
    </row>
    <row r="41" spans="1:46" ht="17.100000000000001" customHeight="1">
      <c r="A41" s="4">
        <v>15</v>
      </c>
      <c r="B41" s="5">
        <v>7144</v>
      </c>
      <c r="C41" s="6" t="s">
        <v>35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2621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2622</v>
      </c>
      <c r="AQ41" s="186">
        <v>1</v>
      </c>
      <c r="AR41" s="187"/>
      <c r="AS41" s="296">
        <f>ROUND(L42*AQ41,0)</f>
        <v>403</v>
      </c>
      <c r="AT41" s="22"/>
    </row>
    <row r="42" spans="1:46" ht="17.100000000000001" customHeight="1">
      <c r="A42" s="4">
        <v>15</v>
      </c>
      <c r="B42" s="5">
        <v>7145</v>
      </c>
      <c r="C42" s="6" t="s">
        <v>2007</v>
      </c>
      <c r="D42" s="139"/>
      <c r="E42" s="140"/>
      <c r="F42" s="140"/>
      <c r="G42" s="103"/>
      <c r="H42" s="104"/>
      <c r="I42" s="104"/>
      <c r="J42" s="104"/>
      <c r="K42" s="104"/>
      <c r="L42" s="297">
        <f>L38+(L$34-L$30)</f>
        <v>403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1"/>
      <c r="AQ42" s="32"/>
      <c r="AR42" s="33"/>
      <c r="AS42" s="296">
        <f>ROUND(L42*X43,0)</f>
        <v>363</v>
      </c>
      <c r="AT42" s="22"/>
    </row>
    <row r="43" spans="1:46" ht="17.100000000000001" customHeight="1">
      <c r="A43" s="4">
        <v>15</v>
      </c>
      <c r="B43" s="5">
        <v>7146</v>
      </c>
      <c r="C43" s="6" t="s">
        <v>2008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0.9</v>
      </c>
      <c r="Y43" s="187"/>
      <c r="Z43" s="35" t="s">
        <v>2621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2622</v>
      </c>
      <c r="AQ43" s="186">
        <v>1</v>
      </c>
      <c r="AR43" s="187"/>
      <c r="AS43" s="18">
        <f>ROUND(ROUND(L42*X43,0)*AQ43,0)</f>
        <v>363</v>
      </c>
      <c r="AT43" s="22"/>
    </row>
    <row r="44" spans="1:46" ht="17.100000000000001" customHeight="1">
      <c r="A44" s="4">
        <v>15</v>
      </c>
      <c r="B44" s="5">
        <v>7147</v>
      </c>
      <c r="C44" s="6" t="s">
        <v>1233</v>
      </c>
      <c r="D44" s="188" t="s">
        <v>2076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1"/>
      <c r="AQ44" s="32"/>
      <c r="AR44" s="33"/>
      <c r="AS44" s="296">
        <f>ROUND(L46,0)</f>
        <v>437</v>
      </c>
      <c r="AT44" s="22"/>
    </row>
    <row r="45" spans="1:46" ht="17.100000000000001" customHeight="1">
      <c r="A45" s="4">
        <v>15</v>
      </c>
      <c r="B45" s="5">
        <v>7148</v>
      </c>
      <c r="C45" s="6" t="s">
        <v>1234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2621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2622</v>
      </c>
      <c r="AQ45" s="186">
        <v>1</v>
      </c>
      <c r="AR45" s="187"/>
      <c r="AS45" s="296">
        <f>ROUND(L46*AQ45,0)</f>
        <v>437</v>
      </c>
      <c r="AT45" s="22"/>
    </row>
    <row r="46" spans="1:46" ht="17.100000000000001" customHeight="1">
      <c r="A46" s="4">
        <v>15</v>
      </c>
      <c r="B46" s="5">
        <v>7149</v>
      </c>
      <c r="C46" s="6" t="s">
        <v>2009</v>
      </c>
      <c r="D46" s="139"/>
      <c r="E46" s="140"/>
      <c r="F46" s="140"/>
      <c r="G46" s="103"/>
      <c r="H46" s="104"/>
      <c r="I46" s="104"/>
      <c r="J46" s="104"/>
      <c r="K46" s="104"/>
      <c r="L46" s="297">
        <f>L42+(L$34-L$30)</f>
        <v>437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1"/>
      <c r="AQ46" s="32"/>
      <c r="AR46" s="33"/>
      <c r="AS46" s="296">
        <f>ROUND(L46*X47,0)</f>
        <v>393</v>
      </c>
      <c r="AT46" s="22"/>
    </row>
    <row r="47" spans="1:46" ht="17.100000000000001" customHeight="1">
      <c r="A47" s="4">
        <v>15</v>
      </c>
      <c r="B47" s="5">
        <v>7150</v>
      </c>
      <c r="C47" s="6" t="s">
        <v>2010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0.9</v>
      </c>
      <c r="Y47" s="187"/>
      <c r="Z47" s="35" t="s">
        <v>2621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2622</v>
      </c>
      <c r="AQ47" s="186">
        <v>1</v>
      </c>
      <c r="AR47" s="187"/>
      <c r="AS47" s="18">
        <f>ROUND(ROUND(L46*X47,0)*AQ47,0)</f>
        <v>393</v>
      </c>
      <c r="AT47" s="22"/>
    </row>
    <row r="48" spans="1:46" ht="17.100000000000001" customHeight="1">
      <c r="A48" s="4">
        <v>15</v>
      </c>
      <c r="B48" s="5">
        <v>7151</v>
      </c>
      <c r="C48" s="6" t="s">
        <v>36</v>
      </c>
      <c r="D48" s="188" t="s">
        <v>1293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31"/>
      <c r="AQ48" s="32"/>
      <c r="AR48" s="33"/>
      <c r="AS48" s="296">
        <f>ROUND(L50,0)</f>
        <v>471</v>
      </c>
      <c r="AT48" s="22"/>
    </row>
    <row r="49" spans="1:46" ht="17.100000000000001" customHeight="1">
      <c r="A49" s="4">
        <v>15</v>
      </c>
      <c r="B49" s="5">
        <v>7152</v>
      </c>
      <c r="C49" s="6" t="s">
        <v>37</v>
      </c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2621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7" t="s">
        <v>2622</v>
      </c>
      <c r="AQ49" s="186">
        <v>1</v>
      </c>
      <c r="AR49" s="187"/>
      <c r="AS49" s="296">
        <f>ROUND(L50*AQ49,0)</f>
        <v>471</v>
      </c>
      <c r="AT49" s="22"/>
    </row>
    <row r="50" spans="1:46" ht="17.100000000000001" customHeight="1">
      <c r="A50" s="4">
        <v>15</v>
      </c>
      <c r="B50" s="5">
        <v>7153</v>
      </c>
      <c r="C50" s="6" t="s">
        <v>2011</v>
      </c>
      <c r="D50" s="139"/>
      <c r="E50" s="140"/>
      <c r="F50" s="140"/>
      <c r="G50" s="103"/>
      <c r="H50" s="104"/>
      <c r="I50" s="104"/>
      <c r="J50" s="104"/>
      <c r="K50" s="104"/>
      <c r="L50" s="297">
        <f>L46+(L$34-L$30)</f>
        <v>471</v>
      </c>
      <c r="M50" s="297"/>
      <c r="N50" s="9" t="s">
        <v>394</v>
      </c>
      <c r="O50" s="13"/>
      <c r="P50" s="98" t="s">
        <v>2623</v>
      </c>
      <c r="Q50" s="61"/>
      <c r="R50" s="61"/>
      <c r="S50" s="61"/>
      <c r="T50" s="61"/>
      <c r="U50" s="61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31"/>
      <c r="AQ50" s="32"/>
      <c r="AR50" s="33"/>
      <c r="AS50" s="296">
        <f>ROUND(L50*X51,0)</f>
        <v>424</v>
      </c>
      <c r="AT50" s="22"/>
    </row>
    <row r="51" spans="1:46" ht="17.100000000000001" customHeight="1">
      <c r="A51" s="4">
        <v>15</v>
      </c>
      <c r="B51" s="5">
        <v>7154</v>
      </c>
      <c r="C51" s="6" t="s">
        <v>2012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62" t="s">
        <v>2624</v>
      </c>
      <c r="Q51" s="63"/>
      <c r="R51" s="63"/>
      <c r="S51" s="63"/>
      <c r="T51" s="63"/>
      <c r="U51" s="63"/>
      <c r="V51" s="95"/>
      <c r="W51" s="17" t="s">
        <v>2622</v>
      </c>
      <c r="X51" s="186">
        <v>0.9</v>
      </c>
      <c r="Y51" s="187"/>
      <c r="Z51" s="35" t="s">
        <v>2621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7" t="s">
        <v>2622</v>
      </c>
      <c r="AQ51" s="186">
        <v>1</v>
      </c>
      <c r="AR51" s="187"/>
      <c r="AS51" s="18">
        <f>ROUND(ROUND(L50*X51,0)*AQ51,0)</f>
        <v>424</v>
      </c>
      <c r="AT51" s="22"/>
    </row>
    <row r="52" spans="1:46" ht="17.100000000000001" customHeight="1">
      <c r="A52" s="4">
        <v>15</v>
      </c>
      <c r="B52" s="5">
        <v>7155</v>
      </c>
      <c r="C52" s="6" t="s">
        <v>1235</v>
      </c>
      <c r="D52" s="192" t="s">
        <v>1294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1"/>
      <c r="AQ52" s="32"/>
      <c r="AR52" s="33"/>
      <c r="AS52" s="296">
        <f>ROUND(L54,0)</f>
        <v>505</v>
      </c>
      <c r="AT52" s="22"/>
    </row>
    <row r="53" spans="1:46" ht="17.100000000000001" customHeight="1">
      <c r="A53" s="4">
        <v>15</v>
      </c>
      <c r="B53" s="5">
        <v>7156</v>
      </c>
      <c r="C53" s="6" t="s">
        <v>1236</v>
      </c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2621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2622</v>
      </c>
      <c r="AQ53" s="186">
        <v>1</v>
      </c>
      <c r="AR53" s="187"/>
      <c r="AS53" s="296">
        <f>ROUND(L54*AQ53,0)</f>
        <v>505</v>
      </c>
      <c r="AT53" s="22"/>
    </row>
    <row r="54" spans="1:46" ht="17.100000000000001" customHeight="1">
      <c r="A54" s="4">
        <v>15</v>
      </c>
      <c r="B54" s="5">
        <v>7157</v>
      </c>
      <c r="C54" s="6" t="s">
        <v>2013</v>
      </c>
      <c r="D54" s="139"/>
      <c r="E54" s="140"/>
      <c r="F54" s="140"/>
      <c r="G54" s="103"/>
      <c r="H54" s="104"/>
      <c r="I54" s="104"/>
      <c r="J54" s="104"/>
      <c r="K54" s="104"/>
      <c r="L54" s="297">
        <f>L50+(L$34-L$30)</f>
        <v>505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31"/>
      <c r="AQ54" s="32"/>
      <c r="AR54" s="33"/>
      <c r="AS54" s="296">
        <f>ROUND(L54*X55,0)</f>
        <v>455</v>
      </c>
      <c r="AT54" s="22"/>
    </row>
    <row r="55" spans="1:46" ht="17.100000000000001" customHeight="1">
      <c r="A55" s="4">
        <v>15</v>
      </c>
      <c r="B55" s="5">
        <v>7158</v>
      </c>
      <c r="C55" s="6" t="s">
        <v>2014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0.9</v>
      </c>
      <c r="Y55" s="187"/>
      <c r="Z55" s="35" t="s">
        <v>2621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7" t="s">
        <v>2622</v>
      </c>
      <c r="AQ55" s="186">
        <v>1</v>
      </c>
      <c r="AR55" s="187"/>
      <c r="AS55" s="18">
        <f>ROUND(ROUND(L54*X55,0)*AQ55,0)</f>
        <v>455</v>
      </c>
      <c r="AT55" s="22"/>
    </row>
    <row r="56" spans="1:46" ht="17.100000000000001" customHeight="1">
      <c r="A56" s="4">
        <v>15</v>
      </c>
      <c r="B56" s="5">
        <v>7159</v>
      </c>
      <c r="C56" s="6" t="s">
        <v>38</v>
      </c>
      <c r="D56" s="192" t="s">
        <v>2077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31"/>
      <c r="AQ56" s="32"/>
      <c r="AR56" s="33"/>
      <c r="AS56" s="296">
        <f>ROUND(L58,0)</f>
        <v>539</v>
      </c>
      <c r="AT56" s="22"/>
    </row>
    <row r="57" spans="1:46" ht="17.100000000000001" customHeight="1">
      <c r="A57" s="4">
        <v>15</v>
      </c>
      <c r="B57" s="5">
        <v>7160</v>
      </c>
      <c r="C57" s="6" t="s">
        <v>39</v>
      </c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2621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7" t="s">
        <v>2622</v>
      </c>
      <c r="AQ57" s="186">
        <v>1</v>
      </c>
      <c r="AR57" s="187"/>
      <c r="AS57" s="296">
        <f>ROUND(L58*AQ57,0)</f>
        <v>539</v>
      </c>
      <c r="AT57" s="22"/>
    </row>
    <row r="58" spans="1:46" ht="17.100000000000001" customHeight="1">
      <c r="A58" s="4">
        <v>15</v>
      </c>
      <c r="B58" s="5">
        <v>7161</v>
      </c>
      <c r="C58" s="6" t="s">
        <v>2015</v>
      </c>
      <c r="D58" s="139"/>
      <c r="E58" s="140"/>
      <c r="F58" s="140"/>
      <c r="G58" s="103"/>
      <c r="H58" s="104"/>
      <c r="I58" s="104"/>
      <c r="J58" s="104"/>
      <c r="K58" s="104"/>
      <c r="L58" s="297">
        <f>L54+(L$34-L$30)</f>
        <v>539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31"/>
      <c r="AQ58" s="32"/>
      <c r="AR58" s="33"/>
      <c r="AS58" s="296">
        <f>ROUND(L58*X59,0)</f>
        <v>485</v>
      </c>
      <c r="AT58" s="22"/>
    </row>
    <row r="59" spans="1:46" ht="17.100000000000001" customHeight="1">
      <c r="A59" s="4">
        <v>15</v>
      </c>
      <c r="B59" s="5">
        <v>7162</v>
      </c>
      <c r="C59" s="6" t="s">
        <v>2016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0.9</v>
      </c>
      <c r="Y59" s="187"/>
      <c r="Z59" s="35" t="s">
        <v>2621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 t="s">
        <v>2622</v>
      </c>
      <c r="AQ59" s="186">
        <v>1</v>
      </c>
      <c r="AR59" s="187"/>
      <c r="AS59" s="18">
        <f>ROUND(ROUND(L58*X59,0)*AQ59,0)</f>
        <v>485</v>
      </c>
      <c r="AT59" s="22"/>
    </row>
    <row r="60" spans="1:46" ht="17.100000000000001" customHeight="1">
      <c r="A60" s="4">
        <v>15</v>
      </c>
      <c r="B60" s="5">
        <v>7163</v>
      </c>
      <c r="C60" s="6" t="s">
        <v>1237</v>
      </c>
      <c r="D60" s="192" t="s">
        <v>2078</v>
      </c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31"/>
      <c r="AQ60" s="32"/>
      <c r="AR60" s="33"/>
      <c r="AS60" s="296">
        <f>ROUND(L62,0)</f>
        <v>573</v>
      </c>
      <c r="AT60" s="22"/>
    </row>
    <row r="61" spans="1:46" ht="17.100000000000001" customHeight="1">
      <c r="A61" s="4">
        <v>15</v>
      </c>
      <c r="B61" s="5">
        <v>7164</v>
      </c>
      <c r="C61" s="6" t="s">
        <v>1238</v>
      </c>
      <c r="D61" s="270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2621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7" t="s">
        <v>2622</v>
      </c>
      <c r="AQ61" s="186">
        <v>1</v>
      </c>
      <c r="AR61" s="187"/>
      <c r="AS61" s="296">
        <f>ROUND(L62*AQ61,0)</f>
        <v>573</v>
      </c>
      <c r="AT61" s="22"/>
    </row>
    <row r="62" spans="1:46" ht="17.100000000000001" customHeight="1">
      <c r="A62" s="4">
        <v>15</v>
      </c>
      <c r="B62" s="5">
        <v>7165</v>
      </c>
      <c r="C62" s="6" t="s">
        <v>2017</v>
      </c>
      <c r="D62" s="139"/>
      <c r="E62" s="140"/>
      <c r="F62" s="140"/>
      <c r="G62" s="103"/>
      <c r="H62" s="104"/>
      <c r="I62" s="104"/>
      <c r="J62" s="104"/>
      <c r="K62" s="104"/>
      <c r="L62" s="297">
        <f>L58+(L$34-L$30)</f>
        <v>573</v>
      </c>
      <c r="M62" s="297"/>
      <c r="N62" s="9" t="s">
        <v>394</v>
      </c>
      <c r="O62" s="13"/>
      <c r="P62" s="98" t="s">
        <v>2623</v>
      </c>
      <c r="Q62" s="61"/>
      <c r="R62" s="61"/>
      <c r="S62" s="61"/>
      <c r="T62" s="61"/>
      <c r="U62" s="61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31"/>
      <c r="AQ62" s="32"/>
      <c r="AR62" s="33"/>
      <c r="AS62" s="296">
        <f>ROUND(L62*X63,0)</f>
        <v>516</v>
      </c>
      <c r="AT62" s="22"/>
    </row>
    <row r="63" spans="1:46" ht="17.100000000000001" customHeight="1">
      <c r="A63" s="4">
        <v>15</v>
      </c>
      <c r="B63" s="5">
        <v>7166</v>
      </c>
      <c r="C63" s="6" t="s">
        <v>2018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62" t="s">
        <v>2624</v>
      </c>
      <c r="Q63" s="63"/>
      <c r="R63" s="63"/>
      <c r="S63" s="63"/>
      <c r="T63" s="63"/>
      <c r="U63" s="63"/>
      <c r="V63" s="95"/>
      <c r="W63" s="17" t="s">
        <v>2622</v>
      </c>
      <c r="X63" s="186">
        <v>0.9</v>
      </c>
      <c r="Y63" s="187"/>
      <c r="Z63" s="35" t="s">
        <v>2621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7" t="s">
        <v>2622</v>
      </c>
      <c r="AQ63" s="186">
        <v>1</v>
      </c>
      <c r="AR63" s="187"/>
      <c r="AS63" s="18">
        <f>ROUND(ROUND(L62*X63,0)*AQ63,0)</f>
        <v>516</v>
      </c>
      <c r="AT63" s="22"/>
    </row>
    <row r="64" spans="1:46" ht="17.100000000000001" customHeight="1">
      <c r="A64" s="4">
        <v>15</v>
      </c>
      <c r="B64" s="5">
        <v>7167</v>
      </c>
      <c r="C64" s="6" t="s">
        <v>40</v>
      </c>
      <c r="D64" s="192" t="s">
        <v>1295</v>
      </c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31"/>
      <c r="AQ64" s="32"/>
      <c r="AR64" s="33"/>
      <c r="AS64" s="296">
        <f>ROUND(L66,0)</f>
        <v>607</v>
      </c>
      <c r="AT64" s="22"/>
    </row>
    <row r="65" spans="1:46" ht="17.100000000000001" customHeight="1">
      <c r="A65" s="4">
        <v>15</v>
      </c>
      <c r="B65" s="5">
        <v>7168</v>
      </c>
      <c r="C65" s="6" t="s">
        <v>41</v>
      </c>
      <c r="D65" s="270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2621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 t="s">
        <v>2622</v>
      </c>
      <c r="AQ65" s="186">
        <v>1</v>
      </c>
      <c r="AR65" s="187"/>
      <c r="AS65" s="296">
        <f>ROUND(L66*AQ65,0)</f>
        <v>607</v>
      </c>
      <c r="AT65" s="22"/>
    </row>
    <row r="66" spans="1:46" ht="17.100000000000001" customHeight="1">
      <c r="A66" s="4">
        <v>15</v>
      </c>
      <c r="B66" s="5">
        <v>7169</v>
      </c>
      <c r="C66" s="6" t="s">
        <v>2019</v>
      </c>
      <c r="D66" s="139"/>
      <c r="E66" s="140"/>
      <c r="F66" s="140"/>
      <c r="G66" s="103"/>
      <c r="H66" s="104"/>
      <c r="I66" s="104"/>
      <c r="J66" s="104"/>
      <c r="K66" s="104"/>
      <c r="L66" s="297">
        <f>L62+(L$34-L$30)</f>
        <v>607</v>
      </c>
      <c r="M66" s="297"/>
      <c r="N66" s="9" t="s">
        <v>394</v>
      </c>
      <c r="O66" s="13"/>
      <c r="P66" s="98" t="s">
        <v>2623</v>
      </c>
      <c r="Q66" s="61"/>
      <c r="R66" s="61"/>
      <c r="S66" s="61"/>
      <c r="T66" s="61"/>
      <c r="U66" s="61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31"/>
      <c r="AQ66" s="32"/>
      <c r="AR66" s="33"/>
      <c r="AS66" s="296">
        <f>ROUND(L66*X67,0)</f>
        <v>546</v>
      </c>
      <c r="AT66" s="22"/>
    </row>
    <row r="67" spans="1:46" ht="17.100000000000001" customHeight="1">
      <c r="A67" s="4">
        <v>15</v>
      </c>
      <c r="B67" s="5">
        <v>7170</v>
      </c>
      <c r="C67" s="6" t="s">
        <v>2020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62" t="s">
        <v>2624</v>
      </c>
      <c r="Q67" s="63"/>
      <c r="R67" s="63"/>
      <c r="S67" s="63"/>
      <c r="T67" s="63"/>
      <c r="U67" s="63"/>
      <c r="V67" s="95"/>
      <c r="W67" s="17" t="s">
        <v>2622</v>
      </c>
      <c r="X67" s="186">
        <v>0.9</v>
      </c>
      <c r="Y67" s="187"/>
      <c r="Z67" s="35" t="s">
        <v>2621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7" t="s">
        <v>2622</v>
      </c>
      <c r="AQ67" s="186">
        <v>1</v>
      </c>
      <c r="AR67" s="187"/>
      <c r="AS67" s="18">
        <f>ROUND(ROUND(L66*X67,0)*AQ67,0)</f>
        <v>546</v>
      </c>
      <c r="AT67" s="22"/>
    </row>
    <row r="68" spans="1:46" ht="17.100000000000001" customHeight="1">
      <c r="A68" s="4">
        <v>15</v>
      </c>
      <c r="B68" s="5">
        <v>7171</v>
      </c>
      <c r="C68" s="6" t="s">
        <v>1239</v>
      </c>
      <c r="D68" s="192" t="s">
        <v>2079</v>
      </c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31"/>
      <c r="AQ68" s="32"/>
      <c r="AR68" s="33"/>
      <c r="AS68" s="296">
        <f>ROUND(L70,0)</f>
        <v>641</v>
      </c>
      <c r="AT68" s="22"/>
    </row>
    <row r="69" spans="1:46" ht="17.100000000000001" customHeight="1">
      <c r="A69" s="4">
        <v>15</v>
      </c>
      <c r="B69" s="5">
        <v>7172</v>
      </c>
      <c r="C69" s="6" t="s">
        <v>1240</v>
      </c>
      <c r="D69" s="270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2621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7" t="s">
        <v>2622</v>
      </c>
      <c r="AQ69" s="186">
        <v>1</v>
      </c>
      <c r="AR69" s="187"/>
      <c r="AS69" s="296">
        <f>ROUND(L70*AQ69,0)</f>
        <v>641</v>
      </c>
      <c r="AT69" s="22"/>
    </row>
    <row r="70" spans="1:46" ht="17.100000000000001" customHeight="1">
      <c r="A70" s="4">
        <v>15</v>
      </c>
      <c r="B70" s="5">
        <v>7173</v>
      </c>
      <c r="C70" s="6" t="s">
        <v>2021</v>
      </c>
      <c r="D70" s="139"/>
      <c r="E70" s="140"/>
      <c r="F70" s="140"/>
      <c r="G70" s="103"/>
      <c r="H70" s="104"/>
      <c r="I70" s="104"/>
      <c r="J70" s="104"/>
      <c r="K70" s="104"/>
      <c r="L70" s="297">
        <f>L66+(L$34-L$30)</f>
        <v>641</v>
      </c>
      <c r="M70" s="297"/>
      <c r="N70" s="9" t="s">
        <v>394</v>
      </c>
      <c r="O70" s="13"/>
      <c r="P70" s="98" t="s">
        <v>2623</v>
      </c>
      <c r="Q70" s="61"/>
      <c r="R70" s="61"/>
      <c r="S70" s="61"/>
      <c r="T70" s="61"/>
      <c r="U70" s="61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31"/>
      <c r="AQ70" s="32"/>
      <c r="AR70" s="33"/>
      <c r="AS70" s="296">
        <f>ROUND(L70*X71,0)</f>
        <v>577</v>
      </c>
      <c r="AT70" s="22"/>
    </row>
    <row r="71" spans="1:46" ht="17.100000000000001" customHeight="1">
      <c r="A71" s="4">
        <v>15</v>
      </c>
      <c r="B71" s="5">
        <v>7174</v>
      </c>
      <c r="C71" s="6" t="s">
        <v>2022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62" t="s">
        <v>2624</v>
      </c>
      <c r="Q71" s="63"/>
      <c r="R71" s="63"/>
      <c r="S71" s="63"/>
      <c r="T71" s="63"/>
      <c r="U71" s="63"/>
      <c r="V71" s="95"/>
      <c r="W71" s="17" t="s">
        <v>2622</v>
      </c>
      <c r="X71" s="186">
        <v>0.9</v>
      </c>
      <c r="Y71" s="187"/>
      <c r="Z71" s="35" t="s">
        <v>2621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7" t="s">
        <v>2622</v>
      </c>
      <c r="AQ71" s="186">
        <v>1</v>
      </c>
      <c r="AR71" s="187"/>
      <c r="AS71" s="18">
        <f>ROUND(ROUND(L70*X71,0)*AQ71,0)</f>
        <v>577</v>
      </c>
      <c r="AT71" s="22"/>
    </row>
    <row r="72" spans="1:46" ht="17.100000000000001" customHeight="1">
      <c r="A72" s="4">
        <v>15</v>
      </c>
      <c r="B72" s="5">
        <v>7175</v>
      </c>
      <c r="C72" s="6" t="s">
        <v>1197</v>
      </c>
      <c r="D72" s="192" t="s">
        <v>2080</v>
      </c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1"/>
      <c r="AQ72" s="32"/>
      <c r="AR72" s="33"/>
      <c r="AS72" s="296">
        <f>ROUND(L74,0)</f>
        <v>675</v>
      </c>
      <c r="AT72" s="22"/>
    </row>
    <row r="73" spans="1:46" ht="17.100000000000001" customHeight="1">
      <c r="A73" s="4">
        <v>15</v>
      </c>
      <c r="B73" s="5">
        <v>7176</v>
      </c>
      <c r="C73" s="6" t="s">
        <v>1198</v>
      </c>
      <c r="D73" s="270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2621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7" t="s">
        <v>2622</v>
      </c>
      <c r="AQ73" s="186">
        <v>1</v>
      </c>
      <c r="AR73" s="187"/>
      <c r="AS73" s="296">
        <f>ROUND(L74*AQ73,0)</f>
        <v>675</v>
      </c>
      <c r="AT73" s="22"/>
    </row>
    <row r="74" spans="1:46" ht="17.100000000000001" customHeight="1">
      <c r="A74" s="4">
        <v>15</v>
      </c>
      <c r="B74" s="5">
        <v>7177</v>
      </c>
      <c r="C74" s="6" t="s">
        <v>2023</v>
      </c>
      <c r="D74" s="139"/>
      <c r="E74" s="140"/>
      <c r="F74" s="140"/>
      <c r="G74" s="103"/>
      <c r="H74" s="104"/>
      <c r="I74" s="104"/>
      <c r="J74" s="104"/>
      <c r="K74" s="104"/>
      <c r="L74" s="297">
        <f>L70+(L$34-L$30)</f>
        <v>675</v>
      </c>
      <c r="M74" s="297"/>
      <c r="N74" s="9" t="s">
        <v>394</v>
      </c>
      <c r="O74" s="13"/>
      <c r="P74" s="98" t="s">
        <v>2623</v>
      </c>
      <c r="Q74" s="61"/>
      <c r="R74" s="61"/>
      <c r="S74" s="61"/>
      <c r="T74" s="61"/>
      <c r="U74" s="61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31"/>
      <c r="AQ74" s="32"/>
      <c r="AR74" s="33"/>
      <c r="AS74" s="296">
        <f>ROUND(L74*X75,0)</f>
        <v>608</v>
      </c>
      <c r="AT74" s="22"/>
    </row>
    <row r="75" spans="1:46" ht="16.5" customHeight="1">
      <c r="A75" s="4">
        <v>15</v>
      </c>
      <c r="B75" s="5">
        <v>7178</v>
      </c>
      <c r="C75" s="6" t="s">
        <v>2024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62" t="s">
        <v>2624</v>
      </c>
      <c r="Q75" s="63"/>
      <c r="R75" s="63"/>
      <c r="S75" s="63"/>
      <c r="T75" s="63"/>
      <c r="U75" s="63"/>
      <c r="V75" s="95"/>
      <c r="W75" s="17" t="s">
        <v>2622</v>
      </c>
      <c r="X75" s="186">
        <v>0.9</v>
      </c>
      <c r="Y75" s="187"/>
      <c r="Z75" s="35" t="s">
        <v>2621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7" t="s">
        <v>2622</v>
      </c>
      <c r="AQ75" s="186">
        <v>1</v>
      </c>
      <c r="AR75" s="187"/>
      <c r="AS75" s="18">
        <f>ROUND(ROUND(L74*X75,0)*AQ75,0)</f>
        <v>608</v>
      </c>
      <c r="AT75" s="22"/>
    </row>
    <row r="76" spans="1:46" ht="16.5" customHeight="1">
      <c r="A76" s="4">
        <v>15</v>
      </c>
      <c r="B76" s="5">
        <v>7179</v>
      </c>
      <c r="C76" s="6" t="s">
        <v>1241</v>
      </c>
      <c r="D76" s="192" t="s">
        <v>2081</v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31"/>
      <c r="AQ76" s="32"/>
      <c r="AR76" s="33"/>
      <c r="AS76" s="296">
        <f>ROUND(L78,0)</f>
        <v>709</v>
      </c>
      <c r="AT76" s="22"/>
    </row>
    <row r="77" spans="1:46" ht="16.5" customHeight="1">
      <c r="A77" s="4">
        <v>15</v>
      </c>
      <c r="B77" s="5">
        <v>7180</v>
      </c>
      <c r="C77" s="6" t="s">
        <v>1242</v>
      </c>
      <c r="D77" s="270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2621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 t="s">
        <v>2622</v>
      </c>
      <c r="AQ77" s="186">
        <v>1</v>
      </c>
      <c r="AR77" s="187"/>
      <c r="AS77" s="296">
        <f>ROUND(L78*AQ77,0)</f>
        <v>709</v>
      </c>
      <c r="AT77" s="22"/>
    </row>
    <row r="78" spans="1:46" ht="16.5" customHeight="1">
      <c r="A78" s="4">
        <v>15</v>
      </c>
      <c r="B78" s="5">
        <v>7181</v>
      </c>
      <c r="C78" s="6" t="s">
        <v>2025</v>
      </c>
      <c r="D78" s="139"/>
      <c r="E78" s="140"/>
      <c r="F78" s="140"/>
      <c r="G78" s="103"/>
      <c r="H78" s="104"/>
      <c r="I78" s="104"/>
      <c r="J78" s="104"/>
      <c r="K78" s="104"/>
      <c r="L78" s="297">
        <f>L74+(L$34-L$30)</f>
        <v>709</v>
      </c>
      <c r="M78" s="297"/>
      <c r="N78" s="9" t="s">
        <v>394</v>
      </c>
      <c r="O78" s="13"/>
      <c r="P78" s="98" t="s">
        <v>2623</v>
      </c>
      <c r="Q78" s="61"/>
      <c r="R78" s="61"/>
      <c r="S78" s="61"/>
      <c r="T78" s="61"/>
      <c r="U78" s="61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31"/>
      <c r="AQ78" s="32"/>
      <c r="AR78" s="33"/>
      <c r="AS78" s="296">
        <f>ROUND(L78*X79,0)</f>
        <v>638</v>
      </c>
      <c r="AT78" s="22"/>
    </row>
    <row r="79" spans="1:46" ht="16.5" customHeight="1">
      <c r="A79" s="4">
        <v>15</v>
      </c>
      <c r="B79" s="5">
        <v>7182</v>
      </c>
      <c r="C79" s="6" t="s">
        <v>2026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62" t="s">
        <v>2624</v>
      </c>
      <c r="Q79" s="63"/>
      <c r="R79" s="63"/>
      <c r="S79" s="63"/>
      <c r="T79" s="63"/>
      <c r="U79" s="63"/>
      <c r="V79" s="95"/>
      <c r="W79" s="17" t="s">
        <v>2622</v>
      </c>
      <c r="X79" s="186">
        <v>0.9</v>
      </c>
      <c r="Y79" s="187"/>
      <c r="Z79" s="35" t="s">
        <v>2621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7" t="s">
        <v>2622</v>
      </c>
      <c r="AQ79" s="186">
        <v>1</v>
      </c>
      <c r="AR79" s="187"/>
      <c r="AS79" s="18">
        <f>ROUND(ROUND(L78*X79,0)*AQ79,0)</f>
        <v>638</v>
      </c>
      <c r="AT79" s="22"/>
    </row>
    <row r="80" spans="1:46" ht="17.100000000000001" customHeight="1">
      <c r="A80" s="4">
        <v>15</v>
      </c>
      <c r="B80" s="5">
        <v>7183</v>
      </c>
      <c r="C80" s="6" t="s">
        <v>1199</v>
      </c>
      <c r="D80" s="192" t="s">
        <v>2082</v>
      </c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31"/>
      <c r="AQ80" s="32"/>
      <c r="AR80" s="33"/>
      <c r="AS80" s="296">
        <f>ROUND(L82,0)</f>
        <v>743</v>
      </c>
      <c r="AT80" s="22"/>
    </row>
    <row r="81" spans="1:46" ht="17.100000000000001" customHeight="1">
      <c r="A81" s="4">
        <v>15</v>
      </c>
      <c r="B81" s="5">
        <v>7184</v>
      </c>
      <c r="C81" s="6" t="s">
        <v>1200</v>
      </c>
      <c r="D81" s="270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2621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7" t="s">
        <v>2622</v>
      </c>
      <c r="AQ81" s="186">
        <v>1</v>
      </c>
      <c r="AR81" s="187"/>
      <c r="AS81" s="296">
        <f>ROUND(L82*AQ81,0)</f>
        <v>743</v>
      </c>
      <c r="AT81" s="22"/>
    </row>
    <row r="82" spans="1:46" ht="17.100000000000001" customHeight="1">
      <c r="A82" s="4">
        <v>15</v>
      </c>
      <c r="B82" s="5">
        <v>7185</v>
      </c>
      <c r="C82" s="6" t="s">
        <v>2027</v>
      </c>
      <c r="D82" s="139"/>
      <c r="E82" s="140"/>
      <c r="F82" s="140"/>
      <c r="G82" s="103"/>
      <c r="H82" s="104"/>
      <c r="I82" s="104"/>
      <c r="J82" s="104"/>
      <c r="K82" s="104"/>
      <c r="L82" s="297">
        <f>L78+(L$34-L$30)</f>
        <v>743</v>
      </c>
      <c r="M82" s="297"/>
      <c r="N82" s="9" t="s">
        <v>394</v>
      </c>
      <c r="O82" s="13"/>
      <c r="P82" s="98" t="s">
        <v>2623</v>
      </c>
      <c r="Q82" s="61"/>
      <c r="R82" s="61"/>
      <c r="S82" s="61"/>
      <c r="T82" s="61"/>
      <c r="U82" s="61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31"/>
      <c r="AQ82" s="32"/>
      <c r="AR82" s="33"/>
      <c r="AS82" s="296">
        <f>ROUND(L82*X83,0)</f>
        <v>669</v>
      </c>
      <c r="AT82" s="22"/>
    </row>
    <row r="83" spans="1:46" ht="17.100000000000001" customHeight="1">
      <c r="A83" s="4">
        <v>15</v>
      </c>
      <c r="B83" s="5">
        <v>7186</v>
      </c>
      <c r="C83" s="6" t="s">
        <v>2028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62" t="s">
        <v>2624</v>
      </c>
      <c r="Q83" s="63"/>
      <c r="R83" s="63"/>
      <c r="S83" s="63"/>
      <c r="T83" s="63"/>
      <c r="U83" s="63"/>
      <c r="V83" s="95"/>
      <c r="W83" s="17" t="s">
        <v>2622</v>
      </c>
      <c r="X83" s="186">
        <v>0.9</v>
      </c>
      <c r="Y83" s="187"/>
      <c r="Z83" s="35" t="s">
        <v>2621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7" t="s">
        <v>2622</v>
      </c>
      <c r="AQ83" s="186">
        <v>1</v>
      </c>
      <c r="AR83" s="187"/>
      <c r="AS83" s="18">
        <f>ROUND(ROUND(L82*X83,0)*AQ83,0)</f>
        <v>669</v>
      </c>
      <c r="AT83" s="22"/>
    </row>
    <row r="84" spans="1:46" ht="17.100000000000001" customHeight="1">
      <c r="A84" s="4">
        <v>15</v>
      </c>
      <c r="B84" s="5">
        <v>7187</v>
      </c>
      <c r="C84" s="6" t="s">
        <v>1243</v>
      </c>
      <c r="D84" s="192" t="s">
        <v>2083</v>
      </c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31"/>
      <c r="AQ84" s="32"/>
      <c r="AR84" s="33"/>
      <c r="AS84" s="296">
        <f>ROUND(L86,0)</f>
        <v>777</v>
      </c>
      <c r="AT84" s="22"/>
    </row>
    <row r="85" spans="1:46" ht="17.100000000000001" customHeight="1">
      <c r="A85" s="4">
        <v>15</v>
      </c>
      <c r="B85" s="5">
        <v>7188</v>
      </c>
      <c r="C85" s="6" t="s">
        <v>1244</v>
      </c>
      <c r="D85" s="270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2621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7" t="s">
        <v>2622</v>
      </c>
      <c r="AQ85" s="186">
        <v>1</v>
      </c>
      <c r="AR85" s="187"/>
      <c r="AS85" s="296">
        <f>ROUND(L86*AQ85,0)</f>
        <v>777</v>
      </c>
      <c r="AT85" s="22"/>
    </row>
    <row r="86" spans="1:46" ht="17.100000000000001" customHeight="1">
      <c r="A86" s="4">
        <v>15</v>
      </c>
      <c r="B86" s="5">
        <v>7189</v>
      </c>
      <c r="C86" s="6" t="s">
        <v>2029</v>
      </c>
      <c r="D86" s="139"/>
      <c r="E86" s="140"/>
      <c r="F86" s="140"/>
      <c r="G86" s="103"/>
      <c r="H86" s="104"/>
      <c r="I86" s="104"/>
      <c r="J86" s="104"/>
      <c r="K86" s="104"/>
      <c r="L86" s="297">
        <f>L82+(L$34-L$30)</f>
        <v>777</v>
      </c>
      <c r="M86" s="297"/>
      <c r="N86" s="9" t="s">
        <v>394</v>
      </c>
      <c r="O86" s="13"/>
      <c r="P86" s="98" t="s">
        <v>2623</v>
      </c>
      <c r="Q86" s="61"/>
      <c r="R86" s="61"/>
      <c r="S86" s="61"/>
      <c r="T86" s="61"/>
      <c r="U86" s="61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31"/>
      <c r="AQ86" s="32"/>
      <c r="AR86" s="33"/>
      <c r="AS86" s="296">
        <f>ROUND(L86*X87,0)</f>
        <v>699</v>
      </c>
      <c r="AT86" s="22"/>
    </row>
    <row r="87" spans="1:46" ht="17.100000000000001" customHeight="1">
      <c r="A87" s="4">
        <v>15</v>
      </c>
      <c r="B87" s="5">
        <v>7190</v>
      </c>
      <c r="C87" s="6" t="s">
        <v>2030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62" t="s">
        <v>2624</v>
      </c>
      <c r="Q87" s="63"/>
      <c r="R87" s="63"/>
      <c r="S87" s="63"/>
      <c r="T87" s="63"/>
      <c r="U87" s="63"/>
      <c r="V87" s="95"/>
      <c r="W87" s="17" t="s">
        <v>2622</v>
      </c>
      <c r="X87" s="186">
        <v>0.9</v>
      </c>
      <c r="Y87" s="187"/>
      <c r="Z87" s="35" t="s">
        <v>2621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 t="s">
        <v>2622</v>
      </c>
      <c r="AQ87" s="186">
        <v>1</v>
      </c>
      <c r="AR87" s="187"/>
      <c r="AS87" s="18">
        <f>ROUND(ROUND(L86*X87,0)*AQ87,0)</f>
        <v>699</v>
      </c>
      <c r="AT87" s="22"/>
    </row>
    <row r="88" spans="1:46" ht="17.100000000000001" customHeight="1">
      <c r="A88" s="4">
        <v>15</v>
      </c>
      <c r="B88" s="5">
        <v>7191</v>
      </c>
      <c r="C88" s="6" t="s">
        <v>594</v>
      </c>
      <c r="D88" s="192" t="s">
        <v>2084</v>
      </c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31"/>
      <c r="AQ88" s="32"/>
      <c r="AR88" s="33"/>
      <c r="AS88" s="296">
        <f>ROUND(L90,0)</f>
        <v>811</v>
      </c>
      <c r="AT88" s="22"/>
    </row>
    <row r="89" spans="1:46" ht="17.100000000000001" customHeight="1">
      <c r="A89" s="4">
        <v>15</v>
      </c>
      <c r="B89" s="5">
        <v>7192</v>
      </c>
      <c r="C89" s="6" t="s">
        <v>595</v>
      </c>
      <c r="D89" s="270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2621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7" t="s">
        <v>2622</v>
      </c>
      <c r="AQ89" s="186">
        <v>1</v>
      </c>
      <c r="AR89" s="187"/>
      <c r="AS89" s="296">
        <f>ROUND(L90*AQ89,0)</f>
        <v>811</v>
      </c>
      <c r="AT89" s="22"/>
    </row>
    <row r="90" spans="1:46" ht="17.100000000000001" customHeight="1">
      <c r="A90" s="4">
        <v>15</v>
      </c>
      <c r="B90" s="5">
        <v>7193</v>
      </c>
      <c r="C90" s="6" t="s">
        <v>2031</v>
      </c>
      <c r="D90" s="139"/>
      <c r="E90" s="140"/>
      <c r="F90" s="140"/>
      <c r="G90" s="103"/>
      <c r="H90" s="104"/>
      <c r="I90" s="104"/>
      <c r="J90" s="104"/>
      <c r="K90" s="104"/>
      <c r="L90" s="297">
        <f>L86+(L$34-L$30)</f>
        <v>811</v>
      </c>
      <c r="M90" s="297"/>
      <c r="N90" s="9" t="s">
        <v>394</v>
      </c>
      <c r="O90" s="13"/>
      <c r="P90" s="98" t="s">
        <v>2623</v>
      </c>
      <c r="Q90" s="61"/>
      <c r="R90" s="61"/>
      <c r="S90" s="61"/>
      <c r="T90" s="61"/>
      <c r="U90" s="61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31"/>
      <c r="AQ90" s="32"/>
      <c r="AR90" s="33"/>
      <c r="AS90" s="296">
        <f>ROUND(L90*X91,0)</f>
        <v>730</v>
      </c>
      <c r="AT90" s="22"/>
    </row>
    <row r="91" spans="1:46" ht="17.100000000000001" customHeight="1">
      <c r="A91" s="4">
        <v>15</v>
      </c>
      <c r="B91" s="5">
        <v>7194</v>
      </c>
      <c r="C91" s="6" t="s">
        <v>2032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62" t="s">
        <v>2624</v>
      </c>
      <c r="Q91" s="63"/>
      <c r="R91" s="63"/>
      <c r="S91" s="63"/>
      <c r="T91" s="63"/>
      <c r="U91" s="63"/>
      <c r="V91" s="95"/>
      <c r="W91" s="17" t="s">
        <v>2622</v>
      </c>
      <c r="X91" s="186">
        <v>0.9</v>
      </c>
      <c r="Y91" s="187"/>
      <c r="Z91" s="35" t="s">
        <v>2621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7" t="s">
        <v>2622</v>
      </c>
      <c r="AQ91" s="186">
        <v>1</v>
      </c>
      <c r="AR91" s="187"/>
      <c r="AS91" s="18">
        <f>ROUND(ROUND(L90*X91,0)*AQ91,0)</f>
        <v>730</v>
      </c>
      <c r="AT91" s="22"/>
    </row>
    <row r="92" spans="1:46" ht="17.100000000000001" customHeight="1">
      <c r="A92" s="4">
        <v>15</v>
      </c>
      <c r="B92" s="5">
        <v>7195</v>
      </c>
      <c r="C92" s="6" t="s">
        <v>1245</v>
      </c>
      <c r="D92" s="192" t="s">
        <v>2085</v>
      </c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10"/>
      <c r="P92" s="11"/>
      <c r="Q92" s="11"/>
      <c r="R92" s="11"/>
      <c r="S92" s="11"/>
      <c r="T92" s="21"/>
      <c r="U92" s="21"/>
      <c r="V92" s="75"/>
      <c r="W92" s="11"/>
      <c r="X92" s="36"/>
      <c r="Y92" s="3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31"/>
      <c r="AQ92" s="32"/>
      <c r="AR92" s="33"/>
      <c r="AS92" s="296">
        <f>ROUND(L94,0)</f>
        <v>845</v>
      </c>
      <c r="AT92" s="22"/>
    </row>
    <row r="93" spans="1:46" ht="17.100000000000001" customHeight="1">
      <c r="A93" s="4">
        <v>15</v>
      </c>
      <c r="B93" s="5">
        <v>7196</v>
      </c>
      <c r="C93" s="6" t="s">
        <v>1246</v>
      </c>
      <c r="D93" s="270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102"/>
      <c r="P93" s="14"/>
      <c r="Q93" s="15"/>
      <c r="R93" s="15"/>
      <c r="S93" s="15"/>
      <c r="T93" s="24"/>
      <c r="U93" s="24"/>
      <c r="V93" s="80"/>
      <c r="W93" s="80"/>
      <c r="X93" s="80"/>
      <c r="Y93" s="83"/>
      <c r="Z93" s="35" t="s">
        <v>2621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7" t="s">
        <v>2622</v>
      </c>
      <c r="AQ93" s="186">
        <v>1</v>
      </c>
      <c r="AR93" s="187"/>
      <c r="AS93" s="296">
        <f>ROUND(L94*AQ93,0)</f>
        <v>845</v>
      </c>
      <c r="AT93" s="22"/>
    </row>
    <row r="94" spans="1:46" ht="17.100000000000001" customHeight="1">
      <c r="A94" s="4">
        <v>15</v>
      </c>
      <c r="B94" s="5">
        <v>7197</v>
      </c>
      <c r="C94" s="6" t="s">
        <v>2033</v>
      </c>
      <c r="D94" s="139"/>
      <c r="E94" s="140"/>
      <c r="F94" s="140"/>
      <c r="G94" s="103"/>
      <c r="H94" s="104"/>
      <c r="I94" s="104"/>
      <c r="J94" s="104"/>
      <c r="K94" s="104"/>
      <c r="L94" s="297">
        <f>L90+(L$34-L$30)</f>
        <v>845</v>
      </c>
      <c r="M94" s="297"/>
      <c r="N94" s="9" t="s">
        <v>394</v>
      </c>
      <c r="O94" s="13"/>
      <c r="P94" s="98" t="s">
        <v>2623</v>
      </c>
      <c r="Q94" s="61"/>
      <c r="R94" s="61"/>
      <c r="S94" s="61"/>
      <c r="T94" s="61"/>
      <c r="U94" s="61"/>
      <c r="V94" s="26"/>
      <c r="W94" s="9"/>
      <c r="X94" s="19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31"/>
      <c r="AQ94" s="32"/>
      <c r="AR94" s="33"/>
      <c r="AS94" s="296">
        <f>ROUND(L94*X95,0)</f>
        <v>761</v>
      </c>
      <c r="AT94" s="22"/>
    </row>
    <row r="95" spans="1:46" ht="17.100000000000001" customHeight="1">
      <c r="A95" s="4">
        <v>15</v>
      </c>
      <c r="B95" s="5">
        <v>7198</v>
      </c>
      <c r="C95" s="6" t="s">
        <v>2034</v>
      </c>
      <c r="D95" s="44"/>
      <c r="E95" s="45"/>
      <c r="F95" s="45"/>
      <c r="G95" s="105"/>
      <c r="H95" s="105"/>
      <c r="I95" s="105"/>
      <c r="J95" s="106"/>
      <c r="K95" s="106"/>
      <c r="L95" s="15"/>
      <c r="M95" s="15"/>
      <c r="N95" s="15"/>
      <c r="O95" s="16"/>
      <c r="P95" s="62" t="s">
        <v>2624</v>
      </c>
      <c r="Q95" s="63"/>
      <c r="R95" s="63"/>
      <c r="S95" s="63"/>
      <c r="T95" s="63"/>
      <c r="U95" s="63"/>
      <c r="V95" s="95"/>
      <c r="W95" s="17" t="s">
        <v>2622</v>
      </c>
      <c r="X95" s="186">
        <v>0.9</v>
      </c>
      <c r="Y95" s="187"/>
      <c r="Z95" s="35" t="s">
        <v>2621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7" t="s">
        <v>2622</v>
      </c>
      <c r="AQ95" s="186">
        <v>1</v>
      </c>
      <c r="AR95" s="187"/>
      <c r="AS95" s="18">
        <f>ROUND(ROUND(L94*X95,0)*AQ95,0)</f>
        <v>761</v>
      </c>
      <c r="AT95" s="22"/>
    </row>
    <row r="96" spans="1:46" ht="17.100000000000001" customHeight="1">
      <c r="A96" s="4">
        <v>15</v>
      </c>
      <c r="B96" s="5">
        <v>7199</v>
      </c>
      <c r="C96" s="6" t="s">
        <v>596</v>
      </c>
      <c r="D96" s="192" t="s">
        <v>2086</v>
      </c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159"/>
      <c r="P96" s="11"/>
      <c r="Q96" s="11"/>
      <c r="R96" s="11"/>
      <c r="S96" s="11"/>
      <c r="T96" s="21"/>
      <c r="U96" s="21"/>
      <c r="V96" s="75"/>
      <c r="W96" s="11"/>
      <c r="X96" s="36"/>
      <c r="Y96" s="3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31"/>
      <c r="AQ96" s="32"/>
      <c r="AR96" s="33"/>
      <c r="AS96" s="296">
        <f>ROUND(L98,0)</f>
        <v>879</v>
      </c>
      <c r="AT96" s="22"/>
    </row>
    <row r="97" spans="1:46" ht="17.100000000000001" customHeight="1">
      <c r="A97" s="4">
        <v>15</v>
      </c>
      <c r="B97" s="5">
        <v>7200</v>
      </c>
      <c r="C97" s="6" t="s">
        <v>597</v>
      </c>
      <c r="D97" s="270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160"/>
      <c r="P97" s="14"/>
      <c r="Q97" s="15"/>
      <c r="R97" s="15"/>
      <c r="S97" s="15"/>
      <c r="T97" s="24"/>
      <c r="U97" s="24"/>
      <c r="V97" s="80"/>
      <c r="W97" s="80"/>
      <c r="X97" s="80"/>
      <c r="Y97" s="83"/>
      <c r="Z97" s="35" t="s">
        <v>2621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7" t="s">
        <v>2622</v>
      </c>
      <c r="AQ97" s="186">
        <v>1</v>
      </c>
      <c r="AR97" s="187"/>
      <c r="AS97" s="296">
        <f>ROUND(L98*AQ97,0)</f>
        <v>879</v>
      </c>
      <c r="AT97" s="22"/>
    </row>
    <row r="98" spans="1:46" ht="17.100000000000001" customHeight="1">
      <c r="A98" s="4">
        <v>15</v>
      </c>
      <c r="B98" s="5">
        <v>7201</v>
      </c>
      <c r="C98" s="6" t="s">
        <v>2035</v>
      </c>
      <c r="D98" s="139"/>
      <c r="E98" s="140"/>
      <c r="F98" s="140"/>
      <c r="G98" s="103"/>
      <c r="H98" s="104"/>
      <c r="I98" s="104"/>
      <c r="J98" s="104"/>
      <c r="K98" s="104"/>
      <c r="L98" s="297">
        <f>L94+(L$34-L$30)</f>
        <v>879</v>
      </c>
      <c r="M98" s="297"/>
      <c r="N98" s="9" t="s">
        <v>394</v>
      </c>
      <c r="O98" s="13"/>
      <c r="P98" s="98" t="s">
        <v>2623</v>
      </c>
      <c r="Q98" s="61"/>
      <c r="R98" s="61"/>
      <c r="S98" s="61"/>
      <c r="T98" s="61"/>
      <c r="U98" s="61"/>
      <c r="V98" s="26"/>
      <c r="W98" s="9"/>
      <c r="X98" s="19"/>
      <c r="Y98" s="39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31"/>
      <c r="AQ98" s="32"/>
      <c r="AR98" s="33"/>
      <c r="AS98" s="296">
        <f>ROUND(L98*X99,0)</f>
        <v>791</v>
      </c>
      <c r="AT98" s="22"/>
    </row>
    <row r="99" spans="1:46" ht="17.100000000000001" customHeight="1">
      <c r="A99" s="4">
        <v>15</v>
      </c>
      <c r="B99" s="5">
        <v>7202</v>
      </c>
      <c r="C99" s="6" t="s">
        <v>2036</v>
      </c>
      <c r="D99" s="44"/>
      <c r="E99" s="45"/>
      <c r="F99" s="45"/>
      <c r="G99" s="105"/>
      <c r="H99" s="105"/>
      <c r="I99" s="105"/>
      <c r="J99" s="106"/>
      <c r="K99" s="106"/>
      <c r="L99" s="15"/>
      <c r="M99" s="15"/>
      <c r="N99" s="15"/>
      <c r="O99" s="16"/>
      <c r="P99" s="62" t="s">
        <v>2624</v>
      </c>
      <c r="Q99" s="63"/>
      <c r="R99" s="63"/>
      <c r="S99" s="63"/>
      <c r="T99" s="63"/>
      <c r="U99" s="63"/>
      <c r="V99" s="95"/>
      <c r="W99" s="17" t="s">
        <v>2622</v>
      </c>
      <c r="X99" s="186">
        <v>0.9</v>
      </c>
      <c r="Y99" s="187"/>
      <c r="Z99" s="35" t="s">
        <v>2621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7" t="s">
        <v>2622</v>
      </c>
      <c r="AQ99" s="186">
        <v>1</v>
      </c>
      <c r="AR99" s="187"/>
      <c r="AS99" s="18">
        <f>ROUND(ROUND(L98*X99,0)*AQ99,0)</f>
        <v>791</v>
      </c>
      <c r="AT99" s="22"/>
    </row>
    <row r="100" spans="1:46" ht="17.100000000000001" customHeight="1">
      <c r="A100" s="4">
        <v>15</v>
      </c>
      <c r="B100" s="5">
        <v>7203</v>
      </c>
      <c r="C100" s="6" t="s">
        <v>1249</v>
      </c>
      <c r="D100" s="192" t="s">
        <v>2087</v>
      </c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10"/>
      <c r="P100" s="11"/>
      <c r="Q100" s="11"/>
      <c r="R100" s="11"/>
      <c r="S100" s="11"/>
      <c r="T100" s="21"/>
      <c r="U100" s="21"/>
      <c r="V100" s="75"/>
      <c r="W100" s="11"/>
      <c r="X100" s="36"/>
      <c r="Y100" s="37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31"/>
      <c r="AQ100" s="32"/>
      <c r="AR100" s="33"/>
      <c r="AS100" s="296">
        <f>ROUND(L102,0)</f>
        <v>913</v>
      </c>
      <c r="AT100" s="22"/>
    </row>
    <row r="101" spans="1:46" ht="17.100000000000001" customHeight="1">
      <c r="A101" s="4">
        <v>15</v>
      </c>
      <c r="B101" s="5">
        <v>7204</v>
      </c>
      <c r="C101" s="6" t="s">
        <v>1250</v>
      </c>
      <c r="D101" s="270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102"/>
      <c r="P101" s="14"/>
      <c r="Q101" s="15"/>
      <c r="R101" s="15"/>
      <c r="S101" s="15"/>
      <c r="T101" s="24"/>
      <c r="U101" s="24"/>
      <c r="V101" s="80"/>
      <c r="W101" s="80"/>
      <c r="X101" s="80"/>
      <c r="Y101" s="83"/>
      <c r="Z101" s="35" t="s">
        <v>2621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7" t="s">
        <v>2622</v>
      </c>
      <c r="AQ101" s="186">
        <v>1</v>
      </c>
      <c r="AR101" s="187"/>
      <c r="AS101" s="296">
        <f>ROUND(L102*AQ101,0)</f>
        <v>913</v>
      </c>
      <c r="AT101" s="22"/>
    </row>
    <row r="102" spans="1:46" ht="17.100000000000001" customHeight="1">
      <c r="A102" s="4">
        <v>15</v>
      </c>
      <c r="B102" s="5">
        <v>7205</v>
      </c>
      <c r="C102" s="6" t="s">
        <v>2037</v>
      </c>
      <c r="D102" s="139"/>
      <c r="E102" s="140"/>
      <c r="F102" s="140"/>
      <c r="G102" s="103"/>
      <c r="H102" s="104"/>
      <c r="I102" s="104"/>
      <c r="J102" s="104"/>
      <c r="K102" s="104"/>
      <c r="L102" s="297">
        <f>L98+(L$34-L$30)</f>
        <v>913</v>
      </c>
      <c r="M102" s="297"/>
      <c r="N102" s="9" t="s">
        <v>394</v>
      </c>
      <c r="O102" s="13"/>
      <c r="P102" s="98" t="s">
        <v>2623</v>
      </c>
      <c r="Q102" s="61"/>
      <c r="R102" s="61"/>
      <c r="S102" s="61"/>
      <c r="T102" s="61"/>
      <c r="U102" s="61"/>
      <c r="V102" s="26"/>
      <c r="W102" s="9"/>
      <c r="X102" s="19"/>
      <c r="Y102" s="39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31"/>
      <c r="AQ102" s="32"/>
      <c r="AR102" s="33"/>
      <c r="AS102" s="296">
        <f>ROUND(L102*X103,0)</f>
        <v>822</v>
      </c>
      <c r="AT102" s="22"/>
    </row>
    <row r="103" spans="1:46" ht="17.100000000000001" customHeight="1">
      <c r="A103" s="4">
        <v>15</v>
      </c>
      <c r="B103" s="5">
        <v>7206</v>
      </c>
      <c r="C103" s="6" t="s">
        <v>2038</v>
      </c>
      <c r="D103" s="44"/>
      <c r="E103" s="45"/>
      <c r="F103" s="45"/>
      <c r="G103" s="105"/>
      <c r="H103" s="105"/>
      <c r="I103" s="105"/>
      <c r="J103" s="106"/>
      <c r="K103" s="106"/>
      <c r="L103" s="15"/>
      <c r="M103" s="15"/>
      <c r="N103" s="15"/>
      <c r="O103" s="16"/>
      <c r="P103" s="62" t="s">
        <v>2624</v>
      </c>
      <c r="Q103" s="63"/>
      <c r="R103" s="63"/>
      <c r="S103" s="63"/>
      <c r="T103" s="63"/>
      <c r="U103" s="63"/>
      <c r="V103" s="95"/>
      <c r="W103" s="17" t="s">
        <v>2622</v>
      </c>
      <c r="X103" s="186">
        <v>0.9</v>
      </c>
      <c r="Y103" s="187"/>
      <c r="Z103" s="35" t="s">
        <v>2621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7" t="s">
        <v>2622</v>
      </c>
      <c r="AQ103" s="186">
        <v>1</v>
      </c>
      <c r="AR103" s="187"/>
      <c r="AS103" s="18">
        <f>ROUND(ROUND(L102*X103,0)*AQ103,0)</f>
        <v>822</v>
      </c>
      <c r="AT103" s="22"/>
    </row>
    <row r="104" spans="1:46" ht="17.100000000000001" customHeight="1">
      <c r="A104" s="4">
        <v>15</v>
      </c>
      <c r="B104" s="5">
        <v>7207</v>
      </c>
      <c r="C104" s="6" t="s">
        <v>598</v>
      </c>
      <c r="D104" s="192" t="s">
        <v>2088</v>
      </c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10"/>
      <c r="P104" s="11"/>
      <c r="Q104" s="11"/>
      <c r="R104" s="11"/>
      <c r="S104" s="11"/>
      <c r="T104" s="21"/>
      <c r="U104" s="21"/>
      <c r="V104" s="75"/>
      <c r="W104" s="11"/>
      <c r="X104" s="36"/>
      <c r="Y104" s="37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31"/>
      <c r="AQ104" s="32"/>
      <c r="AR104" s="33"/>
      <c r="AS104" s="296">
        <f>ROUND(L106,0)</f>
        <v>947</v>
      </c>
      <c r="AT104" s="22"/>
    </row>
    <row r="105" spans="1:46" ht="17.100000000000001" customHeight="1">
      <c r="A105" s="4">
        <v>15</v>
      </c>
      <c r="B105" s="5">
        <v>7208</v>
      </c>
      <c r="C105" s="6" t="s">
        <v>599</v>
      </c>
      <c r="D105" s="270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102"/>
      <c r="P105" s="14"/>
      <c r="Q105" s="15"/>
      <c r="R105" s="15"/>
      <c r="S105" s="15"/>
      <c r="T105" s="24"/>
      <c r="U105" s="24"/>
      <c r="V105" s="80"/>
      <c r="W105" s="80"/>
      <c r="X105" s="80"/>
      <c r="Y105" s="83"/>
      <c r="Z105" s="35" t="s">
        <v>2621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7" t="s">
        <v>2622</v>
      </c>
      <c r="AQ105" s="186">
        <v>1</v>
      </c>
      <c r="AR105" s="187"/>
      <c r="AS105" s="296">
        <f>ROUND(L106*AQ105,0)</f>
        <v>947</v>
      </c>
      <c r="AT105" s="22"/>
    </row>
    <row r="106" spans="1:46" ht="17.100000000000001" customHeight="1">
      <c r="A106" s="4">
        <v>15</v>
      </c>
      <c r="B106" s="5">
        <v>7209</v>
      </c>
      <c r="C106" s="6" t="s">
        <v>2039</v>
      </c>
      <c r="D106" s="139"/>
      <c r="E106" s="140"/>
      <c r="F106" s="140"/>
      <c r="G106" s="103"/>
      <c r="H106" s="104"/>
      <c r="I106" s="104"/>
      <c r="J106" s="104"/>
      <c r="K106" s="104"/>
      <c r="L106" s="297">
        <f>L102+(L$34-L$30)</f>
        <v>947</v>
      </c>
      <c r="M106" s="297"/>
      <c r="N106" s="9" t="s">
        <v>394</v>
      </c>
      <c r="O106" s="13"/>
      <c r="P106" s="98" t="s">
        <v>2623</v>
      </c>
      <c r="Q106" s="61"/>
      <c r="R106" s="61"/>
      <c r="S106" s="61"/>
      <c r="T106" s="61"/>
      <c r="U106" s="61"/>
      <c r="V106" s="26"/>
      <c r="W106" s="9"/>
      <c r="X106" s="19"/>
      <c r="Y106" s="39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31"/>
      <c r="AQ106" s="32"/>
      <c r="AR106" s="33"/>
      <c r="AS106" s="296">
        <f>ROUND(L106*X107,0)</f>
        <v>852</v>
      </c>
      <c r="AT106" s="22"/>
    </row>
    <row r="107" spans="1:46" ht="17.100000000000001" customHeight="1">
      <c r="A107" s="4">
        <v>15</v>
      </c>
      <c r="B107" s="5">
        <v>7210</v>
      </c>
      <c r="C107" s="6" t="s">
        <v>2040</v>
      </c>
      <c r="D107" s="44"/>
      <c r="E107" s="45"/>
      <c r="F107" s="45"/>
      <c r="G107" s="105"/>
      <c r="H107" s="105"/>
      <c r="I107" s="105"/>
      <c r="J107" s="106"/>
      <c r="K107" s="106"/>
      <c r="L107" s="15"/>
      <c r="M107" s="15"/>
      <c r="N107" s="15"/>
      <c r="O107" s="16"/>
      <c r="P107" s="62" t="s">
        <v>2624</v>
      </c>
      <c r="Q107" s="63"/>
      <c r="R107" s="63"/>
      <c r="S107" s="63"/>
      <c r="T107" s="63"/>
      <c r="U107" s="63"/>
      <c r="V107" s="95"/>
      <c r="W107" s="17" t="s">
        <v>2622</v>
      </c>
      <c r="X107" s="186">
        <v>0.9</v>
      </c>
      <c r="Y107" s="187"/>
      <c r="Z107" s="35" t="s">
        <v>2621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7" t="s">
        <v>2622</v>
      </c>
      <c r="AQ107" s="186">
        <v>1</v>
      </c>
      <c r="AR107" s="187"/>
      <c r="AS107" s="18">
        <f>ROUND(ROUND(L106*X107,0)*AQ107,0)</f>
        <v>852</v>
      </c>
      <c r="AT107" s="22"/>
    </row>
    <row r="108" spans="1:46" ht="17.100000000000001" customHeight="1">
      <c r="A108" s="4">
        <v>15</v>
      </c>
      <c r="B108" s="5">
        <v>7211</v>
      </c>
      <c r="C108" s="6" t="s">
        <v>1247</v>
      </c>
      <c r="D108" s="192" t="s">
        <v>2089</v>
      </c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10"/>
      <c r="P108" s="11"/>
      <c r="Q108" s="11"/>
      <c r="R108" s="11"/>
      <c r="S108" s="11"/>
      <c r="T108" s="21"/>
      <c r="U108" s="21"/>
      <c r="V108" s="75"/>
      <c r="W108" s="11"/>
      <c r="X108" s="36"/>
      <c r="Y108" s="3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31"/>
      <c r="AQ108" s="32"/>
      <c r="AR108" s="33"/>
      <c r="AS108" s="296">
        <f>ROUND(L110,0)</f>
        <v>981</v>
      </c>
      <c r="AT108" s="22"/>
    </row>
    <row r="109" spans="1:46" ht="17.100000000000001" customHeight="1">
      <c r="A109" s="4">
        <v>15</v>
      </c>
      <c r="B109" s="5">
        <v>7212</v>
      </c>
      <c r="C109" s="6" t="s">
        <v>1248</v>
      </c>
      <c r="D109" s="270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102"/>
      <c r="P109" s="14"/>
      <c r="Q109" s="15"/>
      <c r="R109" s="15"/>
      <c r="S109" s="15"/>
      <c r="T109" s="24"/>
      <c r="U109" s="24"/>
      <c r="V109" s="80"/>
      <c r="W109" s="80"/>
      <c r="X109" s="80"/>
      <c r="Y109" s="83"/>
      <c r="Z109" s="35" t="s">
        <v>2621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7" t="s">
        <v>2622</v>
      </c>
      <c r="AQ109" s="186">
        <v>1</v>
      </c>
      <c r="AR109" s="187"/>
      <c r="AS109" s="296">
        <f>ROUND(L110*AQ109,0)</f>
        <v>981</v>
      </c>
      <c r="AT109" s="22"/>
    </row>
    <row r="110" spans="1:46" ht="17.100000000000001" customHeight="1">
      <c r="A110" s="4">
        <v>15</v>
      </c>
      <c r="B110" s="5">
        <v>7213</v>
      </c>
      <c r="C110" s="6" t="s">
        <v>2041</v>
      </c>
      <c r="D110" s="139"/>
      <c r="E110" s="140"/>
      <c r="F110" s="140"/>
      <c r="G110" s="103"/>
      <c r="H110" s="104"/>
      <c r="I110" s="104"/>
      <c r="J110" s="104"/>
      <c r="K110" s="104"/>
      <c r="L110" s="297">
        <f>L106+(L$34-L$30)</f>
        <v>981</v>
      </c>
      <c r="M110" s="297"/>
      <c r="N110" s="9" t="s">
        <v>394</v>
      </c>
      <c r="O110" s="13"/>
      <c r="P110" s="98" t="s">
        <v>2623</v>
      </c>
      <c r="Q110" s="61"/>
      <c r="R110" s="61"/>
      <c r="S110" s="61"/>
      <c r="T110" s="61"/>
      <c r="U110" s="61"/>
      <c r="V110" s="26"/>
      <c r="W110" s="9"/>
      <c r="X110" s="19"/>
      <c r="Y110" s="39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31"/>
      <c r="AQ110" s="32"/>
      <c r="AR110" s="33"/>
      <c r="AS110" s="296">
        <f>ROUND(L110*X111,0)</f>
        <v>883</v>
      </c>
      <c r="AT110" s="22"/>
    </row>
    <row r="111" spans="1:46" ht="17.100000000000001" customHeight="1">
      <c r="A111" s="4">
        <v>15</v>
      </c>
      <c r="B111" s="5">
        <v>7214</v>
      </c>
      <c r="C111" s="6" t="s">
        <v>2042</v>
      </c>
      <c r="D111" s="44"/>
      <c r="E111" s="45"/>
      <c r="F111" s="45"/>
      <c r="G111" s="105"/>
      <c r="H111" s="105"/>
      <c r="I111" s="105"/>
      <c r="J111" s="106"/>
      <c r="K111" s="106"/>
      <c r="L111" s="15"/>
      <c r="M111" s="15"/>
      <c r="N111" s="15"/>
      <c r="O111" s="16"/>
      <c r="P111" s="62" t="s">
        <v>2624</v>
      </c>
      <c r="Q111" s="63"/>
      <c r="R111" s="63"/>
      <c r="S111" s="63"/>
      <c r="T111" s="63"/>
      <c r="U111" s="63"/>
      <c r="V111" s="95"/>
      <c r="W111" s="17" t="s">
        <v>2622</v>
      </c>
      <c r="X111" s="186">
        <v>0.9</v>
      </c>
      <c r="Y111" s="187"/>
      <c r="Z111" s="35" t="s">
        <v>2621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7" t="s">
        <v>2622</v>
      </c>
      <c r="AQ111" s="186">
        <v>1</v>
      </c>
      <c r="AR111" s="187"/>
      <c r="AS111" s="18">
        <f>ROUND(ROUND(L110*X111,0)*AQ111,0)</f>
        <v>883</v>
      </c>
      <c r="AT111" s="22"/>
    </row>
    <row r="112" spans="1:46" ht="17.100000000000001" customHeight="1">
      <c r="A112" s="4">
        <v>15</v>
      </c>
      <c r="B112" s="5">
        <v>7215</v>
      </c>
      <c r="C112" s="6" t="s">
        <v>600</v>
      </c>
      <c r="D112" s="192" t="s">
        <v>2090</v>
      </c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10"/>
      <c r="P112" s="11"/>
      <c r="Q112" s="11"/>
      <c r="R112" s="11"/>
      <c r="S112" s="11"/>
      <c r="T112" s="21"/>
      <c r="U112" s="21"/>
      <c r="V112" s="75"/>
      <c r="W112" s="11"/>
      <c r="X112" s="36"/>
      <c r="Y112" s="37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31"/>
      <c r="AQ112" s="32"/>
      <c r="AR112" s="33"/>
      <c r="AS112" s="296">
        <f>ROUND(L114,0)</f>
        <v>1015</v>
      </c>
      <c r="AT112" s="22"/>
    </row>
    <row r="113" spans="1:46" ht="17.100000000000001" customHeight="1">
      <c r="A113" s="4">
        <v>15</v>
      </c>
      <c r="B113" s="5">
        <v>7216</v>
      </c>
      <c r="C113" s="6" t="s">
        <v>601</v>
      </c>
      <c r="D113" s="270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102"/>
      <c r="P113" s="14"/>
      <c r="Q113" s="15"/>
      <c r="R113" s="15"/>
      <c r="S113" s="15"/>
      <c r="T113" s="24"/>
      <c r="U113" s="24"/>
      <c r="V113" s="80"/>
      <c r="W113" s="80"/>
      <c r="X113" s="80"/>
      <c r="Y113" s="83"/>
      <c r="Z113" s="35" t="s">
        <v>2621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7" t="s">
        <v>2622</v>
      </c>
      <c r="AQ113" s="186">
        <v>1</v>
      </c>
      <c r="AR113" s="187"/>
      <c r="AS113" s="296">
        <f>ROUND(L114*AQ113,0)</f>
        <v>1015</v>
      </c>
      <c r="AT113" s="22"/>
    </row>
    <row r="114" spans="1:46" ht="17.100000000000001" customHeight="1">
      <c r="A114" s="4">
        <v>15</v>
      </c>
      <c r="B114" s="5">
        <v>7217</v>
      </c>
      <c r="C114" s="6" t="s">
        <v>2043</v>
      </c>
      <c r="D114" s="139"/>
      <c r="E114" s="140"/>
      <c r="F114" s="140"/>
      <c r="G114" s="103"/>
      <c r="H114" s="104"/>
      <c r="I114" s="104"/>
      <c r="J114" s="104"/>
      <c r="K114" s="104"/>
      <c r="L114" s="297">
        <f>L110+(L$34-L$30)</f>
        <v>1015</v>
      </c>
      <c r="M114" s="297"/>
      <c r="N114" s="9" t="s">
        <v>394</v>
      </c>
      <c r="O114" s="13"/>
      <c r="P114" s="98" t="s">
        <v>2623</v>
      </c>
      <c r="Q114" s="61"/>
      <c r="R114" s="61"/>
      <c r="S114" s="61"/>
      <c r="T114" s="61"/>
      <c r="U114" s="61"/>
      <c r="V114" s="26"/>
      <c r="W114" s="9"/>
      <c r="X114" s="19"/>
      <c r="Y114" s="39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31"/>
      <c r="AQ114" s="32"/>
      <c r="AR114" s="33"/>
      <c r="AS114" s="296">
        <f>ROUND(L114*X115,0)</f>
        <v>914</v>
      </c>
      <c r="AT114" s="22"/>
    </row>
    <row r="115" spans="1:46" ht="17.100000000000001" customHeight="1">
      <c r="A115" s="4">
        <v>15</v>
      </c>
      <c r="B115" s="5">
        <v>7218</v>
      </c>
      <c r="C115" s="6" t="s">
        <v>2044</v>
      </c>
      <c r="D115" s="44"/>
      <c r="E115" s="45"/>
      <c r="F115" s="45"/>
      <c r="G115" s="105"/>
      <c r="H115" s="105"/>
      <c r="I115" s="105"/>
      <c r="J115" s="106"/>
      <c r="K115" s="106"/>
      <c r="L115" s="15"/>
      <c r="M115" s="15"/>
      <c r="N115" s="15"/>
      <c r="O115" s="16"/>
      <c r="P115" s="62" t="s">
        <v>2624</v>
      </c>
      <c r="Q115" s="63"/>
      <c r="R115" s="63"/>
      <c r="S115" s="63"/>
      <c r="T115" s="63"/>
      <c r="U115" s="63"/>
      <c r="V115" s="95"/>
      <c r="W115" s="17" t="s">
        <v>2622</v>
      </c>
      <c r="X115" s="186">
        <v>0.9</v>
      </c>
      <c r="Y115" s="187"/>
      <c r="Z115" s="35" t="s">
        <v>2621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7" t="s">
        <v>2622</v>
      </c>
      <c r="AQ115" s="186">
        <v>1</v>
      </c>
      <c r="AR115" s="187"/>
      <c r="AS115" s="18">
        <f>ROUND(ROUND(L114*X115,0)*AQ115,0)</f>
        <v>914</v>
      </c>
      <c r="AT115" s="22"/>
    </row>
    <row r="116" spans="1:46" ht="17.100000000000001" customHeight="1">
      <c r="A116" s="4">
        <v>15</v>
      </c>
      <c r="B116" s="5">
        <v>7219</v>
      </c>
      <c r="C116" s="6" t="s">
        <v>1251</v>
      </c>
      <c r="D116" s="192" t="s">
        <v>2091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10"/>
      <c r="P116" s="11"/>
      <c r="Q116" s="11"/>
      <c r="R116" s="11"/>
      <c r="S116" s="11"/>
      <c r="T116" s="21"/>
      <c r="U116" s="21"/>
      <c r="V116" s="75"/>
      <c r="W116" s="11"/>
      <c r="X116" s="36"/>
      <c r="Y116" s="3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31"/>
      <c r="AQ116" s="32"/>
      <c r="AR116" s="33"/>
      <c r="AS116" s="296">
        <f>ROUND(L118,0)</f>
        <v>1049</v>
      </c>
      <c r="AT116" s="22"/>
    </row>
    <row r="117" spans="1:46" ht="17.100000000000001" customHeight="1">
      <c r="A117" s="4">
        <v>15</v>
      </c>
      <c r="B117" s="5">
        <v>7220</v>
      </c>
      <c r="C117" s="6" t="s">
        <v>1252</v>
      </c>
      <c r="D117" s="270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102"/>
      <c r="P117" s="14"/>
      <c r="Q117" s="15"/>
      <c r="R117" s="15"/>
      <c r="S117" s="15"/>
      <c r="T117" s="24"/>
      <c r="U117" s="24"/>
      <c r="V117" s="80"/>
      <c r="W117" s="80"/>
      <c r="X117" s="80"/>
      <c r="Y117" s="83"/>
      <c r="Z117" s="35" t="s">
        <v>2621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7" t="s">
        <v>2622</v>
      </c>
      <c r="AQ117" s="186">
        <v>1</v>
      </c>
      <c r="AR117" s="187"/>
      <c r="AS117" s="296">
        <f>ROUND(L118*AQ117,0)</f>
        <v>1049</v>
      </c>
      <c r="AT117" s="22"/>
    </row>
    <row r="118" spans="1:46" ht="17.100000000000001" customHeight="1">
      <c r="A118" s="4">
        <v>15</v>
      </c>
      <c r="B118" s="5">
        <v>7221</v>
      </c>
      <c r="C118" s="6" t="s">
        <v>2045</v>
      </c>
      <c r="D118" s="139"/>
      <c r="E118" s="140"/>
      <c r="F118" s="140"/>
      <c r="G118" s="103"/>
      <c r="H118" s="104"/>
      <c r="I118" s="104"/>
      <c r="J118" s="104"/>
      <c r="K118" s="104"/>
      <c r="L118" s="297">
        <f>L114+(L$34-L$30)</f>
        <v>1049</v>
      </c>
      <c r="M118" s="297"/>
      <c r="N118" s="9" t="s">
        <v>394</v>
      </c>
      <c r="O118" s="13"/>
      <c r="P118" s="98" t="s">
        <v>2623</v>
      </c>
      <c r="Q118" s="61"/>
      <c r="R118" s="61"/>
      <c r="S118" s="61"/>
      <c r="T118" s="61"/>
      <c r="U118" s="61"/>
      <c r="V118" s="26"/>
      <c r="W118" s="9"/>
      <c r="X118" s="19"/>
      <c r="Y118" s="39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31"/>
      <c r="AQ118" s="32"/>
      <c r="AR118" s="33"/>
      <c r="AS118" s="296">
        <f>ROUND(L118*X119,0)</f>
        <v>944</v>
      </c>
      <c r="AT118" s="22"/>
    </row>
    <row r="119" spans="1:46" ht="17.100000000000001" customHeight="1">
      <c r="A119" s="4">
        <v>15</v>
      </c>
      <c r="B119" s="5">
        <v>7222</v>
      </c>
      <c r="C119" s="6" t="s">
        <v>2046</v>
      </c>
      <c r="D119" s="44"/>
      <c r="E119" s="45"/>
      <c r="F119" s="45"/>
      <c r="G119" s="105"/>
      <c r="H119" s="105"/>
      <c r="I119" s="105"/>
      <c r="J119" s="106"/>
      <c r="K119" s="106"/>
      <c r="L119" s="15"/>
      <c r="M119" s="15"/>
      <c r="N119" s="15"/>
      <c r="O119" s="16"/>
      <c r="P119" s="62" t="s">
        <v>2624</v>
      </c>
      <c r="Q119" s="63"/>
      <c r="R119" s="63"/>
      <c r="S119" s="63"/>
      <c r="T119" s="63"/>
      <c r="U119" s="63"/>
      <c r="V119" s="95"/>
      <c r="W119" s="17" t="s">
        <v>2622</v>
      </c>
      <c r="X119" s="186">
        <v>0.9</v>
      </c>
      <c r="Y119" s="187"/>
      <c r="Z119" s="35" t="s">
        <v>2621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7" t="s">
        <v>2622</v>
      </c>
      <c r="AQ119" s="186">
        <v>1</v>
      </c>
      <c r="AR119" s="187"/>
      <c r="AS119" s="18">
        <f>ROUND(ROUND(L118*X119,0)*AQ119,0)</f>
        <v>944</v>
      </c>
      <c r="AT119" s="22"/>
    </row>
    <row r="120" spans="1:46" ht="17.100000000000001" customHeight="1">
      <c r="A120" s="4">
        <v>15</v>
      </c>
      <c r="B120" s="5">
        <v>7223</v>
      </c>
      <c r="C120" s="6" t="s">
        <v>602</v>
      </c>
      <c r="D120" s="192" t="s">
        <v>2092</v>
      </c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10"/>
      <c r="P120" s="11"/>
      <c r="Q120" s="11"/>
      <c r="R120" s="11"/>
      <c r="S120" s="11"/>
      <c r="T120" s="21"/>
      <c r="U120" s="21"/>
      <c r="V120" s="75"/>
      <c r="W120" s="11"/>
      <c r="X120" s="36"/>
      <c r="Y120" s="37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31"/>
      <c r="AQ120" s="32"/>
      <c r="AR120" s="33"/>
      <c r="AS120" s="296">
        <f>ROUND(L122,0)</f>
        <v>1083</v>
      </c>
      <c r="AT120" s="22"/>
    </row>
    <row r="121" spans="1:46" ht="17.100000000000001" customHeight="1">
      <c r="A121" s="4">
        <v>15</v>
      </c>
      <c r="B121" s="5">
        <v>7224</v>
      </c>
      <c r="C121" s="6" t="s">
        <v>603</v>
      </c>
      <c r="D121" s="270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102"/>
      <c r="P121" s="14"/>
      <c r="Q121" s="15"/>
      <c r="R121" s="15"/>
      <c r="S121" s="15"/>
      <c r="T121" s="24"/>
      <c r="U121" s="24"/>
      <c r="V121" s="80"/>
      <c r="W121" s="80"/>
      <c r="X121" s="80"/>
      <c r="Y121" s="83"/>
      <c r="Z121" s="35" t="s">
        <v>2621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7" t="s">
        <v>2622</v>
      </c>
      <c r="AQ121" s="186">
        <v>1</v>
      </c>
      <c r="AR121" s="187"/>
      <c r="AS121" s="296">
        <f>ROUND(L122*AQ121,0)</f>
        <v>1083</v>
      </c>
      <c r="AT121" s="22"/>
    </row>
    <row r="122" spans="1:46" ht="17.100000000000001" customHeight="1">
      <c r="A122" s="4">
        <v>15</v>
      </c>
      <c r="B122" s="5">
        <v>7225</v>
      </c>
      <c r="C122" s="6" t="s">
        <v>2047</v>
      </c>
      <c r="D122" s="139"/>
      <c r="E122" s="140"/>
      <c r="F122" s="140"/>
      <c r="G122" s="103"/>
      <c r="H122" s="104"/>
      <c r="I122" s="104"/>
      <c r="J122" s="104"/>
      <c r="K122" s="104"/>
      <c r="L122" s="297">
        <f>L118+(L$34-L$30)</f>
        <v>1083</v>
      </c>
      <c r="M122" s="297"/>
      <c r="N122" s="9" t="s">
        <v>394</v>
      </c>
      <c r="O122" s="13"/>
      <c r="P122" s="98" t="s">
        <v>2623</v>
      </c>
      <c r="Q122" s="61"/>
      <c r="R122" s="61"/>
      <c r="S122" s="61"/>
      <c r="T122" s="61"/>
      <c r="U122" s="61"/>
      <c r="V122" s="26"/>
      <c r="W122" s="9"/>
      <c r="X122" s="19"/>
      <c r="Y122" s="39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31"/>
      <c r="AQ122" s="32"/>
      <c r="AR122" s="33"/>
      <c r="AS122" s="296">
        <f>ROUND(L122*X123,0)</f>
        <v>975</v>
      </c>
      <c r="AT122" s="22"/>
    </row>
    <row r="123" spans="1:46" ht="17.100000000000001" customHeight="1">
      <c r="A123" s="4">
        <v>15</v>
      </c>
      <c r="B123" s="5">
        <v>7226</v>
      </c>
      <c r="C123" s="6" t="s">
        <v>2048</v>
      </c>
      <c r="D123" s="44"/>
      <c r="E123" s="45"/>
      <c r="F123" s="45"/>
      <c r="G123" s="105"/>
      <c r="H123" s="105"/>
      <c r="I123" s="105"/>
      <c r="J123" s="106"/>
      <c r="K123" s="106"/>
      <c r="L123" s="15"/>
      <c r="M123" s="15"/>
      <c r="N123" s="15"/>
      <c r="O123" s="16"/>
      <c r="P123" s="62" t="s">
        <v>2624</v>
      </c>
      <c r="Q123" s="63"/>
      <c r="R123" s="63"/>
      <c r="S123" s="63"/>
      <c r="T123" s="63"/>
      <c r="U123" s="63"/>
      <c r="V123" s="95"/>
      <c r="W123" s="17" t="s">
        <v>2622</v>
      </c>
      <c r="X123" s="186">
        <v>0.9</v>
      </c>
      <c r="Y123" s="187"/>
      <c r="Z123" s="35" t="s">
        <v>2621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7" t="s">
        <v>2622</v>
      </c>
      <c r="AQ123" s="186">
        <v>1</v>
      </c>
      <c r="AR123" s="187"/>
      <c r="AS123" s="18">
        <f>ROUND(ROUND(L122*X123,0)*AQ123,0)</f>
        <v>975</v>
      </c>
      <c r="AT123" s="22"/>
    </row>
    <row r="124" spans="1:46" ht="17.100000000000001" customHeight="1">
      <c r="A124" s="4">
        <v>15</v>
      </c>
      <c r="B124" s="5">
        <v>7227</v>
      </c>
      <c r="C124" s="6" t="s">
        <v>1253</v>
      </c>
      <c r="D124" s="192" t="s">
        <v>2093</v>
      </c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10"/>
      <c r="P124" s="11"/>
      <c r="Q124" s="11"/>
      <c r="R124" s="11"/>
      <c r="S124" s="11"/>
      <c r="T124" s="21"/>
      <c r="U124" s="21"/>
      <c r="V124" s="75"/>
      <c r="W124" s="11"/>
      <c r="X124" s="36"/>
      <c r="Y124" s="37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31"/>
      <c r="AQ124" s="32"/>
      <c r="AR124" s="33"/>
      <c r="AS124" s="296">
        <f>ROUND(L126,0)</f>
        <v>1117</v>
      </c>
      <c r="AT124" s="22"/>
    </row>
    <row r="125" spans="1:46" ht="17.100000000000001" customHeight="1">
      <c r="A125" s="4">
        <v>15</v>
      </c>
      <c r="B125" s="5">
        <v>7228</v>
      </c>
      <c r="C125" s="6" t="s">
        <v>1254</v>
      </c>
      <c r="D125" s="270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102"/>
      <c r="P125" s="14"/>
      <c r="Q125" s="15"/>
      <c r="R125" s="15"/>
      <c r="S125" s="15"/>
      <c r="T125" s="24"/>
      <c r="U125" s="24"/>
      <c r="V125" s="80"/>
      <c r="W125" s="80"/>
      <c r="X125" s="80"/>
      <c r="Y125" s="83"/>
      <c r="Z125" s="35" t="s">
        <v>2621</v>
      </c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7" t="s">
        <v>2622</v>
      </c>
      <c r="AQ125" s="186">
        <v>1</v>
      </c>
      <c r="AR125" s="187"/>
      <c r="AS125" s="296">
        <f>ROUND(L126*AQ125,0)</f>
        <v>1117</v>
      </c>
      <c r="AT125" s="22"/>
    </row>
    <row r="126" spans="1:46" ht="17.100000000000001" customHeight="1">
      <c r="A126" s="4">
        <v>15</v>
      </c>
      <c r="B126" s="5">
        <v>7229</v>
      </c>
      <c r="C126" s="6" t="s">
        <v>2049</v>
      </c>
      <c r="D126" s="139"/>
      <c r="E126" s="140"/>
      <c r="F126" s="140"/>
      <c r="G126" s="103"/>
      <c r="H126" s="104"/>
      <c r="I126" s="104"/>
      <c r="J126" s="104"/>
      <c r="K126" s="104"/>
      <c r="L126" s="297">
        <f>L122+(L$34-L$30)</f>
        <v>1117</v>
      </c>
      <c r="M126" s="297"/>
      <c r="N126" s="9" t="s">
        <v>394</v>
      </c>
      <c r="O126" s="13"/>
      <c r="P126" s="98" t="s">
        <v>2623</v>
      </c>
      <c r="Q126" s="61"/>
      <c r="R126" s="61"/>
      <c r="S126" s="61"/>
      <c r="T126" s="61"/>
      <c r="U126" s="61"/>
      <c r="V126" s="26"/>
      <c r="W126" s="9"/>
      <c r="X126" s="19"/>
      <c r="Y126" s="39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31"/>
      <c r="AQ126" s="32"/>
      <c r="AR126" s="33"/>
      <c r="AS126" s="296">
        <f>ROUND(L126*X127,0)</f>
        <v>1005</v>
      </c>
      <c r="AT126" s="22"/>
    </row>
    <row r="127" spans="1:46" ht="17.100000000000001" customHeight="1">
      <c r="A127" s="4">
        <v>15</v>
      </c>
      <c r="B127" s="5">
        <v>7230</v>
      </c>
      <c r="C127" s="6" t="s">
        <v>2050</v>
      </c>
      <c r="D127" s="44"/>
      <c r="E127" s="45"/>
      <c r="F127" s="45"/>
      <c r="G127" s="105"/>
      <c r="H127" s="105"/>
      <c r="I127" s="105"/>
      <c r="J127" s="106"/>
      <c r="K127" s="106"/>
      <c r="L127" s="15"/>
      <c r="M127" s="15"/>
      <c r="N127" s="15"/>
      <c r="O127" s="16"/>
      <c r="P127" s="62" t="s">
        <v>2624</v>
      </c>
      <c r="Q127" s="63"/>
      <c r="R127" s="63"/>
      <c r="S127" s="63"/>
      <c r="T127" s="63"/>
      <c r="U127" s="63"/>
      <c r="V127" s="95"/>
      <c r="W127" s="17" t="s">
        <v>2622</v>
      </c>
      <c r="X127" s="186">
        <v>0.9</v>
      </c>
      <c r="Y127" s="187"/>
      <c r="Z127" s="35" t="s">
        <v>2621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7" t="s">
        <v>2622</v>
      </c>
      <c r="AQ127" s="186">
        <v>1</v>
      </c>
      <c r="AR127" s="187"/>
      <c r="AS127" s="18">
        <f>ROUND(ROUND(L126*X127,0)*AQ127,0)</f>
        <v>1005</v>
      </c>
      <c r="AT127" s="22"/>
    </row>
    <row r="128" spans="1:46" ht="17.100000000000001" customHeight="1">
      <c r="A128" s="4">
        <v>15</v>
      </c>
      <c r="B128" s="5">
        <v>7231</v>
      </c>
      <c r="C128" s="6" t="s">
        <v>604</v>
      </c>
      <c r="D128" s="192" t="s">
        <v>2094</v>
      </c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10"/>
      <c r="P128" s="11"/>
      <c r="Q128" s="11"/>
      <c r="R128" s="11"/>
      <c r="S128" s="11"/>
      <c r="T128" s="21"/>
      <c r="U128" s="21"/>
      <c r="V128" s="75"/>
      <c r="W128" s="11"/>
      <c r="X128" s="36"/>
      <c r="Y128" s="37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31"/>
      <c r="AQ128" s="32"/>
      <c r="AR128" s="33"/>
      <c r="AS128" s="296">
        <f>ROUND(L130,0)</f>
        <v>1151</v>
      </c>
      <c r="AT128" s="22"/>
    </row>
    <row r="129" spans="1:46" ht="17.100000000000001" customHeight="1">
      <c r="A129" s="4">
        <v>15</v>
      </c>
      <c r="B129" s="5">
        <v>7232</v>
      </c>
      <c r="C129" s="6" t="s">
        <v>605</v>
      </c>
      <c r="D129" s="270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102"/>
      <c r="P129" s="14"/>
      <c r="Q129" s="15"/>
      <c r="R129" s="15"/>
      <c r="S129" s="15"/>
      <c r="T129" s="24"/>
      <c r="U129" s="24"/>
      <c r="V129" s="80"/>
      <c r="W129" s="80"/>
      <c r="X129" s="80"/>
      <c r="Y129" s="83"/>
      <c r="Z129" s="35" t="s">
        <v>2621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7" t="s">
        <v>2622</v>
      </c>
      <c r="AQ129" s="186">
        <v>1</v>
      </c>
      <c r="AR129" s="187"/>
      <c r="AS129" s="296">
        <f>ROUND(L130*AQ129,0)</f>
        <v>1151</v>
      </c>
      <c r="AT129" s="22"/>
    </row>
    <row r="130" spans="1:46" ht="17.100000000000001" customHeight="1">
      <c r="A130" s="4">
        <v>15</v>
      </c>
      <c r="B130" s="5">
        <v>7233</v>
      </c>
      <c r="C130" s="6" t="s">
        <v>2051</v>
      </c>
      <c r="D130" s="139"/>
      <c r="E130" s="140"/>
      <c r="F130" s="140"/>
      <c r="G130" s="103"/>
      <c r="H130" s="104"/>
      <c r="I130" s="104"/>
      <c r="J130" s="104"/>
      <c r="K130" s="104"/>
      <c r="L130" s="297">
        <f>L126+(L$34-L$30)</f>
        <v>1151</v>
      </c>
      <c r="M130" s="297"/>
      <c r="N130" s="9" t="s">
        <v>394</v>
      </c>
      <c r="O130" s="13"/>
      <c r="P130" s="98" t="s">
        <v>2623</v>
      </c>
      <c r="Q130" s="61"/>
      <c r="R130" s="61"/>
      <c r="S130" s="61"/>
      <c r="T130" s="61"/>
      <c r="U130" s="61"/>
      <c r="V130" s="26"/>
      <c r="W130" s="9"/>
      <c r="X130" s="19"/>
      <c r="Y130" s="39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31"/>
      <c r="AQ130" s="32"/>
      <c r="AR130" s="33"/>
      <c r="AS130" s="296">
        <f>ROUND(L130*X131,0)</f>
        <v>1036</v>
      </c>
      <c r="AT130" s="22"/>
    </row>
    <row r="131" spans="1:46" ht="17.100000000000001" customHeight="1">
      <c r="A131" s="4">
        <v>15</v>
      </c>
      <c r="B131" s="5">
        <v>7234</v>
      </c>
      <c r="C131" s="6" t="s">
        <v>2052</v>
      </c>
      <c r="D131" s="44"/>
      <c r="E131" s="45"/>
      <c r="F131" s="45"/>
      <c r="G131" s="105"/>
      <c r="H131" s="105"/>
      <c r="I131" s="105"/>
      <c r="J131" s="106"/>
      <c r="K131" s="106"/>
      <c r="L131" s="15"/>
      <c r="M131" s="15"/>
      <c r="N131" s="15"/>
      <c r="O131" s="16"/>
      <c r="P131" s="62" t="s">
        <v>2624</v>
      </c>
      <c r="Q131" s="63"/>
      <c r="R131" s="63"/>
      <c r="S131" s="63"/>
      <c r="T131" s="63"/>
      <c r="U131" s="63"/>
      <c r="V131" s="95"/>
      <c r="W131" s="17" t="s">
        <v>2622</v>
      </c>
      <c r="X131" s="186">
        <v>0.9</v>
      </c>
      <c r="Y131" s="187"/>
      <c r="Z131" s="35" t="s">
        <v>2621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7" t="s">
        <v>2622</v>
      </c>
      <c r="AQ131" s="186">
        <v>1</v>
      </c>
      <c r="AR131" s="187"/>
      <c r="AS131" s="18">
        <f>ROUND(ROUND(L130*X131,0)*AQ131,0)</f>
        <v>1036</v>
      </c>
      <c r="AT131" s="22"/>
    </row>
    <row r="132" spans="1:46" ht="17.100000000000001" customHeight="1">
      <c r="A132" s="4">
        <v>15</v>
      </c>
      <c r="B132" s="5">
        <v>7235</v>
      </c>
      <c r="C132" s="6" t="s">
        <v>1255</v>
      </c>
      <c r="D132" s="192" t="s">
        <v>2095</v>
      </c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10"/>
      <c r="P132" s="11"/>
      <c r="Q132" s="11"/>
      <c r="R132" s="11"/>
      <c r="S132" s="11"/>
      <c r="T132" s="21"/>
      <c r="U132" s="21"/>
      <c r="V132" s="75"/>
      <c r="W132" s="11"/>
      <c r="X132" s="36"/>
      <c r="Y132" s="37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31"/>
      <c r="AQ132" s="32"/>
      <c r="AR132" s="33"/>
      <c r="AS132" s="296">
        <f>ROUND(L134,0)</f>
        <v>1185</v>
      </c>
      <c r="AT132" s="22"/>
    </row>
    <row r="133" spans="1:46" ht="17.100000000000001" customHeight="1">
      <c r="A133" s="4">
        <v>15</v>
      </c>
      <c r="B133" s="5">
        <v>7236</v>
      </c>
      <c r="C133" s="6" t="s">
        <v>1256</v>
      </c>
      <c r="D133" s="270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102"/>
      <c r="P133" s="14"/>
      <c r="Q133" s="15"/>
      <c r="R133" s="15"/>
      <c r="S133" s="15"/>
      <c r="T133" s="24"/>
      <c r="U133" s="24"/>
      <c r="V133" s="80"/>
      <c r="W133" s="80"/>
      <c r="X133" s="80"/>
      <c r="Y133" s="83"/>
      <c r="Z133" s="35" t="s">
        <v>2621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7" t="s">
        <v>2622</v>
      </c>
      <c r="AQ133" s="186">
        <v>1</v>
      </c>
      <c r="AR133" s="187"/>
      <c r="AS133" s="296">
        <f>ROUND(L134*AQ133,0)</f>
        <v>1185</v>
      </c>
      <c r="AT133" s="22"/>
    </row>
    <row r="134" spans="1:46" ht="17.100000000000001" customHeight="1">
      <c r="A134" s="4">
        <v>15</v>
      </c>
      <c r="B134" s="5">
        <v>7237</v>
      </c>
      <c r="C134" s="6" t="s">
        <v>2053</v>
      </c>
      <c r="D134" s="139"/>
      <c r="E134" s="140"/>
      <c r="F134" s="140"/>
      <c r="G134" s="103"/>
      <c r="H134" s="104"/>
      <c r="I134" s="104"/>
      <c r="J134" s="104"/>
      <c r="K134" s="104"/>
      <c r="L134" s="297">
        <f>L130+(L$34-L$30)</f>
        <v>1185</v>
      </c>
      <c r="M134" s="297"/>
      <c r="N134" s="9" t="s">
        <v>394</v>
      </c>
      <c r="O134" s="13"/>
      <c r="P134" s="98" t="s">
        <v>2623</v>
      </c>
      <c r="Q134" s="61"/>
      <c r="R134" s="61"/>
      <c r="S134" s="61"/>
      <c r="T134" s="61"/>
      <c r="U134" s="61"/>
      <c r="V134" s="26"/>
      <c r="W134" s="9"/>
      <c r="X134" s="19"/>
      <c r="Y134" s="39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31"/>
      <c r="AQ134" s="32"/>
      <c r="AR134" s="33"/>
      <c r="AS134" s="296">
        <f>ROUND(L134*X135,0)</f>
        <v>1067</v>
      </c>
      <c r="AT134" s="22"/>
    </row>
    <row r="135" spans="1:46" ht="17.100000000000001" customHeight="1">
      <c r="A135" s="4">
        <v>15</v>
      </c>
      <c r="B135" s="5">
        <v>7238</v>
      </c>
      <c r="C135" s="6" t="s">
        <v>2054</v>
      </c>
      <c r="D135" s="44"/>
      <c r="E135" s="45"/>
      <c r="F135" s="45"/>
      <c r="G135" s="105"/>
      <c r="H135" s="105"/>
      <c r="I135" s="105"/>
      <c r="J135" s="106"/>
      <c r="K135" s="106"/>
      <c r="L135" s="15"/>
      <c r="M135" s="15"/>
      <c r="N135" s="15"/>
      <c r="O135" s="16"/>
      <c r="P135" s="62" t="s">
        <v>2624</v>
      </c>
      <c r="Q135" s="63"/>
      <c r="R135" s="63"/>
      <c r="S135" s="63"/>
      <c r="T135" s="63"/>
      <c r="U135" s="63"/>
      <c r="V135" s="95"/>
      <c r="W135" s="17" t="s">
        <v>2622</v>
      </c>
      <c r="X135" s="186">
        <v>0.9</v>
      </c>
      <c r="Y135" s="187"/>
      <c r="Z135" s="35" t="s">
        <v>2621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7" t="s">
        <v>2622</v>
      </c>
      <c r="AQ135" s="186">
        <v>1</v>
      </c>
      <c r="AR135" s="187"/>
      <c r="AS135" s="18">
        <f>ROUND(ROUND(L134*X135,0)*AQ135,0)</f>
        <v>1067</v>
      </c>
      <c r="AT135" s="22"/>
    </row>
    <row r="136" spans="1:46" ht="17.100000000000001" customHeight="1">
      <c r="A136" s="4">
        <v>15</v>
      </c>
      <c r="B136" s="5">
        <v>7239</v>
      </c>
      <c r="C136" s="6" t="s">
        <v>1044</v>
      </c>
      <c r="D136" s="192" t="s">
        <v>2096</v>
      </c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10"/>
      <c r="P136" s="11"/>
      <c r="Q136" s="11"/>
      <c r="R136" s="11"/>
      <c r="S136" s="11"/>
      <c r="T136" s="21"/>
      <c r="U136" s="21"/>
      <c r="V136" s="75"/>
      <c r="W136" s="11"/>
      <c r="X136" s="36"/>
      <c r="Y136" s="37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31"/>
      <c r="AQ136" s="32"/>
      <c r="AR136" s="33"/>
      <c r="AS136" s="296">
        <f>ROUND(L138,0)</f>
        <v>1219</v>
      </c>
      <c r="AT136" s="22"/>
    </row>
    <row r="137" spans="1:46" ht="17.100000000000001" customHeight="1">
      <c r="A137" s="4">
        <v>15</v>
      </c>
      <c r="B137" s="5">
        <v>7240</v>
      </c>
      <c r="C137" s="6" t="s">
        <v>1045</v>
      </c>
      <c r="D137" s="270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102"/>
      <c r="P137" s="14"/>
      <c r="Q137" s="15"/>
      <c r="R137" s="15"/>
      <c r="S137" s="15"/>
      <c r="T137" s="24"/>
      <c r="U137" s="24"/>
      <c r="V137" s="80"/>
      <c r="W137" s="80"/>
      <c r="X137" s="80"/>
      <c r="Y137" s="83"/>
      <c r="Z137" s="35" t="s">
        <v>2621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7" t="s">
        <v>2622</v>
      </c>
      <c r="AQ137" s="186">
        <v>1</v>
      </c>
      <c r="AR137" s="187"/>
      <c r="AS137" s="296">
        <f>ROUND(L138*AQ137,0)</f>
        <v>1219</v>
      </c>
      <c r="AT137" s="22"/>
    </row>
    <row r="138" spans="1:46" ht="17.100000000000001" customHeight="1">
      <c r="A138" s="4">
        <v>15</v>
      </c>
      <c r="B138" s="5">
        <v>7241</v>
      </c>
      <c r="C138" s="6" t="s">
        <v>2055</v>
      </c>
      <c r="D138" s="139"/>
      <c r="E138" s="140"/>
      <c r="F138" s="140"/>
      <c r="G138" s="103"/>
      <c r="H138" s="104"/>
      <c r="I138" s="104"/>
      <c r="J138" s="104"/>
      <c r="K138" s="104"/>
      <c r="L138" s="297">
        <f>L134+(L$34-L$30)</f>
        <v>1219</v>
      </c>
      <c r="M138" s="297"/>
      <c r="N138" s="9" t="s">
        <v>394</v>
      </c>
      <c r="O138" s="13"/>
      <c r="P138" s="98" t="s">
        <v>2623</v>
      </c>
      <c r="Q138" s="61"/>
      <c r="R138" s="61"/>
      <c r="S138" s="61"/>
      <c r="T138" s="61"/>
      <c r="U138" s="61"/>
      <c r="V138" s="26"/>
      <c r="W138" s="9"/>
      <c r="X138" s="19"/>
      <c r="Y138" s="39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31"/>
      <c r="AQ138" s="32"/>
      <c r="AR138" s="33"/>
      <c r="AS138" s="296">
        <f>ROUND(L138*X139,0)</f>
        <v>1097</v>
      </c>
      <c r="AT138" s="22"/>
    </row>
    <row r="139" spans="1:46" ht="17.100000000000001" customHeight="1">
      <c r="A139" s="4">
        <v>15</v>
      </c>
      <c r="B139" s="5">
        <v>7242</v>
      </c>
      <c r="C139" s="6" t="s">
        <v>2056</v>
      </c>
      <c r="D139" s="44"/>
      <c r="E139" s="45"/>
      <c r="F139" s="45"/>
      <c r="G139" s="105"/>
      <c r="H139" s="105"/>
      <c r="I139" s="105"/>
      <c r="J139" s="106"/>
      <c r="K139" s="106"/>
      <c r="L139" s="15"/>
      <c r="M139" s="15"/>
      <c r="N139" s="15"/>
      <c r="O139" s="16"/>
      <c r="P139" s="62" t="s">
        <v>2624</v>
      </c>
      <c r="Q139" s="63"/>
      <c r="R139" s="63"/>
      <c r="S139" s="63"/>
      <c r="T139" s="63"/>
      <c r="U139" s="63"/>
      <c r="V139" s="95"/>
      <c r="W139" s="17" t="s">
        <v>2622</v>
      </c>
      <c r="X139" s="186">
        <v>0.9</v>
      </c>
      <c r="Y139" s="187"/>
      <c r="Z139" s="35" t="s">
        <v>2621</v>
      </c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7" t="s">
        <v>2622</v>
      </c>
      <c r="AQ139" s="186">
        <v>1</v>
      </c>
      <c r="AR139" s="187"/>
      <c r="AS139" s="18">
        <f>ROUND(ROUND(L138*X139,0)*AQ139,0)</f>
        <v>1097</v>
      </c>
      <c r="AT139" s="22"/>
    </row>
    <row r="140" spans="1:46" ht="17.100000000000001" customHeight="1">
      <c r="A140" s="4">
        <v>15</v>
      </c>
      <c r="B140" s="5">
        <v>7243</v>
      </c>
      <c r="C140" s="6" t="s">
        <v>1257</v>
      </c>
      <c r="D140" s="192" t="s">
        <v>2097</v>
      </c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10"/>
      <c r="P140" s="11"/>
      <c r="Q140" s="11"/>
      <c r="R140" s="11"/>
      <c r="S140" s="11"/>
      <c r="T140" s="21"/>
      <c r="U140" s="21"/>
      <c r="V140" s="75"/>
      <c r="W140" s="11"/>
      <c r="X140" s="36"/>
      <c r="Y140" s="37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31"/>
      <c r="AQ140" s="32"/>
      <c r="AR140" s="33"/>
      <c r="AS140" s="296">
        <f>ROUND(L142,0)</f>
        <v>1253</v>
      </c>
      <c r="AT140" s="22"/>
    </row>
    <row r="141" spans="1:46" ht="17.100000000000001" customHeight="1">
      <c r="A141" s="4">
        <v>15</v>
      </c>
      <c r="B141" s="5">
        <v>7244</v>
      </c>
      <c r="C141" s="6" t="s">
        <v>1258</v>
      </c>
      <c r="D141" s="270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102"/>
      <c r="P141" s="14"/>
      <c r="Q141" s="15"/>
      <c r="R141" s="15"/>
      <c r="S141" s="15"/>
      <c r="T141" s="24"/>
      <c r="U141" s="24"/>
      <c r="V141" s="80"/>
      <c r="W141" s="80"/>
      <c r="X141" s="80"/>
      <c r="Y141" s="83"/>
      <c r="Z141" s="35" t="s">
        <v>2621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7" t="s">
        <v>2622</v>
      </c>
      <c r="AQ141" s="186">
        <v>1</v>
      </c>
      <c r="AR141" s="187"/>
      <c r="AS141" s="296">
        <f>ROUND(L142*AQ141,0)</f>
        <v>1253</v>
      </c>
      <c r="AT141" s="22"/>
    </row>
    <row r="142" spans="1:46" ht="17.100000000000001" customHeight="1">
      <c r="A142" s="4">
        <v>15</v>
      </c>
      <c r="B142" s="5">
        <v>7245</v>
      </c>
      <c r="C142" s="6" t="s">
        <v>2057</v>
      </c>
      <c r="D142" s="139"/>
      <c r="E142" s="140"/>
      <c r="F142" s="140"/>
      <c r="G142" s="103"/>
      <c r="H142" s="104"/>
      <c r="I142" s="104"/>
      <c r="J142" s="104"/>
      <c r="K142" s="104"/>
      <c r="L142" s="297">
        <f>L138+(L$34-L$30)</f>
        <v>1253</v>
      </c>
      <c r="M142" s="297"/>
      <c r="N142" s="9" t="s">
        <v>394</v>
      </c>
      <c r="O142" s="13"/>
      <c r="P142" s="98" t="s">
        <v>2623</v>
      </c>
      <c r="Q142" s="61"/>
      <c r="R142" s="61"/>
      <c r="S142" s="61"/>
      <c r="T142" s="61"/>
      <c r="U142" s="61"/>
      <c r="V142" s="26"/>
      <c r="W142" s="9"/>
      <c r="X142" s="19"/>
      <c r="Y142" s="39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31"/>
      <c r="AQ142" s="32"/>
      <c r="AR142" s="33"/>
      <c r="AS142" s="296">
        <f>ROUND(L142*X143,0)</f>
        <v>1128</v>
      </c>
      <c r="AT142" s="22"/>
    </row>
    <row r="143" spans="1:46" ht="17.100000000000001" customHeight="1">
      <c r="A143" s="4">
        <v>15</v>
      </c>
      <c r="B143" s="5">
        <v>7246</v>
      </c>
      <c r="C143" s="6" t="s">
        <v>2058</v>
      </c>
      <c r="D143" s="44"/>
      <c r="E143" s="45"/>
      <c r="F143" s="45"/>
      <c r="G143" s="105"/>
      <c r="H143" s="105"/>
      <c r="I143" s="105"/>
      <c r="J143" s="106"/>
      <c r="K143" s="106"/>
      <c r="L143" s="15"/>
      <c r="M143" s="15"/>
      <c r="N143" s="15"/>
      <c r="O143" s="16"/>
      <c r="P143" s="62" t="s">
        <v>2624</v>
      </c>
      <c r="Q143" s="63"/>
      <c r="R143" s="63"/>
      <c r="S143" s="63"/>
      <c r="T143" s="63"/>
      <c r="U143" s="63"/>
      <c r="V143" s="95"/>
      <c r="W143" s="17" t="s">
        <v>2622</v>
      </c>
      <c r="X143" s="186">
        <v>0.9</v>
      </c>
      <c r="Y143" s="187"/>
      <c r="Z143" s="35" t="s">
        <v>2621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7" t="s">
        <v>2622</v>
      </c>
      <c r="AQ143" s="186">
        <v>1</v>
      </c>
      <c r="AR143" s="187"/>
      <c r="AS143" s="18">
        <f>ROUND(ROUND(L142*X143,0)*AQ143,0)</f>
        <v>1128</v>
      </c>
      <c r="AT143" s="22"/>
    </row>
    <row r="144" spans="1:46" ht="17.100000000000001" customHeight="1">
      <c r="A144" s="4">
        <v>15</v>
      </c>
      <c r="B144" s="5">
        <v>7247</v>
      </c>
      <c r="C144" s="6" t="s">
        <v>1046</v>
      </c>
      <c r="D144" s="192" t="s">
        <v>2098</v>
      </c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10"/>
      <c r="P144" s="11"/>
      <c r="Q144" s="11"/>
      <c r="R144" s="11"/>
      <c r="S144" s="11"/>
      <c r="T144" s="21"/>
      <c r="U144" s="21"/>
      <c r="V144" s="75"/>
      <c r="W144" s="11"/>
      <c r="X144" s="36"/>
      <c r="Y144" s="37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31"/>
      <c r="AQ144" s="32"/>
      <c r="AR144" s="33"/>
      <c r="AS144" s="296">
        <f>ROUND(L146,0)</f>
        <v>1287</v>
      </c>
      <c r="AT144" s="22"/>
    </row>
    <row r="145" spans="1:46" ht="17.100000000000001" customHeight="1">
      <c r="A145" s="4">
        <v>15</v>
      </c>
      <c r="B145" s="5">
        <v>7248</v>
      </c>
      <c r="C145" s="6" t="s">
        <v>1201</v>
      </c>
      <c r="D145" s="270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102"/>
      <c r="P145" s="14"/>
      <c r="Q145" s="15"/>
      <c r="R145" s="15"/>
      <c r="S145" s="15"/>
      <c r="T145" s="24"/>
      <c r="U145" s="24"/>
      <c r="V145" s="80"/>
      <c r="W145" s="80"/>
      <c r="X145" s="80"/>
      <c r="Y145" s="83"/>
      <c r="Z145" s="35" t="s">
        <v>2621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7" t="s">
        <v>2622</v>
      </c>
      <c r="AQ145" s="186">
        <v>1</v>
      </c>
      <c r="AR145" s="187"/>
      <c r="AS145" s="296">
        <f>ROUND(L146*AQ145,0)</f>
        <v>1287</v>
      </c>
      <c r="AT145" s="22"/>
    </row>
    <row r="146" spans="1:46" ht="17.100000000000001" customHeight="1">
      <c r="A146" s="4">
        <v>15</v>
      </c>
      <c r="B146" s="5">
        <v>7249</v>
      </c>
      <c r="C146" s="6" t="s">
        <v>2059</v>
      </c>
      <c r="D146" s="139"/>
      <c r="E146" s="140"/>
      <c r="F146" s="140"/>
      <c r="G146" s="103"/>
      <c r="H146" s="104"/>
      <c r="I146" s="104"/>
      <c r="J146" s="104"/>
      <c r="K146" s="104"/>
      <c r="L146" s="297">
        <f>L142+(L$34-L$30)</f>
        <v>1287</v>
      </c>
      <c r="M146" s="297"/>
      <c r="N146" s="9" t="s">
        <v>394</v>
      </c>
      <c r="O146" s="13"/>
      <c r="P146" s="98" t="s">
        <v>2623</v>
      </c>
      <c r="Q146" s="61"/>
      <c r="R146" s="61"/>
      <c r="S146" s="61"/>
      <c r="T146" s="61"/>
      <c r="U146" s="61"/>
      <c r="V146" s="26"/>
      <c r="W146" s="9"/>
      <c r="X146" s="19"/>
      <c r="Y146" s="39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31"/>
      <c r="AQ146" s="32"/>
      <c r="AR146" s="33"/>
      <c r="AS146" s="296">
        <f>ROUND(L146*X147,0)</f>
        <v>1158</v>
      </c>
      <c r="AT146" s="22"/>
    </row>
    <row r="147" spans="1:46" ht="17.100000000000001" customHeight="1">
      <c r="A147" s="4">
        <v>15</v>
      </c>
      <c r="B147" s="5">
        <v>7250</v>
      </c>
      <c r="C147" s="6" t="s">
        <v>2060</v>
      </c>
      <c r="D147" s="44"/>
      <c r="E147" s="45"/>
      <c r="F147" s="45"/>
      <c r="G147" s="105"/>
      <c r="H147" s="105"/>
      <c r="I147" s="105"/>
      <c r="J147" s="106"/>
      <c r="K147" s="106"/>
      <c r="L147" s="15"/>
      <c r="M147" s="15"/>
      <c r="N147" s="15"/>
      <c r="O147" s="16"/>
      <c r="P147" s="62" t="s">
        <v>2624</v>
      </c>
      <c r="Q147" s="63"/>
      <c r="R147" s="63"/>
      <c r="S147" s="63"/>
      <c r="T147" s="63"/>
      <c r="U147" s="63"/>
      <c r="V147" s="95"/>
      <c r="W147" s="17" t="s">
        <v>2622</v>
      </c>
      <c r="X147" s="186">
        <v>0.9</v>
      </c>
      <c r="Y147" s="187"/>
      <c r="Z147" s="35" t="s">
        <v>2621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7" t="s">
        <v>2622</v>
      </c>
      <c r="AQ147" s="186">
        <v>1</v>
      </c>
      <c r="AR147" s="187"/>
      <c r="AS147" s="18">
        <f>ROUND(ROUND(L146*X147,0)*AQ147,0)</f>
        <v>1158</v>
      </c>
      <c r="AT147" s="22"/>
    </row>
    <row r="148" spans="1:46" ht="17.100000000000001" customHeight="1">
      <c r="A148" s="4">
        <v>15</v>
      </c>
      <c r="B148" s="5">
        <v>7251</v>
      </c>
      <c r="C148" s="6" t="s">
        <v>1259</v>
      </c>
      <c r="D148" s="192" t="s">
        <v>2099</v>
      </c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10"/>
      <c r="P148" s="11"/>
      <c r="Q148" s="11"/>
      <c r="R148" s="11"/>
      <c r="S148" s="11"/>
      <c r="T148" s="21"/>
      <c r="U148" s="21"/>
      <c r="V148" s="75"/>
      <c r="W148" s="11"/>
      <c r="X148" s="36"/>
      <c r="Y148" s="37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31"/>
      <c r="AQ148" s="32"/>
      <c r="AR148" s="33"/>
      <c r="AS148" s="296">
        <f>ROUND(L150,0)</f>
        <v>1321</v>
      </c>
      <c r="AT148" s="22"/>
    </row>
    <row r="149" spans="1:46" ht="17.100000000000001" customHeight="1">
      <c r="A149" s="4">
        <v>15</v>
      </c>
      <c r="B149" s="5">
        <v>7252</v>
      </c>
      <c r="C149" s="6" t="s">
        <v>1260</v>
      </c>
      <c r="D149" s="270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102"/>
      <c r="P149" s="14"/>
      <c r="Q149" s="15"/>
      <c r="R149" s="15"/>
      <c r="S149" s="15"/>
      <c r="T149" s="24"/>
      <c r="U149" s="24"/>
      <c r="V149" s="80"/>
      <c r="W149" s="80"/>
      <c r="X149" s="80"/>
      <c r="Y149" s="83"/>
      <c r="Z149" s="35" t="s">
        <v>2621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7" t="s">
        <v>2622</v>
      </c>
      <c r="AQ149" s="186">
        <v>1</v>
      </c>
      <c r="AR149" s="187"/>
      <c r="AS149" s="296">
        <f>ROUND(L150*AQ149,0)</f>
        <v>1321</v>
      </c>
      <c r="AT149" s="22"/>
    </row>
    <row r="150" spans="1:46" ht="17.100000000000001" customHeight="1">
      <c r="A150" s="4">
        <v>15</v>
      </c>
      <c r="B150" s="5">
        <v>7253</v>
      </c>
      <c r="C150" s="6" t="s">
        <v>2061</v>
      </c>
      <c r="D150" s="139"/>
      <c r="E150" s="140"/>
      <c r="F150" s="140"/>
      <c r="G150" s="103"/>
      <c r="H150" s="104"/>
      <c r="I150" s="104"/>
      <c r="J150" s="104"/>
      <c r="K150" s="104"/>
      <c r="L150" s="297">
        <f>L146+(L$34-L$30)</f>
        <v>1321</v>
      </c>
      <c r="M150" s="297"/>
      <c r="N150" s="9" t="s">
        <v>394</v>
      </c>
      <c r="O150" s="13"/>
      <c r="P150" s="98" t="s">
        <v>2623</v>
      </c>
      <c r="Q150" s="61"/>
      <c r="R150" s="61"/>
      <c r="S150" s="61"/>
      <c r="T150" s="61"/>
      <c r="U150" s="61"/>
      <c r="V150" s="26"/>
      <c r="W150" s="9"/>
      <c r="X150" s="19"/>
      <c r="Y150" s="39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31"/>
      <c r="AQ150" s="32"/>
      <c r="AR150" s="33"/>
      <c r="AS150" s="296">
        <f>ROUND(L150*X151,0)</f>
        <v>1189</v>
      </c>
      <c r="AT150" s="22"/>
    </row>
    <row r="151" spans="1:46" ht="17.100000000000001" customHeight="1">
      <c r="A151" s="4">
        <v>15</v>
      </c>
      <c r="B151" s="5">
        <v>7254</v>
      </c>
      <c r="C151" s="6" t="s">
        <v>2062</v>
      </c>
      <c r="D151" s="44"/>
      <c r="E151" s="45"/>
      <c r="F151" s="45"/>
      <c r="G151" s="105"/>
      <c r="H151" s="105"/>
      <c r="I151" s="105"/>
      <c r="J151" s="106"/>
      <c r="K151" s="106"/>
      <c r="L151" s="15"/>
      <c r="M151" s="15"/>
      <c r="N151" s="15"/>
      <c r="O151" s="16"/>
      <c r="P151" s="62" t="s">
        <v>2624</v>
      </c>
      <c r="Q151" s="63"/>
      <c r="R151" s="63"/>
      <c r="S151" s="63"/>
      <c r="T151" s="63"/>
      <c r="U151" s="63"/>
      <c r="V151" s="95"/>
      <c r="W151" s="17" t="s">
        <v>2622</v>
      </c>
      <c r="X151" s="186">
        <v>0.9</v>
      </c>
      <c r="Y151" s="187"/>
      <c r="Z151" s="35" t="s">
        <v>2621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7" t="s">
        <v>2622</v>
      </c>
      <c r="AQ151" s="186">
        <v>1</v>
      </c>
      <c r="AR151" s="187"/>
      <c r="AS151" s="18">
        <f>ROUND(ROUND(L150*X151,0)*AQ151,0)</f>
        <v>1189</v>
      </c>
      <c r="AT151" s="22"/>
    </row>
    <row r="152" spans="1:46" ht="17.100000000000001" customHeight="1">
      <c r="A152" s="4">
        <v>15</v>
      </c>
      <c r="B152" s="5">
        <v>7255</v>
      </c>
      <c r="C152" s="6" t="s">
        <v>1202</v>
      </c>
      <c r="D152" s="192" t="s">
        <v>2100</v>
      </c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10"/>
      <c r="P152" s="11"/>
      <c r="Q152" s="11"/>
      <c r="R152" s="11"/>
      <c r="S152" s="11"/>
      <c r="T152" s="21"/>
      <c r="U152" s="21"/>
      <c r="V152" s="75"/>
      <c r="W152" s="11"/>
      <c r="X152" s="36"/>
      <c r="Y152" s="37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31"/>
      <c r="AQ152" s="32"/>
      <c r="AR152" s="33"/>
      <c r="AS152" s="296">
        <f>ROUND(L154,0)</f>
        <v>1355</v>
      </c>
      <c r="AT152" s="22"/>
    </row>
    <row r="153" spans="1:46" ht="17.100000000000001" customHeight="1">
      <c r="A153" s="4">
        <v>15</v>
      </c>
      <c r="B153" s="5">
        <v>7256</v>
      </c>
      <c r="C153" s="6" t="s">
        <v>1203</v>
      </c>
      <c r="D153" s="270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102"/>
      <c r="P153" s="14"/>
      <c r="Q153" s="15"/>
      <c r="R153" s="15"/>
      <c r="S153" s="15"/>
      <c r="T153" s="24"/>
      <c r="U153" s="24"/>
      <c r="V153" s="80"/>
      <c r="W153" s="80"/>
      <c r="X153" s="80"/>
      <c r="Y153" s="83"/>
      <c r="Z153" s="35" t="s">
        <v>2621</v>
      </c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7" t="s">
        <v>2622</v>
      </c>
      <c r="AQ153" s="186">
        <v>1</v>
      </c>
      <c r="AR153" s="187"/>
      <c r="AS153" s="296">
        <f>ROUND(L154*AQ153,0)</f>
        <v>1355</v>
      </c>
      <c r="AT153" s="22"/>
    </row>
    <row r="154" spans="1:46" ht="17.100000000000001" customHeight="1">
      <c r="A154" s="4">
        <v>15</v>
      </c>
      <c r="B154" s="5">
        <v>7257</v>
      </c>
      <c r="C154" s="6" t="s">
        <v>2063</v>
      </c>
      <c r="D154" s="139"/>
      <c r="E154" s="140"/>
      <c r="F154" s="140"/>
      <c r="G154" s="103"/>
      <c r="H154" s="104"/>
      <c r="I154" s="104"/>
      <c r="J154" s="104"/>
      <c r="K154" s="104"/>
      <c r="L154" s="297">
        <f>L150+(L$34-L$30)</f>
        <v>1355</v>
      </c>
      <c r="M154" s="297"/>
      <c r="N154" s="9" t="s">
        <v>394</v>
      </c>
      <c r="O154" s="13"/>
      <c r="P154" s="98" t="s">
        <v>2623</v>
      </c>
      <c r="Q154" s="61"/>
      <c r="R154" s="61"/>
      <c r="S154" s="61"/>
      <c r="T154" s="61"/>
      <c r="U154" s="61"/>
      <c r="V154" s="26"/>
      <c r="W154" s="9"/>
      <c r="X154" s="19"/>
      <c r="Y154" s="39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31"/>
      <c r="AQ154" s="32"/>
      <c r="AR154" s="33"/>
      <c r="AS154" s="296">
        <f>ROUND(L154*X155,0)</f>
        <v>1220</v>
      </c>
      <c r="AT154" s="22"/>
    </row>
    <row r="155" spans="1:46" ht="17.100000000000001" customHeight="1">
      <c r="A155" s="4">
        <v>15</v>
      </c>
      <c r="B155" s="5">
        <v>7258</v>
      </c>
      <c r="C155" s="6" t="s">
        <v>2064</v>
      </c>
      <c r="D155" s="44"/>
      <c r="E155" s="45"/>
      <c r="F155" s="45"/>
      <c r="G155" s="105"/>
      <c r="H155" s="105"/>
      <c r="I155" s="105"/>
      <c r="J155" s="106"/>
      <c r="K155" s="106"/>
      <c r="L155" s="15"/>
      <c r="M155" s="15"/>
      <c r="N155" s="15"/>
      <c r="O155" s="16"/>
      <c r="P155" s="62" t="s">
        <v>2624</v>
      </c>
      <c r="Q155" s="63"/>
      <c r="R155" s="63"/>
      <c r="S155" s="63"/>
      <c r="T155" s="63"/>
      <c r="U155" s="63"/>
      <c r="V155" s="95"/>
      <c r="W155" s="17" t="s">
        <v>2622</v>
      </c>
      <c r="X155" s="186">
        <v>0.9</v>
      </c>
      <c r="Y155" s="187"/>
      <c r="Z155" s="35" t="s">
        <v>2621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7" t="s">
        <v>2622</v>
      </c>
      <c r="AQ155" s="186">
        <v>1</v>
      </c>
      <c r="AR155" s="187"/>
      <c r="AS155" s="18">
        <f>ROUND(ROUND(L154*X155,0)*AQ155,0)</f>
        <v>1220</v>
      </c>
      <c r="AT155" s="22"/>
    </row>
    <row r="156" spans="1:46" ht="17.100000000000001" customHeight="1">
      <c r="A156" s="4">
        <v>15</v>
      </c>
      <c r="B156" s="5">
        <v>7259</v>
      </c>
      <c r="C156" s="6" t="s">
        <v>1261</v>
      </c>
      <c r="D156" s="192" t="s">
        <v>2101</v>
      </c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10"/>
      <c r="P156" s="11"/>
      <c r="Q156" s="11"/>
      <c r="R156" s="11"/>
      <c r="S156" s="11"/>
      <c r="T156" s="21"/>
      <c r="U156" s="21"/>
      <c r="V156" s="75"/>
      <c r="W156" s="11"/>
      <c r="X156" s="36"/>
      <c r="Y156" s="37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31"/>
      <c r="AQ156" s="32"/>
      <c r="AR156" s="33"/>
      <c r="AS156" s="296">
        <f>ROUND(L158,0)</f>
        <v>1389</v>
      </c>
      <c r="AT156" s="22"/>
    </row>
    <row r="157" spans="1:46" ht="17.100000000000001" customHeight="1">
      <c r="A157" s="4">
        <v>15</v>
      </c>
      <c r="B157" s="5">
        <v>7260</v>
      </c>
      <c r="C157" s="6" t="s">
        <v>1262</v>
      </c>
      <c r="D157" s="270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102"/>
      <c r="P157" s="14"/>
      <c r="Q157" s="15"/>
      <c r="R157" s="15"/>
      <c r="S157" s="15"/>
      <c r="T157" s="24"/>
      <c r="U157" s="24"/>
      <c r="V157" s="80"/>
      <c r="W157" s="80"/>
      <c r="X157" s="80"/>
      <c r="Y157" s="83"/>
      <c r="Z157" s="35" t="s">
        <v>2621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7" t="s">
        <v>2622</v>
      </c>
      <c r="AQ157" s="186">
        <v>1</v>
      </c>
      <c r="AR157" s="187"/>
      <c r="AS157" s="296">
        <f>ROUND(L158*AQ157,0)</f>
        <v>1389</v>
      </c>
      <c r="AT157" s="22"/>
    </row>
    <row r="158" spans="1:46" ht="17.100000000000001" customHeight="1">
      <c r="A158" s="4">
        <v>15</v>
      </c>
      <c r="B158" s="5">
        <v>7261</v>
      </c>
      <c r="C158" s="6" t="s">
        <v>2065</v>
      </c>
      <c r="D158" s="139"/>
      <c r="E158" s="140"/>
      <c r="F158" s="140"/>
      <c r="G158" s="103"/>
      <c r="H158" s="104"/>
      <c r="I158" s="104"/>
      <c r="J158" s="104"/>
      <c r="K158" s="104"/>
      <c r="L158" s="297">
        <f>L154+(L$34-L$30)</f>
        <v>1389</v>
      </c>
      <c r="M158" s="297"/>
      <c r="N158" s="9" t="s">
        <v>394</v>
      </c>
      <c r="O158" s="13"/>
      <c r="P158" s="98" t="s">
        <v>2623</v>
      </c>
      <c r="Q158" s="61"/>
      <c r="R158" s="61"/>
      <c r="S158" s="61"/>
      <c r="T158" s="61"/>
      <c r="U158" s="61"/>
      <c r="V158" s="26"/>
      <c r="W158" s="9"/>
      <c r="X158" s="19"/>
      <c r="Y158" s="39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31"/>
      <c r="AQ158" s="32"/>
      <c r="AR158" s="33"/>
      <c r="AS158" s="296">
        <f>ROUND(L158*X159,0)</f>
        <v>1250</v>
      </c>
      <c r="AT158" s="22"/>
    </row>
    <row r="159" spans="1:46" ht="17.100000000000001" customHeight="1">
      <c r="A159" s="4">
        <v>15</v>
      </c>
      <c r="B159" s="5">
        <v>7262</v>
      </c>
      <c r="C159" s="6" t="s">
        <v>2066</v>
      </c>
      <c r="D159" s="44"/>
      <c r="E159" s="45"/>
      <c r="F159" s="45"/>
      <c r="G159" s="105"/>
      <c r="H159" s="105"/>
      <c r="I159" s="105"/>
      <c r="J159" s="106"/>
      <c r="K159" s="106"/>
      <c r="L159" s="15"/>
      <c r="M159" s="15"/>
      <c r="N159" s="15"/>
      <c r="O159" s="16"/>
      <c r="P159" s="62" t="s">
        <v>2624</v>
      </c>
      <c r="Q159" s="63"/>
      <c r="R159" s="63"/>
      <c r="S159" s="63"/>
      <c r="T159" s="63"/>
      <c r="U159" s="63"/>
      <c r="V159" s="95"/>
      <c r="W159" s="17" t="s">
        <v>2622</v>
      </c>
      <c r="X159" s="186">
        <v>0.9</v>
      </c>
      <c r="Y159" s="187"/>
      <c r="Z159" s="35" t="s">
        <v>2621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7" t="s">
        <v>2622</v>
      </c>
      <c r="AQ159" s="186">
        <v>1</v>
      </c>
      <c r="AR159" s="187"/>
      <c r="AS159" s="18">
        <f>ROUND(ROUND(L158*X159,0)*AQ159,0)</f>
        <v>1250</v>
      </c>
      <c r="AT159" s="22"/>
    </row>
    <row r="160" spans="1:46" ht="17.100000000000001" customHeight="1">
      <c r="A160" s="4">
        <v>15</v>
      </c>
      <c r="B160" s="5">
        <v>7263</v>
      </c>
      <c r="C160" s="6" t="s">
        <v>1204</v>
      </c>
      <c r="D160" s="192" t="s">
        <v>2102</v>
      </c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10"/>
      <c r="P160" s="11"/>
      <c r="Q160" s="11"/>
      <c r="R160" s="11"/>
      <c r="S160" s="11"/>
      <c r="T160" s="21"/>
      <c r="U160" s="21"/>
      <c r="V160" s="75"/>
      <c r="W160" s="11"/>
      <c r="X160" s="36"/>
      <c r="Y160" s="37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31"/>
      <c r="AQ160" s="32"/>
      <c r="AR160" s="33"/>
      <c r="AS160" s="296">
        <f>ROUND(L162,0)</f>
        <v>1423</v>
      </c>
      <c r="AT160" s="22"/>
    </row>
    <row r="161" spans="1:46" ht="17.100000000000001" customHeight="1">
      <c r="A161" s="4">
        <v>15</v>
      </c>
      <c r="B161" s="5">
        <v>7264</v>
      </c>
      <c r="C161" s="6" t="s">
        <v>1205</v>
      </c>
      <c r="D161" s="270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102"/>
      <c r="P161" s="14"/>
      <c r="Q161" s="15"/>
      <c r="R161" s="15"/>
      <c r="S161" s="15"/>
      <c r="T161" s="24"/>
      <c r="U161" s="24"/>
      <c r="V161" s="80"/>
      <c r="W161" s="80"/>
      <c r="X161" s="80"/>
      <c r="Y161" s="83"/>
      <c r="Z161" s="35" t="s">
        <v>2621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7" t="s">
        <v>2622</v>
      </c>
      <c r="AQ161" s="186">
        <v>1</v>
      </c>
      <c r="AR161" s="187"/>
      <c r="AS161" s="296">
        <f>ROUND(L162*AQ161,0)</f>
        <v>1423</v>
      </c>
      <c r="AT161" s="22"/>
    </row>
    <row r="162" spans="1:46" ht="17.100000000000001" customHeight="1">
      <c r="A162" s="4">
        <v>15</v>
      </c>
      <c r="B162" s="5">
        <v>7265</v>
      </c>
      <c r="C162" s="6" t="s">
        <v>2067</v>
      </c>
      <c r="D162" s="139"/>
      <c r="E162" s="140"/>
      <c r="F162" s="140"/>
      <c r="G162" s="103"/>
      <c r="H162" s="104"/>
      <c r="I162" s="104"/>
      <c r="J162" s="104"/>
      <c r="K162" s="104"/>
      <c r="L162" s="297">
        <f>L158+(L$34-L$30)</f>
        <v>1423</v>
      </c>
      <c r="M162" s="297"/>
      <c r="N162" s="9" t="s">
        <v>394</v>
      </c>
      <c r="O162" s="13"/>
      <c r="P162" s="98" t="s">
        <v>2623</v>
      </c>
      <c r="Q162" s="61"/>
      <c r="R162" s="61"/>
      <c r="S162" s="61"/>
      <c r="T162" s="61"/>
      <c r="U162" s="61"/>
      <c r="V162" s="26"/>
      <c r="W162" s="9"/>
      <c r="X162" s="19"/>
      <c r="Y162" s="39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31"/>
      <c r="AQ162" s="32"/>
      <c r="AR162" s="33"/>
      <c r="AS162" s="296">
        <f>ROUND(L162*X163,0)</f>
        <v>1281</v>
      </c>
      <c r="AT162" s="22"/>
    </row>
    <row r="163" spans="1:46" ht="17.100000000000001" customHeight="1">
      <c r="A163" s="4">
        <v>15</v>
      </c>
      <c r="B163" s="5">
        <v>7266</v>
      </c>
      <c r="C163" s="6" t="s">
        <v>2068</v>
      </c>
      <c r="D163" s="44"/>
      <c r="E163" s="45"/>
      <c r="F163" s="45"/>
      <c r="G163" s="105"/>
      <c r="H163" s="105"/>
      <c r="I163" s="105"/>
      <c r="J163" s="106"/>
      <c r="K163" s="106"/>
      <c r="L163" s="15"/>
      <c r="M163" s="15"/>
      <c r="N163" s="15"/>
      <c r="O163" s="16"/>
      <c r="P163" s="62" t="s">
        <v>2624</v>
      </c>
      <c r="Q163" s="63"/>
      <c r="R163" s="63"/>
      <c r="S163" s="63"/>
      <c r="T163" s="63"/>
      <c r="U163" s="63"/>
      <c r="V163" s="95"/>
      <c r="W163" s="17" t="s">
        <v>2622</v>
      </c>
      <c r="X163" s="186">
        <v>0.9</v>
      </c>
      <c r="Y163" s="187"/>
      <c r="Z163" s="35" t="s">
        <v>2621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7" t="s">
        <v>2622</v>
      </c>
      <c r="AQ163" s="186">
        <v>1</v>
      </c>
      <c r="AR163" s="187"/>
      <c r="AS163" s="18">
        <f>ROUND(ROUND(L162*X163,0)*AQ163,0)</f>
        <v>1281</v>
      </c>
      <c r="AT163" s="22"/>
    </row>
    <row r="164" spans="1:46" ht="17.100000000000001" customHeight="1">
      <c r="A164" s="4">
        <v>15</v>
      </c>
      <c r="B164" s="5">
        <v>7267</v>
      </c>
      <c r="C164" s="6" t="s">
        <v>1263</v>
      </c>
      <c r="D164" s="192" t="s">
        <v>2103</v>
      </c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10"/>
      <c r="P164" s="11"/>
      <c r="Q164" s="11"/>
      <c r="R164" s="11"/>
      <c r="S164" s="11"/>
      <c r="T164" s="21"/>
      <c r="U164" s="21"/>
      <c r="V164" s="75"/>
      <c r="W164" s="11"/>
      <c r="X164" s="36"/>
      <c r="Y164" s="37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31"/>
      <c r="AQ164" s="32"/>
      <c r="AR164" s="33"/>
      <c r="AS164" s="296">
        <f>ROUND(L166,0)</f>
        <v>1457</v>
      </c>
      <c r="AT164" s="22"/>
    </row>
    <row r="165" spans="1:46" ht="17.100000000000001" customHeight="1">
      <c r="A165" s="4">
        <v>15</v>
      </c>
      <c r="B165" s="5">
        <v>7268</v>
      </c>
      <c r="C165" s="6" t="s">
        <v>1264</v>
      </c>
      <c r="D165" s="270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102"/>
      <c r="P165" s="14"/>
      <c r="Q165" s="15"/>
      <c r="R165" s="15"/>
      <c r="S165" s="15"/>
      <c r="T165" s="24"/>
      <c r="U165" s="24"/>
      <c r="V165" s="80"/>
      <c r="W165" s="80"/>
      <c r="X165" s="80"/>
      <c r="Y165" s="83"/>
      <c r="Z165" s="35" t="s">
        <v>2621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7" t="s">
        <v>2622</v>
      </c>
      <c r="AQ165" s="186">
        <v>1</v>
      </c>
      <c r="AR165" s="187"/>
      <c r="AS165" s="296">
        <f>ROUND(L166*AQ165,0)</f>
        <v>1457</v>
      </c>
      <c r="AT165" s="22"/>
    </row>
    <row r="166" spans="1:46" ht="17.100000000000001" customHeight="1">
      <c r="A166" s="4">
        <v>15</v>
      </c>
      <c r="B166" s="5">
        <v>7269</v>
      </c>
      <c r="C166" s="6" t="s">
        <v>2069</v>
      </c>
      <c r="D166" s="139"/>
      <c r="E166" s="140"/>
      <c r="F166" s="140"/>
      <c r="G166" s="103"/>
      <c r="H166" s="104"/>
      <c r="I166" s="104"/>
      <c r="J166" s="104"/>
      <c r="K166" s="104"/>
      <c r="L166" s="297">
        <f>L162+(L$34-L$30)</f>
        <v>1457</v>
      </c>
      <c r="M166" s="297"/>
      <c r="N166" s="9" t="s">
        <v>394</v>
      </c>
      <c r="O166" s="13"/>
      <c r="P166" s="98" t="s">
        <v>2623</v>
      </c>
      <c r="Q166" s="61"/>
      <c r="R166" s="61"/>
      <c r="S166" s="61"/>
      <c r="T166" s="61"/>
      <c r="U166" s="61"/>
      <c r="V166" s="26"/>
      <c r="W166" s="9"/>
      <c r="X166" s="19"/>
      <c r="Y166" s="39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31"/>
      <c r="AQ166" s="32"/>
      <c r="AR166" s="33"/>
      <c r="AS166" s="296">
        <f>ROUND(L166*X167,0)</f>
        <v>1311</v>
      </c>
      <c r="AT166" s="22"/>
    </row>
    <row r="167" spans="1:46" ht="17.100000000000001" customHeight="1">
      <c r="A167" s="4">
        <v>15</v>
      </c>
      <c r="B167" s="5">
        <v>7270</v>
      </c>
      <c r="C167" s="6" t="s">
        <v>2070</v>
      </c>
      <c r="D167" s="44"/>
      <c r="E167" s="45"/>
      <c r="F167" s="45"/>
      <c r="G167" s="105"/>
      <c r="H167" s="105"/>
      <c r="I167" s="105"/>
      <c r="J167" s="106"/>
      <c r="K167" s="106"/>
      <c r="L167" s="15"/>
      <c r="M167" s="15"/>
      <c r="N167" s="15"/>
      <c r="O167" s="16"/>
      <c r="P167" s="62" t="s">
        <v>2624</v>
      </c>
      <c r="Q167" s="63"/>
      <c r="R167" s="63"/>
      <c r="S167" s="63"/>
      <c r="T167" s="63"/>
      <c r="U167" s="63"/>
      <c r="V167" s="95"/>
      <c r="W167" s="17" t="s">
        <v>2622</v>
      </c>
      <c r="X167" s="186">
        <v>0.9</v>
      </c>
      <c r="Y167" s="187"/>
      <c r="Z167" s="35" t="s">
        <v>2621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7" t="s">
        <v>2622</v>
      </c>
      <c r="AQ167" s="186">
        <v>1</v>
      </c>
      <c r="AR167" s="187"/>
      <c r="AS167" s="18">
        <f>ROUND(ROUND(L166*X167,0)*AQ167,0)</f>
        <v>1311</v>
      </c>
      <c r="AT167" s="22"/>
    </row>
    <row r="168" spans="1:46" ht="17.100000000000001" customHeight="1">
      <c r="A168" s="4">
        <v>15</v>
      </c>
      <c r="B168" s="5">
        <v>7271</v>
      </c>
      <c r="C168" s="6" t="s">
        <v>1989</v>
      </c>
      <c r="D168" s="192" t="s">
        <v>2104</v>
      </c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10"/>
      <c r="P168" s="11"/>
      <c r="Q168" s="11"/>
      <c r="R168" s="11"/>
      <c r="S168" s="11"/>
      <c r="T168" s="21"/>
      <c r="U168" s="21"/>
      <c r="V168" s="75"/>
      <c r="W168" s="11"/>
      <c r="X168" s="36"/>
      <c r="Y168" s="37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31"/>
      <c r="AQ168" s="32"/>
      <c r="AR168" s="33"/>
      <c r="AS168" s="296">
        <f>ROUND(L170,0)</f>
        <v>1491</v>
      </c>
      <c r="AT168" s="22"/>
    </row>
    <row r="169" spans="1:46" ht="17.100000000000001" customHeight="1">
      <c r="A169" s="4">
        <v>15</v>
      </c>
      <c r="B169" s="5">
        <v>7272</v>
      </c>
      <c r="C169" s="6" t="s">
        <v>1990</v>
      </c>
      <c r="D169" s="270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102"/>
      <c r="P169" s="14"/>
      <c r="Q169" s="15"/>
      <c r="R169" s="15"/>
      <c r="S169" s="15"/>
      <c r="T169" s="24"/>
      <c r="U169" s="24"/>
      <c r="V169" s="80"/>
      <c r="W169" s="80"/>
      <c r="X169" s="80"/>
      <c r="Y169" s="83"/>
      <c r="Z169" s="35" t="s">
        <v>2621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7" t="s">
        <v>2622</v>
      </c>
      <c r="AQ169" s="186">
        <v>1</v>
      </c>
      <c r="AR169" s="187"/>
      <c r="AS169" s="296">
        <f>ROUND(L170*AQ169,0)</f>
        <v>1491</v>
      </c>
      <c r="AT169" s="22"/>
    </row>
    <row r="170" spans="1:46" ht="17.100000000000001" customHeight="1">
      <c r="A170" s="4">
        <v>15</v>
      </c>
      <c r="B170" s="5">
        <v>7273</v>
      </c>
      <c r="C170" s="6" t="s">
        <v>2105</v>
      </c>
      <c r="D170" s="139"/>
      <c r="E170" s="140"/>
      <c r="F170" s="140"/>
      <c r="G170" s="103"/>
      <c r="H170" s="104"/>
      <c r="I170" s="104"/>
      <c r="J170" s="104"/>
      <c r="K170" s="104"/>
      <c r="L170" s="297">
        <f>L166+(L$34-L$30)</f>
        <v>1491</v>
      </c>
      <c r="M170" s="297"/>
      <c r="N170" s="9" t="s">
        <v>394</v>
      </c>
      <c r="O170" s="13"/>
      <c r="P170" s="98" t="s">
        <v>2623</v>
      </c>
      <c r="Q170" s="61"/>
      <c r="R170" s="61"/>
      <c r="S170" s="61"/>
      <c r="T170" s="61"/>
      <c r="U170" s="61"/>
      <c r="V170" s="26"/>
      <c r="W170" s="9"/>
      <c r="X170" s="19"/>
      <c r="Y170" s="39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31"/>
      <c r="AQ170" s="32"/>
      <c r="AR170" s="33"/>
      <c r="AS170" s="296">
        <f>ROUND(L170*X171,0)</f>
        <v>1342</v>
      </c>
      <c r="AT170" s="22"/>
    </row>
    <row r="171" spans="1:46" ht="17.100000000000001" customHeight="1">
      <c r="A171" s="4">
        <v>15</v>
      </c>
      <c r="B171" s="5">
        <v>7274</v>
      </c>
      <c r="C171" s="6" t="s">
        <v>2106</v>
      </c>
      <c r="D171" s="44"/>
      <c r="E171" s="45"/>
      <c r="F171" s="45"/>
      <c r="G171" s="105"/>
      <c r="H171" s="105"/>
      <c r="I171" s="105"/>
      <c r="J171" s="106"/>
      <c r="K171" s="106"/>
      <c r="L171" s="15"/>
      <c r="M171" s="15"/>
      <c r="N171" s="15"/>
      <c r="O171" s="16"/>
      <c r="P171" s="62" t="s">
        <v>2624</v>
      </c>
      <c r="Q171" s="63"/>
      <c r="R171" s="63"/>
      <c r="S171" s="63"/>
      <c r="T171" s="63"/>
      <c r="U171" s="63"/>
      <c r="V171" s="95"/>
      <c r="W171" s="17" t="s">
        <v>2622</v>
      </c>
      <c r="X171" s="186">
        <v>0.9</v>
      </c>
      <c r="Y171" s="187"/>
      <c r="Z171" s="35" t="s">
        <v>2621</v>
      </c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7" t="s">
        <v>2622</v>
      </c>
      <c r="AQ171" s="186">
        <v>1</v>
      </c>
      <c r="AR171" s="187"/>
      <c r="AS171" s="18">
        <f>ROUND(ROUND(L170*X171,0)*AQ171,0)</f>
        <v>1342</v>
      </c>
      <c r="AT171" s="183"/>
    </row>
    <row r="172" spans="1:46" ht="17.100000000000001" customHeight="1">
      <c r="A172" s="20"/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9"/>
      <c r="V172" s="19"/>
      <c r="W172" s="9"/>
      <c r="X172" s="19"/>
      <c r="Y172" s="23"/>
      <c r="Z172" s="9"/>
      <c r="AA172" s="9"/>
      <c r="AB172" s="9"/>
      <c r="AC172" s="8"/>
      <c r="AD172" s="8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27"/>
      <c r="AT172" s="77"/>
    </row>
    <row r="173" spans="1:46" ht="17.100000000000001" customHeight="1">
      <c r="A173" s="20"/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28"/>
      <c r="U173" s="84"/>
      <c r="V173" s="84"/>
      <c r="W173" s="77"/>
      <c r="X173" s="84"/>
      <c r="Y173" s="23"/>
      <c r="Z173" s="9"/>
      <c r="AA173" s="9"/>
      <c r="AB173" s="9"/>
      <c r="AC173" s="141"/>
      <c r="AD173" s="23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7"/>
      <c r="AT173" s="77"/>
    </row>
    <row r="174" spans="1:46" ht="17.100000000000001" customHeight="1">
      <c r="A174" s="20"/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9"/>
      <c r="U174" s="141"/>
      <c r="V174" s="23"/>
      <c r="W174" s="9"/>
      <c r="X174" s="19"/>
      <c r="Y174" s="23"/>
      <c r="Z174" s="9"/>
      <c r="AA174" s="9"/>
      <c r="AB174" s="9"/>
      <c r="AC174" s="141"/>
      <c r="AD174" s="23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7"/>
      <c r="AT174" s="77"/>
    </row>
    <row r="175" spans="1:46" ht="17.100000000000001" customHeight="1">
      <c r="A175" s="20"/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9"/>
      <c r="V175" s="23"/>
      <c r="W175" s="9"/>
      <c r="X175" s="19"/>
      <c r="Y175" s="23"/>
      <c r="Z175" s="9"/>
      <c r="AA175" s="9"/>
      <c r="AB175" s="9"/>
      <c r="AC175" s="8"/>
      <c r="AD175" s="8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T175" s="77"/>
    </row>
    <row r="176" spans="1:46" ht="17.100000000000001" customHeight="1">
      <c r="A176" s="20"/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9"/>
      <c r="V176" s="23"/>
      <c r="W176" s="9"/>
      <c r="X176" s="141"/>
      <c r="Y176" s="23"/>
      <c r="Z176" s="9"/>
      <c r="AA176" s="9"/>
      <c r="AB176" s="9"/>
      <c r="AC176" s="141"/>
      <c r="AD176" s="23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T176" s="77"/>
    </row>
    <row r="177" spans="46:46" ht="17.100000000000001" customHeight="1">
      <c r="AT177" s="77"/>
    </row>
    <row r="178" spans="46:46" ht="17.100000000000001" customHeight="1">
      <c r="AT178" s="77"/>
    </row>
  </sheetData>
  <mergeCells count="205">
    <mergeCell ref="L170:M170"/>
    <mergeCell ref="AQ169:AR169"/>
    <mergeCell ref="X171:Y171"/>
    <mergeCell ref="AQ171:AR171"/>
    <mergeCell ref="L150:M150"/>
    <mergeCell ref="L154:M154"/>
    <mergeCell ref="L158:M158"/>
    <mergeCell ref="L162:M162"/>
    <mergeCell ref="L166:M166"/>
    <mergeCell ref="D168:N169"/>
    <mergeCell ref="X159:Y159"/>
    <mergeCell ref="AQ159:AR159"/>
    <mergeCell ref="AQ153:AR153"/>
    <mergeCell ref="X155:Y155"/>
    <mergeCell ref="AQ155:AR155"/>
    <mergeCell ref="D152:N153"/>
    <mergeCell ref="X167:Y167"/>
    <mergeCell ref="AQ167:AR167"/>
    <mergeCell ref="D164:N165"/>
    <mergeCell ref="AQ165:AR165"/>
    <mergeCell ref="AQ161:AR161"/>
    <mergeCell ref="X163:Y163"/>
    <mergeCell ref="AQ163:AR163"/>
    <mergeCell ref="D160:N161"/>
    <mergeCell ref="D132:N133"/>
    <mergeCell ref="AQ133:AR133"/>
    <mergeCell ref="AQ145:AR145"/>
    <mergeCell ref="X147:Y147"/>
    <mergeCell ref="AQ147:AR147"/>
    <mergeCell ref="D144:N145"/>
    <mergeCell ref="X151:Y151"/>
    <mergeCell ref="D156:N157"/>
    <mergeCell ref="AQ157:AR157"/>
    <mergeCell ref="D148:N149"/>
    <mergeCell ref="AQ149:AR149"/>
    <mergeCell ref="L134:M134"/>
    <mergeCell ref="L138:M138"/>
    <mergeCell ref="L142:M142"/>
    <mergeCell ref="L146:M146"/>
    <mergeCell ref="D136:N137"/>
    <mergeCell ref="D140:N141"/>
    <mergeCell ref="AQ141:AR141"/>
    <mergeCell ref="X143:Y143"/>
    <mergeCell ref="AQ143:AR143"/>
    <mergeCell ref="AQ151:AR151"/>
    <mergeCell ref="AQ137:AR137"/>
    <mergeCell ref="X139:Y139"/>
    <mergeCell ref="AQ139:AR139"/>
    <mergeCell ref="D92:N93"/>
    <mergeCell ref="AQ93:AR93"/>
    <mergeCell ref="AQ89:AR89"/>
    <mergeCell ref="L90:M90"/>
    <mergeCell ref="X91:Y91"/>
    <mergeCell ref="L98:M98"/>
    <mergeCell ref="X99:Y99"/>
    <mergeCell ref="AQ99:AR99"/>
    <mergeCell ref="D96:N97"/>
    <mergeCell ref="AQ91:AR91"/>
    <mergeCell ref="D88:N89"/>
    <mergeCell ref="L94:M94"/>
    <mergeCell ref="X95:Y95"/>
    <mergeCell ref="AQ95:AR95"/>
    <mergeCell ref="D84:N85"/>
    <mergeCell ref="AQ85:AR85"/>
    <mergeCell ref="L82:M82"/>
    <mergeCell ref="X83:Y83"/>
    <mergeCell ref="AQ83:AR83"/>
    <mergeCell ref="D80:N81"/>
    <mergeCell ref="L86:M86"/>
    <mergeCell ref="X87:Y87"/>
    <mergeCell ref="AQ87:AR87"/>
    <mergeCell ref="D52:N53"/>
    <mergeCell ref="AQ53:AR53"/>
    <mergeCell ref="L54:M54"/>
    <mergeCell ref="X55:Y55"/>
    <mergeCell ref="AQ55:AR55"/>
    <mergeCell ref="D60:N61"/>
    <mergeCell ref="AQ61:AR61"/>
    <mergeCell ref="AQ57:AR57"/>
    <mergeCell ref="L58:M58"/>
    <mergeCell ref="X59:Y59"/>
    <mergeCell ref="AQ59:AR59"/>
    <mergeCell ref="D56:N57"/>
    <mergeCell ref="D24:N25"/>
    <mergeCell ref="L18:M18"/>
    <mergeCell ref="X19:Y19"/>
    <mergeCell ref="AQ19:AR19"/>
    <mergeCell ref="AQ25:AR25"/>
    <mergeCell ref="D36:N37"/>
    <mergeCell ref="AQ37:AR37"/>
    <mergeCell ref="L38:M38"/>
    <mergeCell ref="X39:Y39"/>
    <mergeCell ref="AQ39:AR39"/>
    <mergeCell ref="AQ33:AR33"/>
    <mergeCell ref="L34:M34"/>
    <mergeCell ref="X35:Y35"/>
    <mergeCell ref="AQ35:AR35"/>
    <mergeCell ref="D32:N33"/>
    <mergeCell ref="L26:M26"/>
    <mergeCell ref="X27:Y27"/>
    <mergeCell ref="AQ27:AR27"/>
    <mergeCell ref="D28:N29"/>
    <mergeCell ref="AQ29:AR29"/>
    <mergeCell ref="L30:M30"/>
    <mergeCell ref="X31:Y31"/>
    <mergeCell ref="AQ31:AR31"/>
    <mergeCell ref="L10:M10"/>
    <mergeCell ref="D20:N21"/>
    <mergeCell ref="AQ21:AR21"/>
    <mergeCell ref="L22:M22"/>
    <mergeCell ref="X23:Y23"/>
    <mergeCell ref="AQ23:AR23"/>
    <mergeCell ref="AQ17:AR17"/>
    <mergeCell ref="AQ9:AR9"/>
    <mergeCell ref="AQ11:AR11"/>
    <mergeCell ref="X11:Y11"/>
    <mergeCell ref="D8:N9"/>
    <mergeCell ref="D16:N17"/>
    <mergeCell ref="D12:N13"/>
    <mergeCell ref="AQ13:AR13"/>
    <mergeCell ref="L14:M14"/>
    <mergeCell ref="X15:Y15"/>
    <mergeCell ref="AQ15:AR15"/>
    <mergeCell ref="AQ49:AR49"/>
    <mergeCell ref="L50:M50"/>
    <mergeCell ref="X51:Y51"/>
    <mergeCell ref="AQ51:AR51"/>
    <mergeCell ref="D48:N49"/>
    <mergeCell ref="D40:N41"/>
    <mergeCell ref="L46:M46"/>
    <mergeCell ref="AQ43:AR43"/>
    <mergeCell ref="X47:Y47"/>
    <mergeCell ref="AQ47:AR47"/>
    <mergeCell ref="D44:N45"/>
    <mergeCell ref="AQ45:AR45"/>
    <mergeCell ref="AQ41:AR41"/>
    <mergeCell ref="L42:M42"/>
    <mergeCell ref="X43:Y43"/>
    <mergeCell ref="L62:M62"/>
    <mergeCell ref="X63:Y63"/>
    <mergeCell ref="AQ63:AR63"/>
    <mergeCell ref="AQ81:AR81"/>
    <mergeCell ref="D68:N69"/>
    <mergeCell ref="AQ69:AR69"/>
    <mergeCell ref="L70:M70"/>
    <mergeCell ref="AQ65:AR65"/>
    <mergeCell ref="L66:M66"/>
    <mergeCell ref="X67:Y67"/>
    <mergeCell ref="AQ67:AR67"/>
    <mergeCell ref="D64:N65"/>
    <mergeCell ref="X71:Y71"/>
    <mergeCell ref="AQ71:AR71"/>
    <mergeCell ref="D72:N73"/>
    <mergeCell ref="X79:Y79"/>
    <mergeCell ref="AQ79:AR79"/>
    <mergeCell ref="D76:N77"/>
    <mergeCell ref="AQ77:AR77"/>
    <mergeCell ref="L78:M78"/>
    <mergeCell ref="AQ73:AR73"/>
    <mergeCell ref="L74:M74"/>
    <mergeCell ref="X75:Y75"/>
    <mergeCell ref="AQ75:AR75"/>
    <mergeCell ref="L130:M130"/>
    <mergeCell ref="AQ113:AR113"/>
    <mergeCell ref="D100:N101"/>
    <mergeCell ref="AQ101:AR101"/>
    <mergeCell ref="L102:M102"/>
    <mergeCell ref="AQ97:AR97"/>
    <mergeCell ref="D112:N113"/>
    <mergeCell ref="D104:N105"/>
    <mergeCell ref="AQ111:AR111"/>
    <mergeCell ref="D108:N109"/>
    <mergeCell ref="X103:Y103"/>
    <mergeCell ref="AQ103:AR103"/>
    <mergeCell ref="AQ105:AR105"/>
    <mergeCell ref="L106:M106"/>
    <mergeCell ref="X107:Y107"/>
    <mergeCell ref="AQ107:AR107"/>
    <mergeCell ref="X111:Y111"/>
    <mergeCell ref="AQ109:AR109"/>
    <mergeCell ref="L110:M110"/>
    <mergeCell ref="X135:Y135"/>
    <mergeCell ref="AQ135:AR135"/>
    <mergeCell ref="L114:M114"/>
    <mergeCell ref="X115:Y115"/>
    <mergeCell ref="AQ115:AR115"/>
    <mergeCell ref="L118:M118"/>
    <mergeCell ref="X119:Y119"/>
    <mergeCell ref="AQ119:AR119"/>
    <mergeCell ref="D124:N125"/>
    <mergeCell ref="AQ125:AR125"/>
    <mergeCell ref="X127:Y127"/>
    <mergeCell ref="L126:M126"/>
    <mergeCell ref="X123:Y123"/>
    <mergeCell ref="AQ123:AR123"/>
    <mergeCell ref="AQ129:AR129"/>
    <mergeCell ref="X131:Y131"/>
    <mergeCell ref="AQ131:AR131"/>
    <mergeCell ref="D128:N129"/>
    <mergeCell ref="AQ121:AR121"/>
    <mergeCell ref="L122:M122"/>
    <mergeCell ref="D120:N121"/>
    <mergeCell ref="AQ127:AR127"/>
    <mergeCell ref="D116:N117"/>
    <mergeCell ref="AQ117:AR11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9" max="4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AU127"/>
  <sheetViews>
    <sheetView view="pageBreakPreview" zoomScale="85" zoomScaleNormal="100" zoomScaleSheetLayoutView="85" workbookViewId="0">
      <selection activeCell="AO3" sqref="AO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1109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7280</v>
      </c>
      <c r="C8" s="6" t="s">
        <v>2789</v>
      </c>
      <c r="D8" s="188" t="s">
        <v>1056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ROUND(L10*(1+AQ24),0)</f>
        <v>128</v>
      </c>
      <c r="AT8" s="182" t="s">
        <v>2613</v>
      </c>
    </row>
    <row r="9" spans="1:47" ht="17.100000000000001" customHeight="1">
      <c r="A9" s="4">
        <v>15</v>
      </c>
      <c r="B9" s="5">
        <v>7281</v>
      </c>
      <c r="C9" s="6" t="s">
        <v>523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ROUND(ROUND(L10*AN9,0)*(1+AQ24),0)</f>
        <v>128</v>
      </c>
      <c r="AT9" s="22"/>
    </row>
    <row r="10" spans="1:47" ht="17.100000000000001" customHeight="1">
      <c r="A10" s="4">
        <v>15</v>
      </c>
      <c r="B10" s="5">
        <v>7282</v>
      </c>
      <c r="C10" s="6" t="s">
        <v>2790</v>
      </c>
      <c r="D10" s="139"/>
      <c r="E10" s="140"/>
      <c r="F10" s="140"/>
      <c r="G10" s="103"/>
      <c r="H10" s="104"/>
      <c r="I10" s="104"/>
      <c r="J10" s="104"/>
      <c r="K10" s="104"/>
      <c r="L10" s="297">
        <v>102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ROUND(ROUND(L10*X11,0)*(1+AQ24),0)</f>
        <v>115</v>
      </c>
      <c r="AT10" s="22"/>
    </row>
    <row r="11" spans="1:47" ht="17.100000000000001" customHeight="1">
      <c r="A11" s="4">
        <v>15</v>
      </c>
      <c r="B11" s="5">
        <v>7283</v>
      </c>
      <c r="C11" s="6" t="s">
        <v>2107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0.9</v>
      </c>
      <c r="Y11" s="187"/>
      <c r="Z11" s="35" t="s">
        <v>2621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ROUND(ROUND(ROUND(L10*X11,0)*AN11,0)*(1+AQ24),0)</f>
        <v>115</v>
      </c>
      <c r="AT11" s="22"/>
    </row>
    <row r="12" spans="1:47" ht="17.100000000000001" customHeight="1">
      <c r="A12" s="4">
        <v>15</v>
      </c>
      <c r="B12" s="5">
        <v>7284</v>
      </c>
      <c r="C12" s="6" t="s">
        <v>2791</v>
      </c>
      <c r="D12" s="188" t="s">
        <v>2136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34"/>
      <c r="AQ12" s="30"/>
      <c r="AR12" s="31"/>
      <c r="AS12" s="296">
        <f>ROUND(L14*(1+AQ24),0)</f>
        <v>185</v>
      </c>
      <c r="AT12" s="22"/>
    </row>
    <row r="13" spans="1:47" ht="17.100000000000001" customHeight="1">
      <c r="A13" s="4">
        <v>15</v>
      </c>
      <c r="B13" s="5">
        <v>7285</v>
      </c>
      <c r="C13" s="6" t="s">
        <v>1265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2621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43"/>
      <c r="AQ13" s="141"/>
      <c r="AR13" s="142"/>
      <c r="AS13" s="296">
        <f>ROUND(ROUND(L14*AN13,0)*(1+AQ24),0)</f>
        <v>185</v>
      </c>
      <c r="AT13" s="22"/>
    </row>
    <row r="14" spans="1:47" ht="17.100000000000001" customHeight="1">
      <c r="A14" s="4">
        <v>15</v>
      </c>
      <c r="B14" s="5">
        <v>7286</v>
      </c>
      <c r="C14" s="6" t="s">
        <v>2792</v>
      </c>
      <c r="D14" s="139"/>
      <c r="E14" s="140"/>
      <c r="F14" s="140"/>
      <c r="G14" s="103"/>
      <c r="H14" s="104"/>
      <c r="I14" s="104"/>
      <c r="J14" s="104"/>
      <c r="K14" s="104"/>
      <c r="L14" s="297">
        <v>148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34"/>
      <c r="AQ14" s="30"/>
      <c r="AR14" s="31"/>
      <c r="AS14" s="296">
        <f>ROUND(ROUND(L14*X15,0)*(1+AQ24),0)</f>
        <v>166</v>
      </c>
      <c r="AT14" s="22"/>
    </row>
    <row r="15" spans="1:47" ht="17.100000000000001" customHeight="1">
      <c r="A15" s="4">
        <v>15</v>
      </c>
      <c r="B15" s="5">
        <v>7287</v>
      </c>
      <c r="C15" s="6" t="s">
        <v>2108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0.9</v>
      </c>
      <c r="Y15" s="187"/>
      <c r="Z15" s="35" t="s">
        <v>2621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43"/>
      <c r="AQ15" s="141"/>
      <c r="AR15" s="142"/>
      <c r="AS15" s="18">
        <f>ROUND(ROUND(ROUND(L14*X15,0)*AN15,0)*(1+AQ24),0)</f>
        <v>166</v>
      </c>
      <c r="AT15" s="22"/>
    </row>
    <row r="16" spans="1:47" ht="17.100000000000001" customHeight="1">
      <c r="A16" s="4">
        <v>15</v>
      </c>
      <c r="B16" s="5">
        <v>7288</v>
      </c>
      <c r="C16" s="6" t="s">
        <v>2793</v>
      </c>
      <c r="D16" s="188" t="s">
        <v>1296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201" t="s">
        <v>902</v>
      </c>
      <c r="AQ16" s="202"/>
      <c r="AR16" s="203"/>
      <c r="AS16" s="296">
        <f>ROUND(L18*(1+AQ24),0)</f>
        <v>239</v>
      </c>
      <c r="AT16" s="22"/>
    </row>
    <row r="17" spans="1:46" ht="17.100000000000001" customHeight="1">
      <c r="A17" s="4">
        <v>15</v>
      </c>
      <c r="B17" s="5">
        <v>7289</v>
      </c>
      <c r="C17" s="6" t="s">
        <v>524</v>
      </c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P17" s="201"/>
      <c r="AQ17" s="202"/>
      <c r="AR17" s="203"/>
      <c r="AS17" s="296">
        <f>ROUND(ROUND(L18*AN17,0)*(1+AQ24),0)</f>
        <v>239</v>
      </c>
      <c r="AT17" s="22"/>
    </row>
    <row r="18" spans="1:46" ht="17.100000000000001" customHeight="1">
      <c r="A18" s="4">
        <v>15</v>
      </c>
      <c r="B18" s="5">
        <v>7290</v>
      </c>
      <c r="C18" s="6" t="s">
        <v>2794</v>
      </c>
      <c r="D18" s="139"/>
      <c r="E18" s="140"/>
      <c r="F18" s="140"/>
      <c r="G18" s="103"/>
      <c r="H18" s="104"/>
      <c r="I18" s="104"/>
      <c r="J18" s="104"/>
      <c r="K18" s="104"/>
      <c r="L18" s="297">
        <v>191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P18" s="201"/>
      <c r="AQ18" s="202"/>
      <c r="AR18" s="203"/>
      <c r="AS18" s="296">
        <f>ROUND(ROUND(L18*X19,0)*(1+AQ24),0)</f>
        <v>215</v>
      </c>
      <c r="AT18" s="22"/>
    </row>
    <row r="19" spans="1:46" ht="17.100000000000001" customHeight="1">
      <c r="A19" s="4">
        <v>15</v>
      </c>
      <c r="B19" s="5">
        <v>7291</v>
      </c>
      <c r="C19" s="6" t="s">
        <v>2109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0.9</v>
      </c>
      <c r="Y19" s="187"/>
      <c r="Z19" s="35" t="s">
        <v>2621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P19" s="201"/>
      <c r="AQ19" s="202"/>
      <c r="AR19" s="203"/>
      <c r="AS19" s="18">
        <f>ROUND(ROUND(ROUND(L18*X19,0)*AN19,0)*(1+AQ24),0)</f>
        <v>215</v>
      </c>
      <c r="AT19" s="22"/>
    </row>
    <row r="20" spans="1:46" ht="17.100000000000001" customHeight="1">
      <c r="A20" s="4">
        <v>15</v>
      </c>
      <c r="B20" s="5">
        <v>7292</v>
      </c>
      <c r="C20" s="6" t="s">
        <v>2795</v>
      </c>
      <c r="D20" s="188" t="s">
        <v>1297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P20" s="29"/>
      <c r="AQ20" s="199"/>
      <c r="AR20" s="200"/>
      <c r="AS20" s="296">
        <f>ROUND(L22*(1+AQ24),0)</f>
        <v>289</v>
      </c>
      <c r="AT20" s="22"/>
    </row>
    <row r="21" spans="1:46" ht="17.100000000000001" customHeight="1">
      <c r="A21" s="4">
        <v>15</v>
      </c>
      <c r="B21" s="5">
        <v>7293</v>
      </c>
      <c r="C21" s="6" t="s">
        <v>1266</v>
      </c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2621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R21" s="51"/>
      <c r="AS21" s="296">
        <f>ROUND(ROUND(L22*AN21,0)*(1+AQ24),0)</f>
        <v>289</v>
      </c>
      <c r="AT21" s="22"/>
    </row>
    <row r="22" spans="1:46" ht="17.100000000000001" customHeight="1">
      <c r="A22" s="4">
        <v>15</v>
      </c>
      <c r="B22" s="5">
        <v>7294</v>
      </c>
      <c r="C22" s="6" t="s">
        <v>2796</v>
      </c>
      <c r="D22" s="139"/>
      <c r="E22" s="140"/>
      <c r="F22" s="140"/>
      <c r="G22" s="103"/>
      <c r="H22" s="104"/>
      <c r="I22" s="104"/>
      <c r="J22" s="104"/>
      <c r="K22" s="104"/>
      <c r="L22" s="297">
        <v>231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S22" s="296">
        <f>ROUND(ROUND(L22*X23,0)*(1+AQ24),0)</f>
        <v>260</v>
      </c>
      <c r="AT22" s="22"/>
    </row>
    <row r="23" spans="1:46" ht="17.100000000000001" customHeight="1">
      <c r="A23" s="4">
        <v>15</v>
      </c>
      <c r="B23" s="5">
        <v>7295</v>
      </c>
      <c r="C23" s="6" t="s">
        <v>2110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0.9</v>
      </c>
      <c r="Y23" s="187"/>
      <c r="Z23" s="35" t="s">
        <v>2621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S23" s="18">
        <f>ROUND(ROUND(ROUND(L22*X23,0)*AN23,0)*(1+AQ24),0)</f>
        <v>260</v>
      </c>
      <c r="AT23" s="22"/>
    </row>
    <row r="24" spans="1:46" ht="17.100000000000001" customHeight="1">
      <c r="A24" s="4">
        <v>15</v>
      </c>
      <c r="B24" s="5">
        <v>7296</v>
      </c>
      <c r="C24" s="6" t="s">
        <v>2797</v>
      </c>
      <c r="D24" s="188" t="s">
        <v>2137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29" t="s">
        <v>2622</v>
      </c>
      <c r="AQ24" s="199">
        <v>0.25</v>
      </c>
      <c r="AR24" s="200"/>
      <c r="AS24" s="296">
        <f>ROUND(L26*(1+AQ24),0)</f>
        <v>334</v>
      </c>
      <c r="AT24" s="22"/>
    </row>
    <row r="25" spans="1:46" ht="17.100000000000001" customHeight="1">
      <c r="A25" s="4">
        <v>15</v>
      </c>
      <c r="B25" s="5">
        <v>7297</v>
      </c>
      <c r="C25" s="6" t="s">
        <v>525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2621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R25" s="51" t="s">
        <v>898</v>
      </c>
      <c r="AS25" s="296">
        <f>ROUND(ROUND(L26*AN25,0)*(1+AQ24),0)</f>
        <v>334</v>
      </c>
      <c r="AT25" s="22"/>
    </row>
    <row r="26" spans="1:46" ht="17.100000000000001" customHeight="1">
      <c r="A26" s="4">
        <v>15</v>
      </c>
      <c r="B26" s="5">
        <v>7298</v>
      </c>
      <c r="C26" s="6" t="s">
        <v>2798</v>
      </c>
      <c r="D26" s="139"/>
      <c r="E26" s="140"/>
      <c r="F26" s="140"/>
      <c r="G26" s="103"/>
      <c r="H26" s="104"/>
      <c r="I26" s="104"/>
      <c r="J26" s="104"/>
      <c r="K26" s="104"/>
      <c r="L26" s="297">
        <v>267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S26" s="296">
        <f>ROUND(ROUND(L26*X27,0)*(1+AQ24),0)</f>
        <v>300</v>
      </c>
      <c r="AT26" s="22"/>
    </row>
    <row r="27" spans="1:46" ht="17.100000000000001" customHeight="1">
      <c r="A27" s="4">
        <v>15</v>
      </c>
      <c r="B27" s="5">
        <v>7299</v>
      </c>
      <c r="C27" s="6" t="s">
        <v>2111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0.9</v>
      </c>
      <c r="Y27" s="187"/>
      <c r="Z27" s="35" t="s">
        <v>2621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S27" s="18">
        <f>ROUND(ROUND(ROUND(L26*X27,0)*AN27,0)*(1+AQ24),0)</f>
        <v>300</v>
      </c>
      <c r="AT27" s="22"/>
    </row>
    <row r="28" spans="1:46" ht="17.100000000000001" customHeight="1">
      <c r="A28" s="4">
        <v>15</v>
      </c>
      <c r="B28" s="5">
        <v>7300</v>
      </c>
      <c r="C28" s="6" t="s">
        <v>2799</v>
      </c>
      <c r="D28" s="188" t="s">
        <v>2138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29"/>
      <c r="AQ28" s="199"/>
      <c r="AR28" s="200"/>
      <c r="AS28" s="296">
        <f>ROUND(L30*(1+AQ24),0)</f>
        <v>376</v>
      </c>
      <c r="AT28" s="22"/>
    </row>
    <row r="29" spans="1:46" ht="17.100000000000001" customHeight="1">
      <c r="A29" s="4">
        <v>15</v>
      </c>
      <c r="B29" s="5">
        <v>7301</v>
      </c>
      <c r="C29" s="6" t="s">
        <v>1267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R29" s="51"/>
      <c r="AS29" s="296">
        <f>ROUND(ROUND(L30*AN29,0)*(1+AQ24),0)</f>
        <v>376</v>
      </c>
      <c r="AT29" s="22"/>
    </row>
    <row r="30" spans="1:46" ht="17.100000000000001" customHeight="1">
      <c r="A30" s="4">
        <v>15</v>
      </c>
      <c r="B30" s="5">
        <v>7302</v>
      </c>
      <c r="C30" s="6" t="s">
        <v>2800</v>
      </c>
      <c r="D30" s="139"/>
      <c r="E30" s="140"/>
      <c r="F30" s="140"/>
      <c r="G30" s="103"/>
      <c r="H30" s="104"/>
      <c r="I30" s="104"/>
      <c r="J30" s="104"/>
      <c r="K30" s="104"/>
      <c r="L30" s="297">
        <v>301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S30" s="296">
        <f>ROUND(ROUND(L30*X31,0)*(1+AQ24),0)</f>
        <v>339</v>
      </c>
      <c r="AT30" s="22"/>
    </row>
    <row r="31" spans="1:46" ht="17.100000000000001" customHeight="1">
      <c r="A31" s="4">
        <v>15</v>
      </c>
      <c r="B31" s="5">
        <v>7303</v>
      </c>
      <c r="C31" s="6" t="s">
        <v>2112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0.9</v>
      </c>
      <c r="Y31" s="187"/>
      <c r="Z31" s="35" t="s">
        <v>2621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S31" s="18">
        <f>ROUND(ROUND(ROUND(L30*X31,0)*AN31,0)*(1+AQ24),0)</f>
        <v>339</v>
      </c>
      <c r="AT31" s="22"/>
    </row>
    <row r="32" spans="1:46" ht="17.100000000000001" customHeight="1">
      <c r="A32" s="4">
        <v>15</v>
      </c>
      <c r="B32" s="5">
        <v>7304</v>
      </c>
      <c r="C32" s="6" t="s">
        <v>2801</v>
      </c>
      <c r="D32" s="188" t="s">
        <v>2139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1"/>
      <c r="AN32" s="32"/>
      <c r="AO32" s="33"/>
      <c r="AR32" s="82"/>
      <c r="AS32" s="296">
        <f>ROUND(L34*(1+AQ24),0)</f>
        <v>419</v>
      </c>
      <c r="AT32" s="22"/>
    </row>
    <row r="33" spans="1:46" ht="17.100000000000001" customHeight="1">
      <c r="A33" s="4">
        <v>15</v>
      </c>
      <c r="B33" s="5">
        <v>7305</v>
      </c>
      <c r="C33" s="6" t="s">
        <v>526</v>
      </c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2622</v>
      </c>
      <c r="AN33" s="186">
        <v>1</v>
      </c>
      <c r="AO33" s="187"/>
      <c r="AS33" s="296">
        <f>ROUND(ROUND(L34*AN33,0)*(1+AQ24),0)</f>
        <v>419</v>
      </c>
      <c r="AT33" s="22"/>
    </row>
    <row r="34" spans="1:46" ht="17.100000000000001" customHeight="1">
      <c r="A34" s="4">
        <v>15</v>
      </c>
      <c r="B34" s="5">
        <v>7306</v>
      </c>
      <c r="C34" s="6" t="s">
        <v>2802</v>
      </c>
      <c r="D34" s="139"/>
      <c r="E34" s="140"/>
      <c r="F34" s="140"/>
      <c r="G34" s="103"/>
      <c r="H34" s="104"/>
      <c r="I34" s="104"/>
      <c r="J34" s="104"/>
      <c r="K34" s="104"/>
      <c r="L34" s="297">
        <v>335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1"/>
      <c r="AN34" s="32"/>
      <c r="AO34" s="33"/>
      <c r="AP34" s="34"/>
      <c r="AQ34" s="30"/>
      <c r="AR34" s="31"/>
      <c r="AS34" s="296">
        <f>ROUND(ROUND(L34*X35,0)*(1+AQ24),0)</f>
        <v>378</v>
      </c>
      <c r="AT34" s="22"/>
    </row>
    <row r="35" spans="1:46" ht="17.100000000000001" customHeight="1">
      <c r="A35" s="4">
        <v>15</v>
      </c>
      <c r="B35" s="5">
        <v>7307</v>
      </c>
      <c r="C35" s="6" t="s">
        <v>2113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0.9</v>
      </c>
      <c r="Y35" s="187"/>
      <c r="Z35" s="35" t="s">
        <v>2621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2622</v>
      </c>
      <c r="AN35" s="186">
        <v>1</v>
      </c>
      <c r="AO35" s="187"/>
      <c r="AP35" s="43"/>
      <c r="AQ35" s="141"/>
      <c r="AR35" s="142"/>
      <c r="AS35" s="18">
        <f>ROUND(ROUND(ROUND(L34*X35,0)*AN35,0)*(1+AQ24),0)</f>
        <v>378</v>
      </c>
      <c r="AT35" s="22"/>
    </row>
    <row r="36" spans="1:46" ht="17.100000000000001" customHeight="1">
      <c r="A36" s="4">
        <v>15</v>
      </c>
      <c r="B36" s="5">
        <v>7308</v>
      </c>
      <c r="C36" s="6" t="s">
        <v>2803</v>
      </c>
      <c r="D36" s="188" t="s">
        <v>1298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1"/>
      <c r="AN36" s="32"/>
      <c r="AO36" s="33"/>
      <c r="AP36" s="34"/>
      <c r="AQ36" s="30"/>
      <c r="AR36" s="31"/>
      <c r="AS36" s="296">
        <f>ROUND(L38*(1+AQ24),0)</f>
        <v>461</v>
      </c>
      <c r="AT36" s="22"/>
    </row>
    <row r="37" spans="1:46" ht="17.100000000000001" customHeight="1">
      <c r="A37" s="4">
        <v>15</v>
      </c>
      <c r="B37" s="5">
        <v>7309</v>
      </c>
      <c r="C37" s="6" t="s">
        <v>1268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2621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2622</v>
      </c>
      <c r="AN37" s="186">
        <v>1</v>
      </c>
      <c r="AO37" s="187"/>
      <c r="AP37" s="43"/>
      <c r="AQ37" s="141"/>
      <c r="AR37" s="142"/>
      <c r="AS37" s="296">
        <f>ROUND(ROUND(L38*AN37,0)*(1+AQ24),0)</f>
        <v>461</v>
      </c>
      <c r="AT37" s="22"/>
    </row>
    <row r="38" spans="1:46" ht="17.100000000000001" customHeight="1">
      <c r="A38" s="4">
        <v>15</v>
      </c>
      <c r="B38" s="5">
        <v>7310</v>
      </c>
      <c r="C38" s="6" t="s">
        <v>2804</v>
      </c>
      <c r="D38" s="139"/>
      <c r="E38" s="140"/>
      <c r="F38" s="140"/>
      <c r="G38" s="103"/>
      <c r="H38" s="104"/>
      <c r="I38" s="104"/>
      <c r="J38" s="104"/>
      <c r="K38" s="104"/>
      <c r="L38" s="297">
        <v>369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1"/>
      <c r="AN38" s="32"/>
      <c r="AO38" s="33"/>
      <c r="AP38" s="34"/>
      <c r="AQ38" s="30"/>
      <c r="AR38" s="31"/>
      <c r="AS38" s="296">
        <f>ROUND(ROUND(L38*X39,0)*(1+AQ24),0)</f>
        <v>415</v>
      </c>
      <c r="AT38" s="22"/>
    </row>
    <row r="39" spans="1:46" ht="17.100000000000001" customHeight="1">
      <c r="A39" s="4">
        <v>15</v>
      </c>
      <c r="B39" s="5">
        <v>7311</v>
      </c>
      <c r="C39" s="6" t="s">
        <v>2114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0.9</v>
      </c>
      <c r="Y39" s="187"/>
      <c r="Z39" s="35" t="s">
        <v>2621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2622</v>
      </c>
      <c r="AN39" s="186">
        <v>1</v>
      </c>
      <c r="AO39" s="187"/>
      <c r="AP39" s="34"/>
      <c r="AQ39" s="30"/>
      <c r="AR39" s="31"/>
      <c r="AS39" s="18">
        <f>ROUND(ROUND(ROUND(L38*X39,0)*AN39,0)*(1+AQ24),0)</f>
        <v>415</v>
      </c>
      <c r="AT39" s="22"/>
    </row>
    <row r="40" spans="1:46" ht="17.100000000000001" customHeight="1">
      <c r="A40" s="4">
        <v>15</v>
      </c>
      <c r="B40" s="5">
        <v>7312</v>
      </c>
      <c r="C40" s="6" t="s">
        <v>2133</v>
      </c>
      <c r="D40" s="188" t="s">
        <v>2140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1"/>
      <c r="AN40" s="32"/>
      <c r="AO40" s="33"/>
      <c r="AP40" s="34"/>
      <c r="AQ40" s="30"/>
      <c r="AR40" s="31"/>
      <c r="AS40" s="296">
        <f>ROUND(L42*(1+AQ24),0)</f>
        <v>504</v>
      </c>
      <c r="AT40" s="22"/>
    </row>
    <row r="41" spans="1:46" ht="17.100000000000001" customHeight="1">
      <c r="A41" s="4">
        <v>15</v>
      </c>
      <c r="B41" s="5">
        <v>7313</v>
      </c>
      <c r="C41" s="6" t="s">
        <v>2132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2621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2622</v>
      </c>
      <c r="AN41" s="186">
        <v>1</v>
      </c>
      <c r="AO41" s="187"/>
      <c r="AP41" s="43"/>
      <c r="AQ41" s="141"/>
      <c r="AR41" s="142"/>
      <c r="AS41" s="296">
        <f>ROUND(ROUND(L42*AN41,0)*(1+AQ24),0)</f>
        <v>504</v>
      </c>
      <c r="AT41" s="22"/>
    </row>
    <row r="42" spans="1:46" ht="17.100000000000001" customHeight="1">
      <c r="A42" s="4">
        <v>15</v>
      </c>
      <c r="B42" s="5">
        <v>7314</v>
      </c>
      <c r="C42" s="6" t="s">
        <v>2134</v>
      </c>
      <c r="D42" s="139"/>
      <c r="E42" s="140"/>
      <c r="F42" s="140"/>
      <c r="G42" s="103"/>
      <c r="H42" s="104"/>
      <c r="I42" s="104"/>
      <c r="J42" s="104"/>
      <c r="K42" s="104"/>
      <c r="L42" s="297">
        <v>403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1"/>
      <c r="AN42" s="32"/>
      <c r="AO42" s="33"/>
      <c r="AP42" s="34"/>
      <c r="AQ42" s="30"/>
      <c r="AR42" s="31"/>
      <c r="AS42" s="296">
        <f>ROUND(ROUND(L42*X43,0)*(1+AQ24),0)</f>
        <v>454</v>
      </c>
      <c r="AT42" s="22"/>
    </row>
    <row r="43" spans="1:46" ht="17.100000000000001" customHeight="1">
      <c r="A43" s="4">
        <v>15</v>
      </c>
      <c r="B43" s="5">
        <v>7315</v>
      </c>
      <c r="C43" s="6" t="s">
        <v>2135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0.9</v>
      </c>
      <c r="Y43" s="187"/>
      <c r="Z43" s="35" t="s">
        <v>2621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2622</v>
      </c>
      <c r="AN43" s="186">
        <v>1</v>
      </c>
      <c r="AO43" s="187"/>
      <c r="AP43" s="46"/>
      <c r="AQ43" s="135"/>
      <c r="AR43" s="136"/>
      <c r="AS43" s="18">
        <f>ROUND(ROUND(ROUND(L42*X43,0)*AN43,0)*(1+AQ24),0)</f>
        <v>454</v>
      </c>
      <c r="AT43" s="183"/>
    </row>
    <row r="44" spans="1:46" ht="17.100000000000001" customHeight="1">
      <c r="A44" s="72"/>
    </row>
    <row r="45" spans="1:46" ht="17.100000000000001" customHeight="1">
      <c r="A45" s="72"/>
    </row>
    <row r="46" spans="1:46" ht="17.100000000000001" customHeight="1">
      <c r="A46" s="72"/>
    </row>
    <row r="47" spans="1:46" ht="17.100000000000001" customHeight="1">
      <c r="A47" s="72"/>
    </row>
    <row r="48" spans="1:46" ht="17.100000000000001" customHeight="1">
      <c r="A48" s="72"/>
    </row>
    <row r="49" spans="1:47" ht="17.100000000000001" customHeight="1">
      <c r="A49" s="72"/>
      <c r="B49" s="72" t="s">
        <v>1110</v>
      </c>
    </row>
    <row r="50" spans="1:47" ht="17.100000000000001" customHeight="1">
      <c r="A50" s="1" t="s">
        <v>2626</v>
      </c>
      <c r="B50" s="73"/>
      <c r="C50" s="155" t="s">
        <v>387</v>
      </c>
      <c r="D50" s="74"/>
      <c r="E50" s="75"/>
      <c r="F50" s="75"/>
      <c r="G50" s="75"/>
      <c r="H50" s="75"/>
      <c r="I50" s="75"/>
      <c r="J50" s="75"/>
      <c r="K50" s="11"/>
      <c r="L50" s="11"/>
      <c r="M50" s="11"/>
      <c r="N50" s="11"/>
      <c r="O50" s="11"/>
      <c r="P50" s="11"/>
      <c r="Q50" s="75"/>
      <c r="R50" s="75"/>
      <c r="S50" s="75"/>
      <c r="T50" s="7"/>
      <c r="U50" s="76"/>
      <c r="V50" s="76"/>
      <c r="W50" s="75"/>
      <c r="X50" s="151" t="s">
        <v>2627</v>
      </c>
      <c r="Y50" s="76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184" t="s">
        <v>388</v>
      </c>
      <c r="AT50" s="184" t="s">
        <v>389</v>
      </c>
    </row>
    <row r="51" spans="1:47" ht="17.100000000000001" customHeight="1">
      <c r="A51" s="2" t="s">
        <v>390</v>
      </c>
      <c r="B51" s="3" t="s">
        <v>391</v>
      </c>
      <c r="C51" s="16"/>
      <c r="D51" s="79"/>
      <c r="E51" s="80"/>
      <c r="F51" s="80"/>
      <c r="G51" s="80"/>
      <c r="H51" s="80"/>
      <c r="I51" s="80"/>
      <c r="J51" s="80"/>
      <c r="K51" s="15"/>
      <c r="L51" s="15"/>
      <c r="M51" s="15"/>
      <c r="N51" s="15"/>
      <c r="O51" s="15"/>
      <c r="P51" s="15"/>
      <c r="Q51" s="80"/>
      <c r="R51" s="80"/>
      <c r="S51" s="80"/>
      <c r="T51" s="80"/>
      <c r="U51" s="81"/>
      <c r="V51" s="81"/>
      <c r="W51" s="80"/>
      <c r="X51" s="81"/>
      <c r="Y51" s="81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185" t="s">
        <v>392</v>
      </c>
      <c r="AT51" s="185" t="s">
        <v>393</v>
      </c>
    </row>
    <row r="52" spans="1:47" ht="17.100000000000001" customHeight="1">
      <c r="A52" s="4">
        <v>15</v>
      </c>
      <c r="B52" s="5">
        <v>7320</v>
      </c>
      <c r="C52" s="6" t="s">
        <v>2805</v>
      </c>
      <c r="D52" s="188" t="s">
        <v>175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1"/>
      <c r="AN52" s="32"/>
      <c r="AO52" s="33"/>
      <c r="AP52" s="42"/>
      <c r="AQ52" s="38"/>
      <c r="AR52" s="41"/>
      <c r="AS52" s="296">
        <f>ROUND(L54*(1+AQ68),0)</f>
        <v>128</v>
      </c>
      <c r="AT52" s="182" t="s">
        <v>2613</v>
      </c>
    </row>
    <row r="53" spans="1:47" ht="17.100000000000001" customHeight="1">
      <c r="A53" s="4">
        <v>15</v>
      </c>
      <c r="B53" s="5">
        <v>7321</v>
      </c>
      <c r="C53" s="6" t="s">
        <v>527</v>
      </c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2621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2622</v>
      </c>
      <c r="AN53" s="186">
        <v>1</v>
      </c>
      <c r="AO53" s="187"/>
      <c r="AP53" s="43"/>
      <c r="AQ53" s="141"/>
      <c r="AR53" s="142"/>
      <c r="AS53" s="296">
        <f>ROUND(ROUND(L54*AN53,0)*(1+AQ68),0)</f>
        <v>128</v>
      </c>
      <c r="AT53" s="22"/>
    </row>
    <row r="54" spans="1:47" ht="17.100000000000001" customHeight="1">
      <c r="A54" s="4">
        <v>15</v>
      </c>
      <c r="B54" s="5">
        <v>7322</v>
      </c>
      <c r="C54" s="6" t="s">
        <v>2806</v>
      </c>
      <c r="D54" s="139"/>
      <c r="E54" s="140"/>
      <c r="F54" s="140"/>
      <c r="G54" s="103"/>
      <c r="H54" s="104"/>
      <c r="I54" s="104"/>
      <c r="J54" s="104"/>
      <c r="K54" s="104"/>
      <c r="L54" s="297">
        <v>102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1"/>
      <c r="AN54" s="32"/>
      <c r="AO54" s="33"/>
      <c r="AP54" s="34"/>
      <c r="AQ54" s="30"/>
      <c r="AR54" s="31"/>
      <c r="AS54" s="296">
        <f>ROUND(ROUND(L54*X55,0)*(1+AQ68),0)</f>
        <v>115</v>
      </c>
      <c r="AT54" s="22"/>
      <c r="AU54" s="77"/>
    </row>
    <row r="55" spans="1:47" ht="17.100000000000001" customHeight="1">
      <c r="A55" s="4">
        <v>15</v>
      </c>
      <c r="B55" s="5">
        <v>7323</v>
      </c>
      <c r="C55" s="6" t="s">
        <v>2115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0.9</v>
      </c>
      <c r="Y55" s="187"/>
      <c r="Z55" s="35" t="s">
        <v>2621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2622</v>
      </c>
      <c r="AN55" s="186">
        <v>1</v>
      </c>
      <c r="AO55" s="187"/>
      <c r="AP55" s="43"/>
      <c r="AQ55" s="141"/>
      <c r="AR55" s="142"/>
      <c r="AS55" s="18">
        <f>ROUND(ROUND(ROUND(L54*X55,0)*AN55,0)*(1+AQ68),0)</f>
        <v>115</v>
      </c>
      <c r="AT55" s="22"/>
      <c r="AU55" s="77"/>
    </row>
    <row r="56" spans="1:47" ht="17.100000000000001" customHeight="1">
      <c r="A56" s="4">
        <v>15</v>
      </c>
      <c r="B56" s="5">
        <v>7324</v>
      </c>
      <c r="C56" s="6" t="s">
        <v>2807</v>
      </c>
      <c r="D56" s="188" t="s">
        <v>2141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1"/>
      <c r="AN56" s="32"/>
      <c r="AO56" s="33"/>
      <c r="AP56" s="34"/>
      <c r="AQ56" s="30"/>
      <c r="AR56" s="31"/>
      <c r="AS56" s="296">
        <f>ROUND(L58*(1+AQ68),0)</f>
        <v>185</v>
      </c>
      <c r="AT56" s="22"/>
    </row>
    <row r="57" spans="1:47" ht="17.100000000000001" customHeight="1">
      <c r="A57" s="4">
        <v>15</v>
      </c>
      <c r="B57" s="5">
        <v>7325</v>
      </c>
      <c r="C57" s="6" t="s">
        <v>1269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2621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2622</v>
      </c>
      <c r="AN57" s="186">
        <v>1</v>
      </c>
      <c r="AO57" s="187"/>
      <c r="AP57" s="43"/>
      <c r="AQ57" s="141"/>
      <c r="AR57" s="142"/>
      <c r="AS57" s="296">
        <f>ROUND(ROUND(L58*AN57,0)*(1+AQ68),0)</f>
        <v>185</v>
      </c>
      <c r="AT57" s="22"/>
    </row>
    <row r="58" spans="1:47" ht="17.100000000000001" customHeight="1">
      <c r="A58" s="4">
        <v>15</v>
      </c>
      <c r="B58" s="5">
        <v>7326</v>
      </c>
      <c r="C58" s="6" t="s">
        <v>2808</v>
      </c>
      <c r="D58" s="139"/>
      <c r="E58" s="140"/>
      <c r="F58" s="140"/>
      <c r="G58" s="103"/>
      <c r="H58" s="104"/>
      <c r="I58" s="104"/>
      <c r="J58" s="104"/>
      <c r="K58" s="104"/>
      <c r="L58" s="297">
        <v>148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1"/>
      <c r="AN58" s="32"/>
      <c r="AO58" s="33"/>
      <c r="AP58" s="34"/>
      <c r="AQ58" s="30"/>
      <c r="AR58" s="31"/>
      <c r="AS58" s="296">
        <f>ROUND(ROUND(L58*X59,0)*(1+AQ68),0)</f>
        <v>166</v>
      </c>
      <c r="AT58" s="22"/>
    </row>
    <row r="59" spans="1:47" ht="17.100000000000001" customHeight="1">
      <c r="A59" s="4">
        <v>15</v>
      </c>
      <c r="B59" s="5">
        <v>7327</v>
      </c>
      <c r="C59" s="6" t="s">
        <v>2116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0.9</v>
      </c>
      <c r="Y59" s="187"/>
      <c r="Z59" s="35" t="s">
        <v>2621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2622</v>
      </c>
      <c r="AN59" s="186">
        <v>1</v>
      </c>
      <c r="AO59" s="187"/>
      <c r="AP59" s="43"/>
      <c r="AQ59" s="141"/>
      <c r="AR59" s="142"/>
      <c r="AS59" s="18">
        <f>ROUND(ROUND(ROUND(L58*X59,0)*AN59,0)*(1+AQ68),0)</f>
        <v>166</v>
      </c>
      <c r="AT59" s="22"/>
    </row>
    <row r="60" spans="1:47" ht="17.100000000000001" customHeight="1">
      <c r="A60" s="4">
        <v>15</v>
      </c>
      <c r="B60" s="5">
        <v>7328</v>
      </c>
      <c r="C60" s="6" t="s">
        <v>2809</v>
      </c>
      <c r="D60" s="188" t="s">
        <v>1299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1"/>
      <c r="AN60" s="32"/>
      <c r="AO60" s="33"/>
      <c r="AP60" s="201" t="s">
        <v>901</v>
      </c>
      <c r="AQ60" s="202"/>
      <c r="AR60" s="203"/>
      <c r="AS60" s="296">
        <f>ROUND(L62*(1+AQ68),0)</f>
        <v>239</v>
      </c>
      <c r="AT60" s="22"/>
    </row>
    <row r="61" spans="1:47" ht="17.100000000000001" customHeight="1">
      <c r="A61" s="4">
        <v>15</v>
      </c>
      <c r="B61" s="5">
        <v>7329</v>
      </c>
      <c r="C61" s="6" t="s">
        <v>528</v>
      </c>
      <c r="D61" s="206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2621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7" t="s">
        <v>2622</v>
      </c>
      <c r="AN61" s="186">
        <v>1</v>
      </c>
      <c r="AO61" s="187"/>
      <c r="AP61" s="201"/>
      <c r="AQ61" s="202"/>
      <c r="AR61" s="203"/>
      <c r="AS61" s="296">
        <f>ROUND(ROUND(L62*AN61,0)*(1+AQ68),0)</f>
        <v>239</v>
      </c>
      <c r="AT61" s="22"/>
    </row>
    <row r="62" spans="1:47" ht="17.100000000000001" customHeight="1">
      <c r="A62" s="4">
        <v>15</v>
      </c>
      <c r="B62" s="5">
        <v>7330</v>
      </c>
      <c r="C62" s="6" t="s">
        <v>2810</v>
      </c>
      <c r="D62" s="139"/>
      <c r="E62" s="140"/>
      <c r="F62" s="140"/>
      <c r="G62" s="103"/>
      <c r="H62" s="104"/>
      <c r="I62" s="104"/>
      <c r="J62" s="104"/>
      <c r="K62" s="104"/>
      <c r="L62" s="297">
        <v>191</v>
      </c>
      <c r="M62" s="297"/>
      <c r="N62" s="9" t="s">
        <v>394</v>
      </c>
      <c r="O62" s="13"/>
      <c r="P62" s="98" t="s">
        <v>2623</v>
      </c>
      <c r="Q62" s="61"/>
      <c r="R62" s="61"/>
      <c r="S62" s="61"/>
      <c r="T62" s="61"/>
      <c r="U62" s="61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1"/>
      <c r="AN62" s="32"/>
      <c r="AO62" s="33"/>
      <c r="AP62" s="201"/>
      <c r="AQ62" s="202"/>
      <c r="AR62" s="203"/>
      <c r="AS62" s="296">
        <f>ROUND(ROUND(L62*X63,0)*(1+AQ68),0)</f>
        <v>215</v>
      </c>
      <c r="AT62" s="22"/>
    </row>
    <row r="63" spans="1:47" ht="17.100000000000001" customHeight="1">
      <c r="A63" s="4">
        <v>15</v>
      </c>
      <c r="B63" s="5">
        <v>7331</v>
      </c>
      <c r="C63" s="6" t="s">
        <v>2117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62" t="s">
        <v>2624</v>
      </c>
      <c r="Q63" s="63"/>
      <c r="R63" s="63"/>
      <c r="S63" s="63"/>
      <c r="T63" s="63"/>
      <c r="U63" s="63"/>
      <c r="V63" s="95"/>
      <c r="W63" s="17" t="s">
        <v>2622</v>
      </c>
      <c r="X63" s="186">
        <v>0.9</v>
      </c>
      <c r="Y63" s="187"/>
      <c r="Z63" s="35" t="s">
        <v>2621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7" t="s">
        <v>2622</v>
      </c>
      <c r="AN63" s="186">
        <v>1</v>
      </c>
      <c r="AO63" s="187"/>
      <c r="AP63" s="201"/>
      <c r="AQ63" s="202"/>
      <c r="AR63" s="203"/>
      <c r="AS63" s="18">
        <f>ROUND(ROUND(ROUND(L62*X63,0)*AN63,0)*(1+AQ68),0)</f>
        <v>215</v>
      </c>
      <c r="AT63" s="22"/>
    </row>
    <row r="64" spans="1:47" ht="17.100000000000001" customHeight="1">
      <c r="A64" s="4">
        <v>15</v>
      </c>
      <c r="B64" s="5">
        <v>7332</v>
      </c>
      <c r="C64" s="6" t="s">
        <v>2811</v>
      </c>
      <c r="D64" s="188" t="s">
        <v>1300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31"/>
      <c r="AN64" s="32"/>
      <c r="AO64" s="33"/>
      <c r="AP64" s="143"/>
      <c r="AQ64" s="144"/>
      <c r="AR64" s="145"/>
      <c r="AS64" s="296">
        <f>ROUND(L66*(1+AQ68),0)</f>
        <v>289</v>
      </c>
      <c r="AT64" s="22"/>
    </row>
    <row r="65" spans="1:46" ht="17.100000000000001" customHeight="1">
      <c r="A65" s="4">
        <v>15</v>
      </c>
      <c r="B65" s="5">
        <v>7333</v>
      </c>
      <c r="C65" s="6" t="s">
        <v>1270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2621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7" t="s">
        <v>2622</v>
      </c>
      <c r="AN65" s="186">
        <v>1</v>
      </c>
      <c r="AO65" s="187"/>
      <c r="AP65" s="143"/>
      <c r="AQ65" s="144"/>
      <c r="AR65" s="145"/>
      <c r="AS65" s="296">
        <f>ROUND(ROUND(L66*AN65,0)*(1+AQ68),0)</f>
        <v>289</v>
      </c>
      <c r="AT65" s="22"/>
    </row>
    <row r="66" spans="1:46" ht="17.100000000000001" customHeight="1">
      <c r="A66" s="4">
        <v>15</v>
      </c>
      <c r="B66" s="5">
        <v>7334</v>
      </c>
      <c r="C66" s="6" t="s">
        <v>2812</v>
      </c>
      <c r="D66" s="139"/>
      <c r="E66" s="140"/>
      <c r="F66" s="140"/>
      <c r="G66" s="103"/>
      <c r="H66" s="104"/>
      <c r="I66" s="104"/>
      <c r="J66" s="104"/>
      <c r="K66" s="104"/>
      <c r="L66" s="297">
        <v>231</v>
      </c>
      <c r="M66" s="297"/>
      <c r="N66" s="9" t="s">
        <v>394</v>
      </c>
      <c r="O66" s="13"/>
      <c r="P66" s="98" t="s">
        <v>2623</v>
      </c>
      <c r="Q66" s="61"/>
      <c r="R66" s="61"/>
      <c r="S66" s="61"/>
      <c r="T66" s="61"/>
      <c r="U66" s="61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1"/>
      <c r="AN66" s="32"/>
      <c r="AO66" s="33"/>
      <c r="AP66" s="143"/>
      <c r="AQ66" s="144"/>
      <c r="AR66" s="145"/>
      <c r="AS66" s="296">
        <f>ROUND(ROUND(L66*X67,0)*(1+AQ68),0)</f>
        <v>260</v>
      </c>
      <c r="AT66" s="22"/>
    </row>
    <row r="67" spans="1:46" ht="17.100000000000001" customHeight="1">
      <c r="A67" s="4">
        <v>15</v>
      </c>
      <c r="B67" s="5">
        <v>7335</v>
      </c>
      <c r="C67" s="6" t="s">
        <v>2118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62" t="s">
        <v>2624</v>
      </c>
      <c r="Q67" s="63"/>
      <c r="R67" s="63"/>
      <c r="S67" s="63"/>
      <c r="T67" s="63"/>
      <c r="U67" s="63"/>
      <c r="V67" s="95"/>
      <c r="W67" s="17" t="s">
        <v>2622</v>
      </c>
      <c r="X67" s="186">
        <v>0.9</v>
      </c>
      <c r="Y67" s="187"/>
      <c r="Z67" s="35" t="s">
        <v>2621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2622</v>
      </c>
      <c r="AN67" s="186">
        <v>1</v>
      </c>
      <c r="AO67" s="187"/>
      <c r="AP67" s="143"/>
      <c r="AQ67" s="144"/>
      <c r="AR67" s="145"/>
      <c r="AS67" s="18">
        <f>ROUND(ROUND(ROUND(L66*X67,0)*AN67,0)*(1+AQ68),0)</f>
        <v>260</v>
      </c>
      <c r="AT67" s="22"/>
    </row>
    <row r="68" spans="1:46" ht="17.100000000000001" customHeight="1">
      <c r="A68" s="4">
        <v>15</v>
      </c>
      <c r="B68" s="5">
        <v>7336</v>
      </c>
      <c r="C68" s="6" t="s">
        <v>2813</v>
      </c>
      <c r="D68" s="188" t="s">
        <v>2142</v>
      </c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1"/>
      <c r="AN68" s="32"/>
      <c r="AO68" s="33"/>
      <c r="AP68" s="29" t="s">
        <v>2622</v>
      </c>
      <c r="AQ68" s="199">
        <v>0.25</v>
      </c>
      <c r="AR68" s="200"/>
      <c r="AS68" s="296">
        <f>ROUND(L70*(1+AQ68),0)</f>
        <v>334</v>
      </c>
      <c r="AT68" s="22"/>
    </row>
    <row r="69" spans="1:46" ht="17.100000000000001" customHeight="1">
      <c r="A69" s="4">
        <v>15</v>
      </c>
      <c r="B69" s="5">
        <v>7337</v>
      </c>
      <c r="C69" s="6" t="s">
        <v>529</v>
      </c>
      <c r="D69" s="206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2621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7" t="s">
        <v>2622</v>
      </c>
      <c r="AN69" s="186">
        <v>1</v>
      </c>
      <c r="AO69" s="187"/>
      <c r="AR69" s="51" t="s">
        <v>898</v>
      </c>
      <c r="AS69" s="296">
        <f>ROUND(ROUND(L70*AN69,0)*(1+AQ68),0)</f>
        <v>334</v>
      </c>
      <c r="AT69" s="22"/>
    </row>
    <row r="70" spans="1:46" ht="17.100000000000001" customHeight="1">
      <c r="A70" s="4">
        <v>15</v>
      </c>
      <c r="B70" s="5">
        <v>7338</v>
      </c>
      <c r="C70" s="6" t="s">
        <v>2814</v>
      </c>
      <c r="D70" s="139"/>
      <c r="E70" s="140"/>
      <c r="F70" s="140"/>
      <c r="G70" s="103"/>
      <c r="H70" s="104"/>
      <c r="I70" s="104"/>
      <c r="J70" s="104"/>
      <c r="K70" s="104"/>
      <c r="L70" s="297">
        <v>267</v>
      </c>
      <c r="M70" s="297"/>
      <c r="N70" s="9" t="s">
        <v>394</v>
      </c>
      <c r="O70" s="13"/>
      <c r="P70" s="98" t="s">
        <v>2623</v>
      </c>
      <c r="Q70" s="61"/>
      <c r="R70" s="61"/>
      <c r="S70" s="61"/>
      <c r="T70" s="61"/>
      <c r="U70" s="61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1"/>
      <c r="AN70" s="32"/>
      <c r="AO70" s="33"/>
      <c r="AS70" s="296">
        <f>ROUND(ROUND(L70*X71,0)*(1+AQ68),0)</f>
        <v>300</v>
      </c>
      <c r="AT70" s="22"/>
    </row>
    <row r="71" spans="1:46" ht="17.100000000000001" customHeight="1">
      <c r="A71" s="4">
        <v>15</v>
      </c>
      <c r="B71" s="5">
        <v>7339</v>
      </c>
      <c r="C71" s="6" t="s">
        <v>2119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62" t="s">
        <v>2624</v>
      </c>
      <c r="Q71" s="63"/>
      <c r="R71" s="63"/>
      <c r="S71" s="63"/>
      <c r="T71" s="63"/>
      <c r="U71" s="63"/>
      <c r="V71" s="95"/>
      <c r="W71" s="17" t="s">
        <v>2622</v>
      </c>
      <c r="X71" s="186">
        <v>0.9</v>
      </c>
      <c r="Y71" s="187"/>
      <c r="Z71" s="35" t="s">
        <v>2621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7" t="s">
        <v>2622</v>
      </c>
      <c r="AN71" s="186">
        <v>1</v>
      </c>
      <c r="AO71" s="187"/>
      <c r="AS71" s="18">
        <f>ROUND(ROUND(ROUND(L70*X71,0)*AN71,0)*(1+AQ68),0)</f>
        <v>300</v>
      </c>
      <c r="AT71" s="22"/>
    </row>
    <row r="72" spans="1:46" ht="17.100000000000001" customHeight="1">
      <c r="A72" s="4">
        <v>15</v>
      </c>
      <c r="B72" s="5">
        <v>7340</v>
      </c>
      <c r="C72" s="6" t="s">
        <v>2815</v>
      </c>
      <c r="D72" s="188" t="s">
        <v>2143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1"/>
      <c r="AN72" s="32"/>
      <c r="AO72" s="33"/>
      <c r="AS72" s="296">
        <f>ROUND(L74*(1+AQ68),0)</f>
        <v>376</v>
      </c>
      <c r="AT72" s="22"/>
    </row>
    <row r="73" spans="1:46" ht="17.100000000000001" customHeight="1">
      <c r="A73" s="4">
        <v>15</v>
      </c>
      <c r="B73" s="5">
        <v>7341</v>
      </c>
      <c r="C73" s="6" t="s">
        <v>1271</v>
      </c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2621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7" t="s">
        <v>2622</v>
      </c>
      <c r="AN73" s="186">
        <v>1</v>
      </c>
      <c r="AO73" s="187"/>
      <c r="AS73" s="296">
        <f>ROUND(ROUND(L74*AN73,0)*(1+AQ68),0)</f>
        <v>376</v>
      </c>
      <c r="AT73" s="22"/>
    </row>
    <row r="74" spans="1:46" ht="17.100000000000001" customHeight="1">
      <c r="A74" s="4">
        <v>15</v>
      </c>
      <c r="B74" s="5">
        <v>7342</v>
      </c>
      <c r="C74" s="6" t="s">
        <v>2816</v>
      </c>
      <c r="D74" s="139"/>
      <c r="E74" s="140"/>
      <c r="F74" s="140"/>
      <c r="G74" s="103"/>
      <c r="H74" s="104"/>
      <c r="I74" s="104"/>
      <c r="J74" s="104"/>
      <c r="K74" s="104"/>
      <c r="L74" s="297">
        <v>301</v>
      </c>
      <c r="M74" s="297"/>
      <c r="N74" s="9" t="s">
        <v>394</v>
      </c>
      <c r="O74" s="13"/>
      <c r="P74" s="98" t="s">
        <v>2623</v>
      </c>
      <c r="Q74" s="61"/>
      <c r="R74" s="61"/>
      <c r="S74" s="61"/>
      <c r="T74" s="61"/>
      <c r="U74" s="61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31"/>
      <c r="AN74" s="32"/>
      <c r="AO74" s="33"/>
      <c r="AS74" s="296">
        <f>ROUND(ROUND(L74*X75,0)*(1+AQ68),0)</f>
        <v>339</v>
      </c>
      <c r="AT74" s="22"/>
    </row>
    <row r="75" spans="1:46" ht="17.100000000000001" customHeight="1">
      <c r="A75" s="4">
        <v>15</v>
      </c>
      <c r="B75" s="5">
        <v>7343</v>
      </c>
      <c r="C75" s="6" t="s">
        <v>2120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62" t="s">
        <v>2624</v>
      </c>
      <c r="Q75" s="63"/>
      <c r="R75" s="63"/>
      <c r="S75" s="63"/>
      <c r="T75" s="63"/>
      <c r="U75" s="63"/>
      <c r="V75" s="95"/>
      <c r="W75" s="17" t="s">
        <v>2622</v>
      </c>
      <c r="X75" s="186">
        <v>0.9</v>
      </c>
      <c r="Y75" s="187"/>
      <c r="Z75" s="35" t="s">
        <v>2621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7" t="s">
        <v>2622</v>
      </c>
      <c r="AN75" s="186">
        <v>1</v>
      </c>
      <c r="AO75" s="187"/>
      <c r="AS75" s="18">
        <f>ROUND(ROUND(ROUND(L74*X75,0)*AN75,0)*(1+AQ68),0)</f>
        <v>339</v>
      </c>
      <c r="AT75" s="22"/>
    </row>
    <row r="76" spans="1:46" ht="17.100000000000001" customHeight="1">
      <c r="A76" s="4">
        <v>15</v>
      </c>
      <c r="B76" s="5">
        <v>7344</v>
      </c>
      <c r="C76" s="6" t="s">
        <v>2817</v>
      </c>
      <c r="D76" s="188" t="s">
        <v>2144</v>
      </c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1"/>
      <c r="AN76" s="32"/>
      <c r="AO76" s="33"/>
      <c r="AR76" s="82"/>
      <c r="AS76" s="296">
        <f>ROUND(L78*(1+AQ68),0)</f>
        <v>419</v>
      </c>
      <c r="AT76" s="22"/>
    </row>
    <row r="77" spans="1:46" ht="17.100000000000001" customHeight="1">
      <c r="A77" s="4">
        <v>15</v>
      </c>
      <c r="B77" s="5">
        <v>7345</v>
      </c>
      <c r="C77" s="6" t="s">
        <v>530</v>
      </c>
      <c r="D77" s="206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2621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7" t="s">
        <v>2622</v>
      </c>
      <c r="AN77" s="186">
        <v>1</v>
      </c>
      <c r="AO77" s="187"/>
      <c r="AS77" s="296">
        <f>ROUND(ROUND(L78*AN77,0)*(1+AQ68),0)</f>
        <v>419</v>
      </c>
      <c r="AT77" s="22"/>
    </row>
    <row r="78" spans="1:46" ht="17.100000000000001" customHeight="1">
      <c r="A78" s="4">
        <v>15</v>
      </c>
      <c r="B78" s="5">
        <v>7346</v>
      </c>
      <c r="C78" s="6" t="s">
        <v>2818</v>
      </c>
      <c r="D78" s="139"/>
      <c r="E78" s="140"/>
      <c r="F78" s="140"/>
      <c r="G78" s="103"/>
      <c r="H78" s="104"/>
      <c r="I78" s="104"/>
      <c r="J78" s="104"/>
      <c r="K78" s="104"/>
      <c r="L78" s="297">
        <v>335</v>
      </c>
      <c r="M78" s="297"/>
      <c r="N78" s="9" t="s">
        <v>394</v>
      </c>
      <c r="O78" s="13"/>
      <c r="P78" s="98" t="s">
        <v>2623</v>
      </c>
      <c r="Q78" s="61"/>
      <c r="R78" s="61"/>
      <c r="S78" s="61"/>
      <c r="T78" s="61"/>
      <c r="U78" s="61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31"/>
      <c r="AN78" s="32"/>
      <c r="AO78" s="33"/>
      <c r="AP78" s="34"/>
      <c r="AQ78" s="30"/>
      <c r="AR78" s="31"/>
      <c r="AS78" s="296">
        <f>ROUND(ROUND(L78*X79,0)*(1+AQ68),0)</f>
        <v>378</v>
      </c>
      <c r="AT78" s="22"/>
    </row>
    <row r="79" spans="1:46" ht="17.100000000000001" customHeight="1">
      <c r="A79" s="4">
        <v>15</v>
      </c>
      <c r="B79" s="5">
        <v>7347</v>
      </c>
      <c r="C79" s="6" t="s">
        <v>2121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62" t="s">
        <v>2624</v>
      </c>
      <c r="Q79" s="63"/>
      <c r="R79" s="63"/>
      <c r="S79" s="63"/>
      <c r="T79" s="63"/>
      <c r="U79" s="63"/>
      <c r="V79" s="95"/>
      <c r="W79" s="17" t="s">
        <v>2622</v>
      </c>
      <c r="X79" s="186">
        <v>0.9</v>
      </c>
      <c r="Y79" s="187"/>
      <c r="Z79" s="35" t="s">
        <v>2621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7" t="s">
        <v>2622</v>
      </c>
      <c r="AN79" s="186">
        <v>1</v>
      </c>
      <c r="AO79" s="187"/>
      <c r="AP79" s="43"/>
      <c r="AQ79" s="141"/>
      <c r="AR79" s="142"/>
      <c r="AS79" s="18">
        <f>ROUND(ROUND(ROUND(L78*X79,0)*AN79,0)*(1+AQ68),0)</f>
        <v>378</v>
      </c>
      <c r="AT79" s="22"/>
    </row>
    <row r="80" spans="1:46" ht="17.100000000000001" customHeight="1">
      <c r="A80" s="4">
        <v>15</v>
      </c>
      <c r="B80" s="5">
        <v>7348</v>
      </c>
      <c r="C80" s="6" t="s">
        <v>2819</v>
      </c>
      <c r="D80" s="188" t="s">
        <v>1301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31"/>
      <c r="AN80" s="32"/>
      <c r="AO80" s="33"/>
      <c r="AP80" s="34"/>
      <c r="AQ80" s="30"/>
      <c r="AR80" s="31"/>
      <c r="AS80" s="296">
        <f>ROUND(L82*(1+AQ68),0)</f>
        <v>461</v>
      </c>
      <c r="AT80" s="22"/>
    </row>
    <row r="81" spans="1:46" ht="17.100000000000001" customHeight="1">
      <c r="A81" s="4">
        <v>15</v>
      </c>
      <c r="B81" s="5">
        <v>7349</v>
      </c>
      <c r="C81" s="6" t="s">
        <v>1272</v>
      </c>
      <c r="D81" s="206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2621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7" t="s">
        <v>2622</v>
      </c>
      <c r="AN81" s="186">
        <v>1</v>
      </c>
      <c r="AO81" s="187"/>
      <c r="AP81" s="43"/>
      <c r="AQ81" s="141"/>
      <c r="AR81" s="142"/>
      <c r="AS81" s="296">
        <f>ROUND(ROUND(L82*AN81,0)*(1+AQ68),0)</f>
        <v>461</v>
      </c>
      <c r="AT81" s="22"/>
    </row>
    <row r="82" spans="1:46" ht="17.100000000000001" customHeight="1">
      <c r="A82" s="4">
        <v>15</v>
      </c>
      <c r="B82" s="5">
        <v>7350</v>
      </c>
      <c r="C82" s="6" t="s">
        <v>2820</v>
      </c>
      <c r="D82" s="139"/>
      <c r="E82" s="140"/>
      <c r="F82" s="140"/>
      <c r="G82" s="103"/>
      <c r="H82" s="104"/>
      <c r="I82" s="104"/>
      <c r="J82" s="104"/>
      <c r="K82" s="104"/>
      <c r="L82" s="297">
        <v>369</v>
      </c>
      <c r="M82" s="297"/>
      <c r="N82" s="9" t="s">
        <v>394</v>
      </c>
      <c r="O82" s="13"/>
      <c r="P82" s="98" t="s">
        <v>2623</v>
      </c>
      <c r="Q82" s="61"/>
      <c r="R82" s="61"/>
      <c r="S82" s="61"/>
      <c r="T82" s="61"/>
      <c r="U82" s="61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31"/>
      <c r="AN82" s="32"/>
      <c r="AO82" s="33"/>
      <c r="AP82" s="34"/>
      <c r="AQ82" s="30"/>
      <c r="AR82" s="31"/>
      <c r="AS82" s="296">
        <f>ROUND(ROUND(L82*X83,0)*(1+AQ68),0)</f>
        <v>415</v>
      </c>
      <c r="AT82" s="22"/>
    </row>
    <row r="83" spans="1:46" ht="17.100000000000001" customHeight="1">
      <c r="A83" s="4">
        <v>15</v>
      </c>
      <c r="B83" s="5">
        <v>7351</v>
      </c>
      <c r="C83" s="6" t="s">
        <v>2122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62" t="s">
        <v>2624</v>
      </c>
      <c r="Q83" s="63"/>
      <c r="R83" s="63"/>
      <c r="S83" s="63"/>
      <c r="T83" s="63"/>
      <c r="U83" s="63"/>
      <c r="V83" s="95"/>
      <c r="W83" s="17" t="s">
        <v>2622</v>
      </c>
      <c r="X83" s="186">
        <v>0.9</v>
      </c>
      <c r="Y83" s="187"/>
      <c r="Z83" s="35" t="s">
        <v>2621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7" t="s">
        <v>2622</v>
      </c>
      <c r="AN83" s="186">
        <v>1</v>
      </c>
      <c r="AO83" s="186"/>
      <c r="AP83" s="43"/>
      <c r="AQ83" s="141"/>
      <c r="AR83" s="142"/>
      <c r="AS83" s="18">
        <f>ROUND(ROUND(ROUND(L82*X83,0)*AN83,0)*(1+AQ68),0)</f>
        <v>415</v>
      </c>
      <c r="AT83" s="22"/>
    </row>
    <row r="84" spans="1:46" ht="17.100000000000001" customHeight="1">
      <c r="A84" s="4">
        <v>15</v>
      </c>
      <c r="B84" s="5">
        <v>7352</v>
      </c>
      <c r="C84" s="6" t="s">
        <v>2821</v>
      </c>
      <c r="D84" s="188" t="s">
        <v>2145</v>
      </c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31"/>
      <c r="AN84" s="32"/>
      <c r="AO84" s="33"/>
      <c r="AP84" s="34"/>
      <c r="AQ84" s="30"/>
      <c r="AR84" s="31"/>
      <c r="AS84" s="296">
        <f>ROUND(L86*(1+AQ68),0)</f>
        <v>504</v>
      </c>
      <c r="AT84" s="22"/>
    </row>
    <row r="85" spans="1:46" ht="17.100000000000001" customHeight="1">
      <c r="A85" s="4">
        <v>15</v>
      </c>
      <c r="B85" s="5">
        <v>7353</v>
      </c>
      <c r="C85" s="6" t="s">
        <v>531</v>
      </c>
      <c r="D85" s="206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2621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7" t="s">
        <v>2622</v>
      </c>
      <c r="AN85" s="186">
        <v>1</v>
      </c>
      <c r="AO85" s="187"/>
      <c r="AP85" s="43"/>
      <c r="AQ85" s="141"/>
      <c r="AR85" s="142"/>
      <c r="AS85" s="296">
        <f>ROUND(ROUND(L86*AN85,0)*(1+AQ68),0)</f>
        <v>504</v>
      </c>
      <c r="AT85" s="22"/>
    </row>
    <row r="86" spans="1:46" ht="17.100000000000001" customHeight="1">
      <c r="A86" s="4">
        <v>15</v>
      </c>
      <c r="B86" s="5">
        <v>7354</v>
      </c>
      <c r="C86" s="6" t="s">
        <v>2822</v>
      </c>
      <c r="D86" s="139"/>
      <c r="E86" s="140"/>
      <c r="F86" s="140"/>
      <c r="G86" s="103"/>
      <c r="H86" s="104"/>
      <c r="I86" s="104"/>
      <c r="J86" s="104"/>
      <c r="K86" s="104"/>
      <c r="L86" s="297">
        <v>403</v>
      </c>
      <c r="M86" s="297"/>
      <c r="N86" s="9" t="s">
        <v>394</v>
      </c>
      <c r="O86" s="13"/>
      <c r="P86" s="98" t="s">
        <v>2623</v>
      </c>
      <c r="Q86" s="61"/>
      <c r="R86" s="61"/>
      <c r="S86" s="61"/>
      <c r="T86" s="61"/>
      <c r="U86" s="61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31"/>
      <c r="AN86" s="32"/>
      <c r="AO86" s="33"/>
      <c r="AP86" s="34"/>
      <c r="AQ86" s="30"/>
      <c r="AR86" s="31"/>
      <c r="AS86" s="296">
        <f>ROUND(ROUND(L86*X87,0)*(1+AQ68),0)</f>
        <v>454</v>
      </c>
      <c r="AT86" s="22"/>
    </row>
    <row r="87" spans="1:46" ht="17.100000000000001" customHeight="1">
      <c r="A87" s="4">
        <v>15</v>
      </c>
      <c r="B87" s="5">
        <v>7355</v>
      </c>
      <c r="C87" s="6" t="s">
        <v>2123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62" t="s">
        <v>2624</v>
      </c>
      <c r="Q87" s="63"/>
      <c r="R87" s="63"/>
      <c r="S87" s="63"/>
      <c r="T87" s="63"/>
      <c r="U87" s="63"/>
      <c r="V87" s="95"/>
      <c r="W87" s="17" t="s">
        <v>2622</v>
      </c>
      <c r="X87" s="186">
        <v>0.9</v>
      </c>
      <c r="Y87" s="187"/>
      <c r="Z87" s="35" t="s">
        <v>2621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7" t="s">
        <v>2622</v>
      </c>
      <c r="AN87" s="186">
        <v>1</v>
      </c>
      <c r="AO87" s="186"/>
      <c r="AP87" s="43"/>
      <c r="AQ87" s="141"/>
      <c r="AR87" s="142"/>
      <c r="AS87" s="18">
        <f>ROUND(ROUND(ROUND(L86*X87,0)*AN87,0)*(1+AQ68),0)</f>
        <v>454</v>
      </c>
      <c r="AT87" s="22"/>
    </row>
    <row r="88" spans="1:46" ht="17.100000000000001" customHeight="1">
      <c r="A88" s="4">
        <v>15</v>
      </c>
      <c r="B88" s="5">
        <v>7356</v>
      </c>
      <c r="C88" s="6" t="s">
        <v>2823</v>
      </c>
      <c r="D88" s="188" t="s">
        <v>2146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31"/>
      <c r="AN88" s="32"/>
      <c r="AO88" s="33"/>
      <c r="AP88" s="34"/>
      <c r="AQ88" s="30"/>
      <c r="AR88" s="31"/>
      <c r="AS88" s="296">
        <f>ROUND(L90*(1+AQ68),0)</f>
        <v>546</v>
      </c>
      <c r="AT88" s="22"/>
    </row>
    <row r="89" spans="1:46" ht="17.100000000000001" customHeight="1">
      <c r="A89" s="4">
        <v>15</v>
      </c>
      <c r="B89" s="5">
        <v>7357</v>
      </c>
      <c r="C89" s="6" t="s">
        <v>1273</v>
      </c>
      <c r="D89" s="206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2621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7" t="s">
        <v>2622</v>
      </c>
      <c r="AN89" s="186">
        <v>1</v>
      </c>
      <c r="AO89" s="187"/>
      <c r="AP89" s="43"/>
      <c r="AQ89" s="141"/>
      <c r="AR89" s="142"/>
      <c r="AS89" s="296">
        <f>ROUND(ROUND(L90*AN89,0)*(1+AQ68),0)</f>
        <v>546</v>
      </c>
      <c r="AT89" s="22"/>
    </row>
    <row r="90" spans="1:46" ht="17.100000000000001" customHeight="1">
      <c r="A90" s="4">
        <v>15</v>
      </c>
      <c r="B90" s="5">
        <v>7358</v>
      </c>
      <c r="C90" s="6" t="s">
        <v>2824</v>
      </c>
      <c r="D90" s="139"/>
      <c r="E90" s="140"/>
      <c r="F90" s="140"/>
      <c r="G90" s="103"/>
      <c r="H90" s="104"/>
      <c r="I90" s="104"/>
      <c r="J90" s="104"/>
      <c r="K90" s="104"/>
      <c r="L90" s="297">
        <v>437</v>
      </c>
      <c r="M90" s="297"/>
      <c r="N90" s="9" t="s">
        <v>394</v>
      </c>
      <c r="O90" s="13"/>
      <c r="P90" s="98" t="s">
        <v>2623</v>
      </c>
      <c r="Q90" s="61"/>
      <c r="R90" s="61"/>
      <c r="S90" s="61"/>
      <c r="T90" s="61"/>
      <c r="U90" s="61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31"/>
      <c r="AN90" s="32"/>
      <c r="AO90" s="33"/>
      <c r="AP90" s="34"/>
      <c r="AQ90" s="30"/>
      <c r="AR90" s="31"/>
      <c r="AS90" s="296">
        <f>ROUND(ROUND(L90*X91,0)*(1+AQ68),0)</f>
        <v>491</v>
      </c>
      <c r="AT90" s="22"/>
    </row>
    <row r="91" spans="1:46" ht="17.100000000000001" customHeight="1">
      <c r="A91" s="4">
        <v>15</v>
      </c>
      <c r="B91" s="5">
        <v>7359</v>
      </c>
      <c r="C91" s="6" t="s">
        <v>2124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62" t="s">
        <v>2624</v>
      </c>
      <c r="Q91" s="63"/>
      <c r="R91" s="63"/>
      <c r="S91" s="63"/>
      <c r="T91" s="63"/>
      <c r="U91" s="63"/>
      <c r="V91" s="95"/>
      <c r="W91" s="17" t="s">
        <v>2622</v>
      </c>
      <c r="X91" s="186">
        <v>0.9</v>
      </c>
      <c r="Y91" s="187"/>
      <c r="Z91" s="35" t="s">
        <v>2621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7" t="s">
        <v>2622</v>
      </c>
      <c r="AN91" s="186">
        <v>1</v>
      </c>
      <c r="AO91" s="186"/>
      <c r="AP91" s="43"/>
      <c r="AQ91" s="141"/>
      <c r="AR91" s="142"/>
      <c r="AS91" s="18">
        <f>ROUND(ROUND(ROUND(L90*X91,0)*AN91,0)*(1+AQ68),0)</f>
        <v>491</v>
      </c>
      <c r="AT91" s="22"/>
    </row>
    <row r="92" spans="1:46" ht="17.100000000000001" customHeight="1">
      <c r="A92" s="4">
        <v>15</v>
      </c>
      <c r="B92" s="5">
        <v>7360</v>
      </c>
      <c r="C92" s="6" t="s">
        <v>2825</v>
      </c>
      <c r="D92" s="188" t="s">
        <v>1302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10"/>
      <c r="P92" s="11"/>
      <c r="Q92" s="11"/>
      <c r="R92" s="11"/>
      <c r="S92" s="11"/>
      <c r="T92" s="21"/>
      <c r="U92" s="21"/>
      <c r="V92" s="75"/>
      <c r="W92" s="11"/>
      <c r="X92" s="36"/>
      <c r="Y92" s="3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29"/>
      <c r="AQ92" s="30"/>
      <c r="AR92" s="31"/>
      <c r="AS92" s="296">
        <f>ROUND(L94*(1+AQ68),0)</f>
        <v>589</v>
      </c>
      <c r="AT92" s="22"/>
    </row>
    <row r="93" spans="1:46" ht="17.100000000000001" customHeight="1">
      <c r="A93" s="4">
        <v>15</v>
      </c>
      <c r="B93" s="5">
        <v>7361</v>
      </c>
      <c r="C93" s="6" t="s">
        <v>532</v>
      </c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102"/>
      <c r="P93" s="14"/>
      <c r="Q93" s="15"/>
      <c r="R93" s="15"/>
      <c r="S93" s="15"/>
      <c r="T93" s="24"/>
      <c r="U93" s="24"/>
      <c r="V93" s="80"/>
      <c r="W93" s="80"/>
      <c r="X93" s="80"/>
      <c r="Y93" s="83"/>
      <c r="Z93" s="35" t="s">
        <v>2621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7" t="s">
        <v>2622</v>
      </c>
      <c r="AN93" s="250">
        <v>1</v>
      </c>
      <c r="AO93" s="251"/>
      <c r="AP93" s="85"/>
      <c r="AQ93" s="77"/>
      <c r="AR93" s="82"/>
      <c r="AS93" s="296">
        <f>ROUND(ROUND(L94*AN93,0)*(1+AQ68),0)</f>
        <v>589</v>
      </c>
      <c r="AT93" s="22"/>
    </row>
    <row r="94" spans="1:46" ht="17.100000000000001" customHeight="1">
      <c r="A94" s="4">
        <v>15</v>
      </c>
      <c r="B94" s="5">
        <v>7362</v>
      </c>
      <c r="C94" s="6" t="s">
        <v>2826</v>
      </c>
      <c r="D94" s="139"/>
      <c r="E94" s="140"/>
      <c r="F94" s="140"/>
      <c r="G94" s="103"/>
      <c r="H94" s="104"/>
      <c r="I94" s="104"/>
      <c r="J94" s="104"/>
      <c r="K94" s="104"/>
      <c r="L94" s="297">
        <v>471</v>
      </c>
      <c r="M94" s="297"/>
      <c r="N94" s="9" t="s">
        <v>394</v>
      </c>
      <c r="O94" s="13"/>
      <c r="P94" s="98" t="s">
        <v>2623</v>
      </c>
      <c r="Q94" s="61"/>
      <c r="R94" s="61"/>
      <c r="S94" s="61"/>
      <c r="T94" s="61"/>
      <c r="U94" s="61"/>
      <c r="V94" s="26"/>
      <c r="W94" s="9"/>
      <c r="X94" s="19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31"/>
      <c r="AN94" s="32"/>
      <c r="AO94" s="32"/>
      <c r="AP94" s="85"/>
      <c r="AQ94" s="77"/>
      <c r="AR94" s="82"/>
      <c r="AS94" s="296">
        <f>ROUND(ROUND(L94*X95,0)*(1+AQ68),0)</f>
        <v>530</v>
      </c>
      <c r="AT94" s="22"/>
    </row>
    <row r="95" spans="1:46" ht="17.100000000000001" customHeight="1">
      <c r="A95" s="4">
        <v>15</v>
      </c>
      <c r="B95" s="5">
        <v>7363</v>
      </c>
      <c r="C95" s="6" t="s">
        <v>2125</v>
      </c>
      <c r="D95" s="44"/>
      <c r="E95" s="45"/>
      <c r="F95" s="45"/>
      <c r="G95" s="105"/>
      <c r="H95" s="105"/>
      <c r="I95" s="105"/>
      <c r="J95" s="106"/>
      <c r="K95" s="106"/>
      <c r="L95" s="15"/>
      <c r="M95" s="15"/>
      <c r="N95" s="15"/>
      <c r="O95" s="16"/>
      <c r="P95" s="62" t="s">
        <v>2624</v>
      </c>
      <c r="Q95" s="63"/>
      <c r="R95" s="63"/>
      <c r="S95" s="63"/>
      <c r="T95" s="63"/>
      <c r="U95" s="63"/>
      <c r="V95" s="95"/>
      <c r="W95" s="17" t="s">
        <v>2622</v>
      </c>
      <c r="X95" s="186">
        <v>0.9</v>
      </c>
      <c r="Y95" s="187"/>
      <c r="Z95" s="35" t="s">
        <v>2621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7" t="s">
        <v>2622</v>
      </c>
      <c r="AN95" s="250">
        <v>1</v>
      </c>
      <c r="AO95" s="251"/>
      <c r="AP95" s="85"/>
      <c r="AQ95" s="77"/>
      <c r="AR95" s="82"/>
      <c r="AS95" s="18">
        <f>ROUND(ROUND(ROUND(L94*X95,0)*AN95,0)*(1+AQ68),0)</f>
        <v>530</v>
      </c>
      <c r="AT95" s="22"/>
    </row>
    <row r="96" spans="1:46" ht="17.100000000000001" customHeight="1">
      <c r="A96" s="4">
        <v>15</v>
      </c>
      <c r="B96" s="5">
        <v>7364</v>
      </c>
      <c r="C96" s="6" t="s">
        <v>2827</v>
      </c>
      <c r="D96" s="192" t="s">
        <v>1303</v>
      </c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10"/>
      <c r="P96" s="11"/>
      <c r="Q96" s="11"/>
      <c r="R96" s="11"/>
      <c r="S96" s="11"/>
      <c r="T96" s="21"/>
      <c r="U96" s="21"/>
      <c r="V96" s="75"/>
      <c r="W96" s="11"/>
      <c r="X96" s="36"/>
      <c r="Y96" s="3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31"/>
      <c r="AN96" s="32"/>
      <c r="AO96" s="32"/>
      <c r="AP96" s="85"/>
      <c r="AQ96" s="77"/>
      <c r="AR96" s="82"/>
      <c r="AS96" s="296">
        <f>ROUND(L98*(1+AQ68),0)</f>
        <v>631</v>
      </c>
      <c r="AT96" s="22"/>
    </row>
    <row r="97" spans="1:46" ht="17.100000000000001" customHeight="1">
      <c r="A97" s="4">
        <v>15</v>
      </c>
      <c r="B97" s="5">
        <v>7365</v>
      </c>
      <c r="C97" s="6" t="s">
        <v>1274</v>
      </c>
      <c r="D97" s="228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102"/>
      <c r="P97" s="14"/>
      <c r="Q97" s="15"/>
      <c r="R97" s="15"/>
      <c r="S97" s="15"/>
      <c r="T97" s="24"/>
      <c r="U97" s="24"/>
      <c r="V97" s="80"/>
      <c r="W97" s="80"/>
      <c r="X97" s="80"/>
      <c r="Y97" s="83"/>
      <c r="Z97" s="35" t="s">
        <v>2621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7" t="s">
        <v>2622</v>
      </c>
      <c r="AN97" s="186">
        <v>1</v>
      </c>
      <c r="AO97" s="186"/>
      <c r="AP97" s="85"/>
      <c r="AQ97" s="77"/>
      <c r="AR97" s="82"/>
      <c r="AS97" s="296">
        <f>ROUND(ROUND(L98*AN97,0)*(1+AQ68),0)</f>
        <v>631</v>
      </c>
      <c r="AT97" s="22"/>
    </row>
    <row r="98" spans="1:46" ht="17.100000000000001" customHeight="1">
      <c r="A98" s="4">
        <v>15</v>
      </c>
      <c r="B98" s="5">
        <v>7366</v>
      </c>
      <c r="C98" s="6" t="s">
        <v>2828</v>
      </c>
      <c r="D98" s="139"/>
      <c r="E98" s="140"/>
      <c r="F98" s="140"/>
      <c r="G98" s="103"/>
      <c r="H98" s="104"/>
      <c r="I98" s="104"/>
      <c r="J98" s="104"/>
      <c r="K98" s="104"/>
      <c r="L98" s="297">
        <v>505</v>
      </c>
      <c r="M98" s="297"/>
      <c r="N98" s="9" t="s">
        <v>394</v>
      </c>
      <c r="O98" s="13"/>
      <c r="P98" s="98" t="s">
        <v>2623</v>
      </c>
      <c r="Q98" s="61"/>
      <c r="R98" s="61"/>
      <c r="S98" s="61"/>
      <c r="T98" s="61"/>
      <c r="U98" s="61"/>
      <c r="V98" s="26"/>
      <c r="W98" s="9"/>
      <c r="X98" s="19"/>
      <c r="Y98" s="39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31"/>
      <c r="AN98" s="32"/>
      <c r="AO98" s="32"/>
      <c r="AP98" s="85"/>
      <c r="AQ98" s="77"/>
      <c r="AR98" s="82"/>
      <c r="AS98" s="296">
        <f>ROUND(ROUND(L98*X99,0)*(1+AQ68),0)</f>
        <v>569</v>
      </c>
      <c r="AT98" s="22"/>
    </row>
    <row r="99" spans="1:46" ht="17.100000000000001" customHeight="1">
      <c r="A99" s="4">
        <v>15</v>
      </c>
      <c r="B99" s="5">
        <v>7367</v>
      </c>
      <c r="C99" s="6" t="s">
        <v>2126</v>
      </c>
      <c r="D99" s="44"/>
      <c r="E99" s="45"/>
      <c r="F99" s="45"/>
      <c r="G99" s="105"/>
      <c r="H99" s="105"/>
      <c r="I99" s="105"/>
      <c r="J99" s="106"/>
      <c r="K99" s="106"/>
      <c r="L99" s="15"/>
      <c r="M99" s="15"/>
      <c r="N99" s="15"/>
      <c r="O99" s="16"/>
      <c r="P99" s="62" t="s">
        <v>2624</v>
      </c>
      <c r="Q99" s="63"/>
      <c r="R99" s="63"/>
      <c r="S99" s="63"/>
      <c r="T99" s="63"/>
      <c r="U99" s="63"/>
      <c r="V99" s="95"/>
      <c r="W99" s="17" t="s">
        <v>2622</v>
      </c>
      <c r="X99" s="186">
        <v>0.9</v>
      </c>
      <c r="Y99" s="187"/>
      <c r="Z99" s="35" t="s">
        <v>2621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7" t="s">
        <v>2622</v>
      </c>
      <c r="AN99" s="186">
        <v>1</v>
      </c>
      <c r="AO99" s="186"/>
      <c r="AP99" s="85"/>
      <c r="AQ99" s="77"/>
      <c r="AR99" s="82"/>
      <c r="AS99" s="18">
        <f>ROUND(ROUND(ROUND(L98*X99,0)*AN99,0)*(1+AQ68),0)</f>
        <v>569</v>
      </c>
      <c r="AT99" s="22"/>
    </row>
    <row r="100" spans="1:46" ht="17.100000000000001" customHeight="1">
      <c r="A100" s="4">
        <v>15</v>
      </c>
      <c r="B100" s="5">
        <v>7368</v>
      </c>
      <c r="C100" s="6" t="s">
        <v>2829</v>
      </c>
      <c r="D100" s="192" t="s">
        <v>2147</v>
      </c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10"/>
      <c r="P100" s="11"/>
      <c r="Q100" s="11"/>
      <c r="R100" s="11"/>
      <c r="S100" s="11"/>
      <c r="T100" s="21"/>
      <c r="U100" s="21"/>
      <c r="V100" s="75"/>
      <c r="W100" s="11"/>
      <c r="X100" s="36"/>
      <c r="Y100" s="37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31"/>
      <c r="AN100" s="32"/>
      <c r="AO100" s="32"/>
      <c r="AP100" s="85"/>
      <c r="AQ100" s="77"/>
      <c r="AR100" s="82"/>
      <c r="AS100" s="296">
        <f>ROUND(L102*(1+AQ68),0)</f>
        <v>674</v>
      </c>
      <c r="AT100" s="22"/>
    </row>
    <row r="101" spans="1:46" ht="17.100000000000001" customHeight="1">
      <c r="A101" s="4">
        <v>15</v>
      </c>
      <c r="B101" s="5">
        <v>7369</v>
      </c>
      <c r="C101" s="6" t="s">
        <v>533</v>
      </c>
      <c r="D101" s="228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102"/>
      <c r="P101" s="14"/>
      <c r="Q101" s="15"/>
      <c r="R101" s="15"/>
      <c r="S101" s="15"/>
      <c r="T101" s="24"/>
      <c r="U101" s="24"/>
      <c r="V101" s="80"/>
      <c r="W101" s="80"/>
      <c r="X101" s="80"/>
      <c r="Y101" s="83"/>
      <c r="Z101" s="35" t="s">
        <v>2621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7" t="s">
        <v>2622</v>
      </c>
      <c r="AN101" s="186">
        <v>1</v>
      </c>
      <c r="AO101" s="186"/>
      <c r="AP101" s="85"/>
      <c r="AQ101" s="77"/>
      <c r="AR101" s="82"/>
      <c r="AS101" s="296">
        <f>ROUND(ROUND(L102*AN101,0)*(1+AQ68),0)</f>
        <v>674</v>
      </c>
      <c r="AT101" s="22"/>
    </row>
    <row r="102" spans="1:46" ht="17.100000000000001" customHeight="1">
      <c r="A102" s="4">
        <v>15</v>
      </c>
      <c r="B102" s="5">
        <v>7370</v>
      </c>
      <c r="C102" s="6" t="s">
        <v>2830</v>
      </c>
      <c r="D102" s="139"/>
      <c r="E102" s="140"/>
      <c r="F102" s="140"/>
      <c r="G102" s="103"/>
      <c r="H102" s="104"/>
      <c r="I102" s="104"/>
      <c r="J102" s="104"/>
      <c r="K102" s="104"/>
      <c r="L102" s="297">
        <v>539</v>
      </c>
      <c r="M102" s="297"/>
      <c r="N102" s="9" t="s">
        <v>394</v>
      </c>
      <c r="O102" s="13"/>
      <c r="P102" s="98" t="s">
        <v>2623</v>
      </c>
      <c r="Q102" s="61"/>
      <c r="R102" s="61"/>
      <c r="S102" s="61"/>
      <c r="T102" s="61"/>
      <c r="U102" s="61"/>
      <c r="V102" s="26"/>
      <c r="W102" s="9"/>
      <c r="X102" s="19"/>
      <c r="Y102" s="39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31"/>
      <c r="AN102" s="32"/>
      <c r="AO102" s="32"/>
      <c r="AP102" s="85"/>
      <c r="AQ102" s="77"/>
      <c r="AR102" s="82"/>
      <c r="AS102" s="296">
        <f>ROUND(ROUND(L102*X103,0)*(1+AQ68),0)</f>
        <v>606</v>
      </c>
      <c r="AT102" s="22"/>
    </row>
    <row r="103" spans="1:46" ht="17.100000000000001" customHeight="1">
      <c r="A103" s="4">
        <v>15</v>
      </c>
      <c r="B103" s="5">
        <v>7371</v>
      </c>
      <c r="C103" s="6" t="s">
        <v>2127</v>
      </c>
      <c r="D103" s="44"/>
      <c r="E103" s="45"/>
      <c r="F103" s="45"/>
      <c r="G103" s="105"/>
      <c r="H103" s="105"/>
      <c r="I103" s="105"/>
      <c r="J103" s="106"/>
      <c r="K103" s="106"/>
      <c r="L103" s="15"/>
      <c r="M103" s="15"/>
      <c r="N103" s="15"/>
      <c r="O103" s="16"/>
      <c r="P103" s="62" t="s">
        <v>2624</v>
      </c>
      <c r="Q103" s="63"/>
      <c r="R103" s="63"/>
      <c r="S103" s="63"/>
      <c r="T103" s="63"/>
      <c r="U103" s="63"/>
      <c r="V103" s="95"/>
      <c r="W103" s="17" t="s">
        <v>2622</v>
      </c>
      <c r="X103" s="186">
        <v>0.9</v>
      </c>
      <c r="Y103" s="187"/>
      <c r="Z103" s="35" t="s">
        <v>2621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7" t="s">
        <v>2622</v>
      </c>
      <c r="AN103" s="186">
        <v>1</v>
      </c>
      <c r="AO103" s="186"/>
      <c r="AP103" s="85"/>
      <c r="AQ103" s="77"/>
      <c r="AR103" s="82"/>
      <c r="AS103" s="18">
        <f>ROUND(ROUND(ROUND(L102*X103,0)*AN103,0)*(1+AQ68),0)</f>
        <v>606</v>
      </c>
      <c r="AT103" s="22"/>
    </row>
    <row r="104" spans="1:46" ht="17.100000000000001" customHeight="1">
      <c r="A104" s="4">
        <v>15</v>
      </c>
      <c r="B104" s="5">
        <v>7372</v>
      </c>
      <c r="C104" s="6" t="s">
        <v>2831</v>
      </c>
      <c r="D104" s="192" t="s">
        <v>2148</v>
      </c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10"/>
      <c r="P104" s="11"/>
      <c r="Q104" s="11"/>
      <c r="R104" s="11"/>
      <c r="S104" s="11"/>
      <c r="T104" s="21"/>
      <c r="U104" s="21"/>
      <c r="V104" s="75"/>
      <c r="W104" s="11"/>
      <c r="X104" s="36"/>
      <c r="Y104" s="37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31"/>
      <c r="AN104" s="32"/>
      <c r="AO104" s="32"/>
      <c r="AP104" s="85"/>
      <c r="AQ104" s="77"/>
      <c r="AR104" s="82"/>
      <c r="AS104" s="296">
        <f>ROUND(L106*(1+AQ68),0)</f>
        <v>716</v>
      </c>
      <c r="AT104" s="22"/>
    </row>
    <row r="105" spans="1:46" ht="17.100000000000001" customHeight="1">
      <c r="A105" s="4">
        <v>15</v>
      </c>
      <c r="B105" s="5">
        <v>7373</v>
      </c>
      <c r="C105" s="6" t="s">
        <v>1275</v>
      </c>
      <c r="D105" s="270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102"/>
      <c r="P105" s="14"/>
      <c r="Q105" s="15"/>
      <c r="R105" s="15"/>
      <c r="S105" s="15"/>
      <c r="T105" s="24"/>
      <c r="U105" s="24"/>
      <c r="V105" s="80"/>
      <c r="W105" s="80"/>
      <c r="X105" s="80"/>
      <c r="Y105" s="83"/>
      <c r="Z105" s="35" t="s">
        <v>2621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7" t="s">
        <v>2622</v>
      </c>
      <c r="AN105" s="186">
        <v>1</v>
      </c>
      <c r="AO105" s="186"/>
      <c r="AP105" s="85"/>
      <c r="AQ105" s="77"/>
      <c r="AR105" s="82"/>
      <c r="AS105" s="296">
        <f>ROUND(ROUND(L106*AN105,0)*(1+AQ68),0)</f>
        <v>716</v>
      </c>
      <c r="AT105" s="22"/>
    </row>
    <row r="106" spans="1:46" ht="17.100000000000001" customHeight="1">
      <c r="A106" s="4">
        <v>15</v>
      </c>
      <c r="B106" s="5">
        <v>7374</v>
      </c>
      <c r="C106" s="6" t="s">
        <v>2832</v>
      </c>
      <c r="D106" s="139"/>
      <c r="E106" s="140"/>
      <c r="F106" s="140"/>
      <c r="G106" s="103"/>
      <c r="H106" s="104"/>
      <c r="I106" s="104"/>
      <c r="J106" s="104"/>
      <c r="K106" s="104"/>
      <c r="L106" s="297">
        <v>573</v>
      </c>
      <c r="M106" s="297"/>
      <c r="N106" s="9" t="s">
        <v>394</v>
      </c>
      <c r="O106" s="13"/>
      <c r="P106" s="98" t="s">
        <v>2623</v>
      </c>
      <c r="Q106" s="61"/>
      <c r="R106" s="61"/>
      <c r="S106" s="61"/>
      <c r="T106" s="61"/>
      <c r="U106" s="61"/>
      <c r="V106" s="26"/>
      <c r="W106" s="9"/>
      <c r="X106" s="19"/>
      <c r="Y106" s="39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1"/>
      <c r="AN106" s="32"/>
      <c r="AO106" s="32"/>
      <c r="AP106" s="85"/>
      <c r="AQ106" s="77"/>
      <c r="AR106" s="82"/>
      <c r="AS106" s="296">
        <f>ROUND(ROUND(L106*X107,0)*(1+AQ68),0)</f>
        <v>645</v>
      </c>
      <c r="AT106" s="22"/>
    </row>
    <row r="107" spans="1:46" ht="17.100000000000001" customHeight="1">
      <c r="A107" s="4">
        <v>15</v>
      </c>
      <c r="B107" s="5">
        <v>7375</v>
      </c>
      <c r="C107" s="6" t="s">
        <v>2128</v>
      </c>
      <c r="D107" s="44"/>
      <c r="E107" s="45"/>
      <c r="F107" s="45"/>
      <c r="G107" s="105"/>
      <c r="H107" s="105"/>
      <c r="I107" s="105"/>
      <c r="J107" s="106"/>
      <c r="K107" s="106"/>
      <c r="L107" s="15"/>
      <c r="M107" s="15"/>
      <c r="N107" s="15"/>
      <c r="O107" s="16"/>
      <c r="P107" s="62" t="s">
        <v>2624</v>
      </c>
      <c r="Q107" s="63"/>
      <c r="R107" s="63"/>
      <c r="S107" s="63"/>
      <c r="T107" s="63"/>
      <c r="U107" s="63"/>
      <c r="V107" s="95"/>
      <c r="W107" s="17" t="s">
        <v>2622</v>
      </c>
      <c r="X107" s="186">
        <v>0.9</v>
      </c>
      <c r="Y107" s="187"/>
      <c r="Z107" s="35" t="s">
        <v>2621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7" t="s">
        <v>2622</v>
      </c>
      <c r="AN107" s="186">
        <v>1</v>
      </c>
      <c r="AO107" s="186"/>
      <c r="AP107" s="85"/>
      <c r="AQ107" s="77"/>
      <c r="AR107" s="82"/>
      <c r="AS107" s="18">
        <f>ROUND(ROUND(ROUND(L106*X107,0)*AN107,0)*(1+AQ68),0)</f>
        <v>645</v>
      </c>
      <c r="AT107" s="22"/>
    </row>
    <row r="108" spans="1:46" ht="17.100000000000001" customHeight="1">
      <c r="A108" s="4">
        <v>15</v>
      </c>
      <c r="B108" s="5">
        <v>7376</v>
      </c>
      <c r="C108" s="6" t="s">
        <v>2833</v>
      </c>
      <c r="D108" s="192" t="s">
        <v>1304</v>
      </c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10"/>
      <c r="P108" s="11"/>
      <c r="Q108" s="11"/>
      <c r="R108" s="11"/>
      <c r="S108" s="11"/>
      <c r="T108" s="21"/>
      <c r="U108" s="21"/>
      <c r="V108" s="75"/>
      <c r="W108" s="11"/>
      <c r="X108" s="36"/>
      <c r="Y108" s="3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31"/>
      <c r="AN108" s="32"/>
      <c r="AO108" s="32"/>
      <c r="AP108" s="85"/>
      <c r="AQ108" s="77"/>
      <c r="AR108" s="82"/>
      <c r="AS108" s="296">
        <f>ROUND(L110*(1+AQ68),0)</f>
        <v>759</v>
      </c>
      <c r="AT108" s="22"/>
    </row>
    <row r="109" spans="1:46" ht="17.100000000000001" customHeight="1">
      <c r="A109" s="4">
        <v>15</v>
      </c>
      <c r="B109" s="5">
        <v>7377</v>
      </c>
      <c r="C109" s="6" t="s">
        <v>534</v>
      </c>
      <c r="D109" s="228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82"/>
      <c r="P109" s="14"/>
      <c r="Q109" s="15"/>
      <c r="R109" s="15"/>
      <c r="S109" s="15"/>
      <c r="T109" s="24"/>
      <c r="U109" s="24"/>
      <c r="V109" s="80"/>
      <c r="W109" s="80"/>
      <c r="X109" s="80"/>
      <c r="Y109" s="83"/>
      <c r="Z109" s="35" t="s">
        <v>2621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7" t="s">
        <v>2622</v>
      </c>
      <c r="AN109" s="186">
        <v>1</v>
      </c>
      <c r="AO109" s="186"/>
      <c r="AP109" s="85"/>
      <c r="AQ109" s="77"/>
      <c r="AR109" s="82"/>
      <c r="AS109" s="296">
        <f>ROUND(ROUND(L110*AN109,0)*(1+AQ68),0)</f>
        <v>759</v>
      </c>
      <c r="AT109" s="22"/>
    </row>
    <row r="110" spans="1:46" ht="17.100000000000001" customHeight="1">
      <c r="A110" s="4">
        <v>15</v>
      </c>
      <c r="B110" s="5">
        <v>7378</v>
      </c>
      <c r="C110" s="6" t="s">
        <v>2834</v>
      </c>
      <c r="D110" s="139"/>
      <c r="E110" s="140"/>
      <c r="F110" s="140"/>
      <c r="G110" s="96"/>
      <c r="K110" s="78"/>
      <c r="L110" s="297">
        <v>607</v>
      </c>
      <c r="M110" s="297"/>
      <c r="N110" s="9" t="s">
        <v>394</v>
      </c>
      <c r="O110" s="13"/>
      <c r="P110" s="98" t="s">
        <v>2623</v>
      </c>
      <c r="Q110" s="61"/>
      <c r="R110" s="61"/>
      <c r="S110" s="61"/>
      <c r="T110" s="61"/>
      <c r="U110" s="61"/>
      <c r="V110" s="26"/>
      <c r="W110" s="9"/>
      <c r="X110" s="19"/>
      <c r="Y110" s="39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31"/>
      <c r="AN110" s="32"/>
      <c r="AO110" s="32"/>
      <c r="AP110" s="85"/>
      <c r="AQ110" s="77"/>
      <c r="AR110" s="82"/>
      <c r="AS110" s="296">
        <f>ROUND(ROUND(L110*X111,0)*(1+AQ68),0)</f>
        <v>683</v>
      </c>
      <c r="AT110" s="22"/>
    </row>
    <row r="111" spans="1:46" ht="17.100000000000001" customHeight="1">
      <c r="A111" s="4">
        <v>15</v>
      </c>
      <c r="B111" s="5">
        <v>7379</v>
      </c>
      <c r="C111" s="6" t="s">
        <v>2129</v>
      </c>
      <c r="D111" s="44"/>
      <c r="E111" s="45"/>
      <c r="F111" s="45"/>
      <c r="G111" s="92"/>
      <c r="H111" s="92"/>
      <c r="I111" s="92"/>
      <c r="J111" s="80"/>
      <c r="K111" s="80"/>
      <c r="L111" s="15"/>
      <c r="M111" s="15"/>
      <c r="N111" s="15"/>
      <c r="O111" s="16"/>
      <c r="P111" s="62" t="s">
        <v>2624</v>
      </c>
      <c r="Q111" s="63"/>
      <c r="R111" s="63"/>
      <c r="S111" s="63"/>
      <c r="T111" s="63"/>
      <c r="U111" s="63"/>
      <c r="V111" s="95"/>
      <c r="W111" s="17" t="s">
        <v>2622</v>
      </c>
      <c r="X111" s="186">
        <v>0.9</v>
      </c>
      <c r="Y111" s="187"/>
      <c r="Z111" s="35" t="s">
        <v>2621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7" t="s">
        <v>2622</v>
      </c>
      <c r="AN111" s="186">
        <v>1</v>
      </c>
      <c r="AO111" s="186"/>
      <c r="AP111" s="85"/>
      <c r="AQ111" s="77"/>
      <c r="AR111" s="82"/>
      <c r="AS111" s="18">
        <f>ROUND(ROUND(ROUND(L110*X111,0)*AN111,0)*(1+AQ68),0)</f>
        <v>683</v>
      </c>
      <c r="AT111" s="22"/>
    </row>
    <row r="112" spans="1:46" ht="17.100000000000001" customHeight="1">
      <c r="A112" s="4">
        <v>15</v>
      </c>
      <c r="B112" s="5">
        <v>7380</v>
      </c>
      <c r="C112" s="6" t="s">
        <v>2835</v>
      </c>
      <c r="D112" s="192" t="s">
        <v>2149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93"/>
      <c r="P112" s="11"/>
      <c r="Q112" s="11"/>
      <c r="R112" s="11"/>
      <c r="S112" s="11"/>
      <c r="T112" s="21"/>
      <c r="U112" s="21"/>
      <c r="V112" s="75"/>
      <c r="W112" s="11"/>
      <c r="X112" s="36"/>
      <c r="Y112" s="37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31"/>
      <c r="AN112" s="32"/>
      <c r="AO112" s="32"/>
      <c r="AP112" s="85"/>
      <c r="AQ112" s="77"/>
      <c r="AR112" s="82"/>
      <c r="AS112" s="296">
        <f>ROUND(L114*(1+AQ68),0)</f>
        <v>801</v>
      </c>
      <c r="AT112" s="22"/>
    </row>
    <row r="113" spans="1:46" ht="17.100000000000001" customHeight="1">
      <c r="A113" s="4">
        <v>15</v>
      </c>
      <c r="B113" s="5">
        <v>7381</v>
      </c>
      <c r="C113" s="6" t="s">
        <v>1276</v>
      </c>
      <c r="D113" s="228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94"/>
      <c r="P113" s="14"/>
      <c r="Q113" s="15"/>
      <c r="R113" s="15"/>
      <c r="S113" s="15"/>
      <c r="T113" s="24"/>
      <c r="U113" s="24"/>
      <c r="V113" s="80"/>
      <c r="W113" s="80"/>
      <c r="X113" s="80"/>
      <c r="Y113" s="83"/>
      <c r="Z113" s="35" t="s">
        <v>2621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7" t="s">
        <v>2622</v>
      </c>
      <c r="AN113" s="186">
        <v>1</v>
      </c>
      <c r="AO113" s="186"/>
      <c r="AP113" s="85"/>
      <c r="AQ113" s="77"/>
      <c r="AR113" s="82"/>
      <c r="AS113" s="296">
        <f>ROUND(ROUND(L114*AN113,0)*(1+AQ68),0)</f>
        <v>801</v>
      </c>
      <c r="AT113" s="22"/>
    </row>
    <row r="114" spans="1:46" ht="17.100000000000001" customHeight="1">
      <c r="A114" s="4">
        <v>15</v>
      </c>
      <c r="B114" s="5">
        <v>7382</v>
      </c>
      <c r="C114" s="6" t="s">
        <v>2836</v>
      </c>
      <c r="D114" s="139"/>
      <c r="E114" s="140"/>
      <c r="F114" s="140"/>
      <c r="G114" s="96"/>
      <c r="K114" s="78"/>
      <c r="L114" s="297">
        <v>641</v>
      </c>
      <c r="M114" s="297"/>
      <c r="N114" s="9" t="s">
        <v>394</v>
      </c>
      <c r="O114" s="13"/>
      <c r="P114" s="98" t="s">
        <v>2623</v>
      </c>
      <c r="Q114" s="61"/>
      <c r="R114" s="61"/>
      <c r="S114" s="61"/>
      <c r="T114" s="61"/>
      <c r="U114" s="61"/>
      <c r="V114" s="26"/>
      <c r="W114" s="9"/>
      <c r="X114" s="19"/>
      <c r="Y114" s="39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31"/>
      <c r="AN114" s="32"/>
      <c r="AO114" s="32"/>
      <c r="AP114" s="85"/>
      <c r="AQ114" s="77"/>
      <c r="AR114" s="82"/>
      <c r="AS114" s="296">
        <f>ROUND(ROUND(L114*X115,0)*(1+AQ68),0)</f>
        <v>721</v>
      </c>
      <c r="AT114" s="22"/>
    </row>
    <row r="115" spans="1:46" ht="17.100000000000001" customHeight="1">
      <c r="A115" s="4">
        <v>15</v>
      </c>
      <c r="B115" s="5">
        <v>7383</v>
      </c>
      <c r="C115" s="6" t="s">
        <v>2130</v>
      </c>
      <c r="D115" s="44"/>
      <c r="E115" s="45"/>
      <c r="F115" s="45"/>
      <c r="G115" s="92"/>
      <c r="H115" s="92"/>
      <c r="I115" s="92"/>
      <c r="J115" s="80"/>
      <c r="K115" s="80"/>
      <c r="L115" s="15"/>
      <c r="M115" s="15"/>
      <c r="N115" s="15"/>
      <c r="O115" s="16"/>
      <c r="P115" s="62" t="s">
        <v>2624</v>
      </c>
      <c r="Q115" s="63"/>
      <c r="R115" s="63"/>
      <c r="S115" s="63"/>
      <c r="T115" s="63"/>
      <c r="U115" s="63"/>
      <c r="V115" s="95"/>
      <c r="W115" s="17" t="s">
        <v>2622</v>
      </c>
      <c r="X115" s="186">
        <v>0.9</v>
      </c>
      <c r="Y115" s="187"/>
      <c r="Z115" s="35" t="s">
        <v>2621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7" t="s">
        <v>2622</v>
      </c>
      <c r="AN115" s="186">
        <v>1</v>
      </c>
      <c r="AO115" s="186"/>
      <c r="AP115" s="85"/>
      <c r="AQ115" s="77"/>
      <c r="AR115" s="82"/>
      <c r="AS115" s="18">
        <f>ROUND(ROUND(ROUND(L114*X115,0)*AN115,0)*(1+AQ68),0)</f>
        <v>721</v>
      </c>
      <c r="AT115" s="22"/>
    </row>
    <row r="116" spans="1:46" ht="17.100000000000001" customHeight="1">
      <c r="A116" s="4">
        <v>15</v>
      </c>
      <c r="B116" s="5">
        <v>7384</v>
      </c>
      <c r="C116" s="6" t="s">
        <v>2837</v>
      </c>
      <c r="D116" s="192" t="s">
        <v>2150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93"/>
      <c r="P116" s="11"/>
      <c r="Q116" s="11"/>
      <c r="R116" s="11"/>
      <c r="S116" s="11"/>
      <c r="T116" s="21"/>
      <c r="U116" s="21"/>
      <c r="V116" s="75"/>
      <c r="W116" s="11"/>
      <c r="X116" s="36"/>
      <c r="Y116" s="3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31"/>
      <c r="AN116" s="32"/>
      <c r="AO116" s="32"/>
      <c r="AP116" s="85"/>
      <c r="AQ116" s="77"/>
      <c r="AR116" s="82"/>
      <c r="AS116" s="296">
        <f>ROUND(L118*(1+AQ68),0)</f>
        <v>844</v>
      </c>
      <c r="AT116" s="22"/>
    </row>
    <row r="117" spans="1:46" ht="17.100000000000001" customHeight="1">
      <c r="A117" s="4">
        <v>15</v>
      </c>
      <c r="B117" s="5">
        <v>7385</v>
      </c>
      <c r="C117" s="6" t="s">
        <v>535</v>
      </c>
      <c r="D117" s="228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94"/>
      <c r="P117" s="14"/>
      <c r="Q117" s="15"/>
      <c r="R117" s="15"/>
      <c r="S117" s="15"/>
      <c r="T117" s="24"/>
      <c r="U117" s="24"/>
      <c r="V117" s="80"/>
      <c r="W117" s="80"/>
      <c r="X117" s="80"/>
      <c r="Y117" s="83"/>
      <c r="Z117" s="35" t="s">
        <v>2621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7" t="s">
        <v>2622</v>
      </c>
      <c r="AN117" s="186">
        <v>1</v>
      </c>
      <c r="AO117" s="186"/>
      <c r="AP117" s="85"/>
      <c r="AQ117" s="77"/>
      <c r="AR117" s="82"/>
      <c r="AS117" s="296">
        <f>ROUND(ROUND(L118*AN117,0)*(1+AQ68),0)</f>
        <v>844</v>
      </c>
      <c r="AT117" s="22"/>
    </row>
    <row r="118" spans="1:46" ht="17.100000000000001" customHeight="1">
      <c r="A118" s="4">
        <v>15</v>
      </c>
      <c r="B118" s="5">
        <v>7386</v>
      </c>
      <c r="C118" s="6" t="s">
        <v>2838</v>
      </c>
      <c r="D118" s="139"/>
      <c r="E118" s="140"/>
      <c r="F118" s="140"/>
      <c r="G118" s="96"/>
      <c r="K118" s="78"/>
      <c r="L118" s="297">
        <v>675</v>
      </c>
      <c r="M118" s="297"/>
      <c r="N118" s="9" t="s">
        <v>394</v>
      </c>
      <c r="O118" s="13"/>
      <c r="P118" s="98" t="s">
        <v>2623</v>
      </c>
      <c r="Q118" s="61"/>
      <c r="R118" s="61"/>
      <c r="S118" s="61"/>
      <c r="T118" s="61"/>
      <c r="U118" s="61"/>
      <c r="V118" s="26"/>
      <c r="W118" s="9"/>
      <c r="X118" s="19"/>
      <c r="Y118" s="39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31"/>
      <c r="AN118" s="32"/>
      <c r="AO118" s="32"/>
      <c r="AP118" s="85"/>
      <c r="AQ118" s="77"/>
      <c r="AR118" s="82"/>
      <c r="AS118" s="296">
        <f>ROUND(ROUND(L118*X119,0)*(1+AQ68),0)</f>
        <v>760</v>
      </c>
      <c r="AT118" s="22"/>
    </row>
    <row r="119" spans="1:46" ht="17.100000000000001" customHeight="1">
      <c r="A119" s="4">
        <v>15</v>
      </c>
      <c r="B119" s="5">
        <v>7387</v>
      </c>
      <c r="C119" s="6" t="s">
        <v>2131</v>
      </c>
      <c r="D119" s="44"/>
      <c r="E119" s="45"/>
      <c r="F119" s="45"/>
      <c r="G119" s="92"/>
      <c r="H119" s="92"/>
      <c r="I119" s="92"/>
      <c r="J119" s="80"/>
      <c r="K119" s="80"/>
      <c r="L119" s="15"/>
      <c r="M119" s="15"/>
      <c r="N119" s="15"/>
      <c r="O119" s="16"/>
      <c r="P119" s="62" t="s">
        <v>2624</v>
      </c>
      <c r="Q119" s="63"/>
      <c r="R119" s="63"/>
      <c r="S119" s="63"/>
      <c r="T119" s="63"/>
      <c r="U119" s="63"/>
      <c r="V119" s="95"/>
      <c r="W119" s="17" t="s">
        <v>2622</v>
      </c>
      <c r="X119" s="186">
        <v>0.9</v>
      </c>
      <c r="Y119" s="187"/>
      <c r="Z119" s="35" t="s">
        <v>2621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7" t="s">
        <v>2622</v>
      </c>
      <c r="AN119" s="186">
        <v>1</v>
      </c>
      <c r="AO119" s="186"/>
      <c r="AP119" s="79"/>
      <c r="AQ119" s="80"/>
      <c r="AR119" s="83"/>
      <c r="AS119" s="18">
        <f>ROUND(ROUND(ROUND(L118*X119,0)*AN119,0)*(1+AQ68),0)</f>
        <v>760</v>
      </c>
      <c r="AT119" s="183"/>
    </row>
    <row r="120" spans="1:46" ht="17.100000000000001" customHeight="1">
      <c r="A120" s="72"/>
    </row>
    <row r="121" spans="1:46" ht="17.100000000000001" customHeight="1">
      <c r="A121" s="20"/>
      <c r="B121" s="20"/>
      <c r="C121" s="9"/>
      <c r="D121" s="9"/>
      <c r="E121" s="9"/>
      <c r="F121" s="9"/>
      <c r="G121" s="9"/>
      <c r="H121" s="9"/>
      <c r="I121" s="25"/>
      <c r="J121" s="25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9"/>
      <c r="V121" s="19"/>
      <c r="W121" s="9"/>
      <c r="X121" s="141"/>
      <c r="Y121" s="23"/>
      <c r="Z121" s="9"/>
      <c r="AA121" s="9"/>
      <c r="AB121" s="9"/>
      <c r="AC121" s="141"/>
      <c r="AD121" s="23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7"/>
      <c r="AT121" s="77"/>
    </row>
    <row r="122" spans="1:46" ht="17.100000000000001" customHeight="1">
      <c r="A122" s="20"/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9"/>
      <c r="V122" s="19"/>
      <c r="W122" s="9"/>
      <c r="X122" s="19"/>
      <c r="Y122" s="23"/>
      <c r="Z122" s="9"/>
      <c r="AA122" s="9"/>
      <c r="AB122" s="9"/>
      <c r="AC122" s="141"/>
      <c r="AD122" s="23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7"/>
      <c r="AT122" s="77"/>
    </row>
    <row r="123" spans="1:46" ht="17.100000000000001" customHeight="1">
      <c r="A123" s="20"/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9"/>
      <c r="V123" s="19"/>
      <c r="W123" s="9"/>
      <c r="X123" s="19"/>
      <c r="Y123" s="23"/>
      <c r="Z123" s="9"/>
      <c r="AA123" s="9"/>
      <c r="AB123" s="9"/>
      <c r="AC123" s="8"/>
      <c r="AD123" s="8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27"/>
      <c r="AT123" s="77"/>
    </row>
    <row r="124" spans="1:46" ht="17.100000000000001" customHeight="1">
      <c r="A124" s="20"/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8"/>
      <c r="U124" s="84"/>
      <c r="V124" s="84"/>
      <c r="W124" s="77"/>
      <c r="X124" s="84"/>
      <c r="Y124" s="23"/>
      <c r="Z124" s="9"/>
      <c r="AA124" s="9"/>
      <c r="AB124" s="9"/>
      <c r="AC124" s="141"/>
      <c r="AD124" s="23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7"/>
      <c r="AT124" s="77"/>
    </row>
    <row r="125" spans="1:46" ht="17.100000000000001" customHeight="1">
      <c r="A125" s="20"/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9"/>
      <c r="U125" s="141"/>
      <c r="V125" s="23"/>
      <c r="W125" s="9"/>
      <c r="X125" s="19"/>
      <c r="Y125" s="23"/>
      <c r="Z125" s="9"/>
      <c r="AA125" s="9"/>
      <c r="AB125" s="9"/>
      <c r="AC125" s="141"/>
      <c r="AD125" s="23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7"/>
      <c r="AT125" s="77"/>
    </row>
    <row r="126" spans="1:46" ht="17.100000000000001" customHeight="1">
      <c r="A126" s="20"/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9"/>
      <c r="V126" s="23"/>
      <c r="W126" s="9"/>
      <c r="X126" s="19"/>
      <c r="Y126" s="23"/>
      <c r="Z126" s="9"/>
      <c r="AA126" s="9"/>
      <c r="AB126" s="9"/>
      <c r="AC126" s="8"/>
      <c r="AD126" s="8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27"/>
      <c r="AT126" s="77"/>
    </row>
    <row r="127" spans="1:46" ht="17.100000000000001" customHeight="1">
      <c r="A127" s="20"/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9"/>
      <c r="V127" s="23"/>
      <c r="W127" s="9"/>
      <c r="X127" s="141"/>
      <c r="Y127" s="23"/>
      <c r="Z127" s="9"/>
      <c r="AA127" s="9"/>
      <c r="AB127" s="9"/>
      <c r="AC127" s="141"/>
      <c r="AD127" s="23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7"/>
      <c r="AT127" s="77"/>
    </row>
  </sheetData>
  <mergeCells count="136">
    <mergeCell ref="AN95:AO95"/>
    <mergeCell ref="D112:N113"/>
    <mergeCell ref="AN113:AO113"/>
    <mergeCell ref="L114:M114"/>
    <mergeCell ref="X115:Y115"/>
    <mergeCell ref="AN115:AO115"/>
    <mergeCell ref="L98:M98"/>
    <mergeCell ref="X99:Y99"/>
    <mergeCell ref="AN99:AO99"/>
    <mergeCell ref="D104:N105"/>
    <mergeCell ref="AN105:AO105"/>
    <mergeCell ref="X107:Y107"/>
    <mergeCell ref="AN107:AO107"/>
    <mergeCell ref="L106:M106"/>
    <mergeCell ref="L102:M102"/>
    <mergeCell ref="X103:Y103"/>
    <mergeCell ref="AN69:AO69"/>
    <mergeCell ref="AN93:AO93"/>
    <mergeCell ref="D92:N93"/>
    <mergeCell ref="D56:N57"/>
    <mergeCell ref="AN57:AO57"/>
    <mergeCell ref="L58:M58"/>
    <mergeCell ref="AN59:AO59"/>
    <mergeCell ref="D60:N61"/>
    <mergeCell ref="D68:N69"/>
    <mergeCell ref="L74:M74"/>
    <mergeCell ref="L78:M78"/>
    <mergeCell ref="X79:Y79"/>
    <mergeCell ref="AN79:AO79"/>
    <mergeCell ref="L66:M66"/>
    <mergeCell ref="X67:Y67"/>
    <mergeCell ref="AN67:AO67"/>
    <mergeCell ref="D72:N73"/>
    <mergeCell ref="AN73:AO73"/>
    <mergeCell ref="AN71:AO71"/>
    <mergeCell ref="X75:Y75"/>
    <mergeCell ref="AN75:AO75"/>
    <mergeCell ref="D80:N81"/>
    <mergeCell ref="AN81:AO81"/>
    <mergeCell ref="L82:M82"/>
    <mergeCell ref="D8:N9"/>
    <mergeCell ref="D16:N17"/>
    <mergeCell ref="D24:N25"/>
    <mergeCell ref="D32:N33"/>
    <mergeCell ref="L10:M10"/>
    <mergeCell ref="L26:M26"/>
    <mergeCell ref="L18:M18"/>
    <mergeCell ref="D20:N21"/>
    <mergeCell ref="AN13:AO13"/>
    <mergeCell ref="L14:M14"/>
    <mergeCell ref="X15:Y15"/>
    <mergeCell ref="AN15:AO15"/>
    <mergeCell ref="D12:N13"/>
    <mergeCell ref="L22:M22"/>
    <mergeCell ref="L30:M30"/>
    <mergeCell ref="AN23:AO23"/>
    <mergeCell ref="D28:N29"/>
    <mergeCell ref="AN29:AO29"/>
    <mergeCell ref="AN27:AO27"/>
    <mergeCell ref="AN9:AO9"/>
    <mergeCell ref="AN11:AO11"/>
    <mergeCell ref="X11:Y11"/>
    <mergeCell ref="L62:M62"/>
    <mergeCell ref="D52:N53"/>
    <mergeCell ref="X39:Y39"/>
    <mergeCell ref="AN39:AO39"/>
    <mergeCell ref="AQ68:AR68"/>
    <mergeCell ref="AQ28:AR28"/>
    <mergeCell ref="X31:Y31"/>
    <mergeCell ref="AN31:AO31"/>
    <mergeCell ref="X59:Y59"/>
    <mergeCell ref="D64:N65"/>
    <mergeCell ref="X35:Y35"/>
    <mergeCell ref="L54:M54"/>
    <mergeCell ref="AN65:AO65"/>
    <mergeCell ref="D36:N37"/>
    <mergeCell ref="AN37:AO37"/>
    <mergeCell ref="L38:M38"/>
    <mergeCell ref="AN35:AO35"/>
    <mergeCell ref="L34:M34"/>
    <mergeCell ref="D40:N41"/>
    <mergeCell ref="L42:M42"/>
    <mergeCell ref="AN41:AO41"/>
    <mergeCell ref="X43:Y43"/>
    <mergeCell ref="AN43:AO43"/>
    <mergeCell ref="AP60:AR63"/>
    <mergeCell ref="AN61:AO61"/>
    <mergeCell ref="X63:Y63"/>
    <mergeCell ref="AN63:AO63"/>
    <mergeCell ref="AP16:AR19"/>
    <mergeCell ref="AN17:AO17"/>
    <mergeCell ref="AN33:AO33"/>
    <mergeCell ref="AQ20:AR20"/>
    <mergeCell ref="AN21:AO21"/>
    <mergeCell ref="X23:Y23"/>
    <mergeCell ref="AQ24:AR24"/>
    <mergeCell ref="X55:Y55"/>
    <mergeCell ref="AN55:AO55"/>
    <mergeCell ref="X19:Y19"/>
    <mergeCell ref="AN19:AO19"/>
    <mergeCell ref="AN25:AO25"/>
    <mergeCell ref="X27:Y27"/>
    <mergeCell ref="AN53:AO53"/>
    <mergeCell ref="AN85:AO85"/>
    <mergeCell ref="L86:M86"/>
    <mergeCell ref="L70:M70"/>
    <mergeCell ref="AN117:AO117"/>
    <mergeCell ref="L118:M118"/>
    <mergeCell ref="X87:Y87"/>
    <mergeCell ref="AN87:AO87"/>
    <mergeCell ref="D84:N85"/>
    <mergeCell ref="AN77:AO77"/>
    <mergeCell ref="X71:Y71"/>
    <mergeCell ref="X95:Y95"/>
    <mergeCell ref="L94:M94"/>
    <mergeCell ref="D76:N77"/>
    <mergeCell ref="X83:Y83"/>
    <mergeCell ref="AN83:AO83"/>
    <mergeCell ref="AN103:AO103"/>
    <mergeCell ref="AN101:AO101"/>
    <mergeCell ref="D88:N89"/>
    <mergeCell ref="AN89:AO89"/>
    <mergeCell ref="L90:M90"/>
    <mergeCell ref="X91:Y91"/>
    <mergeCell ref="AN91:AO91"/>
    <mergeCell ref="D96:N97"/>
    <mergeCell ref="AN97:AO97"/>
    <mergeCell ref="X119:Y119"/>
    <mergeCell ref="AN119:AO119"/>
    <mergeCell ref="D116:N117"/>
    <mergeCell ref="AN109:AO109"/>
    <mergeCell ref="L110:M110"/>
    <mergeCell ref="X111:Y111"/>
    <mergeCell ref="AN111:AO111"/>
    <mergeCell ref="D108:N109"/>
    <mergeCell ref="D100:N10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9" fitToHeight="2" orientation="portrait" r:id="rId1"/>
  <headerFooter alignWithMargins="0">
    <oddHeader>&amp;L&amp;12新潟市地域生活支援事業&amp;R&amp;16Ｈ３０．４．１～版</oddHeader>
  </headerFooter>
  <rowBreaks count="1" manualBreakCount="1">
    <brk id="44" max="4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AU144"/>
  <sheetViews>
    <sheetView view="pageBreakPreview" zoomScale="85" zoomScaleNormal="75" zoomScaleSheetLayoutView="85" workbookViewId="0">
      <selection activeCell="AM2" sqref="AM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1111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7390</v>
      </c>
      <c r="C8" s="6" t="s">
        <v>2741</v>
      </c>
      <c r="D8" s="188" t="s">
        <v>17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ROUND(L10*(1+AQ24),0)</f>
        <v>153</v>
      </c>
      <c r="AT8" s="182" t="s">
        <v>2613</v>
      </c>
    </row>
    <row r="9" spans="1:47" ht="17.100000000000001" customHeight="1">
      <c r="A9" s="4">
        <v>15</v>
      </c>
      <c r="B9" s="5">
        <v>7391</v>
      </c>
      <c r="C9" s="6" t="s">
        <v>536</v>
      </c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ROUND(ROUND(L10*AN9,0)*(1+AQ24),0)</f>
        <v>153</v>
      </c>
      <c r="AT9" s="22"/>
    </row>
    <row r="10" spans="1:47" ht="17.100000000000001" customHeight="1">
      <c r="A10" s="4">
        <v>15</v>
      </c>
      <c r="B10" s="5">
        <v>7392</v>
      </c>
      <c r="C10" s="6" t="s">
        <v>2742</v>
      </c>
      <c r="D10" s="139"/>
      <c r="E10" s="140"/>
      <c r="F10" s="140"/>
      <c r="G10" s="103"/>
      <c r="H10" s="104"/>
      <c r="I10" s="104"/>
      <c r="J10" s="104"/>
      <c r="K10" s="104"/>
      <c r="L10" s="297">
        <v>102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ROUND(ROUND(L10*X11,0)*(1+AQ24),0)</f>
        <v>138</v>
      </c>
      <c r="AT10" s="22"/>
    </row>
    <row r="11" spans="1:47" ht="17.100000000000001" customHeight="1">
      <c r="A11" s="4">
        <v>15</v>
      </c>
      <c r="B11" s="5">
        <v>7393</v>
      </c>
      <c r="C11" s="6" t="s">
        <v>2173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0.9</v>
      </c>
      <c r="Y11" s="187"/>
      <c r="Z11" s="35" t="s">
        <v>2621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ROUND(ROUND(ROUND(L10*X11,0)*AN11,0)*(1+AQ24),0)</f>
        <v>138</v>
      </c>
      <c r="AT11" s="22"/>
    </row>
    <row r="12" spans="1:47" ht="17.100000000000001" customHeight="1">
      <c r="A12" s="4">
        <v>15</v>
      </c>
      <c r="B12" s="5">
        <v>7394</v>
      </c>
      <c r="C12" s="6" t="s">
        <v>2743</v>
      </c>
      <c r="D12" s="188" t="s">
        <v>2156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34"/>
      <c r="AQ12" s="30"/>
      <c r="AR12" s="31"/>
      <c r="AS12" s="296">
        <f>ROUND(L14*(1+AQ24),0)</f>
        <v>222</v>
      </c>
      <c r="AT12" s="22"/>
    </row>
    <row r="13" spans="1:47" ht="17.100000000000001" customHeight="1">
      <c r="A13" s="4">
        <v>15</v>
      </c>
      <c r="B13" s="5">
        <v>7395</v>
      </c>
      <c r="C13" s="6" t="s">
        <v>1278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2621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43"/>
      <c r="AQ13" s="141"/>
      <c r="AR13" s="142"/>
      <c r="AS13" s="296">
        <f>ROUND(ROUND(L14*AN13,0)*(1+AQ24),0)</f>
        <v>222</v>
      </c>
      <c r="AT13" s="22"/>
    </row>
    <row r="14" spans="1:47" ht="17.100000000000001" customHeight="1">
      <c r="A14" s="4">
        <v>15</v>
      </c>
      <c r="B14" s="5">
        <v>7396</v>
      </c>
      <c r="C14" s="6" t="s">
        <v>2744</v>
      </c>
      <c r="D14" s="139"/>
      <c r="E14" s="140"/>
      <c r="F14" s="140"/>
      <c r="G14" s="103"/>
      <c r="H14" s="104"/>
      <c r="I14" s="104"/>
      <c r="J14" s="104"/>
      <c r="K14" s="104"/>
      <c r="L14" s="297">
        <v>148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34"/>
      <c r="AQ14" s="30"/>
      <c r="AR14" s="31"/>
      <c r="AS14" s="296">
        <f>ROUND(ROUND(L14*X15,0)*(1+AQ24),0)</f>
        <v>200</v>
      </c>
      <c r="AT14" s="22"/>
    </row>
    <row r="15" spans="1:47" ht="17.100000000000001" customHeight="1">
      <c r="A15" s="4">
        <v>15</v>
      </c>
      <c r="B15" s="5">
        <v>7397</v>
      </c>
      <c r="C15" s="6" t="s">
        <v>2174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0.9</v>
      </c>
      <c r="Y15" s="187"/>
      <c r="Z15" s="35" t="s">
        <v>2621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43"/>
      <c r="AQ15" s="141"/>
      <c r="AR15" s="142"/>
      <c r="AS15" s="18">
        <f>ROUND(ROUND(ROUND(L14*X15,0)*AN15,0)*(1+AQ24),0)</f>
        <v>200</v>
      </c>
      <c r="AT15" s="22"/>
    </row>
    <row r="16" spans="1:47" ht="17.100000000000001" customHeight="1">
      <c r="A16" s="4">
        <v>15</v>
      </c>
      <c r="B16" s="5">
        <v>7398</v>
      </c>
      <c r="C16" s="6" t="s">
        <v>2745</v>
      </c>
      <c r="D16" s="188" t="s">
        <v>1305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132"/>
      <c r="AQ16" s="133"/>
      <c r="AR16" s="134"/>
      <c r="AS16" s="296">
        <f>ROUND(L18*(1+AQ24),0)</f>
        <v>287</v>
      </c>
      <c r="AT16" s="22"/>
    </row>
    <row r="17" spans="1:46" ht="17.100000000000001" customHeight="1">
      <c r="A17" s="4">
        <v>15</v>
      </c>
      <c r="B17" s="5">
        <v>7399</v>
      </c>
      <c r="C17" s="6" t="s">
        <v>537</v>
      </c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P17" s="132"/>
      <c r="AQ17" s="133"/>
      <c r="AR17" s="134"/>
      <c r="AS17" s="296">
        <f>ROUND(ROUND(L18*AN17,0)*(1+AQ24),0)</f>
        <v>287</v>
      </c>
      <c r="AT17" s="22"/>
    </row>
    <row r="18" spans="1:46" ht="17.100000000000001" customHeight="1">
      <c r="A18" s="4">
        <v>15</v>
      </c>
      <c r="B18" s="5">
        <v>7400</v>
      </c>
      <c r="C18" s="6" t="s">
        <v>2746</v>
      </c>
      <c r="D18" s="139"/>
      <c r="E18" s="140"/>
      <c r="F18" s="140"/>
      <c r="G18" s="103"/>
      <c r="H18" s="104"/>
      <c r="I18" s="104"/>
      <c r="J18" s="104"/>
      <c r="K18" s="104"/>
      <c r="L18" s="297">
        <v>191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P18" s="132"/>
      <c r="AQ18" s="133"/>
      <c r="AR18" s="134"/>
      <c r="AS18" s="296">
        <f>ROUND(ROUND(L18*X19,0)*(1+AQ24),0)</f>
        <v>258</v>
      </c>
      <c r="AT18" s="22"/>
    </row>
    <row r="19" spans="1:46" ht="17.100000000000001" customHeight="1">
      <c r="A19" s="4">
        <v>15</v>
      </c>
      <c r="B19" s="5">
        <v>7401</v>
      </c>
      <c r="C19" s="6" t="s">
        <v>2175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0.9</v>
      </c>
      <c r="Y19" s="187"/>
      <c r="Z19" s="35" t="s">
        <v>2621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P19" s="132"/>
      <c r="AQ19" s="133"/>
      <c r="AR19" s="134"/>
      <c r="AS19" s="18">
        <f>ROUND(ROUND(ROUND(L18*X19,0)*AN19,0)*(1+AQ24),0)</f>
        <v>258</v>
      </c>
      <c r="AT19" s="22"/>
    </row>
    <row r="20" spans="1:46" ht="17.100000000000001" customHeight="1">
      <c r="A20" s="4">
        <v>15</v>
      </c>
      <c r="B20" s="5">
        <v>7402</v>
      </c>
      <c r="C20" s="6" t="s">
        <v>2747</v>
      </c>
      <c r="D20" s="188" t="s">
        <v>1306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P20" s="201" t="s">
        <v>903</v>
      </c>
      <c r="AQ20" s="202"/>
      <c r="AR20" s="203"/>
      <c r="AS20" s="296">
        <f>ROUND(L22*(1+AQ24),0)</f>
        <v>347</v>
      </c>
      <c r="AT20" s="22"/>
    </row>
    <row r="21" spans="1:46" ht="17.100000000000001" customHeight="1">
      <c r="A21" s="4">
        <v>15</v>
      </c>
      <c r="B21" s="5">
        <v>7403</v>
      </c>
      <c r="C21" s="6" t="s">
        <v>1279</v>
      </c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2621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P21" s="201"/>
      <c r="AQ21" s="202"/>
      <c r="AR21" s="203"/>
      <c r="AS21" s="296">
        <f>ROUND(ROUND(L22*AN21,0)*(1+AQ24),0)</f>
        <v>347</v>
      </c>
      <c r="AT21" s="22"/>
    </row>
    <row r="22" spans="1:46" ht="17.100000000000001" customHeight="1">
      <c r="A22" s="4">
        <v>15</v>
      </c>
      <c r="B22" s="5">
        <v>7404</v>
      </c>
      <c r="C22" s="6" t="s">
        <v>2748</v>
      </c>
      <c r="D22" s="139"/>
      <c r="E22" s="140"/>
      <c r="F22" s="140"/>
      <c r="G22" s="103"/>
      <c r="H22" s="104"/>
      <c r="I22" s="104"/>
      <c r="J22" s="104"/>
      <c r="K22" s="104"/>
      <c r="L22" s="297">
        <v>231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201"/>
      <c r="AQ22" s="202"/>
      <c r="AR22" s="203"/>
      <c r="AS22" s="296">
        <f>ROUND(ROUND(L22*X23,0)*(1+AQ24),0)</f>
        <v>312</v>
      </c>
      <c r="AT22" s="22"/>
    </row>
    <row r="23" spans="1:46" ht="17.100000000000001" customHeight="1">
      <c r="A23" s="4">
        <v>15</v>
      </c>
      <c r="B23" s="5">
        <v>7405</v>
      </c>
      <c r="C23" s="6" t="s">
        <v>2176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0.9</v>
      </c>
      <c r="Y23" s="187"/>
      <c r="Z23" s="35" t="s">
        <v>2621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201"/>
      <c r="AQ23" s="202"/>
      <c r="AR23" s="203"/>
      <c r="AS23" s="18">
        <f>ROUND(ROUND(ROUND(L22*X23,0)*AN23,0)*(1+AQ24),0)</f>
        <v>312</v>
      </c>
      <c r="AT23" s="22"/>
    </row>
    <row r="24" spans="1:46" ht="17.100000000000001" customHeight="1">
      <c r="A24" s="4">
        <v>15</v>
      </c>
      <c r="B24" s="5">
        <v>7406</v>
      </c>
      <c r="C24" s="6" t="s">
        <v>2749</v>
      </c>
      <c r="D24" s="188" t="s">
        <v>2157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29" t="s">
        <v>2622</v>
      </c>
      <c r="AQ24" s="199">
        <v>0.5</v>
      </c>
      <c r="AR24" s="200"/>
      <c r="AS24" s="296">
        <f>ROUND(L26*(1+AQ24),0)</f>
        <v>401</v>
      </c>
      <c r="AT24" s="22"/>
    </row>
    <row r="25" spans="1:46" ht="17.100000000000001" customHeight="1">
      <c r="A25" s="4">
        <v>15</v>
      </c>
      <c r="B25" s="5">
        <v>7407</v>
      </c>
      <c r="C25" s="6" t="s">
        <v>538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2621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R25" s="51" t="s">
        <v>898</v>
      </c>
      <c r="AS25" s="296">
        <f>ROUND(ROUND(L26*AN25,0)*(1+AQ24),0)</f>
        <v>401</v>
      </c>
      <c r="AT25" s="22"/>
    </row>
    <row r="26" spans="1:46" ht="17.100000000000001" customHeight="1">
      <c r="A26" s="4">
        <v>15</v>
      </c>
      <c r="B26" s="5">
        <v>7408</v>
      </c>
      <c r="C26" s="6" t="s">
        <v>2750</v>
      </c>
      <c r="D26" s="139"/>
      <c r="E26" s="140"/>
      <c r="F26" s="140"/>
      <c r="G26" s="103"/>
      <c r="H26" s="104"/>
      <c r="I26" s="104"/>
      <c r="J26" s="104"/>
      <c r="K26" s="104"/>
      <c r="L26" s="297">
        <v>267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S26" s="296">
        <f>ROUND(ROUND(L26*X27,0)*(1+AQ24),0)</f>
        <v>360</v>
      </c>
      <c r="AT26" s="22"/>
    </row>
    <row r="27" spans="1:46" ht="17.100000000000001" customHeight="1">
      <c r="A27" s="4">
        <v>15</v>
      </c>
      <c r="B27" s="5">
        <v>7409</v>
      </c>
      <c r="C27" s="6" t="s">
        <v>2177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0.9</v>
      </c>
      <c r="Y27" s="187"/>
      <c r="Z27" s="35" t="s">
        <v>2621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S27" s="18">
        <f>ROUND(ROUND(ROUND(L26*X27,0)*AN27,0)*(1+AQ24),0)</f>
        <v>360</v>
      </c>
      <c r="AT27" s="22"/>
    </row>
    <row r="28" spans="1:46" ht="17.100000000000001" customHeight="1">
      <c r="A28" s="4">
        <v>15</v>
      </c>
      <c r="B28" s="5">
        <v>7410</v>
      </c>
      <c r="C28" s="6" t="s">
        <v>2751</v>
      </c>
      <c r="D28" s="188" t="s">
        <v>2158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29"/>
      <c r="AQ28" s="199"/>
      <c r="AR28" s="200"/>
      <c r="AS28" s="296">
        <f>ROUND(L30*(1+AQ24),0)</f>
        <v>452</v>
      </c>
      <c r="AT28" s="22"/>
    </row>
    <row r="29" spans="1:46" ht="17.100000000000001" customHeight="1">
      <c r="A29" s="4">
        <v>15</v>
      </c>
      <c r="B29" s="5">
        <v>7411</v>
      </c>
      <c r="C29" s="6" t="s">
        <v>1280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R29" s="51"/>
      <c r="AS29" s="296">
        <f>ROUND(ROUND(L30*AN29,0)*(1+AQ24),0)</f>
        <v>452</v>
      </c>
      <c r="AT29" s="22"/>
    </row>
    <row r="30" spans="1:46" ht="17.100000000000001" customHeight="1">
      <c r="A30" s="4">
        <v>15</v>
      </c>
      <c r="B30" s="5">
        <v>7412</v>
      </c>
      <c r="C30" s="6" t="s">
        <v>2752</v>
      </c>
      <c r="D30" s="139"/>
      <c r="E30" s="140"/>
      <c r="F30" s="140"/>
      <c r="G30" s="103"/>
      <c r="H30" s="104"/>
      <c r="I30" s="104"/>
      <c r="J30" s="104"/>
      <c r="K30" s="104"/>
      <c r="L30" s="297">
        <v>301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S30" s="296">
        <f>ROUND(ROUND(L30*X31,0)*(1+AQ24),0)</f>
        <v>407</v>
      </c>
      <c r="AT30" s="22"/>
    </row>
    <row r="31" spans="1:46" ht="17.100000000000001" customHeight="1">
      <c r="A31" s="4">
        <v>15</v>
      </c>
      <c r="B31" s="5">
        <v>7413</v>
      </c>
      <c r="C31" s="6" t="s">
        <v>2178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0.9</v>
      </c>
      <c r="Y31" s="187"/>
      <c r="Z31" s="35" t="s">
        <v>2621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S31" s="18">
        <f>ROUND(ROUND(ROUND(L30*X31,0)*AN31,0)*(1+AQ24),0)</f>
        <v>407</v>
      </c>
      <c r="AT31" s="22"/>
    </row>
    <row r="32" spans="1:46" ht="17.100000000000001" customHeight="1">
      <c r="A32" s="4">
        <v>15</v>
      </c>
      <c r="B32" s="5">
        <v>7414</v>
      </c>
      <c r="C32" s="6" t="s">
        <v>2753</v>
      </c>
      <c r="D32" s="188" t="s">
        <v>2159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1"/>
      <c r="AN32" s="32"/>
      <c r="AO32" s="33"/>
      <c r="AR32" s="82"/>
      <c r="AS32" s="296">
        <f>ROUND(L34*(1+AQ24),0)</f>
        <v>503</v>
      </c>
      <c r="AT32" s="22"/>
    </row>
    <row r="33" spans="1:46" ht="17.100000000000001" customHeight="1">
      <c r="A33" s="4">
        <v>15</v>
      </c>
      <c r="B33" s="5">
        <v>7415</v>
      </c>
      <c r="C33" s="6" t="s">
        <v>539</v>
      </c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2622</v>
      </c>
      <c r="AN33" s="186">
        <v>1</v>
      </c>
      <c r="AO33" s="187"/>
      <c r="AS33" s="296">
        <f>ROUND(ROUND(L34*AN33,0)*(1+AQ24),0)</f>
        <v>503</v>
      </c>
      <c r="AT33" s="22"/>
    </row>
    <row r="34" spans="1:46" ht="17.100000000000001" customHeight="1">
      <c r="A34" s="4">
        <v>15</v>
      </c>
      <c r="B34" s="5">
        <v>7416</v>
      </c>
      <c r="C34" s="6" t="s">
        <v>2754</v>
      </c>
      <c r="D34" s="139"/>
      <c r="E34" s="140"/>
      <c r="F34" s="140"/>
      <c r="G34" s="103"/>
      <c r="H34" s="104"/>
      <c r="I34" s="104"/>
      <c r="J34" s="104"/>
      <c r="K34" s="104"/>
      <c r="L34" s="297">
        <v>335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1"/>
      <c r="AN34" s="32"/>
      <c r="AO34" s="33"/>
      <c r="AP34" s="34"/>
      <c r="AQ34" s="30"/>
      <c r="AR34" s="31"/>
      <c r="AS34" s="296">
        <f>ROUND(ROUND(L34*X35,0)*(1+AQ24),0)</f>
        <v>453</v>
      </c>
      <c r="AT34" s="22"/>
    </row>
    <row r="35" spans="1:46" ht="17.100000000000001" customHeight="1">
      <c r="A35" s="4">
        <v>15</v>
      </c>
      <c r="B35" s="5">
        <v>7417</v>
      </c>
      <c r="C35" s="6" t="s">
        <v>2179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0.9</v>
      </c>
      <c r="Y35" s="187"/>
      <c r="Z35" s="35" t="s">
        <v>2621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2622</v>
      </c>
      <c r="AN35" s="186">
        <v>1</v>
      </c>
      <c r="AO35" s="187"/>
      <c r="AP35" s="43"/>
      <c r="AQ35" s="141"/>
      <c r="AR35" s="142"/>
      <c r="AS35" s="18">
        <f>ROUND(ROUND(ROUND(L34*X35,0)*AN35,0)*(1+AQ24),0)</f>
        <v>453</v>
      </c>
      <c r="AT35" s="22"/>
    </row>
    <row r="36" spans="1:46" ht="17.100000000000001" customHeight="1">
      <c r="A36" s="4">
        <v>15</v>
      </c>
      <c r="B36" s="5">
        <v>7418</v>
      </c>
      <c r="C36" s="6" t="s">
        <v>2755</v>
      </c>
      <c r="D36" s="188" t="s">
        <v>1307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1"/>
      <c r="AN36" s="32"/>
      <c r="AO36" s="33"/>
      <c r="AP36" s="34"/>
      <c r="AQ36" s="30"/>
      <c r="AR36" s="31"/>
      <c r="AS36" s="296">
        <f>ROUND(L38*(1+AQ24),0)</f>
        <v>554</v>
      </c>
      <c r="AT36" s="22"/>
    </row>
    <row r="37" spans="1:46" ht="17.100000000000001" customHeight="1">
      <c r="A37" s="4">
        <v>15</v>
      </c>
      <c r="B37" s="5">
        <v>7419</v>
      </c>
      <c r="C37" s="6" t="s">
        <v>1281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2621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2622</v>
      </c>
      <c r="AN37" s="186">
        <v>1</v>
      </c>
      <c r="AO37" s="187"/>
      <c r="AP37" s="43"/>
      <c r="AQ37" s="141"/>
      <c r="AR37" s="142"/>
      <c r="AS37" s="296">
        <f>ROUND(ROUND(L38*AN37,0)*(1+AQ24),0)</f>
        <v>554</v>
      </c>
      <c r="AT37" s="22"/>
    </row>
    <row r="38" spans="1:46" ht="17.100000000000001" customHeight="1">
      <c r="A38" s="4">
        <v>15</v>
      </c>
      <c r="B38" s="5">
        <v>7420</v>
      </c>
      <c r="C38" s="6" t="s">
        <v>2756</v>
      </c>
      <c r="D38" s="139"/>
      <c r="E38" s="140"/>
      <c r="F38" s="140"/>
      <c r="G38" s="103"/>
      <c r="H38" s="104"/>
      <c r="I38" s="104"/>
      <c r="J38" s="104"/>
      <c r="K38" s="104"/>
      <c r="L38" s="297">
        <v>369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1"/>
      <c r="AN38" s="32"/>
      <c r="AO38" s="33"/>
      <c r="AP38" s="34"/>
      <c r="AQ38" s="30"/>
      <c r="AR38" s="31"/>
      <c r="AS38" s="296">
        <f>ROUND(ROUND(L38*X39,0)*(1+AQ24),0)</f>
        <v>498</v>
      </c>
      <c r="AT38" s="22"/>
    </row>
    <row r="39" spans="1:46" ht="17.100000000000001" customHeight="1">
      <c r="A39" s="4">
        <v>15</v>
      </c>
      <c r="B39" s="5">
        <v>7421</v>
      </c>
      <c r="C39" s="6" t="s">
        <v>2180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0.9</v>
      </c>
      <c r="Y39" s="187"/>
      <c r="Z39" s="35" t="s">
        <v>2621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2622</v>
      </c>
      <c r="AN39" s="186">
        <v>1</v>
      </c>
      <c r="AO39" s="187"/>
      <c r="AP39" s="43"/>
      <c r="AQ39" s="141"/>
      <c r="AR39" s="142"/>
      <c r="AS39" s="18">
        <f>ROUND(ROUND(ROUND(L38*X39,0)*AN39,0)*(1+AQ24),0)</f>
        <v>498</v>
      </c>
      <c r="AT39" s="22"/>
    </row>
    <row r="40" spans="1:46" ht="17.100000000000001" customHeight="1">
      <c r="A40" s="4">
        <v>15</v>
      </c>
      <c r="B40" s="5">
        <v>7422</v>
      </c>
      <c r="C40" s="6" t="s">
        <v>2757</v>
      </c>
      <c r="D40" s="188" t="s">
        <v>2160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1"/>
      <c r="AN40" s="32"/>
      <c r="AO40" s="33"/>
      <c r="AP40" s="34"/>
      <c r="AQ40" s="30"/>
      <c r="AR40" s="31"/>
      <c r="AS40" s="296">
        <f>ROUND(L42*(1+AQ24),0)</f>
        <v>605</v>
      </c>
      <c r="AT40" s="22"/>
    </row>
    <row r="41" spans="1:46" ht="17.100000000000001" customHeight="1">
      <c r="A41" s="4">
        <v>15</v>
      </c>
      <c r="B41" s="5">
        <v>7423</v>
      </c>
      <c r="C41" s="6" t="s">
        <v>540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2621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2622</v>
      </c>
      <c r="AN41" s="186">
        <v>1</v>
      </c>
      <c r="AO41" s="187"/>
      <c r="AP41" s="43"/>
      <c r="AQ41" s="141"/>
      <c r="AR41" s="142"/>
      <c r="AS41" s="296">
        <f>ROUND(ROUND(L42*AN41,0)*(1+AQ24),0)</f>
        <v>605</v>
      </c>
      <c r="AT41" s="22"/>
    </row>
    <row r="42" spans="1:46" ht="17.100000000000001" customHeight="1">
      <c r="A42" s="4">
        <v>15</v>
      </c>
      <c r="B42" s="5">
        <v>7424</v>
      </c>
      <c r="C42" s="6" t="s">
        <v>2758</v>
      </c>
      <c r="D42" s="139"/>
      <c r="E42" s="140"/>
      <c r="F42" s="140"/>
      <c r="G42" s="103"/>
      <c r="H42" s="104"/>
      <c r="I42" s="104"/>
      <c r="J42" s="104"/>
      <c r="K42" s="104"/>
      <c r="L42" s="297">
        <v>403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1"/>
      <c r="AN42" s="32"/>
      <c r="AO42" s="33"/>
      <c r="AP42" s="34"/>
      <c r="AQ42" s="30"/>
      <c r="AR42" s="31"/>
      <c r="AS42" s="296">
        <f>ROUND(ROUND(L42*X43,0)*(1+AQ24),0)</f>
        <v>545</v>
      </c>
      <c r="AT42" s="22"/>
    </row>
    <row r="43" spans="1:46" ht="17.100000000000001" customHeight="1">
      <c r="A43" s="4">
        <v>15</v>
      </c>
      <c r="B43" s="5">
        <v>7425</v>
      </c>
      <c r="C43" s="6" t="s">
        <v>2181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0.9</v>
      </c>
      <c r="Y43" s="187"/>
      <c r="Z43" s="35" t="s">
        <v>2621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2622</v>
      </c>
      <c r="AN43" s="186">
        <v>1</v>
      </c>
      <c r="AO43" s="187"/>
      <c r="AP43" s="43"/>
      <c r="AQ43" s="141"/>
      <c r="AR43" s="142"/>
      <c r="AS43" s="18">
        <f>ROUND(ROUND(ROUND(L42*X43,0)*AN43,0)*(1+AQ24),0)</f>
        <v>545</v>
      </c>
      <c r="AT43" s="22"/>
    </row>
    <row r="44" spans="1:46" ht="17.100000000000001" customHeight="1">
      <c r="A44" s="4">
        <v>15</v>
      </c>
      <c r="B44" s="5">
        <v>7426</v>
      </c>
      <c r="C44" s="6" t="s">
        <v>2759</v>
      </c>
      <c r="D44" s="188" t="s">
        <v>2161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1"/>
      <c r="AN44" s="32"/>
      <c r="AO44" s="33"/>
      <c r="AP44" s="34"/>
      <c r="AQ44" s="30"/>
      <c r="AR44" s="31"/>
      <c r="AS44" s="296">
        <f>ROUND(L46*(1+AQ24),0)</f>
        <v>656</v>
      </c>
      <c r="AT44" s="22"/>
    </row>
    <row r="45" spans="1:46" ht="17.100000000000001" customHeight="1">
      <c r="A45" s="4">
        <v>15</v>
      </c>
      <c r="B45" s="5">
        <v>7427</v>
      </c>
      <c r="C45" s="6" t="s">
        <v>1282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2621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2622</v>
      </c>
      <c r="AN45" s="186">
        <v>1</v>
      </c>
      <c r="AO45" s="187"/>
      <c r="AP45" s="43"/>
      <c r="AQ45" s="141"/>
      <c r="AR45" s="142"/>
      <c r="AS45" s="296">
        <f>ROUND(ROUND(L46*AN45,0)*(1+AQ24),0)</f>
        <v>656</v>
      </c>
      <c r="AT45" s="22"/>
    </row>
    <row r="46" spans="1:46" ht="17.100000000000001" customHeight="1">
      <c r="A46" s="4">
        <v>15</v>
      </c>
      <c r="B46" s="5">
        <v>7428</v>
      </c>
      <c r="C46" s="6" t="s">
        <v>2760</v>
      </c>
      <c r="D46" s="139"/>
      <c r="E46" s="140"/>
      <c r="F46" s="140"/>
      <c r="G46" s="103"/>
      <c r="H46" s="104"/>
      <c r="I46" s="104"/>
      <c r="J46" s="104"/>
      <c r="K46" s="104"/>
      <c r="L46" s="297">
        <v>437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1"/>
      <c r="AN46" s="32"/>
      <c r="AO46" s="33"/>
      <c r="AP46" s="34"/>
      <c r="AQ46" s="30"/>
      <c r="AR46" s="31"/>
      <c r="AS46" s="296">
        <f>ROUND(ROUND(L46*X47,0)*(1+AQ24),0)</f>
        <v>590</v>
      </c>
      <c r="AT46" s="22"/>
    </row>
    <row r="47" spans="1:46" ht="17.100000000000001" customHeight="1">
      <c r="A47" s="4">
        <v>15</v>
      </c>
      <c r="B47" s="5">
        <v>7429</v>
      </c>
      <c r="C47" s="6" t="s">
        <v>2182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0.9</v>
      </c>
      <c r="Y47" s="187"/>
      <c r="Z47" s="35" t="s">
        <v>2621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2622</v>
      </c>
      <c r="AN47" s="186">
        <v>1</v>
      </c>
      <c r="AO47" s="187"/>
      <c r="AP47" s="43"/>
      <c r="AQ47" s="141"/>
      <c r="AR47" s="142"/>
      <c r="AS47" s="18">
        <f>ROUND(ROUND(ROUND(L46*X47,0)*AN47,0)*(1+AQ24),0)</f>
        <v>590</v>
      </c>
      <c r="AT47" s="22"/>
    </row>
    <row r="48" spans="1:46" ht="17.100000000000001" customHeight="1">
      <c r="A48" s="4">
        <v>15</v>
      </c>
      <c r="B48" s="5">
        <v>7430</v>
      </c>
      <c r="C48" s="6" t="s">
        <v>2761</v>
      </c>
      <c r="D48" s="188" t="s">
        <v>1308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1"/>
      <c r="AN48" s="32"/>
      <c r="AO48" s="33"/>
      <c r="AP48" s="85"/>
      <c r="AQ48" s="77"/>
      <c r="AR48" s="82"/>
      <c r="AS48" s="296">
        <f>ROUND(L50*(1+AQ24),0)</f>
        <v>707</v>
      </c>
      <c r="AT48" s="22"/>
    </row>
    <row r="49" spans="1:46" ht="17.100000000000001" customHeight="1">
      <c r="A49" s="4">
        <v>15</v>
      </c>
      <c r="B49" s="5">
        <v>7431</v>
      </c>
      <c r="C49" s="6" t="s">
        <v>541</v>
      </c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2621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2622</v>
      </c>
      <c r="AN49" s="186">
        <v>1</v>
      </c>
      <c r="AO49" s="187"/>
      <c r="AP49" s="85"/>
      <c r="AQ49" s="77"/>
      <c r="AR49" s="82"/>
      <c r="AS49" s="296">
        <f>ROUND(ROUND(L50*AN49,0)*(1+AQ24),0)</f>
        <v>707</v>
      </c>
      <c r="AT49" s="22"/>
    </row>
    <row r="50" spans="1:46" ht="17.100000000000001" customHeight="1">
      <c r="A50" s="4">
        <v>15</v>
      </c>
      <c r="B50" s="5">
        <v>7432</v>
      </c>
      <c r="C50" s="6" t="s">
        <v>2762</v>
      </c>
      <c r="D50" s="139"/>
      <c r="E50" s="140"/>
      <c r="F50" s="140"/>
      <c r="G50" s="103"/>
      <c r="H50" s="104"/>
      <c r="I50" s="104"/>
      <c r="J50" s="104"/>
      <c r="K50" s="104"/>
      <c r="L50" s="297">
        <v>471</v>
      </c>
      <c r="M50" s="297"/>
      <c r="N50" s="9" t="s">
        <v>394</v>
      </c>
      <c r="O50" s="13"/>
      <c r="P50" s="98" t="s">
        <v>2623</v>
      </c>
      <c r="Q50" s="61"/>
      <c r="R50" s="61"/>
      <c r="S50" s="61"/>
      <c r="T50" s="61"/>
      <c r="U50" s="61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1"/>
      <c r="AN50" s="32"/>
      <c r="AO50" s="33"/>
      <c r="AP50" s="85"/>
      <c r="AQ50" s="77"/>
      <c r="AR50" s="82"/>
      <c r="AS50" s="296">
        <f>ROUND(ROUND(L50*X51,0)*(1+AQ24),0)</f>
        <v>636</v>
      </c>
      <c r="AT50" s="22"/>
    </row>
    <row r="51" spans="1:46" ht="17.100000000000001" customHeight="1">
      <c r="A51" s="4">
        <v>15</v>
      </c>
      <c r="B51" s="5">
        <v>7433</v>
      </c>
      <c r="C51" s="6" t="s">
        <v>2183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62" t="s">
        <v>2624</v>
      </c>
      <c r="Q51" s="63"/>
      <c r="R51" s="63"/>
      <c r="S51" s="63"/>
      <c r="T51" s="63"/>
      <c r="U51" s="63"/>
      <c r="V51" s="95"/>
      <c r="W51" s="17" t="s">
        <v>2622</v>
      </c>
      <c r="X51" s="186">
        <v>0.9</v>
      </c>
      <c r="Y51" s="187"/>
      <c r="Z51" s="35" t="s">
        <v>2621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7" t="s">
        <v>2622</v>
      </c>
      <c r="AN51" s="186">
        <v>1</v>
      </c>
      <c r="AO51" s="187"/>
      <c r="AP51" s="85"/>
      <c r="AQ51" s="77"/>
      <c r="AR51" s="82"/>
      <c r="AS51" s="18">
        <f>ROUND(ROUND(ROUND(L50*X51,0)*AN51,0)*(1+AQ24),0)</f>
        <v>636</v>
      </c>
      <c r="AT51" s="22"/>
    </row>
    <row r="52" spans="1:46" ht="17.100000000000001" customHeight="1">
      <c r="A52" s="4">
        <v>15</v>
      </c>
      <c r="B52" s="5">
        <v>7434</v>
      </c>
      <c r="C52" s="6" t="s">
        <v>2763</v>
      </c>
      <c r="D52" s="192" t="s">
        <v>1309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1"/>
      <c r="AN52" s="32"/>
      <c r="AO52" s="33"/>
      <c r="AP52" s="85"/>
      <c r="AQ52" s="77"/>
      <c r="AR52" s="82"/>
      <c r="AS52" s="296">
        <f>ROUND(L54*(1+AQ24),0)</f>
        <v>758</v>
      </c>
      <c r="AT52" s="22"/>
    </row>
    <row r="53" spans="1:46" ht="17.100000000000001" customHeight="1">
      <c r="A53" s="4">
        <v>15</v>
      </c>
      <c r="B53" s="5">
        <v>7435</v>
      </c>
      <c r="C53" s="6" t="s">
        <v>1283</v>
      </c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2621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2622</v>
      </c>
      <c r="AN53" s="186">
        <v>1</v>
      </c>
      <c r="AO53" s="187"/>
      <c r="AP53" s="34"/>
      <c r="AQ53" s="30"/>
      <c r="AR53" s="31"/>
      <c r="AS53" s="296">
        <f>ROUND(ROUND(L54*AN53,0)*(1+AQ24),0)</f>
        <v>758</v>
      </c>
      <c r="AT53" s="22"/>
    </row>
    <row r="54" spans="1:46" ht="17.100000000000001" customHeight="1">
      <c r="A54" s="4">
        <v>15</v>
      </c>
      <c r="B54" s="5">
        <v>7436</v>
      </c>
      <c r="C54" s="6" t="s">
        <v>2764</v>
      </c>
      <c r="D54" s="139"/>
      <c r="E54" s="140"/>
      <c r="F54" s="140"/>
      <c r="G54" s="103"/>
      <c r="H54" s="104"/>
      <c r="I54" s="104"/>
      <c r="J54" s="104"/>
      <c r="K54" s="104"/>
      <c r="L54" s="297">
        <v>505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1"/>
      <c r="AN54" s="32"/>
      <c r="AO54" s="33"/>
      <c r="AP54" s="43"/>
      <c r="AQ54" s="141"/>
      <c r="AR54" s="142"/>
      <c r="AS54" s="296">
        <f>ROUND(ROUND(L54*X55,0)*(1+AQ24),0)</f>
        <v>683</v>
      </c>
      <c r="AT54" s="22"/>
    </row>
    <row r="55" spans="1:46" ht="17.100000000000001" customHeight="1">
      <c r="A55" s="4">
        <v>15</v>
      </c>
      <c r="B55" s="5">
        <v>7437</v>
      </c>
      <c r="C55" s="6" t="s">
        <v>2184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0.9</v>
      </c>
      <c r="Y55" s="187"/>
      <c r="Z55" s="35" t="s">
        <v>2621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2622</v>
      </c>
      <c r="AN55" s="186">
        <v>1</v>
      </c>
      <c r="AO55" s="187"/>
      <c r="AP55" s="34"/>
      <c r="AQ55" s="30"/>
      <c r="AR55" s="31"/>
      <c r="AS55" s="18">
        <f>ROUND(ROUND(ROUND(L54*X55,0)*AN55,0)*(1+AQ24),0)</f>
        <v>683</v>
      </c>
      <c r="AT55" s="22"/>
    </row>
    <row r="56" spans="1:46" ht="17.100000000000001" customHeight="1">
      <c r="A56" s="4">
        <v>15</v>
      </c>
      <c r="B56" s="5">
        <v>7438</v>
      </c>
      <c r="C56" s="6" t="s">
        <v>2765</v>
      </c>
      <c r="D56" s="192" t="s">
        <v>2162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1"/>
      <c r="AN56" s="32"/>
      <c r="AO56" s="33"/>
      <c r="AP56" s="85"/>
      <c r="AQ56" s="77"/>
      <c r="AR56" s="82"/>
      <c r="AS56" s="296">
        <f>ROUND(L58*(1+AQ24),0)</f>
        <v>809</v>
      </c>
      <c r="AT56" s="22"/>
    </row>
    <row r="57" spans="1:46" ht="17.100000000000001" customHeight="1">
      <c r="A57" s="4">
        <v>15</v>
      </c>
      <c r="B57" s="5">
        <v>7439</v>
      </c>
      <c r="C57" s="6" t="s">
        <v>52</v>
      </c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2621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2622</v>
      </c>
      <c r="AN57" s="186">
        <v>1</v>
      </c>
      <c r="AO57" s="187"/>
      <c r="AP57" s="34"/>
      <c r="AQ57" s="30"/>
      <c r="AR57" s="31"/>
      <c r="AS57" s="296">
        <f>ROUND(ROUND(L58*AN57,0)*(1+AQ24),0)</f>
        <v>809</v>
      </c>
      <c r="AT57" s="22"/>
    </row>
    <row r="58" spans="1:46" ht="17.100000000000001" customHeight="1">
      <c r="A58" s="4">
        <v>15</v>
      </c>
      <c r="B58" s="5">
        <v>7440</v>
      </c>
      <c r="C58" s="6" t="s">
        <v>2766</v>
      </c>
      <c r="D58" s="139"/>
      <c r="E58" s="140"/>
      <c r="F58" s="140"/>
      <c r="G58" s="103"/>
      <c r="H58" s="104"/>
      <c r="I58" s="104"/>
      <c r="J58" s="104"/>
      <c r="K58" s="104"/>
      <c r="L58" s="297">
        <v>539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1"/>
      <c r="AN58" s="32"/>
      <c r="AO58" s="33"/>
      <c r="AP58" s="43"/>
      <c r="AQ58" s="141"/>
      <c r="AR58" s="142"/>
      <c r="AS58" s="296">
        <f>ROUND(ROUND(L58*X59,0)*(1+AQ24),0)</f>
        <v>728</v>
      </c>
      <c r="AT58" s="22"/>
    </row>
    <row r="59" spans="1:46" ht="17.100000000000001" customHeight="1">
      <c r="A59" s="4">
        <v>15</v>
      </c>
      <c r="B59" s="5">
        <v>7441</v>
      </c>
      <c r="C59" s="6" t="s">
        <v>2185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0.9</v>
      </c>
      <c r="Y59" s="187"/>
      <c r="Z59" s="35" t="s">
        <v>2621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2622</v>
      </c>
      <c r="AN59" s="186">
        <v>1</v>
      </c>
      <c r="AO59" s="187"/>
      <c r="AP59" s="34"/>
      <c r="AQ59" s="30"/>
      <c r="AR59" s="31"/>
      <c r="AS59" s="18">
        <f>ROUND(ROUND(ROUND(L58*X59,0)*AN59,0)*(1+AQ24),0)</f>
        <v>728</v>
      </c>
      <c r="AT59" s="22"/>
    </row>
    <row r="60" spans="1:46" ht="17.100000000000001" customHeight="1">
      <c r="A60" s="4">
        <v>15</v>
      </c>
      <c r="B60" s="5">
        <v>7442</v>
      </c>
      <c r="C60" s="6" t="s">
        <v>2767</v>
      </c>
      <c r="D60" s="192" t="s">
        <v>2163</v>
      </c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1"/>
      <c r="AN60" s="32"/>
      <c r="AO60" s="33"/>
      <c r="AP60" s="85"/>
      <c r="AQ60" s="77"/>
      <c r="AR60" s="82"/>
      <c r="AS60" s="296">
        <f>ROUND(L62*(1+AQ24),0)</f>
        <v>860</v>
      </c>
      <c r="AT60" s="22"/>
    </row>
    <row r="61" spans="1:46" ht="17.100000000000001" customHeight="1">
      <c r="A61" s="4">
        <v>15</v>
      </c>
      <c r="B61" s="5">
        <v>7443</v>
      </c>
      <c r="C61" s="6" t="s">
        <v>1284</v>
      </c>
      <c r="D61" s="270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2621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7" t="s">
        <v>2622</v>
      </c>
      <c r="AN61" s="186">
        <v>1</v>
      </c>
      <c r="AO61" s="187"/>
      <c r="AP61" s="34"/>
      <c r="AQ61" s="30"/>
      <c r="AR61" s="31"/>
      <c r="AS61" s="296">
        <f>ROUND(ROUND(L62*AN61,0)*(1+AQ24),0)</f>
        <v>860</v>
      </c>
      <c r="AT61" s="22"/>
    </row>
    <row r="62" spans="1:46" ht="17.100000000000001" customHeight="1">
      <c r="A62" s="4">
        <v>15</v>
      </c>
      <c r="B62" s="5">
        <v>7444</v>
      </c>
      <c r="C62" s="6" t="s">
        <v>2768</v>
      </c>
      <c r="D62" s="139"/>
      <c r="E62" s="140"/>
      <c r="F62" s="140"/>
      <c r="G62" s="103"/>
      <c r="H62" s="104"/>
      <c r="I62" s="104"/>
      <c r="J62" s="104"/>
      <c r="K62" s="104"/>
      <c r="L62" s="297">
        <v>573</v>
      </c>
      <c r="M62" s="297"/>
      <c r="N62" s="9" t="s">
        <v>394</v>
      </c>
      <c r="O62" s="13"/>
      <c r="P62" s="98" t="s">
        <v>2623</v>
      </c>
      <c r="Q62" s="61"/>
      <c r="R62" s="61"/>
      <c r="S62" s="61"/>
      <c r="T62" s="61"/>
      <c r="U62" s="61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1"/>
      <c r="AN62" s="186">
        <v>1</v>
      </c>
      <c r="AO62" s="187"/>
      <c r="AP62" s="43"/>
      <c r="AQ62" s="141"/>
      <c r="AR62" s="142"/>
      <c r="AS62" s="296">
        <f>ROUND(ROUND(L62*X63,0)*(1+AQ24),0)</f>
        <v>774</v>
      </c>
      <c r="AT62" s="22"/>
    </row>
    <row r="63" spans="1:46" ht="17.100000000000001" customHeight="1">
      <c r="A63" s="4">
        <v>15</v>
      </c>
      <c r="B63" s="5">
        <v>7445</v>
      </c>
      <c r="C63" s="6" t="s">
        <v>2186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62" t="s">
        <v>2624</v>
      </c>
      <c r="Q63" s="63"/>
      <c r="R63" s="63"/>
      <c r="S63" s="63"/>
      <c r="T63" s="63"/>
      <c r="U63" s="63"/>
      <c r="V63" s="95"/>
      <c r="W63" s="17" t="s">
        <v>2622</v>
      </c>
      <c r="X63" s="186">
        <v>0.9</v>
      </c>
      <c r="Y63" s="187"/>
      <c r="Z63" s="35" t="s">
        <v>2621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7" t="s">
        <v>2622</v>
      </c>
      <c r="AN63" s="186">
        <v>1</v>
      </c>
      <c r="AO63" s="187"/>
      <c r="AP63" s="34"/>
      <c r="AQ63" s="30"/>
      <c r="AR63" s="31"/>
      <c r="AS63" s="18">
        <f>ROUND(ROUND(ROUND(L62*X63,0)*AN63,0)*(1+AQ24),0)</f>
        <v>774</v>
      </c>
      <c r="AT63" s="22"/>
    </row>
    <row r="64" spans="1:46" ht="17.100000000000001" customHeight="1">
      <c r="A64" s="4">
        <v>15</v>
      </c>
      <c r="B64" s="5">
        <v>7446</v>
      </c>
      <c r="C64" s="6" t="s">
        <v>2769</v>
      </c>
      <c r="D64" s="192" t="s">
        <v>1310</v>
      </c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31"/>
      <c r="AN64" s="32"/>
      <c r="AO64" s="33"/>
      <c r="AP64" s="43"/>
      <c r="AQ64" s="141"/>
      <c r="AR64" s="142"/>
      <c r="AS64" s="296">
        <f>ROUND(L66*(1+AQ24),0)</f>
        <v>911</v>
      </c>
      <c r="AT64" s="22"/>
    </row>
    <row r="65" spans="1:46" ht="17.100000000000001" customHeight="1">
      <c r="A65" s="4">
        <v>15</v>
      </c>
      <c r="B65" s="5">
        <v>7447</v>
      </c>
      <c r="C65" s="6" t="s">
        <v>53</v>
      </c>
      <c r="D65" s="270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2621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7" t="s">
        <v>2622</v>
      </c>
      <c r="AN65" s="186">
        <v>1</v>
      </c>
      <c r="AO65" s="187"/>
      <c r="AP65" s="47"/>
      <c r="AQ65" s="48"/>
      <c r="AR65" s="49"/>
      <c r="AS65" s="296">
        <f>ROUND(ROUND(L66*AN65,0)*(1+AQ24),0)</f>
        <v>911</v>
      </c>
      <c r="AT65" s="22"/>
    </row>
    <row r="66" spans="1:46" ht="17.100000000000001" customHeight="1">
      <c r="A66" s="4">
        <v>15</v>
      </c>
      <c r="B66" s="5">
        <v>7448</v>
      </c>
      <c r="C66" s="6" t="s">
        <v>2770</v>
      </c>
      <c r="D66" s="139"/>
      <c r="E66" s="140"/>
      <c r="F66" s="140"/>
      <c r="G66" s="103"/>
      <c r="H66" s="104"/>
      <c r="I66" s="104"/>
      <c r="J66" s="104"/>
      <c r="K66" s="104"/>
      <c r="L66" s="297">
        <v>607</v>
      </c>
      <c r="M66" s="297"/>
      <c r="N66" s="9" t="s">
        <v>394</v>
      </c>
      <c r="O66" s="13"/>
      <c r="P66" s="98" t="s">
        <v>2623</v>
      </c>
      <c r="Q66" s="61"/>
      <c r="R66" s="61"/>
      <c r="S66" s="61"/>
      <c r="T66" s="61"/>
      <c r="U66" s="61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1"/>
      <c r="AN66" s="32"/>
      <c r="AO66" s="33"/>
      <c r="AP66" s="47"/>
      <c r="AQ66" s="48"/>
      <c r="AR66" s="49"/>
      <c r="AS66" s="296">
        <f>ROUND(ROUND(L66*X67,0)*(1+AQ24),0)</f>
        <v>819</v>
      </c>
      <c r="AT66" s="22"/>
    </row>
    <row r="67" spans="1:46" ht="17.100000000000001" customHeight="1">
      <c r="A67" s="4">
        <v>15</v>
      </c>
      <c r="B67" s="5">
        <v>7449</v>
      </c>
      <c r="C67" s="6" t="s">
        <v>2187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62" t="s">
        <v>2624</v>
      </c>
      <c r="Q67" s="63"/>
      <c r="R67" s="63"/>
      <c r="S67" s="63"/>
      <c r="T67" s="63"/>
      <c r="U67" s="63"/>
      <c r="V67" s="95"/>
      <c r="W67" s="17" t="s">
        <v>2622</v>
      </c>
      <c r="X67" s="186">
        <v>0.9</v>
      </c>
      <c r="Y67" s="187"/>
      <c r="Z67" s="35" t="s">
        <v>2621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2622</v>
      </c>
      <c r="AN67" s="186">
        <v>1</v>
      </c>
      <c r="AO67" s="187"/>
      <c r="AP67" s="47"/>
      <c r="AQ67" s="48"/>
      <c r="AR67" s="49"/>
      <c r="AS67" s="18">
        <f>ROUND(ROUND(ROUND(L66*X67,0)*AN67,0)*(1+AQ24),0)</f>
        <v>819</v>
      </c>
      <c r="AT67" s="22"/>
    </row>
    <row r="68" spans="1:46" ht="17.100000000000001" customHeight="1">
      <c r="A68" s="4">
        <v>15</v>
      </c>
      <c r="B68" s="5">
        <v>7450</v>
      </c>
      <c r="C68" s="6" t="s">
        <v>2771</v>
      </c>
      <c r="D68" s="192" t="s">
        <v>2164</v>
      </c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1"/>
      <c r="AN68" s="32"/>
      <c r="AO68" s="33"/>
      <c r="AP68" s="47"/>
      <c r="AQ68" s="48"/>
      <c r="AR68" s="49"/>
      <c r="AS68" s="296">
        <f>ROUND(L70*(1+AQ24),0)</f>
        <v>962</v>
      </c>
      <c r="AT68" s="22"/>
    </row>
    <row r="69" spans="1:46" ht="17.100000000000001" customHeight="1">
      <c r="A69" s="4">
        <v>15</v>
      </c>
      <c r="B69" s="5">
        <v>7451</v>
      </c>
      <c r="C69" s="6" t="s">
        <v>1285</v>
      </c>
      <c r="D69" s="270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2621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7" t="s">
        <v>2622</v>
      </c>
      <c r="AN69" s="186">
        <v>1</v>
      </c>
      <c r="AO69" s="187"/>
      <c r="AP69" s="29"/>
      <c r="AQ69" s="141"/>
      <c r="AR69" s="142"/>
      <c r="AS69" s="296">
        <f>ROUND(ROUND(L70*AN69,0)*(1+AQ24),0)</f>
        <v>962</v>
      </c>
      <c r="AT69" s="22"/>
    </row>
    <row r="70" spans="1:46" ht="17.100000000000001" customHeight="1">
      <c r="A70" s="4">
        <v>15</v>
      </c>
      <c r="B70" s="5">
        <v>7452</v>
      </c>
      <c r="C70" s="6" t="s">
        <v>2772</v>
      </c>
      <c r="D70" s="139"/>
      <c r="E70" s="140"/>
      <c r="F70" s="140"/>
      <c r="G70" s="103"/>
      <c r="H70" s="104"/>
      <c r="I70" s="104"/>
      <c r="J70" s="104"/>
      <c r="K70" s="104"/>
      <c r="L70" s="297">
        <v>641</v>
      </c>
      <c r="M70" s="297"/>
      <c r="N70" s="9" t="s">
        <v>394</v>
      </c>
      <c r="O70" s="13"/>
      <c r="P70" s="98" t="s">
        <v>2623</v>
      </c>
      <c r="Q70" s="61"/>
      <c r="R70" s="61"/>
      <c r="S70" s="61"/>
      <c r="T70" s="61"/>
      <c r="U70" s="61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1"/>
      <c r="AN70" s="32"/>
      <c r="AO70" s="33"/>
      <c r="AP70" s="85"/>
      <c r="AQ70" s="77"/>
      <c r="AR70" s="82"/>
      <c r="AS70" s="296">
        <f>ROUND(ROUND(L70*X71,0)*(1+AQ24),0)</f>
        <v>866</v>
      </c>
      <c r="AT70" s="22"/>
    </row>
    <row r="71" spans="1:46" ht="17.100000000000001" customHeight="1">
      <c r="A71" s="4">
        <v>15</v>
      </c>
      <c r="B71" s="5">
        <v>7453</v>
      </c>
      <c r="C71" s="6" t="s">
        <v>2188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62" t="s">
        <v>2624</v>
      </c>
      <c r="Q71" s="63"/>
      <c r="R71" s="63"/>
      <c r="S71" s="63"/>
      <c r="T71" s="63"/>
      <c r="U71" s="63"/>
      <c r="V71" s="95"/>
      <c r="W71" s="17" t="s">
        <v>2622</v>
      </c>
      <c r="X71" s="186">
        <v>0.9</v>
      </c>
      <c r="Y71" s="187"/>
      <c r="Z71" s="35" t="s">
        <v>2621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7" t="s">
        <v>2622</v>
      </c>
      <c r="AN71" s="186">
        <v>1</v>
      </c>
      <c r="AO71" s="187"/>
      <c r="AP71" s="85"/>
      <c r="AQ71" s="77"/>
      <c r="AR71" s="82"/>
      <c r="AS71" s="18">
        <f>ROUND(ROUND(ROUND(L70*X71,0)*AN71,0)*(1+AQ24),0)</f>
        <v>866</v>
      </c>
      <c r="AT71" s="22"/>
    </row>
    <row r="72" spans="1:46" ht="17.100000000000001" customHeight="1">
      <c r="A72" s="4">
        <v>15</v>
      </c>
      <c r="B72" s="5">
        <v>7454</v>
      </c>
      <c r="C72" s="6" t="s">
        <v>2773</v>
      </c>
      <c r="D72" s="192" t="s">
        <v>2165</v>
      </c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1"/>
      <c r="AN72" s="32"/>
      <c r="AO72" s="33"/>
      <c r="AP72" s="47"/>
      <c r="AQ72" s="48"/>
      <c r="AR72" s="49"/>
      <c r="AS72" s="296">
        <f>ROUND(L74*(1+AQ24),0)</f>
        <v>1013</v>
      </c>
      <c r="AT72" s="22"/>
    </row>
    <row r="73" spans="1:46" ht="17.100000000000001" customHeight="1">
      <c r="A73" s="4">
        <v>15</v>
      </c>
      <c r="B73" s="5">
        <v>7455</v>
      </c>
      <c r="C73" s="6" t="s">
        <v>3</v>
      </c>
      <c r="D73" s="270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2621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7" t="s">
        <v>2622</v>
      </c>
      <c r="AN73" s="186">
        <v>1</v>
      </c>
      <c r="AO73" s="187"/>
      <c r="AP73" s="29"/>
      <c r="AQ73" s="141"/>
      <c r="AR73" s="142"/>
      <c r="AS73" s="296">
        <f>ROUND(ROUND(L74*AN73,0)*(1+AQ24),0)</f>
        <v>1013</v>
      </c>
      <c r="AT73" s="22"/>
    </row>
    <row r="74" spans="1:46" ht="17.100000000000001" customHeight="1">
      <c r="A74" s="4">
        <v>15</v>
      </c>
      <c r="B74" s="5">
        <v>7456</v>
      </c>
      <c r="C74" s="6" t="s">
        <v>2774</v>
      </c>
      <c r="D74" s="139"/>
      <c r="E74" s="140"/>
      <c r="F74" s="140"/>
      <c r="G74" s="103"/>
      <c r="H74" s="104"/>
      <c r="I74" s="104"/>
      <c r="J74" s="104"/>
      <c r="K74" s="104"/>
      <c r="L74" s="297">
        <v>675</v>
      </c>
      <c r="M74" s="297"/>
      <c r="N74" s="9" t="s">
        <v>394</v>
      </c>
      <c r="O74" s="13"/>
      <c r="P74" s="98" t="s">
        <v>2623</v>
      </c>
      <c r="Q74" s="61"/>
      <c r="R74" s="61"/>
      <c r="S74" s="61"/>
      <c r="T74" s="61"/>
      <c r="U74" s="61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31"/>
      <c r="AN74" s="32"/>
      <c r="AO74" s="33"/>
      <c r="AP74" s="85"/>
      <c r="AQ74" s="77"/>
      <c r="AR74" s="82"/>
      <c r="AS74" s="296">
        <f>ROUND(ROUND(L74*X75,0)*(1+AQ24),0)</f>
        <v>912</v>
      </c>
      <c r="AT74" s="22"/>
    </row>
    <row r="75" spans="1:46" ht="17.100000000000001" customHeight="1">
      <c r="A75" s="4">
        <v>15</v>
      </c>
      <c r="B75" s="5">
        <v>7457</v>
      </c>
      <c r="C75" s="6" t="s">
        <v>2189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62" t="s">
        <v>2624</v>
      </c>
      <c r="Q75" s="63"/>
      <c r="R75" s="63"/>
      <c r="S75" s="63"/>
      <c r="T75" s="63"/>
      <c r="U75" s="63"/>
      <c r="V75" s="95"/>
      <c r="W75" s="17" t="s">
        <v>2622</v>
      </c>
      <c r="X75" s="186">
        <v>0.9</v>
      </c>
      <c r="Y75" s="187"/>
      <c r="Z75" s="35" t="s">
        <v>2621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7" t="s">
        <v>2622</v>
      </c>
      <c r="AN75" s="186">
        <v>1</v>
      </c>
      <c r="AO75" s="187"/>
      <c r="AP75" s="85"/>
      <c r="AQ75" s="77"/>
      <c r="AR75" s="82"/>
      <c r="AS75" s="18">
        <f>ROUND(ROUND(ROUND(L74*X75,0)*AN75,0)*(1+AQ24),0)</f>
        <v>912</v>
      </c>
      <c r="AT75" s="22"/>
    </row>
    <row r="76" spans="1:46" ht="17.100000000000001" customHeight="1">
      <c r="A76" s="4">
        <v>15</v>
      </c>
      <c r="B76" s="5">
        <v>7458</v>
      </c>
      <c r="C76" s="6" t="s">
        <v>2775</v>
      </c>
      <c r="D76" s="192" t="s">
        <v>2166</v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1"/>
      <c r="AN76" s="32"/>
      <c r="AO76" s="33"/>
      <c r="AP76" s="47"/>
      <c r="AQ76" s="48"/>
      <c r="AR76" s="49"/>
      <c r="AS76" s="296">
        <f>ROUND(L78*(1+AQ24),0)</f>
        <v>1064</v>
      </c>
      <c r="AT76" s="22"/>
    </row>
    <row r="77" spans="1:46" ht="17.100000000000001" customHeight="1">
      <c r="A77" s="4">
        <v>15</v>
      </c>
      <c r="B77" s="5">
        <v>7459</v>
      </c>
      <c r="C77" s="6" t="s">
        <v>1286</v>
      </c>
      <c r="D77" s="270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2621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7" t="s">
        <v>2622</v>
      </c>
      <c r="AN77" s="186">
        <v>1</v>
      </c>
      <c r="AO77" s="187"/>
      <c r="AP77" s="29"/>
      <c r="AQ77" s="141"/>
      <c r="AR77" s="142"/>
      <c r="AS77" s="296">
        <f>ROUND(ROUND(L78*AN77,0)*(1+AQ24),0)</f>
        <v>1064</v>
      </c>
      <c r="AT77" s="22"/>
    </row>
    <row r="78" spans="1:46" ht="17.100000000000001" customHeight="1">
      <c r="A78" s="4">
        <v>15</v>
      </c>
      <c r="B78" s="5">
        <v>7460</v>
      </c>
      <c r="C78" s="6" t="s">
        <v>2776</v>
      </c>
      <c r="D78" s="139"/>
      <c r="E78" s="140"/>
      <c r="F78" s="140"/>
      <c r="G78" s="103"/>
      <c r="H78" s="104"/>
      <c r="I78" s="104"/>
      <c r="J78" s="104"/>
      <c r="K78" s="104"/>
      <c r="L78" s="297">
        <v>709</v>
      </c>
      <c r="M78" s="297"/>
      <c r="N78" s="9" t="s">
        <v>394</v>
      </c>
      <c r="O78" s="13"/>
      <c r="P78" s="98" t="s">
        <v>2623</v>
      </c>
      <c r="Q78" s="61"/>
      <c r="R78" s="61"/>
      <c r="S78" s="61"/>
      <c r="T78" s="61"/>
      <c r="U78" s="61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31"/>
      <c r="AN78" s="32"/>
      <c r="AO78" s="33"/>
      <c r="AP78" s="85"/>
      <c r="AQ78" s="77"/>
      <c r="AR78" s="82"/>
      <c r="AS78" s="296">
        <f>ROUND(ROUND(L78*X79,0)*(1+AQ24),0)</f>
        <v>957</v>
      </c>
      <c r="AT78" s="22"/>
    </row>
    <row r="79" spans="1:46" ht="17.100000000000001" customHeight="1">
      <c r="A79" s="4">
        <v>15</v>
      </c>
      <c r="B79" s="5">
        <v>7461</v>
      </c>
      <c r="C79" s="6" t="s">
        <v>2190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62" t="s">
        <v>2624</v>
      </c>
      <c r="Q79" s="63"/>
      <c r="R79" s="63"/>
      <c r="S79" s="63"/>
      <c r="T79" s="63"/>
      <c r="U79" s="63"/>
      <c r="V79" s="95"/>
      <c r="W79" s="17" t="s">
        <v>2622</v>
      </c>
      <c r="X79" s="186">
        <v>0.9</v>
      </c>
      <c r="Y79" s="187"/>
      <c r="Z79" s="35" t="s">
        <v>2621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7" t="s">
        <v>2622</v>
      </c>
      <c r="AN79" s="186">
        <v>1</v>
      </c>
      <c r="AO79" s="187"/>
      <c r="AP79" s="85"/>
      <c r="AQ79" s="77"/>
      <c r="AR79" s="82"/>
      <c r="AS79" s="18">
        <f>ROUND(ROUND(ROUND(L78*X79,0)*AN79,0)*(1+AQ24),0)</f>
        <v>957</v>
      </c>
      <c r="AT79" s="22"/>
    </row>
    <row r="80" spans="1:46" ht="17.100000000000001" customHeight="1">
      <c r="A80" s="4">
        <v>15</v>
      </c>
      <c r="B80" s="5">
        <v>7462</v>
      </c>
      <c r="C80" s="6" t="s">
        <v>2777</v>
      </c>
      <c r="D80" s="192" t="s">
        <v>2167</v>
      </c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31"/>
      <c r="AN80" s="32"/>
      <c r="AO80" s="33"/>
      <c r="AP80" s="85"/>
      <c r="AQ80" s="77"/>
      <c r="AR80" s="82"/>
      <c r="AS80" s="296">
        <f>ROUND(L82*(1+AQ24),0)</f>
        <v>1115</v>
      </c>
      <c r="AT80" s="22"/>
    </row>
    <row r="81" spans="1:46" ht="17.100000000000001" customHeight="1">
      <c r="A81" s="4">
        <v>15</v>
      </c>
      <c r="B81" s="5">
        <v>7463</v>
      </c>
      <c r="C81" s="6" t="s">
        <v>4</v>
      </c>
      <c r="D81" s="270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2621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7" t="s">
        <v>2622</v>
      </c>
      <c r="AN81" s="186">
        <v>1</v>
      </c>
      <c r="AO81" s="187"/>
      <c r="AP81" s="85"/>
      <c r="AQ81" s="77"/>
      <c r="AR81" s="82"/>
      <c r="AS81" s="296">
        <f>ROUND(ROUND(L82*AN81,0)*(1+AQ24),0)</f>
        <v>1115</v>
      </c>
      <c r="AT81" s="22"/>
    </row>
    <row r="82" spans="1:46" ht="17.100000000000001" customHeight="1">
      <c r="A82" s="4">
        <v>15</v>
      </c>
      <c r="B82" s="5">
        <v>7464</v>
      </c>
      <c r="C82" s="6" t="s">
        <v>2778</v>
      </c>
      <c r="D82" s="139"/>
      <c r="E82" s="140"/>
      <c r="F82" s="140"/>
      <c r="G82" s="103"/>
      <c r="H82" s="104"/>
      <c r="I82" s="104"/>
      <c r="J82" s="104"/>
      <c r="K82" s="104"/>
      <c r="L82" s="297">
        <v>743</v>
      </c>
      <c r="M82" s="297"/>
      <c r="N82" s="9" t="s">
        <v>394</v>
      </c>
      <c r="O82" s="13"/>
      <c r="P82" s="98" t="s">
        <v>2623</v>
      </c>
      <c r="Q82" s="61"/>
      <c r="R82" s="61"/>
      <c r="S82" s="61"/>
      <c r="T82" s="61"/>
      <c r="U82" s="61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31"/>
      <c r="AN82" s="32"/>
      <c r="AO82" s="33"/>
      <c r="AP82" s="85"/>
      <c r="AQ82" s="77"/>
      <c r="AR82" s="82"/>
      <c r="AS82" s="296">
        <f>ROUND(ROUND(L82*X83,0)*(1+AQ24),0)</f>
        <v>1004</v>
      </c>
      <c r="AT82" s="22"/>
    </row>
    <row r="83" spans="1:46" ht="17.100000000000001" customHeight="1">
      <c r="A83" s="4">
        <v>15</v>
      </c>
      <c r="B83" s="5">
        <v>7465</v>
      </c>
      <c r="C83" s="6" t="s">
        <v>2191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62" t="s">
        <v>2624</v>
      </c>
      <c r="Q83" s="63"/>
      <c r="R83" s="63"/>
      <c r="S83" s="63"/>
      <c r="T83" s="63"/>
      <c r="U83" s="63"/>
      <c r="V83" s="95"/>
      <c r="W83" s="17" t="s">
        <v>2622</v>
      </c>
      <c r="X83" s="186">
        <v>0.9</v>
      </c>
      <c r="Y83" s="187"/>
      <c r="Z83" s="35" t="s">
        <v>2621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7" t="s">
        <v>2622</v>
      </c>
      <c r="AN83" s="186">
        <v>1</v>
      </c>
      <c r="AO83" s="187"/>
      <c r="AP83" s="34"/>
      <c r="AQ83" s="30"/>
      <c r="AR83" s="31"/>
      <c r="AS83" s="18">
        <f>ROUND(ROUND(ROUND(L82*X83,0)*AN83,0)*(1+AQ24),0)</f>
        <v>1004</v>
      </c>
      <c r="AT83" s="22"/>
    </row>
    <row r="84" spans="1:46" ht="17.100000000000001" customHeight="1">
      <c r="A84" s="4">
        <v>15</v>
      </c>
      <c r="B84" s="5">
        <v>7466</v>
      </c>
      <c r="C84" s="6" t="s">
        <v>2779</v>
      </c>
      <c r="D84" s="192" t="s">
        <v>2168</v>
      </c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31"/>
      <c r="AN84" s="32"/>
      <c r="AO84" s="33"/>
      <c r="AP84" s="43"/>
      <c r="AQ84" s="141"/>
      <c r="AR84" s="142"/>
      <c r="AS84" s="296">
        <f>ROUND(L86*(1+AQ24),0)</f>
        <v>1166</v>
      </c>
      <c r="AT84" s="22"/>
    </row>
    <row r="85" spans="1:46" ht="17.100000000000001" customHeight="1">
      <c r="A85" s="4">
        <v>15</v>
      </c>
      <c r="B85" s="5">
        <v>7467</v>
      </c>
      <c r="C85" s="6" t="s">
        <v>1287</v>
      </c>
      <c r="D85" s="270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2621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7" t="s">
        <v>2622</v>
      </c>
      <c r="AN85" s="186">
        <v>1</v>
      </c>
      <c r="AO85" s="187"/>
      <c r="AP85" s="34"/>
      <c r="AQ85" s="30"/>
      <c r="AR85" s="31"/>
      <c r="AS85" s="296">
        <f>ROUND(ROUND(L86*AN85,0)*(1+AQ24),0)</f>
        <v>1166</v>
      </c>
      <c r="AT85" s="22"/>
    </row>
    <row r="86" spans="1:46" ht="17.100000000000001" customHeight="1">
      <c r="A86" s="4">
        <v>15</v>
      </c>
      <c r="B86" s="5">
        <v>7468</v>
      </c>
      <c r="C86" s="6" t="s">
        <v>2780</v>
      </c>
      <c r="D86" s="139"/>
      <c r="E86" s="140"/>
      <c r="F86" s="140"/>
      <c r="G86" s="103"/>
      <c r="H86" s="104"/>
      <c r="I86" s="104"/>
      <c r="J86" s="104"/>
      <c r="K86" s="104"/>
      <c r="L86" s="297">
        <v>777</v>
      </c>
      <c r="M86" s="297"/>
      <c r="N86" s="9" t="s">
        <v>394</v>
      </c>
      <c r="O86" s="13"/>
      <c r="P86" s="98" t="s">
        <v>2623</v>
      </c>
      <c r="Q86" s="61"/>
      <c r="R86" s="61"/>
      <c r="S86" s="61"/>
      <c r="T86" s="61"/>
      <c r="U86" s="61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31"/>
      <c r="AN86" s="32"/>
      <c r="AO86" s="33"/>
      <c r="AP86" s="43"/>
      <c r="AQ86" s="141"/>
      <c r="AR86" s="142"/>
      <c r="AS86" s="296">
        <f>ROUND(ROUND(L86*X87,0)*(1+AQ24),0)</f>
        <v>1049</v>
      </c>
      <c r="AT86" s="22"/>
    </row>
    <row r="87" spans="1:46" ht="17.100000000000001" customHeight="1">
      <c r="A87" s="4">
        <v>15</v>
      </c>
      <c r="B87" s="5">
        <v>7469</v>
      </c>
      <c r="C87" s="6" t="s">
        <v>2192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62" t="s">
        <v>2624</v>
      </c>
      <c r="Q87" s="63"/>
      <c r="R87" s="63"/>
      <c r="S87" s="63"/>
      <c r="T87" s="63"/>
      <c r="U87" s="63"/>
      <c r="V87" s="95"/>
      <c r="W87" s="17" t="s">
        <v>2622</v>
      </c>
      <c r="X87" s="186">
        <v>0.9</v>
      </c>
      <c r="Y87" s="187"/>
      <c r="Z87" s="35" t="s">
        <v>2621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7" t="s">
        <v>2622</v>
      </c>
      <c r="AN87" s="186">
        <v>1</v>
      </c>
      <c r="AO87" s="187"/>
      <c r="AP87" s="34"/>
      <c r="AQ87" s="30"/>
      <c r="AR87" s="31"/>
      <c r="AS87" s="18">
        <f>ROUND(ROUND(ROUND(L86*X87,0)*AN87,0)*(1+AQ24),0)</f>
        <v>1049</v>
      </c>
      <c r="AT87" s="22"/>
    </row>
    <row r="88" spans="1:46" ht="17.100000000000001" customHeight="1">
      <c r="A88" s="4">
        <v>15</v>
      </c>
      <c r="B88" s="5">
        <v>7470</v>
      </c>
      <c r="C88" s="6" t="s">
        <v>2781</v>
      </c>
      <c r="D88" s="192" t="s">
        <v>2169</v>
      </c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31"/>
      <c r="AN88" s="32"/>
      <c r="AO88" s="33"/>
      <c r="AP88" s="43"/>
      <c r="AQ88" s="141"/>
      <c r="AR88" s="142"/>
      <c r="AS88" s="296">
        <f>ROUND(L90*(1+AQ24),0)</f>
        <v>1217</v>
      </c>
      <c r="AT88" s="22"/>
    </row>
    <row r="89" spans="1:46" ht="17.100000000000001" customHeight="1">
      <c r="A89" s="4">
        <v>15</v>
      </c>
      <c r="B89" s="5">
        <v>7471</v>
      </c>
      <c r="C89" s="6" t="s">
        <v>5</v>
      </c>
      <c r="D89" s="270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2621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7" t="s">
        <v>2622</v>
      </c>
      <c r="AN89" s="186">
        <v>1</v>
      </c>
      <c r="AO89" s="187"/>
      <c r="AP89" s="34"/>
      <c r="AQ89" s="30"/>
      <c r="AR89" s="31"/>
      <c r="AS89" s="296">
        <f>ROUND(ROUND(L90*AN89,0)*(1+AQ24),0)</f>
        <v>1217</v>
      </c>
      <c r="AT89" s="22"/>
    </row>
    <row r="90" spans="1:46" ht="17.100000000000001" customHeight="1">
      <c r="A90" s="4">
        <v>15</v>
      </c>
      <c r="B90" s="5">
        <v>7472</v>
      </c>
      <c r="C90" s="6" t="s">
        <v>2782</v>
      </c>
      <c r="D90" s="139"/>
      <c r="E90" s="140"/>
      <c r="F90" s="140"/>
      <c r="G90" s="103"/>
      <c r="H90" s="104"/>
      <c r="I90" s="104"/>
      <c r="J90" s="104"/>
      <c r="K90" s="104"/>
      <c r="L90" s="297">
        <v>811</v>
      </c>
      <c r="M90" s="297"/>
      <c r="N90" s="9" t="s">
        <v>394</v>
      </c>
      <c r="O90" s="13"/>
      <c r="P90" s="98" t="s">
        <v>2623</v>
      </c>
      <c r="Q90" s="61"/>
      <c r="R90" s="61"/>
      <c r="S90" s="61"/>
      <c r="T90" s="61"/>
      <c r="U90" s="61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31"/>
      <c r="AN90" s="32"/>
      <c r="AO90" s="33"/>
      <c r="AP90" s="43"/>
      <c r="AQ90" s="141"/>
      <c r="AR90" s="142"/>
      <c r="AS90" s="296">
        <f>ROUND(ROUND(L90*X91,0)*(1+AQ24),0)</f>
        <v>1095</v>
      </c>
      <c r="AT90" s="22"/>
    </row>
    <row r="91" spans="1:46" ht="17.100000000000001" customHeight="1">
      <c r="A91" s="4">
        <v>15</v>
      </c>
      <c r="B91" s="5">
        <v>7473</v>
      </c>
      <c r="C91" s="6" t="s">
        <v>2193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62" t="s">
        <v>2624</v>
      </c>
      <c r="Q91" s="63"/>
      <c r="R91" s="63"/>
      <c r="S91" s="63"/>
      <c r="T91" s="63"/>
      <c r="U91" s="63"/>
      <c r="V91" s="95"/>
      <c r="W91" s="17" t="s">
        <v>2622</v>
      </c>
      <c r="X91" s="186">
        <v>0.9</v>
      </c>
      <c r="Y91" s="187"/>
      <c r="Z91" s="35" t="s">
        <v>2621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7" t="s">
        <v>2622</v>
      </c>
      <c r="AN91" s="186">
        <v>1</v>
      </c>
      <c r="AO91" s="187"/>
      <c r="AP91" s="34"/>
      <c r="AQ91" s="30"/>
      <c r="AR91" s="31"/>
      <c r="AS91" s="18">
        <f>ROUND(ROUND(ROUND(L90*X91,0)*AN91,0)*(1+AQ24),0)</f>
        <v>1095</v>
      </c>
      <c r="AT91" s="22"/>
    </row>
    <row r="92" spans="1:46" ht="17.100000000000001" customHeight="1">
      <c r="A92" s="4">
        <v>15</v>
      </c>
      <c r="B92" s="5">
        <v>7474</v>
      </c>
      <c r="C92" s="6" t="s">
        <v>2783</v>
      </c>
      <c r="D92" s="192" t="s">
        <v>2170</v>
      </c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10"/>
      <c r="P92" s="11"/>
      <c r="Q92" s="11"/>
      <c r="R92" s="11"/>
      <c r="S92" s="11"/>
      <c r="T92" s="21"/>
      <c r="U92" s="21"/>
      <c r="V92" s="75"/>
      <c r="W92" s="11"/>
      <c r="X92" s="36"/>
      <c r="Y92" s="3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31"/>
      <c r="AN92" s="32"/>
      <c r="AO92" s="33"/>
      <c r="AP92" s="43"/>
      <c r="AQ92" s="141"/>
      <c r="AR92" s="142"/>
      <c r="AS92" s="296">
        <f>ROUND(L94*(1+AQ24),0)</f>
        <v>1268</v>
      </c>
      <c r="AT92" s="22"/>
    </row>
    <row r="93" spans="1:46" ht="17.100000000000001" customHeight="1">
      <c r="A93" s="4">
        <v>15</v>
      </c>
      <c r="B93" s="5">
        <v>7475</v>
      </c>
      <c r="C93" s="6" t="s">
        <v>1288</v>
      </c>
      <c r="D93" s="270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102"/>
      <c r="P93" s="14"/>
      <c r="Q93" s="15"/>
      <c r="R93" s="15"/>
      <c r="S93" s="15"/>
      <c r="T93" s="24"/>
      <c r="U93" s="24"/>
      <c r="V93" s="80"/>
      <c r="W93" s="80"/>
      <c r="X93" s="80"/>
      <c r="Y93" s="83"/>
      <c r="Z93" s="35" t="s">
        <v>2621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7" t="s">
        <v>2622</v>
      </c>
      <c r="AN93" s="186">
        <v>1</v>
      </c>
      <c r="AO93" s="187"/>
      <c r="AP93" s="34"/>
      <c r="AQ93" s="30"/>
      <c r="AR93" s="31"/>
      <c r="AS93" s="296">
        <f>ROUND(ROUND(L94*AN93,0)*(1+AQ24),0)</f>
        <v>1268</v>
      </c>
      <c r="AT93" s="22"/>
    </row>
    <row r="94" spans="1:46" ht="17.100000000000001" customHeight="1">
      <c r="A94" s="4">
        <v>15</v>
      </c>
      <c r="B94" s="5">
        <v>7476</v>
      </c>
      <c r="C94" s="6" t="s">
        <v>2784</v>
      </c>
      <c r="D94" s="139"/>
      <c r="E94" s="140"/>
      <c r="F94" s="140"/>
      <c r="G94" s="103"/>
      <c r="H94" s="104"/>
      <c r="I94" s="104"/>
      <c r="J94" s="104"/>
      <c r="K94" s="104"/>
      <c r="L94" s="297">
        <v>845</v>
      </c>
      <c r="M94" s="297"/>
      <c r="N94" s="9" t="s">
        <v>394</v>
      </c>
      <c r="O94" s="13"/>
      <c r="P94" s="98" t="s">
        <v>2623</v>
      </c>
      <c r="Q94" s="61"/>
      <c r="R94" s="61"/>
      <c r="S94" s="61"/>
      <c r="T94" s="61"/>
      <c r="U94" s="61"/>
      <c r="V94" s="26"/>
      <c r="W94" s="9"/>
      <c r="X94" s="19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31"/>
      <c r="AN94" s="32"/>
      <c r="AO94" s="33"/>
      <c r="AP94" s="43"/>
      <c r="AQ94" s="141"/>
      <c r="AR94" s="142"/>
      <c r="AS94" s="296">
        <f>ROUND(ROUND(L94*X95,0)*(1+AQ24),0)</f>
        <v>1142</v>
      </c>
      <c r="AT94" s="22"/>
    </row>
    <row r="95" spans="1:46" ht="17.100000000000001" customHeight="1">
      <c r="A95" s="4">
        <v>15</v>
      </c>
      <c r="B95" s="5">
        <v>7477</v>
      </c>
      <c r="C95" s="6" t="s">
        <v>2194</v>
      </c>
      <c r="D95" s="44"/>
      <c r="E95" s="45"/>
      <c r="F95" s="45"/>
      <c r="G95" s="105"/>
      <c r="H95" s="105"/>
      <c r="I95" s="105"/>
      <c r="J95" s="106"/>
      <c r="K95" s="106"/>
      <c r="L95" s="15"/>
      <c r="M95" s="15"/>
      <c r="N95" s="15"/>
      <c r="O95" s="16"/>
      <c r="P95" s="62" t="s">
        <v>2624</v>
      </c>
      <c r="Q95" s="63"/>
      <c r="R95" s="63"/>
      <c r="S95" s="63"/>
      <c r="T95" s="63"/>
      <c r="U95" s="63"/>
      <c r="V95" s="95"/>
      <c r="W95" s="17" t="s">
        <v>2622</v>
      </c>
      <c r="X95" s="186">
        <v>0.9</v>
      </c>
      <c r="Y95" s="187"/>
      <c r="Z95" s="35" t="s">
        <v>2621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7" t="s">
        <v>2622</v>
      </c>
      <c r="AN95" s="186">
        <v>1</v>
      </c>
      <c r="AO95" s="187"/>
      <c r="AP95" s="34"/>
      <c r="AQ95" s="30"/>
      <c r="AR95" s="31"/>
      <c r="AS95" s="18">
        <f>ROUND(ROUND(ROUND(L94*X95,0)*AN95,0)*(1+AQ24),0)</f>
        <v>1142</v>
      </c>
      <c r="AT95" s="22"/>
    </row>
    <row r="96" spans="1:46" ht="17.100000000000001" customHeight="1">
      <c r="A96" s="4">
        <v>15</v>
      </c>
      <c r="B96" s="5">
        <v>7478</v>
      </c>
      <c r="C96" s="6" t="s">
        <v>2785</v>
      </c>
      <c r="D96" s="192" t="s">
        <v>2171</v>
      </c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159"/>
      <c r="P96" s="11"/>
      <c r="Q96" s="11"/>
      <c r="R96" s="11"/>
      <c r="S96" s="11"/>
      <c r="T96" s="21"/>
      <c r="U96" s="21"/>
      <c r="V96" s="75"/>
      <c r="W96" s="11"/>
      <c r="X96" s="36"/>
      <c r="Y96" s="3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31"/>
      <c r="AN96" s="32"/>
      <c r="AO96" s="33"/>
      <c r="AP96" s="43"/>
      <c r="AQ96" s="141"/>
      <c r="AR96" s="142"/>
      <c r="AS96" s="296">
        <f>ROUND(L98*(1+AQ24),0)</f>
        <v>1319</v>
      </c>
      <c r="AT96" s="22"/>
    </row>
    <row r="97" spans="1:46" ht="17.100000000000001" customHeight="1">
      <c r="A97" s="4">
        <v>15</v>
      </c>
      <c r="B97" s="5">
        <v>7479</v>
      </c>
      <c r="C97" s="6" t="s">
        <v>6</v>
      </c>
      <c r="D97" s="270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160"/>
      <c r="P97" s="14"/>
      <c r="Q97" s="15"/>
      <c r="R97" s="15"/>
      <c r="S97" s="15"/>
      <c r="T97" s="24"/>
      <c r="U97" s="24"/>
      <c r="V97" s="80"/>
      <c r="W97" s="80"/>
      <c r="X97" s="80"/>
      <c r="Y97" s="83"/>
      <c r="Z97" s="35" t="s">
        <v>2621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7" t="s">
        <v>2622</v>
      </c>
      <c r="AN97" s="186">
        <v>1</v>
      </c>
      <c r="AO97" s="187"/>
      <c r="AP97" s="29"/>
      <c r="AQ97" s="30"/>
      <c r="AR97" s="31"/>
      <c r="AS97" s="296">
        <f>ROUND(ROUND(L98*AN97,0)*(1+AQ24),0)</f>
        <v>1319</v>
      </c>
      <c r="AT97" s="22"/>
    </row>
    <row r="98" spans="1:46" ht="17.100000000000001" customHeight="1">
      <c r="A98" s="4">
        <v>15</v>
      </c>
      <c r="B98" s="5">
        <v>7480</v>
      </c>
      <c r="C98" s="6" t="s">
        <v>2786</v>
      </c>
      <c r="D98" s="139"/>
      <c r="E98" s="140"/>
      <c r="F98" s="140"/>
      <c r="G98" s="103"/>
      <c r="H98" s="104"/>
      <c r="I98" s="104"/>
      <c r="J98" s="104"/>
      <c r="K98" s="104"/>
      <c r="L98" s="297">
        <v>879</v>
      </c>
      <c r="M98" s="297"/>
      <c r="N98" s="9" t="s">
        <v>394</v>
      </c>
      <c r="O98" s="13"/>
      <c r="P98" s="98" t="s">
        <v>2623</v>
      </c>
      <c r="Q98" s="61"/>
      <c r="R98" s="61"/>
      <c r="S98" s="61"/>
      <c r="T98" s="61"/>
      <c r="U98" s="61"/>
      <c r="V98" s="26"/>
      <c r="W98" s="9"/>
      <c r="X98" s="19"/>
      <c r="Y98" s="39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31"/>
      <c r="AN98" s="32"/>
      <c r="AO98" s="33"/>
      <c r="AP98" s="85"/>
      <c r="AQ98" s="77"/>
      <c r="AR98" s="82"/>
      <c r="AS98" s="296">
        <f>ROUND(ROUND(L98*X99,0)*(1+AQ24),0)</f>
        <v>1187</v>
      </c>
      <c r="AT98" s="22"/>
    </row>
    <row r="99" spans="1:46" ht="17.100000000000001" customHeight="1">
      <c r="A99" s="4">
        <v>15</v>
      </c>
      <c r="B99" s="5">
        <v>7481</v>
      </c>
      <c r="C99" s="6" t="s">
        <v>2195</v>
      </c>
      <c r="D99" s="44"/>
      <c r="E99" s="45"/>
      <c r="F99" s="45"/>
      <c r="G99" s="105"/>
      <c r="H99" s="105"/>
      <c r="I99" s="105"/>
      <c r="J99" s="106"/>
      <c r="K99" s="106"/>
      <c r="L99" s="15"/>
      <c r="M99" s="15"/>
      <c r="N99" s="15"/>
      <c r="O99" s="16"/>
      <c r="P99" s="62" t="s">
        <v>2624</v>
      </c>
      <c r="Q99" s="63"/>
      <c r="R99" s="63"/>
      <c r="S99" s="63"/>
      <c r="T99" s="63"/>
      <c r="U99" s="63"/>
      <c r="V99" s="95"/>
      <c r="W99" s="17" t="s">
        <v>2622</v>
      </c>
      <c r="X99" s="186">
        <v>0.9</v>
      </c>
      <c r="Y99" s="187"/>
      <c r="Z99" s="35" t="s">
        <v>2621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7" t="s">
        <v>2622</v>
      </c>
      <c r="AN99" s="186">
        <v>1</v>
      </c>
      <c r="AO99" s="187"/>
      <c r="AP99" s="85"/>
      <c r="AQ99" s="77"/>
      <c r="AR99" s="82"/>
      <c r="AS99" s="18">
        <f>ROUND(ROUND(ROUND(L98*X99,0)*AN99,0)*(1+AQ24),0)</f>
        <v>1187</v>
      </c>
      <c r="AT99" s="22"/>
    </row>
    <row r="100" spans="1:46" ht="17.100000000000001" customHeight="1">
      <c r="A100" s="4">
        <v>15</v>
      </c>
      <c r="B100" s="5">
        <v>7482</v>
      </c>
      <c r="C100" s="6" t="s">
        <v>2787</v>
      </c>
      <c r="D100" s="192" t="s">
        <v>2172</v>
      </c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10"/>
      <c r="P100" s="11"/>
      <c r="Q100" s="11"/>
      <c r="R100" s="11"/>
      <c r="S100" s="11"/>
      <c r="T100" s="21"/>
      <c r="U100" s="21"/>
      <c r="V100" s="75"/>
      <c r="W100" s="11"/>
      <c r="X100" s="36"/>
      <c r="Y100" s="37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31"/>
      <c r="AN100" s="32"/>
      <c r="AO100" s="33"/>
      <c r="AP100" s="85"/>
      <c r="AQ100" s="77"/>
      <c r="AR100" s="82"/>
      <c r="AS100" s="296">
        <f>ROUND(L102*(1+AQ24),0)</f>
        <v>1370</v>
      </c>
      <c r="AT100" s="22"/>
    </row>
    <row r="101" spans="1:46" ht="17.100000000000001" customHeight="1">
      <c r="A101" s="4">
        <v>15</v>
      </c>
      <c r="B101" s="5">
        <v>7483</v>
      </c>
      <c r="C101" s="6" t="s">
        <v>1289</v>
      </c>
      <c r="D101" s="270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102"/>
      <c r="P101" s="14"/>
      <c r="Q101" s="15"/>
      <c r="R101" s="15"/>
      <c r="S101" s="15"/>
      <c r="T101" s="24"/>
      <c r="U101" s="24"/>
      <c r="V101" s="80"/>
      <c r="W101" s="80"/>
      <c r="X101" s="80"/>
      <c r="Y101" s="83"/>
      <c r="Z101" s="35" t="s">
        <v>2621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7" t="s">
        <v>2622</v>
      </c>
      <c r="AN101" s="186">
        <v>1</v>
      </c>
      <c r="AO101" s="187"/>
      <c r="AP101" s="85"/>
      <c r="AQ101" s="77"/>
      <c r="AR101" s="82"/>
      <c r="AS101" s="296">
        <f>ROUND(ROUND(L102*AN101,0)*(1+AQ24),0)</f>
        <v>1370</v>
      </c>
      <c r="AT101" s="22"/>
    </row>
    <row r="102" spans="1:46" ht="17.100000000000001" customHeight="1">
      <c r="A102" s="4">
        <v>15</v>
      </c>
      <c r="B102" s="5">
        <v>7484</v>
      </c>
      <c r="C102" s="6" t="s">
        <v>2788</v>
      </c>
      <c r="D102" s="139"/>
      <c r="E102" s="140"/>
      <c r="F102" s="140"/>
      <c r="G102" s="103"/>
      <c r="H102" s="104"/>
      <c r="I102" s="104"/>
      <c r="J102" s="104"/>
      <c r="K102" s="104"/>
      <c r="L102" s="297">
        <v>913</v>
      </c>
      <c r="M102" s="297"/>
      <c r="N102" s="9" t="s">
        <v>394</v>
      </c>
      <c r="O102" s="13"/>
      <c r="P102" s="98" t="s">
        <v>2623</v>
      </c>
      <c r="Q102" s="61"/>
      <c r="R102" s="61"/>
      <c r="S102" s="61"/>
      <c r="T102" s="61"/>
      <c r="U102" s="61"/>
      <c r="V102" s="26"/>
      <c r="W102" s="9"/>
      <c r="X102" s="19"/>
      <c r="Y102" s="39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31"/>
      <c r="AN102" s="32"/>
      <c r="AO102" s="33"/>
      <c r="AP102" s="85"/>
      <c r="AQ102" s="77"/>
      <c r="AR102" s="82"/>
      <c r="AS102" s="296">
        <f>ROUND(ROUND(L102*X103,0)*(1+AQ24),0)</f>
        <v>1233</v>
      </c>
      <c r="AT102" s="22"/>
    </row>
    <row r="103" spans="1:46" ht="17.100000000000001" customHeight="1">
      <c r="A103" s="4">
        <v>15</v>
      </c>
      <c r="B103" s="5">
        <v>7485</v>
      </c>
      <c r="C103" s="6" t="s">
        <v>2196</v>
      </c>
      <c r="D103" s="44"/>
      <c r="E103" s="45"/>
      <c r="F103" s="45"/>
      <c r="G103" s="105"/>
      <c r="H103" s="105"/>
      <c r="I103" s="105"/>
      <c r="J103" s="106"/>
      <c r="K103" s="106"/>
      <c r="L103" s="15"/>
      <c r="M103" s="15"/>
      <c r="N103" s="15"/>
      <c r="O103" s="16"/>
      <c r="P103" s="62" t="s">
        <v>2624</v>
      </c>
      <c r="Q103" s="63"/>
      <c r="R103" s="63"/>
      <c r="S103" s="63"/>
      <c r="T103" s="63"/>
      <c r="U103" s="63"/>
      <c r="V103" s="95"/>
      <c r="W103" s="17" t="s">
        <v>2622</v>
      </c>
      <c r="X103" s="186">
        <v>0.9</v>
      </c>
      <c r="Y103" s="187"/>
      <c r="Z103" s="35" t="s">
        <v>2621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7" t="s">
        <v>2622</v>
      </c>
      <c r="AN103" s="186">
        <v>1</v>
      </c>
      <c r="AO103" s="187"/>
      <c r="AP103" s="85"/>
      <c r="AQ103" s="77"/>
      <c r="AR103" s="82"/>
      <c r="AS103" s="18">
        <f>ROUND(ROUND(ROUND(L102*X103,0)*AN103,0)*(1+AQ24),0)</f>
        <v>1233</v>
      </c>
      <c r="AT103" s="22"/>
    </row>
    <row r="104" spans="1:46" ht="17.100000000000001" customHeight="1">
      <c r="A104" s="4">
        <v>15</v>
      </c>
      <c r="B104" s="5">
        <v>7486</v>
      </c>
      <c r="C104" s="6" t="s">
        <v>2152</v>
      </c>
      <c r="D104" s="192" t="s">
        <v>2155</v>
      </c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10"/>
      <c r="P104" s="11"/>
      <c r="Q104" s="11"/>
      <c r="R104" s="11"/>
      <c r="S104" s="11"/>
      <c r="T104" s="21"/>
      <c r="U104" s="21"/>
      <c r="V104" s="75"/>
      <c r="W104" s="11"/>
      <c r="X104" s="36"/>
      <c r="Y104" s="37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31"/>
      <c r="AN104" s="32"/>
      <c r="AO104" s="33"/>
      <c r="AP104" s="85"/>
      <c r="AQ104" s="77"/>
      <c r="AR104" s="82"/>
      <c r="AS104" s="296">
        <f>ROUND(L106*(1+AQ24),0)</f>
        <v>1421</v>
      </c>
      <c r="AT104" s="22"/>
    </row>
    <row r="105" spans="1:46" ht="17.100000000000001" customHeight="1">
      <c r="A105" s="4">
        <v>15</v>
      </c>
      <c r="B105" s="5">
        <v>7487</v>
      </c>
      <c r="C105" s="6" t="s">
        <v>2151</v>
      </c>
      <c r="D105" s="270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102"/>
      <c r="P105" s="14"/>
      <c r="Q105" s="15"/>
      <c r="R105" s="15"/>
      <c r="S105" s="15"/>
      <c r="T105" s="24"/>
      <c r="U105" s="24"/>
      <c r="V105" s="80"/>
      <c r="W105" s="80"/>
      <c r="X105" s="80"/>
      <c r="Y105" s="83"/>
      <c r="Z105" s="35" t="s">
        <v>2621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7" t="s">
        <v>2622</v>
      </c>
      <c r="AN105" s="186">
        <v>1</v>
      </c>
      <c r="AO105" s="187"/>
      <c r="AP105" s="85"/>
      <c r="AQ105" s="77"/>
      <c r="AR105" s="82"/>
      <c r="AS105" s="296">
        <f>ROUND(ROUND(L106*AN105,0)*(1+AQ24),0)</f>
        <v>1421</v>
      </c>
      <c r="AT105" s="22"/>
    </row>
    <row r="106" spans="1:46" ht="17.100000000000001" customHeight="1">
      <c r="A106" s="4">
        <v>15</v>
      </c>
      <c r="B106" s="5">
        <v>7488</v>
      </c>
      <c r="C106" s="6" t="s">
        <v>2153</v>
      </c>
      <c r="D106" s="139"/>
      <c r="E106" s="140"/>
      <c r="F106" s="140"/>
      <c r="G106" s="103"/>
      <c r="H106" s="104"/>
      <c r="I106" s="104"/>
      <c r="J106" s="104"/>
      <c r="K106" s="104"/>
      <c r="L106" s="297">
        <v>947</v>
      </c>
      <c r="M106" s="297"/>
      <c r="N106" s="9" t="s">
        <v>394</v>
      </c>
      <c r="O106" s="13"/>
      <c r="P106" s="98" t="s">
        <v>2623</v>
      </c>
      <c r="Q106" s="61"/>
      <c r="R106" s="61"/>
      <c r="S106" s="61"/>
      <c r="T106" s="61"/>
      <c r="U106" s="61"/>
      <c r="V106" s="26"/>
      <c r="W106" s="9"/>
      <c r="X106" s="19"/>
      <c r="Y106" s="39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1"/>
      <c r="AN106" s="32"/>
      <c r="AO106" s="33"/>
      <c r="AP106" s="85"/>
      <c r="AQ106" s="77"/>
      <c r="AR106" s="82"/>
      <c r="AS106" s="296">
        <f>ROUND(ROUND(L106*X107,0)*(1+AQ24),0)</f>
        <v>1278</v>
      </c>
      <c r="AT106" s="22"/>
    </row>
    <row r="107" spans="1:46" ht="17.100000000000001" customHeight="1">
      <c r="A107" s="4">
        <v>15</v>
      </c>
      <c r="B107" s="5">
        <v>7489</v>
      </c>
      <c r="C107" s="6" t="s">
        <v>2154</v>
      </c>
      <c r="D107" s="44"/>
      <c r="E107" s="45"/>
      <c r="F107" s="45"/>
      <c r="G107" s="105"/>
      <c r="H107" s="105"/>
      <c r="I107" s="105"/>
      <c r="J107" s="106"/>
      <c r="K107" s="106"/>
      <c r="L107" s="15"/>
      <c r="M107" s="15"/>
      <c r="N107" s="15"/>
      <c r="O107" s="16"/>
      <c r="P107" s="62" t="s">
        <v>2624</v>
      </c>
      <c r="Q107" s="63"/>
      <c r="R107" s="63"/>
      <c r="S107" s="63"/>
      <c r="T107" s="63"/>
      <c r="U107" s="63"/>
      <c r="V107" s="95"/>
      <c r="W107" s="17" t="s">
        <v>2622</v>
      </c>
      <c r="X107" s="186">
        <v>0.9</v>
      </c>
      <c r="Y107" s="187"/>
      <c r="Z107" s="35" t="s">
        <v>2621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7" t="s">
        <v>2622</v>
      </c>
      <c r="AN107" s="186">
        <v>1</v>
      </c>
      <c r="AO107" s="187"/>
      <c r="AP107" s="79"/>
      <c r="AQ107" s="80"/>
      <c r="AR107" s="83"/>
      <c r="AS107" s="18">
        <f>ROUND(ROUND(ROUND(L106*X107,0)*AN107,0)*(1+AQ24),0)</f>
        <v>1278</v>
      </c>
      <c r="AT107" s="183"/>
    </row>
    <row r="108" spans="1:46" ht="17.100000000000001" customHeight="1">
      <c r="A108" s="20"/>
      <c r="B108" s="2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9"/>
      <c r="Q108" s="19"/>
      <c r="R108" s="9"/>
      <c r="S108" s="19"/>
      <c r="T108" s="23"/>
      <c r="U108" s="9"/>
      <c r="V108" s="9"/>
      <c r="W108" s="9"/>
      <c r="X108" s="8"/>
      <c r="Y108" s="8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77"/>
      <c r="AL108" s="77"/>
      <c r="AM108" s="77"/>
      <c r="AN108" s="27"/>
      <c r="AO108" s="77"/>
    </row>
    <row r="109" spans="1:46" ht="17.100000000000001" customHeight="1">
      <c r="A109" s="20"/>
      <c r="B109" s="2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28"/>
      <c r="P109" s="84"/>
      <c r="Q109" s="84"/>
      <c r="R109" s="77"/>
      <c r="S109" s="84"/>
      <c r="T109" s="23"/>
      <c r="U109" s="9"/>
      <c r="V109" s="9"/>
      <c r="W109" s="9"/>
      <c r="X109" s="141"/>
      <c r="Y109" s="23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77"/>
      <c r="AL109" s="77"/>
      <c r="AM109" s="77"/>
      <c r="AN109" s="27"/>
      <c r="AO109" s="77"/>
    </row>
    <row r="110" spans="1:46" ht="17.100000000000001" customHeight="1">
      <c r="A110" s="20"/>
      <c r="B110" s="2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9"/>
      <c r="P110" s="141"/>
      <c r="Q110" s="23"/>
      <c r="R110" s="9"/>
      <c r="S110" s="19"/>
      <c r="T110" s="23"/>
      <c r="U110" s="9"/>
      <c r="V110" s="9"/>
      <c r="W110" s="9"/>
      <c r="X110" s="141"/>
      <c r="Y110" s="23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77"/>
      <c r="AL110" s="77"/>
      <c r="AM110" s="77"/>
      <c r="AN110" s="27"/>
      <c r="AO110" s="77"/>
    </row>
    <row r="111" spans="1:46" ht="17.100000000000001" customHeight="1">
      <c r="A111" s="20"/>
      <c r="B111" s="2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9"/>
      <c r="Q111" s="23"/>
      <c r="R111" s="9"/>
      <c r="S111" s="19"/>
      <c r="T111" s="23"/>
      <c r="U111" s="9"/>
      <c r="V111" s="9"/>
      <c r="W111" s="9"/>
      <c r="X111" s="8"/>
      <c r="Y111" s="8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77"/>
      <c r="AL111" s="77"/>
      <c r="AM111" s="77"/>
      <c r="AN111" s="27"/>
      <c r="AO111" s="77"/>
    </row>
    <row r="112" spans="1:46" ht="17.100000000000001" customHeight="1">
      <c r="A112" s="20"/>
      <c r="B112" s="2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9"/>
      <c r="Q112" s="23"/>
      <c r="R112" s="9"/>
      <c r="S112" s="141"/>
      <c r="T112" s="23"/>
      <c r="U112" s="9"/>
      <c r="V112" s="9"/>
      <c r="W112" s="9"/>
      <c r="X112" s="141"/>
      <c r="Y112" s="23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77"/>
      <c r="AL112" s="77"/>
      <c r="AM112" s="77"/>
      <c r="AN112" s="27"/>
      <c r="AO112" s="77"/>
    </row>
    <row r="113" spans="12:39" ht="17.100000000000001" customHeight="1">
      <c r="L113" s="78"/>
      <c r="M113" s="78"/>
      <c r="N113" s="78"/>
      <c r="O113" s="78"/>
      <c r="P113" s="113"/>
      <c r="Q113" s="113"/>
      <c r="S113" s="113"/>
      <c r="T113" s="113"/>
      <c r="U113" s="78"/>
      <c r="V113" s="78"/>
      <c r="X113" s="78"/>
      <c r="Y113" s="78"/>
      <c r="AK113" s="77"/>
      <c r="AL113" s="77"/>
      <c r="AM113" s="77"/>
    </row>
    <row r="114" spans="12:39" ht="17.100000000000001" customHeight="1">
      <c r="L114" s="78"/>
      <c r="M114" s="78"/>
      <c r="N114" s="78"/>
      <c r="O114" s="78"/>
      <c r="P114" s="113"/>
      <c r="Q114" s="113"/>
      <c r="S114" s="113"/>
      <c r="T114" s="113"/>
      <c r="U114" s="78"/>
      <c r="V114" s="78"/>
      <c r="X114" s="78"/>
      <c r="Y114" s="78"/>
      <c r="AK114" s="26"/>
      <c r="AL114" s="26"/>
      <c r="AM114" s="26"/>
    </row>
    <row r="115" spans="12:39" ht="17.100000000000001" customHeight="1">
      <c r="L115" s="78"/>
      <c r="M115" s="78"/>
      <c r="N115" s="78"/>
      <c r="O115" s="78"/>
      <c r="P115" s="113"/>
      <c r="Q115" s="113"/>
      <c r="S115" s="113"/>
      <c r="T115" s="113"/>
      <c r="U115" s="78"/>
      <c r="V115" s="78"/>
      <c r="X115" s="78"/>
      <c r="Y115" s="78"/>
      <c r="AK115" s="26"/>
      <c r="AL115" s="26"/>
      <c r="AM115" s="26"/>
    </row>
    <row r="116" spans="12:39" ht="17.100000000000001" customHeight="1">
      <c r="L116" s="78"/>
      <c r="M116" s="78"/>
      <c r="N116" s="78"/>
      <c r="O116" s="78"/>
      <c r="P116" s="113"/>
      <c r="Q116" s="113"/>
      <c r="S116" s="113"/>
      <c r="T116" s="113"/>
      <c r="U116" s="78"/>
      <c r="V116" s="78"/>
      <c r="X116" s="78"/>
      <c r="Y116" s="78"/>
      <c r="AK116" s="9"/>
      <c r="AL116" s="9"/>
      <c r="AM116" s="9"/>
    </row>
    <row r="117" spans="12:39" ht="17.100000000000001" customHeight="1">
      <c r="L117" s="78"/>
      <c r="M117" s="78"/>
      <c r="N117" s="78"/>
      <c r="O117" s="78"/>
      <c r="P117" s="113"/>
      <c r="Q117" s="113"/>
      <c r="S117" s="113"/>
      <c r="T117" s="113"/>
      <c r="U117" s="78"/>
      <c r="V117" s="78"/>
      <c r="X117" s="78"/>
      <c r="Y117" s="78"/>
      <c r="AK117" s="26"/>
      <c r="AL117" s="26"/>
      <c r="AM117" s="26"/>
    </row>
    <row r="118" spans="12:39" ht="17.100000000000001" customHeight="1">
      <c r="L118" s="78"/>
      <c r="M118" s="78"/>
      <c r="N118" s="78"/>
      <c r="O118" s="78"/>
      <c r="P118" s="113"/>
      <c r="Q118" s="113"/>
      <c r="S118" s="113"/>
      <c r="T118" s="113"/>
      <c r="U118" s="78"/>
      <c r="V118" s="78"/>
      <c r="X118" s="78"/>
      <c r="Y118" s="78"/>
      <c r="AK118" s="26"/>
      <c r="AL118" s="26"/>
      <c r="AM118" s="26"/>
    </row>
    <row r="119" spans="12:39" ht="17.100000000000001" customHeight="1">
      <c r="L119" s="78"/>
      <c r="M119" s="78"/>
      <c r="N119" s="78"/>
      <c r="O119" s="78"/>
      <c r="P119" s="113"/>
      <c r="Q119" s="113"/>
      <c r="S119" s="113"/>
      <c r="T119" s="113"/>
      <c r="U119" s="78"/>
      <c r="V119" s="78"/>
      <c r="X119" s="78"/>
      <c r="Y119" s="78"/>
      <c r="AK119" s="9"/>
      <c r="AL119" s="9"/>
      <c r="AM119" s="9"/>
    </row>
    <row r="120" spans="12:39" ht="17.100000000000001" customHeight="1">
      <c r="L120" s="78"/>
      <c r="M120" s="78"/>
      <c r="N120" s="78"/>
      <c r="O120" s="78"/>
      <c r="P120" s="113"/>
      <c r="Q120" s="113"/>
      <c r="S120" s="113"/>
      <c r="T120" s="113"/>
      <c r="U120" s="78"/>
      <c r="V120" s="78"/>
      <c r="X120" s="78"/>
      <c r="Y120" s="78"/>
      <c r="AK120" s="26"/>
      <c r="AL120" s="26"/>
      <c r="AM120" s="26"/>
    </row>
    <row r="121" spans="12:39" ht="17.100000000000001" customHeight="1">
      <c r="L121" s="78"/>
      <c r="M121" s="78"/>
      <c r="N121" s="78"/>
      <c r="O121" s="78"/>
      <c r="P121" s="113"/>
      <c r="Q121" s="113"/>
      <c r="S121" s="113"/>
      <c r="T121" s="113"/>
      <c r="U121" s="78"/>
      <c r="V121" s="78"/>
      <c r="X121" s="78"/>
      <c r="Y121" s="78"/>
    </row>
    <row r="122" spans="12:39" ht="17.100000000000001" customHeight="1">
      <c r="L122" s="78"/>
      <c r="M122" s="78"/>
      <c r="N122" s="78"/>
      <c r="O122" s="78"/>
      <c r="P122" s="113"/>
      <c r="Q122" s="113"/>
      <c r="S122" s="113"/>
      <c r="T122" s="113"/>
      <c r="U122" s="78"/>
      <c r="V122" s="78"/>
      <c r="X122" s="78"/>
      <c r="Y122" s="78"/>
    </row>
    <row r="123" spans="12:39" ht="17.100000000000001" customHeight="1">
      <c r="L123" s="78"/>
      <c r="M123" s="78"/>
      <c r="N123" s="78"/>
      <c r="O123" s="78"/>
      <c r="P123" s="113"/>
      <c r="Q123" s="113"/>
      <c r="S123" s="113"/>
      <c r="T123" s="113"/>
      <c r="U123" s="78"/>
      <c r="V123" s="78"/>
      <c r="X123" s="78"/>
      <c r="Y123" s="78"/>
    </row>
    <row r="124" spans="12:39" ht="17.100000000000001" customHeight="1">
      <c r="L124" s="78"/>
      <c r="M124" s="78"/>
      <c r="N124" s="78"/>
      <c r="O124" s="78"/>
      <c r="P124" s="113"/>
      <c r="Q124" s="113"/>
      <c r="S124" s="113"/>
      <c r="T124" s="113"/>
      <c r="U124" s="78"/>
      <c r="V124" s="78"/>
      <c r="X124" s="78"/>
      <c r="Y124" s="78"/>
    </row>
    <row r="125" spans="12:39" ht="17.100000000000001" customHeight="1">
      <c r="L125" s="78"/>
      <c r="M125" s="78"/>
      <c r="N125" s="78"/>
      <c r="O125" s="78"/>
      <c r="P125" s="113"/>
      <c r="Q125" s="113"/>
      <c r="S125" s="113"/>
      <c r="T125" s="113"/>
      <c r="U125" s="78"/>
      <c r="V125" s="78"/>
      <c r="X125" s="78"/>
      <c r="Y125" s="78"/>
    </row>
    <row r="126" spans="12:39" ht="17.100000000000001" customHeight="1">
      <c r="L126" s="78"/>
      <c r="M126" s="78"/>
      <c r="N126" s="78"/>
      <c r="O126" s="78"/>
      <c r="P126" s="113"/>
      <c r="Q126" s="113"/>
      <c r="S126" s="113"/>
      <c r="T126" s="113"/>
      <c r="U126" s="78"/>
      <c r="V126" s="78"/>
      <c r="X126" s="78"/>
      <c r="Y126" s="78"/>
    </row>
    <row r="127" spans="12:39" ht="17.100000000000001" customHeight="1">
      <c r="L127" s="78"/>
      <c r="M127" s="78"/>
      <c r="N127" s="78"/>
      <c r="O127" s="78"/>
      <c r="P127" s="113"/>
      <c r="Q127" s="113"/>
      <c r="S127" s="113"/>
      <c r="T127" s="113"/>
      <c r="U127" s="78"/>
      <c r="V127" s="78"/>
      <c r="X127" s="78"/>
      <c r="Y127" s="78"/>
    </row>
    <row r="128" spans="12:39" ht="17.100000000000001" customHeight="1">
      <c r="L128" s="78"/>
      <c r="M128" s="78"/>
      <c r="N128" s="78"/>
      <c r="O128" s="78"/>
      <c r="P128" s="113"/>
      <c r="Q128" s="113"/>
      <c r="S128" s="113"/>
      <c r="T128" s="113"/>
      <c r="U128" s="78"/>
      <c r="V128" s="78"/>
      <c r="X128" s="78"/>
      <c r="Y128" s="78"/>
    </row>
    <row r="129" spans="12:25" ht="17.100000000000001" customHeight="1">
      <c r="L129" s="78"/>
      <c r="M129" s="78"/>
      <c r="N129" s="78"/>
      <c r="O129" s="78"/>
      <c r="P129" s="113"/>
      <c r="Q129" s="113"/>
      <c r="S129" s="113"/>
      <c r="T129" s="113"/>
      <c r="U129" s="78"/>
      <c r="V129" s="78"/>
      <c r="X129" s="78"/>
      <c r="Y129" s="78"/>
    </row>
    <row r="130" spans="12:25" ht="17.100000000000001" customHeight="1">
      <c r="L130" s="78"/>
      <c r="M130" s="78"/>
      <c r="N130" s="78"/>
      <c r="O130" s="78"/>
      <c r="P130" s="113"/>
      <c r="Q130" s="113"/>
      <c r="S130" s="113"/>
      <c r="T130" s="113"/>
      <c r="U130" s="78"/>
      <c r="V130" s="78"/>
      <c r="X130" s="78"/>
      <c r="Y130" s="78"/>
    </row>
    <row r="131" spans="12:25" ht="17.100000000000001" customHeight="1">
      <c r="L131" s="78"/>
      <c r="M131" s="78"/>
      <c r="N131" s="78"/>
      <c r="O131" s="78"/>
      <c r="P131" s="113"/>
      <c r="Q131" s="113"/>
      <c r="S131" s="113"/>
      <c r="T131" s="113"/>
      <c r="U131" s="78"/>
      <c r="V131" s="78"/>
      <c r="X131" s="78"/>
      <c r="Y131" s="78"/>
    </row>
    <row r="132" spans="12:25" ht="17.100000000000001" customHeight="1">
      <c r="L132" s="78"/>
      <c r="M132" s="78"/>
      <c r="N132" s="78"/>
      <c r="O132" s="78"/>
      <c r="P132" s="113"/>
      <c r="Q132" s="113"/>
      <c r="S132" s="113"/>
      <c r="T132" s="113"/>
      <c r="U132" s="78"/>
      <c r="V132" s="78"/>
      <c r="X132" s="78"/>
      <c r="Y132" s="78"/>
    </row>
    <row r="133" spans="12:25" ht="17.100000000000001" customHeight="1">
      <c r="L133" s="78"/>
      <c r="M133" s="78"/>
      <c r="N133" s="78"/>
      <c r="O133" s="78"/>
      <c r="P133" s="113"/>
      <c r="Q133" s="113"/>
      <c r="S133" s="113"/>
      <c r="T133" s="113"/>
      <c r="U133" s="78"/>
      <c r="V133" s="78"/>
      <c r="X133" s="78"/>
      <c r="Y133" s="78"/>
    </row>
    <row r="134" spans="12:25" ht="17.100000000000001" customHeight="1">
      <c r="L134" s="78"/>
      <c r="M134" s="78"/>
      <c r="N134" s="78"/>
      <c r="O134" s="78"/>
      <c r="P134" s="113"/>
      <c r="Q134" s="113"/>
      <c r="S134" s="113"/>
      <c r="T134" s="113"/>
      <c r="U134" s="78"/>
      <c r="V134" s="78"/>
      <c r="X134" s="78"/>
      <c r="Y134" s="78"/>
    </row>
    <row r="135" spans="12:25" ht="17.100000000000001" customHeight="1">
      <c r="L135" s="78"/>
      <c r="M135" s="78"/>
      <c r="N135" s="78"/>
      <c r="O135" s="78"/>
      <c r="P135" s="113"/>
      <c r="Q135" s="113"/>
      <c r="S135" s="113"/>
      <c r="T135" s="113"/>
      <c r="U135" s="78"/>
      <c r="V135" s="78"/>
      <c r="X135" s="78"/>
      <c r="Y135" s="78"/>
    </row>
    <row r="138" spans="12:25" ht="17.100000000000001" customHeight="1">
      <c r="L138" s="9"/>
      <c r="M138" s="9"/>
    </row>
    <row r="139" spans="12:25" ht="17.100000000000001" customHeight="1">
      <c r="L139" s="9"/>
      <c r="M139" s="9"/>
    </row>
    <row r="140" spans="12:25" ht="17.100000000000001" customHeight="1">
      <c r="L140" s="9"/>
      <c r="M140" s="9"/>
    </row>
    <row r="141" spans="12:25" ht="17.100000000000001" customHeight="1">
      <c r="L141" s="9"/>
      <c r="M141" s="9"/>
    </row>
    <row r="142" spans="12:25" ht="17.100000000000001" customHeight="1">
      <c r="L142" s="9"/>
      <c r="M142" s="9"/>
    </row>
    <row r="143" spans="12:25" ht="17.100000000000001" customHeight="1">
      <c r="L143" s="9"/>
      <c r="M143" s="9"/>
    </row>
    <row r="144" spans="12:25" ht="17.100000000000001" customHeight="1">
      <c r="L144" s="9"/>
      <c r="M144" s="9"/>
    </row>
  </sheetData>
  <mergeCells count="129">
    <mergeCell ref="AN77:AO77"/>
    <mergeCell ref="D100:N101"/>
    <mergeCell ref="AN101:AO101"/>
    <mergeCell ref="L102:M102"/>
    <mergeCell ref="X103:Y103"/>
    <mergeCell ref="D92:N93"/>
    <mergeCell ref="AN93:AO93"/>
    <mergeCell ref="L94:M94"/>
    <mergeCell ref="X95:Y95"/>
    <mergeCell ref="AN95:AO95"/>
    <mergeCell ref="L82:M82"/>
    <mergeCell ref="X83:Y83"/>
    <mergeCell ref="AN83:AO83"/>
    <mergeCell ref="D80:N81"/>
    <mergeCell ref="AN89:AO89"/>
    <mergeCell ref="L90:M90"/>
    <mergeCell ref="L86:M86"/>
    <mergeCell ref="X87:Y87"/>
    <mergeCell ref="AN87:AO87"/>
    <mergeCell ref="L98:M98"/>
    <mergeCell ref="X99:Y99"/>
    <mergeCell ref="AN99:AO99"/>
    <mergeCell ref="D96:N97"/>
    <mergeCell ref="D104:N105"/>
    <mergeCell ref="AN105:AO105"/>
    <mergeCell ref="L106:M106"/>
    <mergeCell ref="X107:Y107"/>
    <mergeCell ref="AN107:AO107"/>
    <mergeCell ref="AN45:AO45"/>
    <mergeCell ref="AN51:AO51"/>
    <mergeCell ref="X35:Y35"/>
    <mergeCell ref="AN35:AO35"/>
    <mergeCell ref="L46:M46"/>
    <mergeCell ref="D52:N53"/>
    <mergeCell ref="D60:N61"/>
    <mergeCell ref="L54:M54"/>
    <mergeCell ref="AN103:AO103"/>
    <mergeCell ref="D84:N85"/>
    <mergeCell ref="AN85:AO85"/>
    <mergeCell ref="AN79:AO79"/>
    <mergeCell ref="AN97:AO97"/>
    <mergeCell ref="AN47:AO47"/>
    <mergeCell ref="AN53:AO53"/>
    <mergeCell ref="L78:M78"/>
    <mergeCell ref="D68:N69"/>
    <mergeCell ref="X91:Y91"/>
    <mergeCell ref="AN91:AO91"/>
    <mergeCell ref="AN73:AO73"/>
    <mergeCell ref="AN67:AO67"/>
    <mergeCell ref="AN63:AO63"/>
    <mergeCell ref="X71:Y71"/>
    <mergeCell ref="X47:Y47"/>
    <mergeCell ref="D88:N89"/>
    <mergeCell ref="L74:M74"/>
    <mergeCell ref="AN75:AO75"/>
    <mergeCell ref="D72:N73"/>
    <mergeCell ref="AN81:AO81"/>
    <mergeCell ref="X55:Y55"/>
    <mergeCell ref="AN59:AO59"/>
    <mergeCell ref="D56:N57"/>
    <mergeCell ref="AN65:AO65"/>
    <mergeCell ref="L66:M66"/>
    <mergeCell ref="X67:Y67"/>
    <mergeCell ref="L70:M70"/>
    <mergeCell ref="D64:N65"/>
    <mergeCell ref="L62:M62"/>
    <mergeCell ref="D76:N77"/>
    <mergeCell ref="X75:Y75"/>
    <mergeCell ref="X79:Y79"/>
    <mergeCell ref="X63:Y63"/>
    <mergeCell ref="X59:Y59"/>
    <mergeCell ref="AN57:AO57"/>
    <mergeCell ref="AN69:AO69"/>
    <mergeCell ref="AN71:AO71"/>
    <mergeCell ref="AN61:AO61"/>
    <mergeCell ref="AN62:AO62"/>
    <mergeCell ref="X51:Y51"/>
    <mergeCell ref="X23:Y23"/>
    <mergeCell ref="L58:M58"/>
    <mergeCell ref="AN41:AO41"/>
    <mergeCell ref="L42:M42"/>
    <mergeCell ref="AN43:AO43"/>
    <mergeCell ref="D40:N41"/>
    <mergeCell ref="AN49:AO49"/>
    <mergeCell ref="D44:N45"/>
    <mergeCell ref="AN55:AO55"/>
    <mergeCell ref="X43:Y43"/>
    <mergeCell ref="L50:M50"/>
    <mergeCell ref="AN23:AO23"/>
    <mergeCell ref="D28:N29"/>
    <mergeCell ref="L30:M30"/>
    <mergeCell ref="D36:N37"/>
    <mergeCell ref="D48:N49"/>
    <mergeCell ref="L38:M38"/>
    <mergeCell ref="X39:Y39"/>
    <mergeCell ref="AN37:AO37"/>
    <mergeCell ref="AN39:AO39"/>
    <mergeCell ref="AN27:AO27"/>
    <mergeCell ref="AN29:AO29"/>
    <mergeCell ref="D8:N9"/>
    <mergeCell ref="D16:N17"/>
    <mergeCell ref="D24:N25"/>
    <mergeCell ref="D32:N33"/>
    <mergeCell ref="L26:M26"/>
    <mergeCell ref="L14:M14"/>
    <mergeCell ref="X15:Y15"/>
    <mergeCell ref="AN33:AO33"/>
    <mergeCell ref="L34:M34"/>
    <mergeCell ref="X31:Y31"/>
    <mergeCell ref="AN31:AO31"/>
    <mergeCell ref="AN9:AO9"/>
    <mergeCell ref="AN11:AO11"/>
    <mergeCell ref="X11:Y11"/>
    <mergeCell ref="AN13:AO13"/>
    <mergeCell ref="AN15:AO15"/>
    <mergeCell ref="AQ28:AR28"/>
    <mergeCell ref="AN25:AO25"/>
    <mergeCell ref="L10:M10"/>
    <mergeCell ref="X19:Y19"/>
    <mergeCell ref="D12:N13"/>
    <mergeCell ref="AN19:AO19"/>
    <mergeCell ref="D20:N21"/>
    <mergeCell ref="AN21:AO21"/>
    <mergeCell ref="L22:M22"/>
    <mergeCell ref="AQ24:AR24"/>
    <mergeCell ref="AN17:AO17"/>
    <mergeCell ref="L18:M18"/>
    <mergeCell ref="X27:Y27"/>
    <mergeCell ref="AP20:AR2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47" orientation="portrait" r:id="rId1"/>
  <headerFooter alignWithMargins="0">
    <oddHeader>&amp;L&amp;12新潟市地域生活支援事業&amp;R&amp;16Ｈ３０．４．１～版</oddHeader>
  </headerFooter>
  <rowBreaks count="1" manualBreakCount="1">
    <brk id="107" max="4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BF172"/>
  <sheetViews>
    <sheetView view="pageBreakPreview" zoomScale="85" zoomScaleNormal="100" zoomScaleSheetLayoutView="85" workbookViewId="0">
      <selection activeCell="AW3" sqref="AW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5" width="2.375" style="78" customWidth="1"/>
    <col min="56" max="57" width="8.625" style="78" customWidth="1"/>
    <col min="58" max="58" width="2.75" style="78" customWidth="1"/>
    <col min="59" max="16384" width="9" style="78"/>
  </cols>
  <sheetData>
    <row r="1" spans="1:58" ht="17.100000000000001" customHeight="1">
      <c r="A1" s="72"/>
    </row>
    <row r="2" spans="1:58" ht="17.100000000000001" customHeight="1">
      <c r="A2" s="72"/>
    </row>
    <row r="3" spans="1:58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8" ht="17.100000000000001" customHeight="1">
      <c r="A4" s="72"/>
    </row>
    <row r="5" spans="1:58" ht="17.100000000000001" customHeight="1">
      <c r="A5" s="72"/>
      <c r="B5" s="72" t="s">
        <v>1112</v>
      </c>
    </row>
    <row r="6" spans="1:58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1"/>
      <c r="AA6" s="75"/>
      <c r="AB6" s="211" t="s">
        <v>204</v>
      </c>
      <c r="AC6" s="211"/>
      <c r="AD6" s="211"/>
      <c r="AE6" s="211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184" t="s">
        <v>388</v>
      </c>
      <c r="BE6" s="184" t="s">
        <v>389</v>
      </c>
      <c r="BF6" s="77"/>
    </row>
    <row r="7" spans="1:58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99"/>
      <c r="P7" s="99"/>
      <c r="Q7" s="99"/>
      <c r="R7" s="99"/>
      <c r="S7" s="99"/>
      <c r="T7" s="117" t="s">
        <v>235</v>
      </c>
      <c r="U7" s="99"/>
      <c r="V7" s="99"/>
      <c r="W7" s="99"/>
      <c r="X7" s="99"/>
      <c r="Y7" s="73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185" t="s">
        <v>392</v>
      </c>
      <c r="BE7" s="185" t="s">
        <v>393</v>
      </c>
      <c r="BF7" s="77"/>
    </row>
    <row r="8" spans="1:58" ht="17.100000000000001" customHeight="1">
      <c r="A8" s="4">
        <v>15</v>
      </c>
      <c r="B8" s="5">
        <v>7490</v>
      </c>
      <c r="C8" s="6" t="s">
        <v>1311</v>
      </c>
      <c r="D8" s="188" t="s">
        <v>690</v>
      </c>
      <c r="E8" s="205"/>
      <c r="F8" s="205"/>
      <c r="G8" s="205"/>
      <c r="H8" s="205"/>
      <c r="I8" s="205"/>
      <c r="J8" s="205"/>
      <c r="K8" s="205"/>
      <c r="L8" s="205"/>
      <c r="M8" s="205"/>
      <c r="N8" s="10"/>
      <c r="O8" s="204" t="s">
        <v>1313</v>
      </c>
      <c r="P8" s="205"/>
      <c r="Q8" s="205"/>
      <c r="R8" s="205"/>
      <c r="S8" s="205"/>
      <c r="T8" s="205"/>
      <c r="U8" s="205"/>
      <c r="V8" s="205"/>
      <c r="W8" s="205"/>
      <c r="X8" s="205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42"/>
      <c r="AW8" s="38"/>
      <c r="AX8" s="38"/>
      <c r="AY8" s="41"/>
      <c r="AZ8" s="42"/>
      <c r="BA8" s="38"/>
      <c r="BB8" s="38"/>
      <c r="BC8" s="41"/>
      <c r="BD8" s="296">
        <f>ROUND(G10*(1+AX16),0)+(ROUND(S10*(1+BB16),0))</f>
        <v>211</v>
      </c>
      <c r="BE8" s="182" t="s">
        <v>2613</v>
      </c>
    </row>
    <row r="9" spans="1:58" ht="17.100000000000001" customHeight="1">
      <c r="A9" s="4">
        <v>15</v>
      </c>
      <c r="B9" s="5">
        <v>7491</v>
      </c>
      <c r="C9" s="6" t="s">
        <v>1312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102"/>
      <c r="O9" s="206"/>
      <c r="P9" s="207"/>
      <c r="Q9" s="207"/>
      <c r="R9" s="207"/>
      <c r="S9" s="207"/>
      <c r="T9" s="207"/>
      <c r="U9" s="207"/>
      <c r="V9" s="207"/>
      <c r="W9" s="207"/>
      <c r="X9" s="207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2621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43"/>
      <c r="AW9" s="141"/>
      <c r="AX9" s="141"/>
      <c r="AY9" s="142"/>
      <c r="AZ9" s="43"/>
      <c r="BA9" s="141"/>
      <c r="BB9" s="141"/>
      <c r="BC9" s="142"/>
      <c r="BD9" s="296">
        <f>ROUND(ROUND(G10*AT9,0)*(1+AX16),0)+(ROUND(ROUND(S10*AT9,0)*(1+BB16),0))</f>
        <v>211</v>
      </c>
      <c r="BE9" s="22"/>
    </row>
    <row r="10" spans="1:58" ht="17.100000000000001" customHeight="1">
      <c r="A10" s="4">
        <v>15</v>
      </c>
      <c r="B10" s="5">
        <v>7492</v>
      </c>
      <c r="C10" s="6" t="s">
        <v>2198</v>
      </c>
      <c r="D10" s="139"/>
      <c r="E10" s="140"/>
      <c r="F10" s="104"/>
      <c r="G10" s="297">
        <v>102</v>
      </c>
      <c r="H10" s="297"/>
      <c r="I10" s="9" t="s">
        <v>394</v>
      </c>
      <c r="J10" s="9"/>
      <c r="K10" s="19"/>
      <c r="L10" s="141"/>
      <c r="M10" s="141"/>
      <c r="N10" s="102"/>
      <c r="O10" s="104"/>
      <c r="P10" s="104"/>
      <c r="Q10" s="104"/>
      <c r="R10" s="104"/>
      <c r="S10" s="261">
        <v>46</v>
      </c>
      <c r="T10" s="261"/>
      <c r="U10" s="9" t="s">
        <v>394</v>
      </c>
      <c r="V10" s="9"/>
      <c r="W10" s="19"/>
      <c r="X10" s="141"/>
      <c r="Y10" s="141"/>
      <c r="Z10" s="98" t="s">
        <v>2623</v>
      </c>
      <c r="AA10" s="61"/>
      <c r="AB10" s="61"/>
      <c r="AC10" s="61"/>
      <c r="AD10" s="61"/>
      <c r="AE10" s="61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208"/>
      <c r="AW10" s="209"/>
      <c r="AX10" s="209"/>
      <c r="AY10" s="210"/>
      <c r="AZ10" s="208"/>
      <c r="BA10" s="209"/>
      <c r="BB10" s="209"/>
      <c r="BC10" s="210"/>
      <c r="BD10" s="296">
        <f>ROUND(ROUND(G10*AG11,0)*(1+AX16),0)+(ROUND(ROUND(S10*AG11,0)*(1+BB16),0))</f>
        <v>189</v>
      </c>
      <c r="BE10" s="22"/>
    </row>
    <row r="11" spans="1:58" ht="17.100000000000001" customHeight="1">
      <c r="A11" s="4">
        <v>15</v>
      </c>
      <c r="B11" s="5">
        <v>7493</v>
      </c>
      <c r="C11" s="6" t="s">
        <v>2199</v>
      </c>
      <c r="D11" s="139"/>
      <c r="E11" s="140"/>
      <c r="F11" s="140"/>
      <c r="G11" s="104"/>
      <c r="H11" s="104"/>
      <c r="I11" s="104"/>
      <c r="J11" s="104"/>
      <c r="K11" s="104"/>
      <c r="L11" s="104"/>
      <c r="M11" s="51"/>
      <c r="N11" s="13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51"/>
      <c r="Z11" s="62" t="s">
        <v>2624</v>
      </c>
      <c r="AA11" s="63"/>
      <c r="AB11" s="63"/>
      <c r="AC11" s="63"/>
      <c r="AD11" s="63"/>
      <c r="AE11" s="63"/>
      <c r="AF11" s="17" t="s">
        <v>2622</v>
      </c>
      <c r="AG11" s="186">
        <v>0.9</v>
      </c>
      <c r="AH11" s="187"/>
      <c r="AI11" s="35" t="s">
        <v>2621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208"/>
      <c r="AW11" s="209"/>
      <c r="AX11" s="209"/>
      <c r="AY11" s="210"/>
      <c r="AZ11" s="208"/>
      <c r="BA11" s="209"/>
      <c r="BB11" s="209"/>
      <c r="BC11" s="210"/>
      <c r="BD11" s="296">
        <f>ROUND(ROUND(ROUND(G10*AG11,0)*AT11,0)*(1+AX16),0)+(ROUND(ROUND(ROUND(S10*AG11,0)*AT11,0)*(1+BB16),0))</f>
        <v>189</v>
      </c>
      <c r="BE11" s="22"/>
    </row>
    <row r="12" spans="1:58" ht="17.100000000000001" customHeight="1">
      <c r="A12" s="4">
        <v>15</v>
      </c>
      <c r="B12" s="5">
        <v>7494</v>
      </c>
      <c r="C12" s="6" t="s">
        <v>7</v>
      </c>
      <c r="D12" s="140"/>
      <c r="E12" s="140"/>
      <c r="F12" s="140"/>
      <c r="G12" s="104"/>
      <c r="H12" s="104"/>
      <c r="I12" s="104"/>
      <c r="J12" s="104"/>
      <c r="K12" s="104"/>
      <c r="L12" s="104"/>
      <c r="M12" s="51"/>
      <c r="N12" s="13"/>
      <c r="O12" s="204" t="s">
        <v>2544</v>
      </c>
      <c r="P12" s="205"/>
      <c r="Q12" s="205"/>
      <c r="R12" s="205"/>
      <c r="S12" s="205"/>
      <c r="T12" s="205"/>
      <c r="U12" s="205"/>
      <c r="V12" s="205"/>
      <c r="W12" s="205"/>
      <c r="X12" s="205"/>
      <c r="Y12" s="37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34"/>
      <c r="AW12" s="30"/>
      <c r="AX12" s="30"/>
      <c r="AY12" s="31"/>
      <c r="AZ12" s="34"/>
      <c r="BA12" s="30"/>
      <c r="BB12" s="30"/>
      <c r="BC12" s="31"/>
      <c r="BD12" s="296">
        <f>ROUND(G10*(1+AX16),0)+(ROUND(S14*(1+BB16),0))</f>
        <v>264</v>
      </c>
      <c r="BE12" s="22"/>
    </row>
    <row r="13" spans="1:58" ht="17.100000000000001" customHeight="1">
      <c r="A13" s="4">
        <v>15</v>
      </c>
      <c r="B13" s="5">
        <v>7495</v>
      </c>
      <c r="C13" s="6" t="s">
        <v>8</v>
      </c>
      <c r="D13" s="140"/>
      <c r="E13" s="140"/>
      <c r="F13" s="140"/>
      <c r="G13" s="104"/>
      <c r="H13" s="104"/>
      <c r="I13" s="104"/>
      <c r="J13" s="104"/>
      <c r="K13" s="104"/>
      <c r="L13" s="104"/>
      <c r="M13" s="51"/>
      <c r="N13" s="13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39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2621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43"/>
      <c r="AW13" s="141"/>
      <c r="AX13" s="141"/>
      <c r="AY13" s="142"/>
      <c r="AZ13" s="43"/>
      <c r="BA13" s="141"/>
      <c r="BB13" s="141"/>
      <c r="BC13" s="142"/>
      <c r="BD13" s="296">
        <f>ROUND(ROUND(G10*AT13,0)*(1+AX16),0)+(ROUND(ROUND(S14*AT13,0)*(1+BB16),0))</f>
        <v>264</v>
      </c>
      <c r="BE13" s="22"/>
    </row>
    <row r="14" spans="1:58" ht="17.100000000000001" customHeight="1">
      <c r="A14" s="4">
        <v>15</v>
      </c>
      <c r="B14" s="5">
        <v>7496</v>
      </c>
      <c r="C14" s="6" t="s">
        <v>2200</v>
      </c>
      <c r="D14" s="140"/>
      <c r="E14" s="140"/>
      <c r="F14" s="140"/>
      <c r="G14" s="104"/>
      <c r="H14" s="104"/>
      <c r="I14" s="104"/>
      <c r="J14" s="104"/>
      <c r="K14" s="104"/>
      <c r="L14" s="104"/>
      <c r="M14" s="51"/>
      <c r="N14" s="13"/>
      <c r="O14" s="104"/>
      <c r="P14" s="104"/>
      <c r="Q14" s="104"/>
      <c r="R14" s="104"/>
      <c r="S14" s="261">
        <v>89</v>
      </c>
      <c r="T14" s="261"/>
      <c r="U14" s="9" t="s">
        <v>394</v>
      </c>
      <c r="V14" s="9"/>
      <c r="W14" s="19"/>
      <c r="X14" s="141"/>
      <c r="Y14" s="39"/>
      <c r="Z14" s="98" t="s">
        <v>2623</v>
      </c>
      <c r="AA14" s="61"/>
      <c r="AB14" s="61"/>
      <c r="AC14" s="61"/>
      <c r="AD14" s="61"/>
      <c r="AE14" s="61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208" t="s">
        <v>1206</v>
      </c>
      <c r="AW14" s="209"/>
      <c r="AX14" s="209"/>
      <c r="AY14" s="210"/>
      <c r="AZ14" s="208" t="s">
        <v>443</v>
      </c>
      <c r="BA14" s="209"/>
      <c r="BB14" s="209"/>
      <c r="BC14" s="210"/>
      <c r="BD14" s="296">
        <f>ROUND(ROUND(G10*AG15,0)*(1+AX16),0)+(ROUND(ROUND(S14*AG15,0)*(1+BB16),0))</f>
        <v>238</v>
      </c>
      <c r="BE14" s="22"/>
    </row>
    <row r="15" spans="1:58" ht="17.100000000000001" customHeight="1">
      <c r="A15" s="4">
        <v>15</v>
      </c>
      <c r="B15" s="5">
        <v>7497</v>
      </c>
      <c r="C15" s="6" t="s">
        <v>2201</v>
      </c>
      <c r="D15" s="140"/>
      <c r="E15" s="140"/>
      <c r="F15" s="140"/>
      <c r="G15" s="104"/>
      <c r="H15" s="104"/>
      <c r="I15" s="104"/>
      <c r="J15" s="104"/>
      <c r="K15" s="104"/>
      <c r="L15" s="104"/>
      <c r="M15" s="51"/>
      <c r="N15" s="13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52"/>
      <c r="Z15" s="62" t="s">
        <v>2624</v>
      </c>
      <c r="AA15" s="63"/>
      <c r="AB15" s="63"/>
      <c r="AC15" s="63"/>
      <c r="AD15" s="63"/>
      <c r="AE15" s="63"/>
      <c r="AF15" s="17" t="s">
        <v>2622</v>
      </c>
      <c r="AG15" s="186">
        <v>0.9</v>
      </c>
      <c r="AH15" s="187"/>
      <c r="AI15" s="35" t="s">
        <v>2621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208"/>
      <c r="AW15" s="209"/>
      <c r="AX15" s="209"/>
      <c r="AY15" s="210"/>
      <c r="AZ15" s="208"/>
      <c r="BA15" s="209"/>
      <c r="BB15" s="209"/>
      <c r="BC15" s="210"/>
      <c r="BD15" s="296">
        <f>ROUND(ROUND(ROUND(G10*AG15,0)*AT15,0)*(1+AX16),0)+(ROUND(ROUND(ROUND(S14*AG15,0)*AT15,0)*(1+BB16),0))</f>
        <v>238</v>
      </c>
      <c r="BE15" s="22"/>
    </row>
    <row r="16" spans="1:58" ht="17.100000000000001" customHeight="1">
      <c r="A16" s="4">
        <v>15</v>
      </c>
      <c r="B16" s="5">
        <v>7498</v>
      </c>
      <c r="C16" s="6" t="s">
        <v>1314</v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204" t="s">
        <v>2545</v>
      </c>
      <c r="P16" s="205"/>
      <c r="Q16" s="205"/>
      <c r="R16" s="205"/>
      <c r="S16" s="205"/>
      <c r="T16" s="205"/>
      <c r="U16" s="205"/>
      <c r="V16" s="205"/>
      <c r="W16" s="205"/>
      <c r="X16" s="205"/>
      <c r="Y16" s="325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 t="s">
        <v>2637</v>
      </c>
      <c r="AW16" s="40" t="s">
        <v>2622</v>
      </c>
      <c r="AX16" s="199">
        <v>0.5</v>
      </c>
      <c r="AY16" s="200"/>
      <c r="AZ16" s="148" t="s">
        <v>2638</v>
      </c>
      <c r="BA16" s="40" t="s">
        <v>2622</v>
      </c>
      <c r="BB16" s="199">
        <v>0.25</v>
      </c>
      <c r="BC16" s="200"/>
      <c r="BD16" s="296">
        <f>ROUND(G10*(1+AX16),0)+(ROUND(S18*(1+BB16),0))</f>
        <v>314</v>
      </c>
      <c r="BE16" s="22"/>
    </row>
    <row r="17" spans="1:57" ht="17.100000000000001" customHeight="1">
      <c r="A17" s="4">
        <v>15</v>
      </c>
      <c r="B17" s="5">
        <v>7499</v>
      </c>
      <c r="C17" s="6" t="s">
        <v>1315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206"/>
      <c r="P17" s="276"/>
      <c r="Q17" s="276"/>
      <c r="R17" s="276"/>
      <c r="S17" s="276"/>
      <c r="T17" s="276"/>
      <c r="U17" s="276"/>
      <c r="V17" s="276"/>
      <c r="W17" s="276"/>
      <c r="X17" s="276"/>
      <c r="Y17" s="325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2621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250">
        <v>1</v>
      </c>
      <c r="AU17" s="251"/>
      <c r="AV17" s="148"/>
      <c r="AW17" s="149"/>
      <c r="AX17" s="149"/>
      <c r="AY17" s="51" t="s">
        <v>898</v>
      </c>
      <c r="AZ17" s="148"/>
      <c r="BA17" s="149"/>
      <c r="BB17" s="149"/>
      <c r="BC17" s="51" t="s">
        <v>898</v>
      </c>
      <c r="BD17" s="296">
        <f>ROUND(ROUND(G10*AT17,0)*(1+AX16),0)+(ROUND(ROUND(S18*AT17,0)*(1+BB16),0))</f>
        <v>314</v>
      </c>
      <c r="BE17" s="22"/>
    </row>
    <row r="18" spans="1:57" ht="17.100000000000001" customHeight="1">
      <c r="A18" s="4">
        <v>15</v>
      </c>
      <c r="B18" s="5">
        <v>7500</v>
      </c>
      <c r="C18" s="6" t="s">
        <v>2202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16"/>
      <c r="P18" s="317"/>
      <c r="Q18" s="317"/>
      <c r="R18" s="317"/>
      <c r="S18" s="261">
        <v>129</v>
      </c>
      <c r="T18" s="261"/>
      <c r="U18" s="9" t="s">
        <v>394</v>
      </c>
      <c r="V18" s="9"/>
      <c r="W18" s="317"/>
      <c r="X18" s="317"/>
      <c r="Y18" s="325"/>
      <c r="Z18" s="98" t="s">
        <v>2623</v>
      </c>
      <c r="AA18" s="61"/>
      <c r="AB18" s="61"/>
      <c r="AC18" s="61"/>
      <c r="AD18" s="61"/>
      <c r="AE18" s="61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34"/>
      <c r="AW18" s="30"/>
      <c r="AX18" s="30"/>
      <c r="AY18" s="31"/>
      <c r="AZ18" s="34"/>
      <c r="BA18" s="30"/>
      <c r="BB18" s="30"/>
      <c r="BC18" s="31"/>
      <c r="BD18" s="296">
        <f>ROUND(ROUND(G10*AG19,0)*(1+AX16),0)+(ROUND(ROUND(S18*AG19,0)*(1+BB16),0))</f>
        <v>283</v>
      </c>
      <c r="BE18" s="22"/>
    </row>
    <row r="19" spans="1:57" ht="17.100000000000001" customHeight="1">
      <c r="A19" s="4">
        <v>15</v>
      </c>
      <c r="B19" s="5">
        <v>7501</v>
      </c>
      <c r="C19" s="6" t="s">
        <v>2203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8"/>
      <c r="P19" s="319"/>
      <c r="Q19" s="319"/>
      <c r="R19" s="319"/>
      <c r="S19" s="319"/>
      <c r="T19" s="319"/>
      <c r="U19" s="319"/>
      <c r="V19" s="319"/>
      <c r="W19" s="319"/>
      <c r="X19" s="319"/>
      <c r="Y19" s="326"/>
      <c r="Z19" s="62" t="s">
        <v>2624</v>
      </c>
      <c r="AA19" s="63"/>
      <c r="AB19" s="63"/>
      <c r="AC19" s="63"/>
      <c r="AD19" s="63"/>
      <c r="AE19" s="63"/>
      <c r="AF19" s="17" t="s">
        <v>2622</v>
      </c>
      <c r="AG19" s="186">
        <v>0.9</v>
      </c>
      <c r="AH19" s="187"/>
      <c r="AI19" s="35" t="s">
        <v>2621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250">
        <v>1</v>
      </c>
      <c r="AU19" s="251"/>
      <c r="AV19" s="43"/>
      <c r="AW19" s="141"/>
      <c r="AX19" s="141"/>
      <c r="AY19" s="142"/>
      <c r="AZ19" s="43"/>
      <c r="BA19" s="141"/>
      <c r="BB19" s="141"/>
      <c r="BC19" s="142"/>
      <c r="BD19" s="296">
        <f>ROUND(ROUND(ROUND(G10*AG19,0)*AT19,0)*(1+AX16),0)+(ROUND(ROUND(ROUND(S18*AG19,0)*AT19,0)*(1+BB16),0))</f>
        <v>283</v>
      </c>
      <c r="BE19" s="22"/>
    </row>
    <row r="20" spans="1:57" ht="17.100000000000001" customHeight="1">
      <c r="A20" s="4">
        <v>15</v>
      </c>
      <c r="B20" s="5">
        <v>7502</v>
      </c>
      <c r="C20" s="6" t="s">
        <v>9</v>
      </c>
      <c r="D20" s="139"/>
      <c r="E20" s="140"/>
      <c r="F20" s="140"/>
      <c r="G20" s="140"/>
      <c r="H20" s="103"/>
      <c r="I20" s="103"/>
      <c r="J20" s="103"/>
      <c r="K20" s="9"/>
      <c r="L20" s="9"/>
      <c r="M20" s="9"/>
      <c r="N20" s="13"/>
      <c r="O20" s="204" t="s">
        <v>1319</v>
      </c>
      <c r="P20" s="205"/>
      <c r="Q20" s="205"/>
      <c r="R20" s="205"/>
      <c r="S20" s="205"/>
      <c r="T20" s="205"/>
      <c r="U20" s="205"/>
      <c r="V20" s="205"/>
      <c r="W20" s="205"/>
      <c r="X20" s="205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40"/>
      <c r="AX20" s="199"/>
      <c r="AY20" s="199"/>
      <c r="AZ20" s="148"/>
      <c r="BA20" s="40"/>
      <c r="BB20" s="199"/>
      <c r="BC20" s="199"/>
      <c r="BD20" s="296">
        <f>ROUND(G10*(1+AX16),0)+(ROUND(S22*(1+BB16),0))</f>
        <v>359</v>
      </c>
      <c r="BE20" s="22"/>
    </row>
    <row r="21" spans="1:57" ht="17.100000000000001" customHeight="1">
      <c r="A21" s="4">
        <v>15</v>
      </c>
      <c r="B21" s="5">
        <v>7503</v>
      </c>
      <c r="C21" s="6" t="s">
        <v>67</v>
      </c>
      <c r="D21" s="140"/>
      <c r="E21" s="140"/>
      <c r="F21" s="140"/>
      <c r="G21" s="140"/>
      <c r="H21" s="103"/>
      <c r="I21" s="103"/>
      <c r="J21" s="103"/>
      <c r="K21" s="9"/>
      <c r="L21" s="9"/>
      <c r="M21" s="9"/>
      <c r="N21" s="13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2621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149"/>
      <c r="AY21" s="51"/>
      <c r="AZ21" s="148"/>
      <c r="BA21" s="149"/>
      <c r="BB21" s="149"/>
      <c r="BC21" s="51"/>
      <c r="BD21" s="296">
        <f>ROUND(ROUND(G10*AT21,0)*(1+AX16),0)+(ROUND(ROUND(S22*AT21,0)*(1+BB16),0))</f>
        <v>359</v>
      </c>
      <c r="BE21" s="22"/>
    </row>
    <row r="22" spans="1:57" ht="17.100000000000001" customHeight="1">
      <c r="A22" s="4">
        <v>15</v>
      </c>
      <c r="B22" s="5">
        <v>7504</v>
      </c>
      <c r="C22" s="6" t="s">
        <v>2204</v>
      </c>
      <c r="D22" s="140"/>
      <c r="E22" s="140"/>
      <c r="F22" s="140"/>
      <c r="G22" s="140"/>
      <c r="H22" s="103"/>
      <c r="I22" s="103"/>
      <c r="J22" s="103"/>
      <c r="K22" s="9"/>
      <c r="L22" s="9"/>
      <c r="M22" s="9"/>
      <c r="N22" s="13"/>
      <c r="O22" s="104"/>
      <c r="P22" s="104"/>
      <c r="Q22" s="104"/>
      <c r="R22" s="104"/>
      <c r="S22" s="261">
        <v>165</v>
      </c>
      <c r="T22" s="261"/>
      <c r="U22" s="9" t="s">
        <v>394</v>
      </c>
      <c r="V22" s="9"/>
      <c r="W22" s="19"/>
      <c r="X22" s="141"/>
      <c r="Y22" s="141"/>
      <c r="Z22" s="98" t="s">
        <v>2623</v>
      </c>
      <c r="AA22" s="61"/>
      <c r="AB22" s="61"/>
      <c r="AC22" s="61"/>
      <c r="AD22" s="61"/>
      <c r="AE22" s="61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34"/>
      <c r="AW22" s="30"/>
      <c r="AX22" s="30"/>
      <c r="AY22" s="31"/>
      <c r="AZ22" s="34"/>
      <c r="BA22" s="30"/>
      <c r="BB22" s="30"/>
      <c r="BC22" s="31"/>
      <c r="BD22" s="296">
        <f>ROUND(ROUND(G10*AG23,0)*(1+AX16),0)+(ROUND(ROUND(S22*AG23,0)*(1+BB16),0))</f>
        <v>324</v>
      </c>
      <c r="BE22" s="22"/>
    </row>
    <row r="23" spans="1:57" ht="17.100000000000001" customHeight="1">
      <c r="A23" s="4">
        <v>15</v>
      </c>
      <c r="B23" s="5">
        <v>7505</v>
      </c>
      <c r="C23" s="6" t="s">
        <v>2205</v>
      </c>
      <c r="D23" s="140"/>
      <c r="E23" s="140"/>
      <c r="F23" s="140"/>
      <c r="G23" s="140"/>
      <c r="H23" s="103"/>
      <c r="I23" s="103"/>
      <c r="J23" s="103"/>
      <c r="K23" s="9"/>
      <c r="L23" s="9"/>
      <c r="M23" s="9"/>
      <c r="N23" s="13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51"/>
      <c r="Z23" s="62" t="s">
        <v>2624</v>
      </c>
      <c r="AA23" s="63"/>
      <c r="AB23" s="63"/>
      <c r="AC23" s="63"/>
      <c r="AD23" s="63"/>
      <c r="AE23" s="63"/>
      <c r="AF23" s="17" t="s">
        <v>2622</v>
      </c>
      <c r="AG23" s="186">
        <v>0.9</v>
      </c>
      <c r="AH23" s="187"/>
      <c r="AI23" s="35" t="s">
        <v>2621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43"/>
      <c r="AW23" s="141"/>
      <c r="AX23" s="141"/>
      <c r="AY23" s="142"/>
      <c r="AZ23" s="43"/>
      <c r="BA23" s="141"/>
      <c r="BB23" s="141"/>
      <c r="BC23" s="142"/>
      <c r="BD23" s="296">
        <f>ROUND(ROUND(ROUND(G10*AG23,0)*AT23,0)*(1+AX16),0)+(ROUND(ROUND(ROUND(S22*AG23,0)*AT23,0)*(1+BB16),0))</f>
        <v>324</v>
      </c>
      <c r="BE23" s="22"/>
    </row>
    <row r="24" spans="1:57" ht="17.100000000000001" customHeight="1">
      <c r="A24" s="4">
        <v>15</v>
      </c>
      <c r="B24" s="5">
        <v>7510</v>
      </c>
      <c r="C24" s="6" t="s">
        <v>1320</v>
      </c>
      <c r="D24" s="188" t="s">
        <v>2546</v>
      </c>
      <c r="E24" s="205"/>
      <c r="F24" s="205"/>
      <c r="G24" s="205"/>
      <c r="H24" s="205"/>
      <c r="I24" s="205"/>
      <c r="J24" s="205"/>
      <c r="K24" s="205"/>
      <c r="L24" s="205"/>
      <c r="M24" s="205"/>
      <c r="N24" s="327"/>
      <c r="O24" s="204" t="s">
        <v>1313</v>
      </c>
      <c r="P24" s="205"/>
      <c r="Q24" s="205"/>
      <c r="R24" s="205"/>
      <c r="S24" s="205"/>
      <c r="T24" s="205"/>
      <c r="U24" s="205"/>
      <c r="V24" s="205"/>
      <c r="W24" s="205"/>
      <c r="X24" s="205"/>
      <c r="Y24" s="327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34"/>
      <c r="AW24" s="30"/>
      <c r="AX24" s="30"/>
      <c r="AY24" s="31"/>
      <c r="AZ24" s="34"/>
      <c r="BA24" s="30"/>
      <c r="BB24" s="30"/>
      <c r="BC24" s="31"/>
      <c r="BD24" s="296">
        <f>ROUND(G26*(1+AX16),0)+(ROUND(S26*(1+BB16),0))</f>
        <v>276</v>
      </c>
      <c r="BE24" s="22"/>
    </row>
    <row r="25" spans="1:57" ht="17.100000000000001" customHeight="1">
      <c r="A25" s="4">
        <v>15</v>
      </c>
      <c r="B25" s="5">
        <v>7511</v>
      </c>
      <c r="C25" s="6" t="s">
        <v>1321</v>
      </c>
      <c r="D25" s="206"/>
      <c r="E25" s="276"/>
      <c r="F25" s="276"/>
      <c r="G25" s="276"/>
      <c r="H25" s="276"/>
      <c r="I25" s="276"/>
      <c r="J25" s="276"/>
      <c r="K25" s="276"/>
      <c r="L25" s="276"/>
      <c r="M25" s="276"/>
      <c r="N25" s="328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328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2621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43"/>
      <c r="AW25" s="141"/>
      <c r="AX25" s="141"/>
      <c r="AY25" s="142"/>
      <c r="AZ25" s="43"/>
      <c r="BA25" s="141"/>
      <c r="BB25" s="141"/>
      <c r="BC25" s="142"/>
      <c r="BD25" s="296">
        <f>ROUND(ROUND(G26*AT25,0)*(1+AX16),0)+(ROUND(ROUND(S26*AT25,0)*(1+BB16),0))</f>
        <v>276</v>
      </c>
      <c r="BE25" s="22"/>
    </row>
    <row r="26" spans="1:57" ht="17.100000000000001" customHeight="1">
      <c r="A26" s="4">
        <v>15</v>
      </c>
      <c r="B26" s="5">
        <v>7512</v>
      </c>
      <c r="C26" s="6" t="s">
        <v>2206</v>
      </c>
      <c r="D26" s="320"/>
      <c r="E26" s="321"/>
      <c r="F26" s="321"/>
      <c r="G26" s="297">
        <v>148</v>
      </c>
      <c r="H26" s="297"/>
      <c r="I26" s="9" t="s">
        <v>394</v>
      </c>
      <c r="J26" s="321"/>
      <c r="K26" s="321"/>
      <c r="L26" s="321"/>
      <c r="M26" s="321"/>
      <c r="N26" s="328"/>
      <c r="O26" s="320"/>
      <c r="P26" s="321"/>
      <c r="Q26" s="321"/>
      <c r="R26" s="321"/>
      <c r="S26" s="261">
        <f>'[1]1居宅介護(家援、単一日中)'!L17-'[1]1居宅介護(家援、単一日中)'!L13</f>
        <v>43</v>
      </c>
      <c r="T26" s="261"/>
      <c r="U26" s="9" t="s">
        <v>394</v>
      </c>
      <c r="V26" s="321"/>
      <c r="W26" s="321"/>
      <c r="X26" s="321"/>
      <c r="Y26" s="328"/>
      <c r="Z26" s="98" t="s">
        <v>2623</v>
      </c>
      <c r="AA26" s="61"/>
      <c r="AB26" s="61"/>
      <c r="AC26" s="61"/>
      <c r="AD26" s="61"/>
      <c r="AE26" s="61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208"/>
      <c r="AW26" s="209"/>
      <c r="AX26" s="209"/>
      <c r="AY26" s="210"/>
      <c r="AZ26" s="208"/>
      <c r="BA26" s="209"/>
      <c r="BB26" s="209"/>
      <c r="BC26" s="210"/>
      <c r="BD26" s="296">
        <f>ROUND(ROUND(G26*AG27,0)*(1+AX16),0)+(ROUND(ROUND(S26*AG27,0)*(1+BB16),0))</f>
        <v>249</v>
      </c>
      <c r="BE26" s="22"/>
    </row>
    <row r="27" spans="1:57" ht="17.100000000000001" customHeight="1">
      <c r="A27" s="4">
        <v>15</v>
      </c>
      <c r="B27" s="5">
        <v>7513</v>
      </c>
      <c r="C27" s="6" t="s">
        <v>2207</v>
      </c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8"/>
      <c r="O27" s="322"/>
      <c r="P27" s="323"/>
      <c r="Q27" s="323"/>
      <c r="R27" s="323"/>
      <c r="S27" s="323"/>
      <c r="T27" s="323"/>
      <c r="U27" s="323"/>
      <c r="V27" s="323"/>
      <c r="W27" s="323"/>
      <c r="X27" s="323"/>
      <c r="Y27" s="329"/>
      <c r="Z27" s="62" t="s">
        <v>2624</v>
      </c>
      <c r="AA27" s="63"/>
      <c r="AB27" s="63"/>
      <c r="AC27" s="63"/>
      <c r="AD27" s="63"/>
      <c r="AE27" s="63"/>
      <c r="AF27" s="17" t="s">
        <v>2622</v>
      </c>
      <c r="AG27" s="186">
        <v>0.9</v>
      </c>
      <c r="AH27" s="187"/>
      <c r="AI27" s="35" t="s">
        <v>2621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208"/>
      <c r="AW27" s="209"/>
      <c r="AX27" s="209"/>
      <c r="AY27" s="210"/>
      <c r="AZ27" s="208"/>
      <c r="BA27" s="209"/>
      <c r="BB27" s="209"/>
      <c r="BC27" s="210"/>
      <c r="BD27" s="296">
        <f>ROUND(ROUND(ROUND(G26*AG27,0)*AT27,0)*(1+AX16),0)+(ROUND(ROUND(ROUND(S26*AG27,0)*AT27,0)*(1+BB16),0))</f>
        <v>249</v>
      </c>
      <c r="BE27" s="22"/>
    </row>
    <row r="28" spans="1:57" ht="17.100000000000001" customHeight="1">
      <c r="A28" s="4">
        <v>15</v>
      </c>
      <c r="B28" s="5">
        <v>7514</v>
      </c>
      <c r="C28" s="6" t="s">
        <v>1322</v>
      </c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8"/>
      <c r="O28" s="204" t="s">
        <v>2544</v>
      </c>
      <c r="P28" s="205"/>
      <c r="Q28" s="205"/>
      <c r="R28" s="205"/>
      <c r="S28" s="205"/>
      <c r="T28" s="205"/>
      <c r="U28" s="205"/>
      <c r="V28" s="205"/>
      <c r="W28" s="205"/>
      <c r="X28" s="205"/>
      <c r="Y28" s="328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34"/>
      <c r="AW28" s="30"/>
      <c r="AX28" s="30"/>
      <c r="AY28" s="31"/>
      <c r="AZ28" s="34"/>
      <c r="BA28" s="30"/>
      <c r="BB28" s="30"/>
      <c r="BC28" s="31"/>
      <c r="BD28" s="296">
        <f>ROUND(G26*(1+AX16),0)+(ROUND(S30*(1+BB16),0))</f>
        <v>326</v>
      </c>
      <c r="BE28" s="22"/>
    </row>
    <row r="29" spans="1:57" ht="17.100000000000001" customHeight="1">
      <c r="A29" s="4">
        <v>15</v>
      </c>
      <c r="B29" s="5">
        <v>7515</v>
      </c>
      <c r="C29" s="6" t="s">
        <v>1323</v>
      </c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8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328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2621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43"/>
      <c r="AW29" s="141"/>
      <c r="AX29" s="141"/>
      <c r="AY29" s="142"/>
      <c r="AZ29" s="43"/>
      <c r="BA29" s="141"/>
      <c r="BB29" s="141"/>
      <c r="BC29" s="142"/>
      <c r="BD29" s="296">
        <f>ROUND(ROUND(G26*AT29,0)*(1+AX16),0)+(ROUND(ROUND(S30*AT29,0)*(1+BB16),0))</f>
        <v>326</v>
      </c>
      <c r="BE29" s="22"/>
    </row>
    <row r="30" spans="1:57" ht="17.100000000000001" customHeight="1">
      <c r="A30" s="4">
        <v>15</v>
      </c>
      <c r="B30" s="5">
        <v>7516</v>
      </c>
      <c r="C30" s="6" t="s">
        <v>2208</v>
      </c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8"/>
      <c r="O30" s="320"/>
      <c r="P30" s="321"/>
      <c r="Q30" s="321"/>
      <c r="R30" s="321"/>
      <c r="S30" s="261">
        <f>'[1]1居宅介護(家援、単一日中)'!L21-'[1]1居宅介護(家援、単一日中)'!L13</f>
        <v>83</v>
      </c>
      <c r="T30" s="261"/>
      <c r="U30" s="9" t="s">
        <v>394</v>
      </c>
      <c r="V30" s="321"/>
      <c r="W30" s="321"/>
      <c r="X30" s="321"/>
      <c r="Y30" s="328"/>
      <c r="Z30" s="98" t="s">
        <v>2623</v>
      </c>
      <c r="AA30" s="61"/>
      <c r="AB30" s="61"/>
      <c r="AC30" s="61"/>
      <c r="AD30" s="61"/>
      <c r="AE30" s="61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208"/>
      <c r="AW30" s="209"/>
      <c r="AX30" s="209"/>
      <c r="AY30" s="210"/>
      <c r="AZ30" s="208"/>
      <c r="BA30" s="209"/>
      <c r="BB30" s="209"/>
      <c r="BC30" s="210"/>
      <c r="BD30" s="296">
        <f>ROUND(ROUND(G26*AG31,0)*(1+AX16),0)+(ROUND(ROUND(S30*AG31,0)*(1+BB16),0))</f>
        <v>294</v>
      </c>
      <c r="BE30" s="22"/>
    </row>
    <row r="31" spans="1:57" ht="17.100000000000001" customHeight="1">
      <c r="A31" s="4">
        <v>15</v>
      </c>
      <c r="B31" s="5">
        <v>7517</v>
      </c>
      <c r="C31" s="6" t="s">
        <v>2209</v>
      </c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8"/>
      <c r="O31" s="320"/>
      <c r="P31" s="321"/>
      <c r="Q31" s="321"/>
      <c r="R31" s="321"/>
      <c r="S31" s="321"/>
      <c r="T31" s="321"/>
      <c r="U31" s="321"/>
      <c r="V31" s="321"/>
      <c r="W31" s="321"/>
      <c r="X31" s="321"/>
      <c r="Y31" s="328"/>
      <c r="Z31" s="62" t="s">
        <v>2624</v>
      </c>
      <c r="AA31" s="63"/>
      <c r="AB31" s="63"/>
      <c r="AC31" s="63"/>
      <c r="AD31" s="63"/>
      <c r="AE31" s="63"/>
      <c r="AF31" s="17" t="s">
        <v>2622</v>
      </c>
      <c r="AG31" s="186">
        <v>0.9</v>
      </c>
      <c r="AH31" s="187"/>
      <c r="AI31" s="35" t="s">
        <v>2621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V31" s="208"/>
      <c r="AW31" s="209"/>
      <c r="AX31" s="209"/>
      <c r="AY31" s="210"/>
      <c r="AZ31" s="208"/>
      <c r="BA31" s="209"/>
      <c r="BB31" s="209"/>
      <c r="BC31" s="210"/>
      <c r="BD31" s="296">
        <f>ROUND(ROUND(ROUND(G26*AG31,0)*AT31,0)*(1+AX16),0)+(ROUND(ROUND(ROUND(S30*AG31,0)*AT31,0)*(1+BB16),0))</f>
        <v>294</v>
      </c>
      <c r="BE31" s="22"/>
    </row>
    <row r="32" spans="1:57" ht="17.100000000000001" customHeight="1">
      <c r="A32" s="4">
        <v>15</v>
      </c>
      <c r="B32" s="5">
        <v>7518</v>
      </c>
      <c r="C32" s="6" t="s">
        <v>1324</v>
      </c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8"/>
      <c r="O32" s="204" t="s">
        <v>2545</v>
      </c>
      <c r="P32" s="205"/>
      <c r="Q32" s="205"/>
      <c r="R32" s="205"/>
      <c r="S32" s="205"/>
      <c r="T32" s="205"/>
      <c r="U32" s="205"/>
      <c r="V32" s="205"/>
      <c r="W32" s="205"/>
      <c r="X32" s="205"/>
      <c r="Y32" s="327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V32" s="148"/>
      <c r="AW32" s="40"/>
      <c r="AX32" s="199"/>
      <c r="AY32" s="200"/>
      <c r="AZ32" s="148"/>
      <c r="BA32" s="40"/>
      <c r="BB32" s="199"/>
      <c r="BC32" s="200"/>
      <c r="BD32" s="296">
        <f>ROUND(G26*(1+AX16),0)+(ROUND(S34*(1+BB16),0))</f>
        <v>371</v>
      </c>
      <c r="BE32" s="22"/>
    </row>
    <row r="33" spans="1:57" ht="17.100000000000001" customHeight="1">
      <c r="A33" s="4">
        <v>15</v>
      </c>
      <c r="B33" s="5">
        <v>7519</v>
      </c>
      <c r="C33" s="6" t="s">
        <v>1325</v>
      </c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8"/>
      <c r="O33" s="206"/>
      <c r="P33" s="276"/>
      <c r="Q33" s="276"/>
      <c r="R33" s="276"/>
      <c r="S33" s="276"/>
      <c r="T33" s="276"/>
      <c r="U33" s="276"/>
      <c r="V33" s="276"/>
      <c r="W33" s="276"/>
      <c r="X33" s="276"/>
      <c r="Y33" s="328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2621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250">
        <v>1</v>
      </c>
      <c r="AU33" s="251"/>
      <c r="AV33" s="148"/>
      <c r="AW33" s="149"/>
      <c r="AX33" s="149"/>
      <c r="AY33" s="51"/>
      <c r="AZ33" s="148"/>
      <c r="BA33" s="149"/>
      <c r="BB33" s="149"/>
      <c r="BC33" s="51"/>
      <c r="BD33" s="296">
        <f>ROUND(ROUND(G26*AT33,0)*(1+AX16),0)+(ROUND(ROUND(S34*AT33,0)*(1+BB16),0))</f>
        <v>371</v>
      </c>
      <c r="BE33" s="22"/>
    </row>
    <row r="34" spans="1:57" ht="17.100000000000001" customHeight="1">
      <c r="A34" s="4">
        <v>15</v>
      </c>
      <c r="B34" s="5">
        <v>7520</v>
      </c>
      <c r="C34" s="6" t="s">
        <v>2210</v>
      </c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8"/>
      <c r="O34" s="316"/>
      <c r="P34" s="317"/>
      <c r="Q34" s="317"/>
      <c r="R34" s="317"/>
      <c r="S34" s="261">
        <v>119</v>
      </c>
      <c r="T34" s="261"/>
      <c r="U34" s="9" t="s">
        <v>394</v>
      </c>
      <c r="V34" s="9"/>
      <c r="W34" s="317"/>
      <c r="X34" s="317"/>
      <c r="Y34" s="328"/>
      <c r="Z34" s="98" t="s">
        <v>2623</v>
      </c>
      <c r="AA34" s="61"/>
      <c r="AB34" s="61"/>
      <c r="AC34" s="61"/>
      <c r="AD34" s="61"/>
      <c r="AE34" s="61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V34" s="34"/>
      <c r="AW34" s="30"/>
      <c r="AX34" s="30"/>
      <c r="AY34" s="31"/>
      <c r="AZ34" s="34"/>
      <c r="BA34" s="30"/>
      <c r="BB34" s="30"/>
      <c r="BC34" s="31"/>
      <c r="BD34" s="296">
        <f>ROUND(ROUND(G26*AG35,0)*(1+AX16),0)+(ROUND(ROUND(S34*AG35,0)*(1+BB16),0))</f>
        <v>334</v>
      </c>
      <c r="BE34" s="22"/>
    </row>
    <row r="35" spans="1:57" ht="17.100000000000001" customHeight="1">
      <c r="A35" s="4">
        <v>15</v>
      </c>
      <c r="B35" s="5">
        <v>7521</v>
      </c>
      <c r="C35" s="6" t="s">
        <v>2211</v>
      </c>
      <c r="D35" s="322"/>
      <c r="E35" s="323"/>
      <c r="F35" s="323"/>
      <c r="G35" s="323"/>
      <c r="H35" s="323"/>
      <c r="I35" s="323"/>
      <c r="J35" s="323"/>
      <c r="K35" s="323"/>
      <c r="L35" s="323"/>
      <c r="M35" s="323"/>
      <c r="N35" s="329"/>
      <c r="O35" s="322"/>
      <c r="P35" s="323"/>
      <c r="Q35" s="323"/>
      <c r="R35" s="323"/>
      <c r="S35" s="323"/>
      <c r="T35" s="323"/>
      <c r="U35" s="323"/>
      <c r="V35" s="323"/>
      <c r="W35" s="323"/>
      <c r="X35" s="323"/>
      <c r="Y35" s="329"/>
      <c r="Z35" s="62" t="s">
        <v>2624</v>
      </c>
      <c r="AA35" s="63"/>
      <c r="AB35" s="63"/>
      <c r="AC35" s="63"/>
      <c r="AD35" s="63"/>
      <c r="AE35" s="63"/>
      <c r="AF35" s="17" t="s">
        <v>2622</v>
      </c>
      <c r="AG35" s="186">
        <v>0.9</v>
      </c>
      <c r="AH35" s="187"/>
      <c r="AI35" s="35" t="s">
        <v>2621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250">
        <v>1</v>
      </c>
      <c r="AU35" s="251"/>
      <c r="AV35" s="43"/>
      <c r="AW35" s="141"/>
      <c r="AX35" s="141"/>
      <c r="AY35" s="142"/>
      <c r="AZ35" s="43"/>
      <c r="BA35" s="141"/>
      <c r="BB35" s="141"/>
      <c r="BC35" s="142"/>
      <c r="BD35" s="296">
        <f>ROUND(ROUND(ROUND(G26*AG35,0)*AT35,0)*(1+AX16),0)+(ROUND(ROUND(ROUND(S34*AG35,0)*AT35,0)*(1+BB16),0))</f>
        <v>334</v>
      </c>
      <c r="BE35" s="22"/>
    </row>
    <row r="36" spans="1:57" ht="17.100000000000001" customHeight="1">
      <c r="A36" s="4">
        <v>15</v>
      </c>
      <c r="B36" s="5">
        <v>7522</v>
      </c>
      <c r="C36" s="6" t="s">
        <v>1316</v>
      </c>
      <c r="D36" s="188" t="s">
        <v>1305</v>
      </c>
      <c r="E36" s="205"/>
      <c r="F36" s="205"/>
      <c r="G36" s="205"/>
      <c r="H36" s="205"/>
      <c r="I36" s="205"/>
      <c r="J36" s="205"/>
      <c r="K36" s="205"/>
      <c r="L36" s="205"/>
      <c r="M36" s="205"/>
      <c r="N36" s="10"/>
      <c r="O36" s="204" t="s">
        <v>1313</v>
      </c>
      <c r="P36" s="205"/>
      <c r="Q36" s="205"/>
      <c r="R36" s="205"/>
      <c r="S36" s="205"/>
      <c r="T36" s="205"/>
      <c r="U36" s="205"/>
      <c r="V36" s="205"/>
      <c r="W36" s="205"/>
      <c r="X36" s="205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V36" s="34"/>
      <c r="AW36" s="30"/>
      <c r="AX36" s="30"/>
      <c r="AY36" s="31"/>
      <c r="AZ36" s="34"/>
      <c r="BA36" s="30"/>
      <c r="BB36" s="30"/>
      <c r="BC36" s="31"/>
      <c r="BD36" s="296">
        <f>ROUND(G38*(1+AX16),0)+(ROUND(S38*(1+BB16),0))</f>
        <v>337</v>
      </c>
      <c r="BE36" s="22"/>
    </row>
    <row r="37" spans="1:57" ht="17.100000000000001" customHeight="1">
      <c r="A37" s="4">
        <v>15</v>
      </c>
      <c r="B37" s="5">
        <v>7523</v>
      </c>
      <c r="C37" s="6" t="s">
        <v>1317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102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2621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V37" s="43"/>
      <c r="AW37" s="141"/>
      <c r="AX37" s="141"/>
      <c r="AY37" s="142"/>
      <c r="AZ37" s="43"/>
      <c r="BA37" s="141"/>
      <c r="BB37" s="141"/>
      <c r="BC37" s="142"/>
      <c r="BD37" s="296">
        <f>ROUND(ROUND(G38*AT37,0)*(1+AX16),0)+(ROUND(ROUND(S38*AT37,0)*(1+BB16),0))</f>
        <v>337</v>
      </c>
      <c r="BE37" s="22"/>
    </row>
    <row r="38" spans="1:57" ht="17.100000000000001" customHeight="1">
      <c r="A38" s="4">
        <v>15</v>
      </c>
      <c r="B38" s="5">
        <v>7524</v>
      </c>
      <c r="C38" s="6" t="s">
        <v>2212</v>
      </c>
      <c r="D38" s="139"/>
      <c r="E38" s="140"/>
      <c r="F38" s="104"/>
      <c r="G38" s="297">
        <v>191</v>
      </c>
      <c r="H38" s="297"/>
      <c r="I38" s="9" t="s">
        <v>394</v>
      </c>
      <c r="J38" s="9"/>
      <c r="K38" s="19"/>
      <c r="L38" s="141"/>
      <c r="M38" s="141"/>
      <c r="N38" s="102"/>
      <c r="O38" s="104"/>
      <c r="P38" s="104"/>
      <c r="Q38" s="104"/>
      <c r="R38" s="104"/>
      <c r="S38" s="261">
        <f>'[1]1居宅介護(家援、単一日中)'!L21-'[1]1居宅介護(家援、単一日中)'!L17</f>
        <v>40</v>
      </c>
      <c r="T38" s="261"/>
      <c r="U38" s="9" t="s">
        <v>394</v>
      </c>
      <c r="V38" s="9"/>
      <c r="W38" s="19"/>
      <c r="X38" s="141"/>
      <c r="Y38" s="141"/>
      <c r="Z38" s="98" t="s">
        <v>2623</v>
      </c>
      <c r="AA38" s="61"/>
      <c r="AB38" s="61"/>
      <c r="AC38" s="61"/>
      <c r="AD38" s="61"/>
      <c r="AE38" s="61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34"/>
      <c r="AW38" s="30"/>
      <c r="AX38" s="30"/>
      <c r="AY38" s="31"/>
      <c r="AZ38" s="34"/>
      <c r="BA38" s="30"/>
      <c r="BB38" s="30"/>
      <c r="BC38" s="31"/>
      <c r="BD38" s="296">
        <f>ROUND(ROUND(G38*AG39,0)*(1+AX16),0)+(ROUND(ROUND(S38*AG39,0)*(1+BB16),0))</f>
        <v>303</v>
      </c>
      <c r="BE38" s="22"/>
    </row>
    <row r="39" spans="1:57" ht="17.100000000000001" customHeight="1">
      <c r="A39" s="4">
        <v>15</v>
      </c>
      <c r="B39" s="5">
        <v>7525</v>
      </c>
      <c r="C39" s="6" t="s">
        <v>2213</v>
      </c>
      <c r="D39" s="139"/>
      <c r="E39" s="140"/>
      <c r="F39" s="140"/>
      <c r="G39" s="111"/>
      <c r="H39" s="111"/>
      <c r="I39" s="111"/>
      <c r="J39" s="111"/>
      <c r="K39" s="111"/>
      <c r="L39" s="111"/>
      <c r="M39" s="19"/>
      <c r="N39" s="13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52"/>
      <c r="Z39" s="62" t="s">
        <v>2624</v>
      </c>
      <c r="AA39" s="63"/>
      <c r="AB39" s="63"/>
      <c r="AC39" s="63"/>
      <c r="AD39" s="63"/>
      <c r="AE39" s="63"/>
      <c r="AF39" s="17" t="s">
        <v>2622</v>
      </c>
      <c r="AG39" s="186">
        <v>0.9</v>
      </c>
      <c r="AH39" s="187"/>
      <c r="AI39" s="35" t="s">
        <v>2621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43"/>
      <c r="AW39" s="141"/>
      <c r="AX39" s="141"/>
      <c r="AY39" s="142"/>
      <c r="AZ39" s="43"/>
      <c r="BA39" s="141"/>
      <c r="BB39" s="141"/>
      <c r="BC39" s="142"/>
      <c r="BD39" s="18">
        <f>ROUND(ROUND(ROUND(G38*AG39,0)*AT39,0)*(1+AX16),0)+(ROUND(ROUND(ROUND(S38*AG39,0)*AT39,0)*(1+BB16),0))</f>
        <v>303</v>
      </c>
      <c r="BE39" s="22"/>
    </row>
    <row r="40" spans="1:57" ht="17.100000000000001" customHeight="1">
      <c r="A40" s="4">
        <v>15</v>
      </c>
      <c r="B40" s="5">
        <v>7526</v>
      </c>
      <c r="C40" s="6" t="s">
        <v>68</v>
      </c>
      <c r="D40" s="140"/>
      <c r="E40" s="140"/>
      <c r="F40" s="140"/>
      <c r="G40" s="111"/>
      <c r="H40" s="111"/>
      <c r="I40" s="111"/>
      <c r="J40" s="111"/>
      <c r="K40" s="111"/>
      <c r="L40" s="111"/>
      <c r="M40" s="19"/>
      <c r="N40" s="9"/>
      <c r="O40" s="204" t="s">
        <v>2544</v>
      </c>
      <c r="P40" s="205"/>
      <c r="Q40" s="205"/>
      <c r="R40" s="205"/>
      <c r="S40" s="205"/>
      <c r="T40" s="205"/>
      <c r="U40" s="205"/>
      <c r="V40" s="205"/>
      <c r="W40" s="205"/>
      <c r="X40" s="205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34"/>
      <c r="AW40" s="30"/>
      <c r="AX40" s="30"/>
      <c r="AY40" s="31"/>
      <c r="AZ40" s="34"/>
      <c r="BA40" s="30"/>
      <c r="BB40" s="30"/>
      <c r="BC40" s="31"/>
      <c r="BD40" s="296">
        <f>ROUND(G38*(1+AX16),0)+(ROUND(S42*(1+BB16),0))</f>
        <v>382</v>
      </c>
      <c r="BE40" s="22"/>
    </row>
    <row r="41" spans="1:57" ht="17.100000000000001" customHeight="1">
      <c r="A41" s="4">
        <v>15</v>
      </c>
      <c r="B41" s="5">
        <v>7527</v>
      </c>
      <c r="C41" s="6" t="s">
        <v>69</v>
      </c>
      <c r="D41" s="140"/>
      <c r="E41" s="140"/>
      <c r="F41" s="140"/>
      <c r="G41" s="111"/>
      <c r="H41" s="111"/>
      <c r="I41" s="111"/>
      <c r="J41" s="111"/>
      <c r="K41" s="111"/>
      <c r="L41" s="111"/>
      <c r="M41" s="19"/>
      <c r="N41" s="9"/>
      <c r="O41" s="206"/>
      <c r="P41" s="207"/>
      <c r="Q41" s="207"/>
      <c r="R41" s="207"/>
      <c r="S41" s="207"/>
      <c r="T41" s="207"/>
      <c r="U41" s="207"/>
      <c r="V41" s="207"/>
      <c r="W41" s="207"/>
      <c r="X41" s="207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2621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43"/>
      <c r="AW41" s="141"/>
      <c r="AX41" s="141"/>
      <c r="AY41" s="142"/>
      <c r="AZ41" s="43"/>
      <c r="BA41" s="141"/>
      <c r="BB41" s="141"/>
      <c r="BC41" s="142"/>
      <c r="BD41" s="296">
        <f>ROUND(ROUND(G38*AT41,0)*(1+AX16),0)+(ROUND(ROUND(S42*AT41,0)*(1+BB16),0))</f>
        <v>382</v>
      </c>
      <c r="BE41" s="22"/>
    </row>
    <row r="42" spans="1:57" ht="17.100000000000001" customHeight="1">
      <c r="A42" s="4">
        <v>15</v>
      </c>
      <c r="B42" s="5">
        <v>7528</v>
      </c>
      <c r="C42" s="6" t="s">
        <v>2214</v>
      </c>
      <c r="D42" s="140"/>
      <c r="E42" s="140"/>
      <c r="F42" s="140"/>
      <c r="G42" s="111"/>
      <c r="H42" s="111"/>
      <c r="I42" s="111"/>
      <c r="J42" s="111"/>
      <c r="K42" s="111"/>
      <c r="L42" s="111"/>
      <c r="M42" s="19"/>
      <c r="N42" s="13"/>
      <c r="O42" s="111"/>
      <c r="P42" s="111"/>
      <c r="Q42" s="111"/>
      <c r="R42" s="111"/>
      <c r="S42" s="261">
        <v>76</v>
      </c>
      <c r="T42" s="261"/>
      <c r="U42" s="9" t="s">
        <v>394</v>
      </c>
      <c r="V42" s="9"/>
      <c r="W42" s="19"/>
      <c r="X42" s="141"/>
      <c r="Y42" s="141"/>
      <c r="Z42" s="98" t="s">
        <v>2623</v>
      </c>
      <c r="AA42" s="61"/>
      <c r="AB42" s="61"/>
      <c r="AC42" s="61"/>
      <c r="AD42" s="61"/>
      <c r="AE42" s="61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34"/>
      <c r="AW42" s="30"/>
      <c r="AX42" s="30"/>
      <c r="AY42" s="31"/>
      <c r="AZ42" s="34"/>
      <c r="BA42" s="30"/>
      <c r="BB42" s="30"/>
      <c r="BC42" s="31"/>
      <c r="BD42" s="296">
        <f>ROUND(ROUND(G38*AG43,0)*(1+AX16),0)+(ROUND(ROUND(S42*AG43,0)*(1+BB16),0))</f>
        <v>343</v>
      </c>
      <c r="BE42" s="22"/>
    </row>
    <row r="43" spans="1:57" ht="17.100000000000001" customHeight="1">
      <c r="A43" s="4">
        <v>15</v>
      </c>
      <c r="B43" s="5">
        <v>7529</v>
      </c>
      <c r="C43" s="6" t="s">
        <v>2215</v>
      </c>
      <c r="D43" s="44"/>
      <c r="E43" s="45"/>
      <c r="F43" s="45"/>
      <c r="G43" s="106"/>
      <c r="H43" s="106"/>
      <c r="I43" s="106"/>
      <c r="J43" s="106"/>
      <c r="K43" s="106"/>
      <c r="L43" s="106"/>
      <c r="M43" s="17"/>
      <c r="N43" s="16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52"/>
      <c r="Z43" s="62" t="s">
        <v>2624</v>
      </c>
      <c r="AA43" s="63"/>
      <c r="AB43" s="63"/>
      <c r="AC43" s="63"/>
      <c r="AD43" s="63"/>
      <c r="AE43" s="63"/>
      <c r="AF43" s="17" t="s">
        <v>2622</v>
      </c>
      <c r="AG43" s="186">
        <v>0.9</v>
      </c>
      <c r="AH43" s="187"/>
      <c r="AI43" s="35" t="s">
        <v>2621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43"/>
      <c r="AW43" s="141"/>
      <c r="AX43" s="141"/>
      <c r="AY43" s="142"/>
      <c r="AZ43" s="43"/>
      <c r="BA43" s="141"/>
      <c r="BB43" s="141"/>
      <c r="BC43" s="142"/>
      <c r="BD43" s="18">
        <f>ROUND(ROUND(ROUND(G38*AG43,0)*AT43,0)*(1+AX16),0)+(ROUND(ROUND(ROUND(S42*AG43,0)*AT43,0)*(1+BB16),0))</f>
        <v>343</v>
      </c>
      <c r="BE43" s="22"/>
    </row>
    <row r="44" spans="1:57" ht="17.100000000000001" customHeight="1">
      <c r="A44" s="4">
        <v>15</v>
      </c>
      <c r="B44" s="5">
        <v>7530</v>
      </c>
      <c r="C44" s="6" t="s">
        <v>1334</v>
      </c>
      <c r="D44" s="188" t="s">
        <v>2547</v>
      </c>
      <c r="E44" s="205"/>
      <c r="F44" s="205"/>
      <c r="G44" s="205"/>
      <c r="H44" s="205"/>
      <c r="I44" s="205"/>
      <c r="J44" s="205"/>
      <c r="K44" s="205"/>
      <c r="L44" s="205"/>
      <c r="M44" s="205"/>
      <c r="N44" s="10"/>
      <c r="O44" s="204" t="s">
        <v>1313</v>
      </c>
      <c r="P44" s="205"/>
      <c r="Q44" s="205"/>
      <c r="R44" s="205"/>
      <c r="S44" s="205"/>
      <c r="T44" s="205"/>
      <c r="U44" s="205"/>
      <c r="V44" s="205"/>
      <c r="W44" s="205"/>
      <c r="X44" s="205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34"/>
      <c r="AW44" s="30"/>
      <c r="AX44" s="30"/>
      <c r="AY44" s="31"/>
      <c r="AZ44" s="34"/>
      <c r="BA44" s="30"/>
      <c r="BB44" s="30"/>
      <c r="BC44" s="31"/>
      <c r="BD44" s="296">
        <f>ROUND(G46*(1+AX16),0)+(ROUND(S46*(1+BB16),0))</f>
        <v>392</v>
      </c>
      <c r="BE44" s="22"/>
    </row>
    <row r="45" spans="1:57" ht="17.100000000000001" customHeight="1">
      <c r="A45" s="4">
        <v>15</v>
      </c>
      <c r="B45" s="5">
        <v>7531</v>
      </c>
      <c r="C45" s="6" t="s">
        <v>1335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102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2621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43"/>
      <c r="AW45" s="141"/>
      <c r="AX45" s="141"/>
      <c r="AY45" s="142"/>
      <c r="AZ45" s="43"/>
      <c r="BA45" s="141"/>
      <c r="BB45" s="141"/>
      <c r="BC45" s="142"/>
      <c r="BD45" s="296">
        <f>ROUND(ROUND(G46*AT45,0)*(1+AX16),0)+(ROUND(ROUND(S46*AT45,0)*(1+BB16),0))</f>
        <v>392</v>
      </c>
      <c r="BE45" s="22"/>
    </row>
    <row r="46" spans="1:57" ht="17.100000000000001" customHeight="1">
      <c r="A46" s="4">
        <v>15</v>
      </c>
      <c r="B46" s="5">
        <v>7532</v>
      </c>
      <c r="C46" s="6" t="s">
        <v>2216</v>
      </c>
      <c r="D46" s="139"/>
      <c r="E46" s="140"/>
      <c r="F46" s="104"/>
      <c r="G46" s="297">
        <v>231</v>
      </c>
      <c r="H46" s="297"/>
      <c r="I46" s="9" t="s">
        <v>394</v>
      </c>
      <c r="J46" s="9"/>
      <c r="K46" s="19"/>
      <c r="L46" s="141"/>
      <c r="M46" s="141"/>
      <c r="N46" s="102"/>
      <c r="O46" s="104"/>
      <c r="P46" s="104"/>
      <c r="Q46" s="104"/>
      <c r="R46" s="104"/>
      <c r="S46" s="261">
        <v>36</v>
      </c>
      <c r="T46" s="261"/>
      <c r="U46" s="9" t="s">
        <v>394</v>
      </c>
      <c r="V46" s="9"/>
      <c r="W46" s="19"/>
      <c r="X46" s="141"/>
      <c r="Y46" s="141"/>
      <c r="Z46" s="98" t="s">
        <v>2623</v>
      </c>
      <c r="AA46" s="61"/>
      <c r="AB46" s="61"/>
      <c r="AC46" s="61"/>
      <c r="AD46" s="61"/>
      <c r="AE46" s="61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34"/>
      <c r="AW46" s="30"/>
      <c r="AX46" s="30"/>
      <c r="AY46" s="31"/>
      <c r="AZ46" s="34"/>
      <c r="BA46" s="30"/>
      <c r="BB46" s="30"/>
      <c r="BC46" s="31"/>
      <c r="BD46" s="296">
        <f>ROUND(ROUND(G46*AG47,0)*(1+AX16),0)+(ROUND(ROUND(S46*AG47,0)*(1+BB16),0))</f>
        <v>352</v>
      </c>
      <c r="BE46" s="22"/>
    </row>
    <row r="47" spans="1:57" ht="17.100000000000001" customHeight="1">
      <c r="A47" s="4">
        <v>15</v>
      </c>
      <c r="B47" s="5">
        <v>7533</v>
      </c>
      <c r="C47" s="6" t="s">
        <v>2217</v>
      </c>
      <c r="D47" s="44"/>
      <c r="E47" s="45"/>
      <c r="F47" s="45"/>
      <c r="G47" s="106"/>
      <c r="H47" s="106"/>
      <c r="I47" s="106"/>
      <c r="J47" s="106"/>
      <c r="K47" s="106"/>
      <c r="L47" s="106"/>
      <c r="M47" s="17"/>
      <c r="N47" s="16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52"/>
      <c r="Z47" s="62" t="s">
        <v>2624</v>
      </c>
      <c r="AA47" s="63"/>
      <c r="AB47" s="63"/>
      <c r="AC47" s="63"/>
      <c r="AD47" s="63"/>
      <c r="AE47" s="63"/>
      <c r="AF47" s="17" t="s">
        <v>2622</v>
      </c>
      <c r="AG47" s="186">
        <v>0.9</v>
      </c>
      <c r="AH47" s="187"/>
      <c r="AI47" s="35" t="s">
        <v>2621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46"/>
      <c r="AW47" s="135"/>
      <c r="AX47" s="135"/>
      <c r="AY47" s="136"/>
      <c r="AZ47" s="46"/>
      <c r="BA47" s="135"/>
      <c r="BB47" s="135"/>
      <c r="BC47" s="136"/>
      <c r="BD47" s="18">
        <f>ROUND(ROUND(ROUND(G46*AG47,0)*AT47,0)*(1+AX16),0)+(ROUND(ROUND(ROUND(S46*AG47,0)*AT47,0)*(1+BB16),0))</f>
        <v>352</v>
      </c>
      <c r="BE47" s="22"/>
    </row>
    <row r="48" spans="1:57" ht="17.100000000000001" customHeight="1">
      <c r="A48" s="72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58" ht="17.100000000000001" customHeight="1">
      <c r="A49" s="72"/>
    </row>
    <row r="50" spans="1:58" ht="17.100000000000001" customHeight="1">
      <c r="A50" s="72"/>
      <c r="B50" s="72" t="s">
        <v>1113</v>
      </c>
    </row>
    <row r="51" spans="1:58" ht="17.100000000000001" customHeight="1">
      <c r="A51" s="1" t="s">
        <v>2626</v>
      </c>
      <c r="B51" s="73"/>
      <c r="C51" s="155" t="s">
        <v>387</v>
      </c>
      <c r="D51" s="74"/>
      <c r="E51" s="75"/>
      <c r="F51" s="75"/>
      <c r="G51" s="75"/>
      <c r="H51" s="75"/>
      <c r="I51" s="75"/>
      <c r="J51" s="75"/>
      <c r="K51" s="11"/>
      <c r="L51" s="11"/>
      <c r="M51" s="11"/>
      <c r="N51" s="11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11"/>
      <c r="AA51" s="75"/>
      <c r="AB51" s="211" t="s">
        <v>2627</v>
      </c>
      <c r="AC51" s="211"/>
      <c r="AD51" s="211"/>
      <c r="AE51" s="211"/>
      <c r="AF51" s="75"/>
      <c r="AG51" s="76"/>
      <c r="AH51" s="76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184" t="s">
        <v>388</v>
      </c>
      <c r="BE51" s="184" t="s">
        <v>389</v>
      </c>
      <c r="BF51" s="77"/>
    </row>
    <row r="52" spans="1:58" ht="17.100000000000001" customHeight="1">
      <c r="A52" s="2" t="s">
        <v>390</v>
      </c>
      <c r="B52" s="3" t="s">
        <v>391</v>
      </c>
      <c r="C52" s="16"/>
      <c r="D52" s="116"/>
      <c r="E52" s="99"/>
      <c r="F52" s="99"/>
      <c r="G52" s="99"/>
      <c r="H52" s="99"/>
      <c r="I52" s="117" t="s">
        <v>2637</v>
      </c>
      <c r="J52" s="99"/>
      <c r="K52" s="12"/>
      <c r="L52" s="12"/>
      <c r="M52" s="12"/>
      <c r="N52" s="11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5"/>
      <c r="AA52" s="80"/>
      <c r="AB52" s="80"/>
      <c r="AC52" s="80"/>
      <c r="AD52" s="80"/>
      <c r="AE52" s="81"/>
      <c r="AF52" s="80"/>
      <c r="AG52" s="81"/>
      <c r="AH52" s="81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185" t="s">
        <v>392</v>
      </c>
      <c r="BE52" s="185" t="s">
        <v>393</v>
      </c>
      <c r="BF52" s="77"/>
    </row>
    <row r="53" spans="1:58" ht="17.100000000000001" customHeight="1">
      <c r="A53" s="4">
        <v>15</v>
      </c>
      <c r="B53" s="5">
        <v>7540</v>
      </c>
      <c r="C53" s="6" t="s">
        <v>2701</v>
      </c>
      <c r="D53" s="188" t="s">
        <v>1056</v>
      </c>
      <c r="E53" s="205"/>
      <c r="F53" s="205"/>
      <c r="G53" s="205"/>
      <c r="H53" s="205"/>
      <c r="I53" s="205"/>
      <c r="J53" s="205"/>
      <c r="K53" s="205"/>
      <c r="L53" s="205"/>
      <c r="M53" s="205"/>
      <c r="N53" s="10"/>
      <c r="O53" s="204" t="s">
        <v>1363</v>
      </c>
      <c r="P53" s="205"/>
      <c r="Q53" s="205"/>
      <c r="R53" s="205"/>
      <c r="S53" s="205"/>
      <c r="T53" s="205"/>
      <c r="U53" s="205"/>
      <c r="V53" s="205"/>
      <c r="W53" s="205"/>
      <c r="X53" s="205"/>
      <c r="Y53" s="41"/>
      <c r="Z53" s="11"/>
      <c r="AA53" s="11"/>
      <c r="AB53" s="11"/>
      <c r="AC53" s="11"/>
      <c r="AD53" s="21"/>
      <c r="AE53" s="21"/>
      <c r="AF53" s="11"/>
      <c r="AG53" s="36"/>
      <c r="AH53" s="3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31"/>
      <c r="AT53" s="32"/>
      <c r="AU53" s="33"/>
      <c r="AV53" s="42"/>
      <c r="AW53" s="38"/>
      <c r="AX53" s="38"/>
      <c r="AY53" s="38"/>
      <c r="AZ53" s="38"/>
      <c r="BA53" s="38"/>
      <c r="BB53" s="38"/>
      <c r="BC53" s="41"/>
      <c r="BD53" s="296">
        <f>ROUND(G55*(1+AY63),0)+(ROUND(S55,0))</f>
        <v>174</v>
      </c>
      <c r="BE53" s="182" t="s">
        <v>2613</v>
      </c>
    </row>
    <row r="54" spans="1:58" ht="17.100000000000001" customHeight="1">
      <c r="A54" s="4">
        <v>15</v>
      </c>
      <c r="B54" s="5">
        <v>7541</v>
      </c>
      <c r="C54" s="6" t="s">
        <v>2702</v>
      </c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102"/>
      <c r="O54" s="206"/>
      <c r="P54" s="207"/>
      <c r="Q54" s="207"/>
      <c r="R54" s="207"/>
      <c r="S54" s="207"/>
      <c r="T54" s="207"/>
      <c r="U54" s="207"/>
      <c r="V54" s="207"/>
      <c r="W54" s="207"/>
      <c r="X54" s="207"/>
      <c r="Y54" s="142"/>
      <c r="Z54" s="14"/>
      <c r="AA54" s="15"/>
      <c r="AB54" s="15"/>
      <c r="AC54" s="15"/>
      <c r="AD54" s="24"/>
      <c r="AE54" s="24"/>
      <c r="AF54" s="80"/>
      <c r="AG54" s="80"/>
      <c r="AH54" s="83"/>
      <c r="AI54" s="35" t="s">
        <v>2621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2622</v>
      </c>
      <c r="AT54" s="186">
        <v>1</v>
      </c>
      <c r="AU54" s="187"/>
      <c r="AV54" s="43"/>
      <c r="AW54" s="141"/>
      <c r="AX54" s="141"/>
      <c r="AY54" s="141"/>
      <c r="AZ54" s="141"/>
      <c r="BA54" s="141"/>
      <c r="BB54" s="141"/>
      <c r="BC54" s="142"/>
      <c r="BD54" s="296">
        <f>ROUND(ROUND(G55*AT54,0)*(1+AY63),0)+(ROUND(S55*AT54,0))</f>
        <v>174</v>
      </c>
      <c r="BE54" s="22"/>
    </row>
    <row r="55" spans="1:58" ht="17.100000000000001" customHeight="1">
      <c r="A55" s="4">
        <v>15</v>
      </c>
      <c r="B55" s="5">
        <v>7542</v>
      </c>
      <c r="C55" s="6" t="s">
        <v>2218</v>
      </c>
      <c r="D55" s="139"/>
      <c r="E55" s="140"/>
      <c r="F55" s="104"/>
      <c r="G55" s="261">
        <v>102</v>
      </c>
      <c r="H55" s="261"/>
      <c r="I55" s="9" t="s">
        <v>394</v>
      </c>
      <c r="J55" s="9"/>
      <c r="K55" s="19"/>
      <c r="L55" s="141"/>
      <c r="M55" s="141"/>
      <c r="N55" s="102"/>
      <c r="O55" s="104"/>
      <c r="P55" s="104"/>
      <c r="Q55" s="104"/>
      <c r="R55" s="104"/>
      <c r="S55" s="261">
        <v>46</v>
      </c>
      <c r="T55" s="261"/>
      <c r="U55" s="9" t="s">
        <v>394</v>
      </c>
      <c r="V55" s="9"/>
      <c r="W55" s="19"/>
      <c r="X55" s="141"/>
      <c r="Y55" s="141"/>
      <c r="Z55" s="98" t="s">
        <v>2623</v>
      </c>
      <c r="AA55" s="61"/>
      <c r="AB55" s="61"/>
      <c r="AC55" s="61"/>
      <c r="AD55" s="61"/>
      <c r="AE55" s="61"/>
      <c r="AF55" s="9"/>
      <c r="AG55" s="19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31"/>
      <c r="AT55" s="32"/>
      <c r="AU55" s="33"/>
      <c r="AV55" s="34"/>
      <c r="BA55" s="30"/>
      <c r="BB55" s="30"/>
      <c r="BC55" s="31"/>
      <c r="BD55" s="296">
        <f>ROUND(ROUND(G55*AG56,0)*(1+AY63),0)+(ROUND(S55*AG56,0))</f>
        <v>156</v>
      </c>
      <c r="BE55" s="22"/>
    </row>
    <row r="56" spans="1:58" ht="17.100000000000001" customHeight="1">
      <c r="A56" s="4">
        <v>15</v>
      </c>
      <c r="B56" s="5">
        <v>7543</v>
      </c>
      <c r="C56" s="6" t="s">
        <v>2219</v>
      </c>
      <c r="D56" s="139"/>
      <c r="E56" s="140"/>
      <c r="F56" s="140"/>
      <c r="G56" s="104"/>
      <c r="H56" s="104"/>
      <c r="I56" s="104"/>
      <c r="J56" s="104"/>
      <c r="K56" s="104"/>
      <c r="L56" s="104"/>
      <c r="M56" s="51"/>
      <c r="N56" s="13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51"/>
      <c r="Z56" s="62" t="s">
        <v>2624</v>
      </c>
      <c r="AA56" s="63"/>
      <c r="AB56" s="63"/>
      <c r="AC56" s="63"/>
      <c r="AD56" s="63"/>
      <c r="AE56" s="63"/>
      <c r="AF56" s="17" t="s">
        <v>2622</v>
      </c>
      <c r="AG56" s="186">
        <v>0.9</v>
      </c>
      <c r="AH56" s="187"/>
      <c r="AI56" s="35" t="s">
        <v>2621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2622</v>
      </c>
      <c r="AT56" s="186">
        <v>1</v>
      </c>
      <c r="AU56" s="187"/>
      <c r="AV56" s="43"/>
      <c r="BA56" s="141"/>
      <c r="BB56" s="141"/>
      <c r="BC56" s="142"/>
      <c r="BD56" s="296">
        <f>ROUND(ROUND(ROUND(G55*AG56,0)*AT56,0)*(1+AY63),0)+(ROUND(ROUND(S55*AG56,0)*AT56,0))</f>
        <v>156</v>
      </c>
      <c r="BE56" s="22"/>
    </row>
    <row r="57" spans="1:58" ht="17.100000000000001" customHeight="1">
      <c r="A57" s="4">
        <v>15</v>
      </c>
      <c r="B57" s="5">
        <v>7544</v>
      </c>
      <c r="C57" s="6" t="s">
        <v>2703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3"/>
      <c r="O57" s="204" t="s">
        <v>2548</v>
      </c>
      <c r="P57" s="205"/>
      <c r="Q57" s="205"/>
      <c r="R57" s="205"/>
      <c r="S57" s="205"/>
      <c r="T57" s="205"/>
      <c r="U57" s="205"/>
      <c r="V57" s="205"/>
      <c r="W57" s="205"/>
      <c r="X57" s="205"/>
      <c r="Y57" s="41"/>
      <c r="Z57" s="11"/>
      <c r="AA57" s="11"/>
      <c r="AB57" s="11"/>
      <c r="AC57" s="11"/>
      <c r="AD57" s="21"/>
      <c r="AE57" s="21"/>
      <c r="AF57" s="11"/>
      <c r="AG57" s="36"/>
      <c r="AH57" s="3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31"/>
      <c r="AT57" s="32"/>
      <c r="AU57" s="33"/>
      <c r="AV57" s="34"/>
      <c r="AW57" s="30"/>
      <c r="AX57" s="30"/>
      <c r="AY57" s="30"/>
      <c r="AZ57" s="30"/>
      <c r="BA57" s="30"/>
      <c r="BB57" s="30"/>
      <c r="BC57" s="31"/>
      <c r="BD57" s="296">
        <f>ROUND(G55*(1+AY63),0)+(ROUND(S59,0))</f>
        <v>217</v>
      </c>
      <c r="BE57" s="22"/>
    </row>
    <row r="58" spans="1:58" ht="17.100000000000001" customHeight="1">
      <c r="A58" s="4">
        <v>15</v>
      </c>
      <c r="B58" s="5">
        <v>7545</v>
      </c>
      <c r="C58" s="6" t="s">
        <v>2704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2"/>
      <c r="O58" s="206"/>
      <c r="P58" s="207"/>
      <c r="Q58" s="207"/>
      <c r="R58" s="207"/>
      <c r="S58" s="207"/>
      <c r="T58" s="207"/>
      <c r="U58" s="207"/>
      <c r="V58" s="207"/>
      <c r="W58" s="207"/>
      <c r="X58" s="207"/>
      <c r="Y58" s="142"/>
      <c r="Z58" s="14"/>
      <c r="AA58" s="15"/>
      <c r="AB58" s="15"/>
      <c r="AC58" s="15"/>
      <c r="AD58" s="24"/>
      <c r="AE58" s="24"/>
      <c r="AF58" s="80"/>
      <c r="AG58" s="80"/>
      <c r="AH58" s="83"/>
      <c r="AI58" s="35" t="s">
        <v>2621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2622</v>
      </c>
      <c r="AT58" s="186">
        <v>1</v>
      </c>
      <c r="AU58" s="187"/>
      <c r="AV58" s="43"/>
      <c r="AW58" s="141"/>
      <c r="AX58" s="141"/>
      <c r="AY58" s="141"/>
      <c r="AZ58" s="141"/>
      <c r="BA58" s="141"/>
      <c r="BB58" s="141"/>
      <c r="BC58" s="142"/>
      <c r="BD58" s="296">
        <f>ROUND(ROUND(G55*AT58,0)*(1+AY63),0)+(ROUND(S59*AT58,0))</f>
        <v>217</v>
      </c>
      <c r="BE58" s="22"/>
    </row>
    <row r="59" spans="1:58" ht="17.100000000000001" customHeight="1">
      <c r="A59" s="4">
        <v>15</v>
      </c>
      <c r="B59" s="5">
        <v>7546</v>
      </c>
      <c r="C59" s="6" t="s">
        <v>2220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2"/>
      <c r="O59" s="104"/>
      <c r="P59" s="104"/>
      <c r="Q59" s="104"/>
      <c r="R59" s="104"/>
      <c r="S59" s="261">
        <v>89</v>
      </c>
      <c r="T59" s="261"/>
      <c r="U59" s="9" t="s">
        <v>394</v>
      </c>
      <c r="V59" s="9"/>
      <c r="W59" s="19"/>
      <c r="X59" s="141"/>
      <c r="Y59" s="141"/>
      <c r="Z59" s="98" t="s">
        <v>2623</v>
      </c>
      <c r="AA59" s="61"/>
      <c r="AB59" s="61"/>
      <c r="AC59" s="61"/>
      <c r="AD59" s="61"/>
      <c r="AE59" s="61"/>
      <c r="AF59" s="9"/>
      <c r="AG59" s="19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31"/>
      <c r="AT59" s="32"/>
      <c r="AU59" s="33"/>
      <c r="AV59" s="34"/>
      <c r="AW59" s="77"/>
      <c r="AX59" s="77"/>
      <c r="AY59" s="77"/>
      <c r="AZ59" s="77"/>
      <c r="BA59" s="30"/>
      <c r="BB59" s="30"/>
      <c r="BC59" s="31"/>
      <c r="BD59" s="296">
        <f>ROUND(ROUND(G55*AG60,0)*(1+AY63),0)+(ROUND(S59*AG60,0))</f>
        <v>195</v>
      </c>
      <c r="BE59" s="22"/>
    </row>
    <row r="60" spans="1:58" ht="17.100000000000001" customHeight="1">
      <c r="A60" s="4">
        <v>15</v>
      </c>
      <c r="B60" s="5">
        <v>7547</v>
      </c>
      <c r="C60" s="6" t="s">
        <v>2221</v>
      </c>
      <c r="D60" s="139"/>
      <c r="E60" s="140"/>
      <c r="F60" s="140"/>
      <c r="G60" s="104"/>
      <c r="H60" s="104"/>
      <c r="I60" s="104"/>
      <c r="J60" s="104"/>
      <c r="K60" s="104"/>
      <c r="L60" s="104"/>
      <c r="M60" s="51"/>
      <c r="N60" s="13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51"/>
      <c r="Z60" s="62" t="s">
        <v>2624</v>
      </c>
      <c r="AA60" s="63"/>
      <c r="AB60" s="63"/>
      <c r="AC60" s="63"/>
      <c r="AD60" s="63"/>
      <c r="AE60" s="63"/>
      <c r="AF60" s="17" t="s">
        <v>2622</v>
      </c>
      <c r="AG60" s="186">
        <v>0.9</v>
      </c>
      <c r="AH60" s="187"/>
      <c r="AI60" s="35" t="s">
        <v>2621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2622</v>
      </c>
      <c r="AT60" s="186">
        <v>1</v>
      </c>
      <c r="AU60" s="187"/>
      <c r="AV60" s="43"/>
      <c r="AW60" s="77"/>
      <c r="AX60" s="77"/>
      <c r="AY60" s="77"/>
      <c r="AZ60" s="77"/>
      <c r="BA60" s="141"/>
      <c r="BB60" s="141"/>
      <c r="BC60" s="142"/>
      <c r="BD60" s="296">
        <f>ROUND(ROUND(ROUND(G55*AG60,0)*AT60,0)*(1+AY63),0)+(ROUND(ROUND(S59*AG60,0)*AT60,0))</f>
        <v>195</v>
      </c>
      <c r="BE60" s="22"/>
    </row>
    <row r="61" spans="1:58" ht="17.100000000000001" customHeight="1">
      <c r="A61" s="4">
        <v>15</v>
      </c>
      <c r="B61" s="5">
        <v>7548</v>
      </c>
      <c r="C61" s="6" t="s">
        <v>2705</v>
      </c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204" t="s">
        <v>2549</v>
      </c>
      <c r="P61" s="205"/>
      <c r="Q61" s="205"/>
      <c r="R61" s="205"/>
      <c r="S61" s="205"/>
      <c r="T61" s="205"/>
      <c r="U61" s="205"/>
      <c r="V61" s="205"/>
      <c r="W61" s="205"/>
      <c r="X61" s="205"/>
      <c r="Y61" s="330"/>
      <c r="Z61" s="11"/>
      <c r="AA61" s="11"/>
      <c r="AB61" s="11"/>
      <c r="AC61" s="11"/>
      <c r="AD61" s="21"/>
      <c r="AE61" s="21"/>
      <c r="AF61" s="11"/>
      <c r="AG61" s="36"/>
      <c r="AH61" s="3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31"/>
      <c r="AT61" s="32"/>
      <c r="AU61" s="33"/>
      <c r="AV61" s="34"/>
      <c r="AW61" s="209" t="s">
        <v>443</v>
      </c>
      <c r="AX61" s="209"/>
      <c r="AY61" s="209"/>
      <c r="AZ61" s="209"/>
      <c r="BA61" s="30"/>
      <c r="BB61" s="30"/>
      <c r="BC61" s="31"/>
      <c r="BD61" s="296">
        <f>ROUND(G55*(1+AY63),0)+(ROUND(S63,0))</f>
        <v>257</v>
      </c>
      <c r="BE61" s="22"/>
    </row>
    <row r="62" spans="1:58" ht="17.100000000000001" customHeight="1">
      <c r="A62" s="4">
        <v>15</v>
      </c>
      <c r="B62" s="5">
        <v>7549</v>
      </c>
      <c r="C62" s="6" t="s">
        <v>2706</v>
      </c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206"/>
      <c r="P62" s="276"/>
      <c r="Q62" s="276"/>
      <c r="R62" s="276"/>
      <c r="S62" s="276"/>
      <c r="T62" s="276"/>
      <c r="U62" s="276"/>
      <c r="V62" s="276"/>
      <c r="W62" s="276"/>
      <c r="X62" s="276"/>
      <c r="Y62" s="325"/>
      <c r="Z62" s="14"/>
      <c r="AA62" s="15"/>
      <c r="AB62" s="15"/>
      <c r="AC62" s="15"/>
      <c r="AD62" s="24"/>
      <c r="AE62" s="24"/>
      <c r="AF62" s="80"/>
      <c r="AG62" s="80"/>
      <c r="AH62" s="83"/>
      <c r="AI62" s="35" t="s">
        <v>2621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2622</v>
      </c>
      <c r="AT62" s="186">
        <v>1</v>
      </c>
      <c r="AU62" s="187"/>
      <c r="AV62" s="43"/>
      <c r="AW62" s="209"/>
      <c r="AX62" s="209"/>
      <c r="AY62" s="209"/>
      <c r="AZ62" s="209"/>
      <c r="BA62" s="141"/>
      <c r="BB62" s="141"/>
      <c r="BC62" s="142"/>
      <c r="BD62" s="296">
        <f>ROUND(ROUND(G55*AT62,0)*(1+AY63),0)+(ROUND(S63*AT62,0))</f>
        <v>257</v>
      </c>
      <c r="BE62" s="22"/>
    </row>
    <row r="63" spans="1:58" ht="17.100000000000001" customHeight="1">
      <c r="A63" s="4">
        <v>15</v>
      </c>
      <c r="B63" s="5">
        <v>7550</v>
      </c>
      <c r="C63" s="6" t="s">
        <v>2222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16"/>
      <c r="P63" s="317"/>
      <c r="Q63" s="317"/>
      <c r="R63" s="317"/>
      <c r="S63" s="261">
        <v>129</v>
      </c>
      <c r="T63" s="261"/>
      <c r="U63" s="9" t="s">
        <v>394</v>
      </c>
      <c r="V63" s="9"/>
      <c r="W63" s="317"/>
      <c r="X63" s="317"/>
      <c r="Y63" s="325"/>
      <c r="Z63" s="98" t="s">
        <v>2623</v>
      </c>
      <c r="AA63" s="61"/>
      <c r="AB63" s="61"/>
      <c r="AC63" s="61"/>
      <c r="AD63" s="61"/>
      <c r="AE63" s="61"/>
      <c r="AF63" s="9"/>
      <c r="AG63" s="19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31"/>
      <c r="AT63" s="32"/>
      <c r="AU63" s="33"/>
      <c r="AV63" s="34"/>
      <c r="AW63" s="149" t="s">
        <v>2637</v>
      </c>
      <c r="AX63" s="40" t="s">
        <v>2622</v>
      </c>
      <c r="AY63" s="199">
        <v>0.25</v>
      </c>
      <c r="AZ63" s="199"/>
      <c r="BA63" s="30"/>
      <c r="BB63" s="30"/>
      <c r="BC63" s="31"/>
      <c r="BD63" s="296">
        <f>ROUND(ROUND(G55*AG64,0)*(1+AY63),0)+(ROUND(S63*AG64,0))</f>
        <v>231</v>
      </c>
      <c r="BE63" s="22"/>
    </row>
    <row r="64" spans="1:58" ht="17.100000000000001" customHeight="1">
      <c r="A64" s="4">
        <v>15</v>
      </c>
      <c r="B64" s="5">
        <v>7551</v>
      </c>
      <c r="C64" s="6" t="s">
        <v>2223</v>
      </c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18"/>
      <c r="P64" s="319"/>
      <c r="Q64" s="319"/>
      <c r="R64" s="319"/>
      <c r="S64" s="319"/>
      <c r="T64" s="319"/>
      <c r="U64" s="319"/>
      <c r="V64" s="319"/>
      <c r="W64" s="319"/>
      <c r="X64" s="319"/>
      <c r="Y64" s="326"/>
      <c r="Z64" s="62" t="s">
        <v>2624</v>
      </c>
      <c r="AA64" s="63"/>
      <c r="AB64" s="63"/>
      <c r="AC64" s="63"/>
      <c r="AD64" s="63"/>
      <c r="AE64" s="63"/>
      <c r="AF64" s="17" t="s">
        <v>2622</v>
      </c>
      <c r="AG64" s="186">
        <v>0.9</v>
      </c>
      <c r="AH64" s="187"/>
      <c r="AI64" s="35" t="s">
        <v>2621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2622</v>
      </c>
      <c r="AT64" s="186">
        <v>1</v>
      </c>
      <c r="AU64" s="187"/>
      <c r="AV64" s="43"/>
      <c r="AW64" s="149"/>
      <c r="AX64" s="149"/>
      <c r="AZ64" s="19" t="s">
        <v>898</v>
      </c>
      <c r="BA64" s="141"/>
      <c r="BB64" s="141"/>
      <c r="BC64" s="142"/>
      <c r="BD64" s="296">
        <f>ROUND(ROUND(ROUND(G55*AG64,0)*AT64,0)*(1+AY63),0)+(ROUND(ROUND(S63*AG64,0)*AT64,0))</f>
        <v>231</v>
      </c>
      <c r="BE64" s="22"/>
    </row>
    <row r="65" spans="1:57" ht="17.100000000000001" customHeight="1">
      <c r="A65" s="4">
        <v>15</v>
      </c>
      <c r="B65" s="5">
        <v>7552</v>
      </c>
      <c r="C65" s="6" t="s">
        <v>2707</v>
      </c>
      <c r="D65" s="139"/>
      <c r="E65" s="140"/>
      <c r="F65" s="140"/>
      <c r="G65" s="140"/>
      <c r="H65" s="103"/>
      <c r="I65" s="103"/>
      <c r="J65" s="103"/>
      <c r="K65" s="9"/>
      <c r="L65" s="9"/>
      <c r="M65" s="9"/>
      <c r="N65" s="13"/>
      <c r="O65" s="204" t="s">
        <v>1366</v>
      </c>
      <c r="P65" s="205"/>
      <c r="Q65" s="205"/>
      <c r="R65" s="205"/>
      <c r="S65" s="205"/>
      <c r="T65" s="205"/>
      <c r="U65" s="205"/>
      <c r="V65" s="205"/>
      <c r="W65" s="205"/>
      <c r="X65" s="205"/>
      <c r="Y65" s="41"/>
      <c r="Z65" s="11"/>
      <c r="AA65" s="11"/>
      <c r="AB65" s="11"/>
      <c r="AC65" s="11"/>
      <c r="AD65" s="21"/>
      <c r="AE65" s="21"/>
      <c r="AF65" s="11"/>
      <c r="AG65" s="36"/>
      <c r="AH65" s="37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31"/>
      <c r="AT65" s="32"/>
      <c r="AU65" s="33"/>
      <c r="AW65" s="209"/>
      <c r="AX65" s="209"/>
      <c r="AY65" s="209"/>
      <c r="AZ65" s="209"/>
      <c r="BA65" s="30"/>
      <c r="BB65" s="30"/>
      <c r="BC65" s="31"/>
      <c r="BD65" s="296">
        <f>ROUND(G55*(1+AY63),0)+(ROUND(S67,0))</f>
        <v>293</v>
      </c>
      <c r="BE65" s="22"/>
    </row>
    <row r="66" spans="1:57" ht="17.100000000000001" customHeight="1">
      <c r="A66" s="4">
        <v>15</v>
      </c>
      <c r="B66" s="5">
        <v>7553</v>
      </c>
      <c r="C66" s="6" t="s">
        <v>2708</v>
      </c>
      <c r="D66" s="140"/>
      <c r="E66" s="140"/>
      <c r="F66" s="140"/>
      <c r="G66" s="140"/>
      <c r="H66" s="103"/>
      <c r="I66" s="103"/>
      <c r="J66" s="103"/>
      <c r="K66" s="9"/>
      <c r="L66" s="9"/>
      <c r="M66" s="9"/>
      <c r="N66" s="13"/>
      <c r="O66" s="206"/>
      <c r="P66" s="207"/>
      <c r="Q66" s="207"/>
      <c r="R66" s="207"/>
      <c r="S66" s="207"/>
      <c r="T66" s="207"/>
      <c r="U66" s="207"/>
      <c r="V66" s="207"/>
      <c r="W66" s="207"/>
      <c r="X66" s="207"/>
      <c r="Y66" s="142"/>
      <c r="Z66" s="14"/>
      <c r="AA66" s="15"/>
      <c r="AB66" s="15"/>
      <c r="AC66" s="15"/>
      <c r="AD66" s="24"/>
      <c r="AE66" s="24"/>
      <c r="AF66" s="80"/>
      <c r="AG66" s="80"/>
      <c r="AH66" s="83"/>
      <c r="AI66" s="35" t="s">
        <v>2621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2622</v>
      </c>
      <c r="AT66" s="186">
        <v>1</v>
      </c>
      <c r="AU66" s="187"/>
      <c r="AW66" s="209"/>
      <c r="AX66" s="209"/>
      <c r="AY66" s="209"/>
      <c r="AZ66" s="209"/>
      <c r="BA66" s="141"/>
      <c r="BB66" s="141"/>
      <c r="BC66" s="142"/>
      <c r="BD66" s="296">
        <f>ROUND(ROUND(G55*AT66,0)*(1+AY63),0)+(ROUND(S67*AT66,0))</f>
        <v>293</v>
      </c>
      <c r="BE66" s="22"/>
    </row>
    <row r="67" spans="1:57" ht="17.100000000000001" customHeight="1">
      <c r="A67" s="4">
        <v>15</v>
      </c>
      <c r="B67" s="5">
        <v>7554</v>
      </c>
      <c r="C67" s="6" t="s">
        <v>2224</v>
      </c>
      <c r="D67" s="140"/>
      <c r="E67" s="140"/>
      <c r="F67" s="140"/>
      <c r="G67" s="140"/>
      <c r="H67" s="103"/>
      <c r="I67" s="103"/>
      <c r="J67" s="103"/>
      <c r="K67" s="9"/>
      <c r="L67" s="9"/>
      <c r="M67" s="9"/>
      <c r="N67" s="13"/>
      <c r="O67" s="104"/>
      <c r="P67" s="104"/>
      <c r="Q67" s="104"/>
      <c r="R67" s="104"/>
      <c r="S67" s="261">
        <v>165</v>
      </c>
      <c r="T67" s="261"/>
      <c r="U67" s="9" t="s">
        <v>394</v>
      </c>
      <c r="V67" s="9"/>
      <c r="W67" s="19"/>
      <c r="X67" s="141"/>
      <c r="Y67" s="141"/>
      <c r="Z67" s="98" t="s">
        <v>2623</v>
      </c>
      <c r="AA67" s="61"/>
      <c r="AB67" s="61"/>
      <c r="AC67" s="61"/>
      <c r="AD67" s="61"/>
      <c r="AE67" s="61"/>
      <c r="AF67" s="9"/>
      <c r="AG67" s="19"/>
      <c r="AH67" s="3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31"/>
      <c r="AT67" s="32"/>
      <c r="AU67" s="33"/>
      <c r="AW67" s="149"/>
      <c r="AX67" s="40"/>
      <c r="AY67" s="199"/>
      <c r="AZ67" s="199"/>
      <c r="BA67" s="30"/>
      <c r="BB67" s="30"/>
      <c r="BC67" s="31"/>
      <c r="BD67" s="296">
        <f>ROUND(ROUND(G55*AG68,0)*(1+AY63),0)+(ROUND(S67*AG68,0))</f>
        <v>264</v>
      </c>
      <c r="BE67" s="22"/>
    </row>
    <row r="68" spans="1:57" ht="17.100000000000001" customHeight="1">
      <c r="A68" s="4">
        <v>15</v>
      </c>
      <c r="B68" s="5">
        <v>7555</v>
      </c>
      <c r="C68" s="6" t="s">
        <v>2225</v>
      </c>
      <c r="D68" s="140"/>
      <c r="E68" s="140"/>
      <c r="F68" s="140"/>
      <c r="G68" s="140"/>
      <c r="H68" s="103"/>
      <c r="I68" s="103"/>
      <c r="J68" s="103"/>
      <c r="K68" s="9"/>
      <c r="L68" s="9"/>
      <c r="M68" s="9"/>
      <c r="N68" s="13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51"/>
      <c r="Z68" s="62" t="s">
        <v>2624</v>
      </c>
      <c r="AA68" s="63"/>
      <c r="AB68" s="63"/>
      <c r="AC68" s="63"/>
      <c r="AD68" s="63"/>
      <c r="AE68" s="63"/>
      <c r="AF68" s="17" t="s">
        <v>2622</v>
      </c>
      <c r="AG68" s="186">
        <v>0.9</v>
      </c>
      <c r="AH68" s="187"/>
      <c r="AI68" s="35" t="s">
        <v>2621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7" t="s">
        <v>2622</v>
      </c>
      <c r="AT68" s="186">
        <v>1</v>
      </c>
      <c r="AU68" s="187"/>
      <c r="AV68" s="148"/>
      <c r="AW68" s="149"/>
      <c r="AX68" s="149"/>
      <c r="AZ68" s="19"/>
      <c r="BA68" s="141"/>
      <c r="BB68" s="141"/>
      <c r="BC68" s="142"/>
      <c r="BD68" s="296">
        <f>ROUND(ROUND(ROUND(G55*AG68,0)*AT68,0)*(1+AY63),0)+(ROUND(ROUND(S67*AG68,0)*AT68,0))</f>
        <v>264</v>
      </c>
      <c r="BE68" s="22"/>
    </row>
    <row r="69" spans="1:57" ht="17.100000000000001" customHeight="1">
      <c r="A69" s="4">
        <v>15</v>
      </c>
      <c r="B69" s="5">
        <v>7556</v>
      </c>
      <c r="C69" s="6" t="s">
        <v>2709</v>
      </c>
      <c r="D69" s="188" t="s">
        <v>2550</v>
      </c>
      <c r="E69" s="205"/>
      <c r="F69" s="205"/>
      <c r="G69" s="205"/>
      <c r="H69" s="205"/>
      <c r="I69" s="205"/>
      <c r="J69" s="205"/>
      <c r="K69" s="205"/>
      <c r="L69" s="205"/>
      <c r="M69" s="205"/>
      <c r="N69" s="327"/>
      <c r="O69" s="204" t="s">
        <v>1363</v>
      </c>
      <c r="P69" s="205"/>
      <c r="Q69" s="205"/>
      <c r="R69" s="205"/>
      <c r="S69" s="205"/>
      <c r="T69" s="205"/>
      <c r="U69" s="205"/>
      <c r="V69" s="205"/>
      <c r="W69" s="205"/>
      <c r="X69" s="205"/>
      <c r="Y69" s="327"/>
      <c r="Z69" s="11"/>
      <c r="AA69" s="11"/>
      <c r="AB69" s="11"/>
      <c r="AC69" s="11"/>
      <c r="AD69" s="21"/>
      <c r="AE69" s="21"/>
      <c r="AF69" s="11"/>
      <c r="AG69" s="36"/>
      <c r="AH69" s="37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31"/>
      <c r="AT69" s="32"/>
      <c r="AU69" s="33"/>
      <c r="AV69" s="34"/>
      <c r="AW69" s="30"/>
      <c r="AX69" s="30"/>
      <c r="BA69" s="30"/>
      <c r="BB69" s="30"/>
      <c r="BC69" s="31"/>
      <c r="BD69" s="296">
        <f>ROUND(G71*(1+AY63),0)+(ROUND(S71,0))</f>
        <v>228</v>
      </c>
      <c r="BE69" s="22"/>
    </row>
    <row r="70" spans="1:57" ht="17.100000000000001" customHeight="1">
      <c r="A70" s="4">
        <v>15</v>
      </c>
      <c r="B70" s="5">
        <v>7557</v>
      </c>
      <c r="C70" s="6" t="s">
        <v>2710</v>
      </c>
      <c r="D70" s="206"/>
      <c r="E70" s="276"/>
      <c r="F70" s="276"/>
      <c r="G70" s="276"/>
      <c r="H70" s="276"/>
      <c r="I70" s="276"/>
      <c r="J70" s="276"/>
      <c r="K70" s="276"/>
      <c r="L70" s="276"/>
      <c r="M70" s="276"/>
      <c r="N70" s="328"/>
      <c r="O70" s="206"/>
      <c r="P70" s="207"/>
      <c r="Q70" s="207"/>
      <c r="R70" s="207"/>
      <c r="S70" s="207"/>
      <c r="T70" s="207"/>
      <c r="U70" s="207"/>
      <c r="V70" s="207"/>
      <c r="W70" s="207"/>
      <c r="X70" s="207"/>
      <c r="Y70" s="328"/>
      <c r="Z70" s="14"/>
      <c r="AA70" s="15"/>
      <c r="AB70" s="15"/>
      <c r="AC70" s="15"/>
      <c r="AD70" s="24"/>
      <c r="AE70" s="24"/>
      <c r="AF70" s="80"/>
      <c r="AG70" s="80"/>
      <c r="AH70" s="83"/>
      <c r="AI70" s="35" t="s">
        <v>2621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7" t="s">
        <v>2622</v>
      </c>
      <c r="AT70" s="186">
        <v>1</v>
      </c>
      <c r="AU70" s="187"/>
      <c r="AV70" s="43"/>
      <c r="AW70" s="141"/>
      <c r="AX70" s="141"/>
      <c r="AY70" s="141"/>
      <c r="AZ70" s="141"/>
      <c r="BA70" s="141"/>
      <c r="BB70" s="141"/>
      <c r="BC70" s="142"/>
      <c r="BD70" s="296">
        <f>ROUND(ROUND(G71*AT70,0)*(1+AY63),0)+(ROUND(S71*AT70,0))</f>
        <v>228</v>
      </c>
      <c r="BE70" s="22"/>
    </row>
    <row r="71" spans="1:57" ht="17.100000000000001" customHeight="1">
      <c r="A71" s="4">
        <v>15</v>
      </c>
      <c r="B71" s="5">
        <v>7558</v>
      </c>
      <c r="C71" s="6" t="s">
        <v>2226</v>
      </c>
      <c r="D71" s="320"/>
      <c r="E71" s="321"/>
      <c r="F71" s="321"/>
      <c r="G71" s="261">
        <v>148</v>
      </c>
      <c r="H71" s="261"/>
      <c r="I71" s="9" t="s">
        <v>394</v>
      </c>
      <c r="J71" s="321"/>
      <c r="K71" s="321"/>
      <c r="L71" s="321"/>
      <c r="M71" s="321"/>
      <c r="N71" s="328"/>
      <c r="O71" s="320"/>
      <c r="P71" s="321"/>
      <c r="Q71" s="321"/>
      <c r="R71" s="321"/>
      <c r="S71" s="261">
        <f>'[1]1居宅介護(家援、単一日中)'!L17-'[1]1居宅介護(家援、単一日中)'!L13</f>
        <v>43</v>
      </c>
      <c r="T71" s="261"/>
      <c r="U71" s="9" t="s">
        <v>394</v>
      </c>
      <c r="V71" s="321"/>
      <c r="W71" s="321"/>
      <c r="X71" s="321"/>
      <c r="Y71" s="328"/>
      <c r="Z71" s="98" t="s">
        <v>2623</v>
      </c>
      <c r="AA71" s="61"/>
      <c r="AB71" s="61"/>
      <c r="AC71" s="61"/>
      <c r="AD71" s="61"/>
      <c r="AE71" s="61"/>
      <c r="AF71" s="9"/>
      <c r="AG71" s="19"/>
      <c r="AH71" s="39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31"/>
      <c r="AT71" s="32"/>
      <c r="AU71" s="33"/>
      <c r="AV71" s="34"/>
      <c r="AW71" s="30"/>
      <c r="AX71" s="30"/>
      <c r="AY71" s="30"/>
      <c r="AZ71" s="30"/>
      <c r="BA71" s="30"/>
      <c r="BB71" s="30"/>
      <c r="BC71" s="31"/>
      <c r="BD71" s="296">
        <f>ROUND(ROUND(G71*AG72,0)*(1+AY63),0)+(ROUND(S71*AG72,0))</f>
        <v>205</v>
      </c>
      <c r="BE71" s="22"/>
    </row>
    <row r="72" spans="1:57" ht="17.100000000000001" customHeight="1">
      <c r="A72" s="4">
        <v>15</v>
      </c>
      <c r="B72" s="5">
        <v>7559</v>
      </c>
      <c r="C72" s="6" t="s">
        <v>2227</v>
      </c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8"/>
      <c r="O72" s="322"/>
      <c r="P72" s="323"/>
      <c r="Q72" s="323"/>
      <c r="R72" s="323"/>
      <c r="S72" s="323"/>
      <c r="T72" s="323"/>
      <c r="U72" s="323"/>
      <c r="V72" s="323"/>
      <c r="W72" s="323"/>
      <c r="X72" s="323"/>
      <c r="Y72" s="329"/>
      <c r="Z72" s="62" t="s">
        <v>2624</v>
      </c>
      <c r="AA72" s="63"/>
      <c r="AB72" s="63"/>
      <c r="AC72" s="63"/>
      <c r="AD72" s="63"/>
      <c r="AE72" s="63"/>
      <c r="AF72" s="17" t="s">
        <v>2622</v>
      </c>
      <c r="AG72" s="186">
        <v>0.9</v>
      </c>
      <c r="AH72" s="187"/>
      <c r="AI72" s="35" t="s">
        <v>2621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7" t="s">
        <v>2622</v>
      </c>
      <c r="AT72" s="186">
        <v>1</v>
      </c>
      <c r="AU72" s="187"/>
      <c r="AV72" s="43"/>
      <c r="AW72" s="141"/>
      <c r="AX72" s="141"/>
      <c r="AY72" s="141"/>
      <c r="AZ72" s="141"/>
      <c r="BA72" s="141"/>
      <c r="BB72" s="141"/>
      <c r="BC72" s="142"/>
      <c r="BD72" s="18">
        <f>ROUND(ROUND(ROUND(G71*AG72,0)*AT72,0)*(1+AY63),0)+(ROUND(ROUND(S71*AG72,0)*AT72,0))</f>
        <v>205</v>
      </c>
      <c r="BE72" s="22"/>
    </row>
    <row r="73" spans="1:57" ht="17.100000000000001" customHeight="1">
      <c r="A73" s="4">
        <v>15</v>
      </c>
      <c r="B73" s="5">
        <v>7560</v>
      </c>
      <c r="C73" s="6" t="s">
        <v>2711</v>
      </c>
      <c r="D73" s="320"/>
      <c r="E73" s="321"/>
      <c r="F73" s="321"/>
      <c r="G73" s="321"/>
      <c r="H73" s="321"/>
      <c r="I73" s="321"/>
      <c r="J73" s="321"/>
      <c r="K73" s="321"/>
      <c r="L73" s="321"/>
      <c r="M73" s="321"/>
      <c r="N73" s="328"/>
      <c r="O73" s="204" t="s">
        <v>2548</v>
      </c>
      <c r="P73" s="205"/>
      <c r="Q73" s="205"/>
      <c r="R73" s="205"/>
      <c r="S73" s="205"/>
      <c r="T73" s="205"/>
      <c r="U73" s="205"/>
      <c r="V73" s="205"/>
      <c r="W73" s="205"/>
      <c r="X73" s="205"/>
      <c r="Y73" s="328"/>
      <c r="Z73" s="11"/>
      <c r="AA73" s="11"/>
      <c r="AB73" s="11"/>
      <c r="AC73" s="11"/>
      <c r="AD73" s="21"/>
      <c r="AE73" s="21"/>
      <c r="AF73" s="11"/>
      <c r="AG73" s="36"/>
      <c r="AH73" s="37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31"/>
      <c r="AT73" s="32"/>
      <c r="AU73" s="33"/>
      <c r="AV73" s="34"/>
      <c r="AW73" s="30"/>
      <c r="AX73" s="30"/>
      <c r="BA73" s="30"/>
      <c r="BB73" s="30"/>
      <c r="BC73" s="31"/>
      <c r="BD73" s="296">
        <f>ROUND(G71*(1+AY63),0)+(ROUND(S75,0))</f>
        <v>268</v>
      </c>
      <c r="BE73" s="22"/>
    </row>
    <row r="74" spans="1:57" ht="17.100000000000001" customHeight="1">
      <c r="A74" s="4">
        <v>15</v>
      </c>
      <c r="B74" s="5">
        <v>7561</v>
      </c>
      <c r="C74" s="6" t="s">
        <v>2712</v>
      </c>
      <c r="D74" s="320"/>
      <c r="E74" s="321"/>
      <c r="F74" s="321"/>
      <c r="G74" s="321"/>
      <c r="H74" s="321"/>
      <c r="I74" s="321"/>
      <c r="J74" s="321"/>
      <c r="K74" s="321"/>
      <c r="L74" s="321"/>
      <c r="M74" s="321"/>
      <c r="N74" s="328"/>
      <c r="O74" s="206"/>
      <c r="P74" s="207"/>
      <c r="Q74" s="207"/>
      <c r="R74" s="207"/>
      <c r="S74" s="207"/>
      <c r="T74" s="207"/>
      <c r="U74" s="207"/>
      <c r="V74" s="207"/>
      <c r="W74" s="207"/>
      <c r="X74" s="207"/>
      <c r="Y74" s="328"/>
      <c r="Z74" s="14"/>
      <c r="AA74" s="15"/>
      <c r="AB74" s="15"/>
      <c r="AC74" s="15"/>
      <c r="AD74" s="24"/>
      <c r="AE74" s="24"/>
      <c r="AF74" s="80"/>
      <c r="AG74" s="80"/>
      <c r="AH74" s="83"/>
      <c r="AI74" s="35" t="s">
        <v>2621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7" t="s">
        <v>2622</v>
      </c>
      <c r="AT74" s="186">
        <v>1</v>
      </c>
      <c r="AU74" s="187"/>
      <c r="AV74" s="43"/>
      <c r="AW74" s="141"/>
      <c r="AX74" s="141"/>
      <c r="AY74" s="141"/>
      <c r="AZ74" s="141"/>
      <c r="BA74" s="141"/>
      <c r="BB74" s="141"/>
      <c r="BC74" s="142"/>
      <c r="BD74" s="296">
        <f>ROUND(ROUND(G71*AT74,0)*(1+AY63),0)+(ROUND(S75*AT74,0))</f>
        <v>268</v>
      </c>
      <c r="BE74" s="22"/>
    </row>
    <row r="75" spans="1:57" ht="17.100000000000001" customHeight="1">
      <c r="A75" s="4">
        <v>15</v>
      </c>
      <c r="B75" s="5">
        <v>7562</v>
      </c>
      <c r="C75" s="6" t="s">
        <v>2228</v>
      </c>
      <c r="D75" s="320"/>
      <c r="E75" s="321"/>
      <c r="F75" s="321"/>
      <c r="G75" s="321"/>
      <c r="H75" s="321"/>
      <c r="I75" s="321"/>
      <c r="J75" s="321"/>
      <c r="K75" s="321"/>
      <c r="L75" s="321"/>
      <c r="M75" s="321"/>
      <c r="N75" s="328"/>
      <c r="O75" s="320"/>
      <c r="P75" s="321"/>
      <c r="Q75" s="321"/>
      <c r="R75" s="321"/>
      <c r="S75" s="261">
        <f>'[1]1居宅介護(家援、単一日中)'!L21-'[1]1居宅介護(家援、単一日中)'!L13</f>
        <v>83</v>
      </c>
      <c r="T75" s="261"/>
      <c r="U75" s="9" t="s">
        <v>394</v>
      </c>
      <c r="V75" s="321"/>
      <c r="W75" s="321"/>
      <c r="X75" s="321"/>
      <c r="Y75" s="328"/>
      <c r="Z75" s="98" t="s">
        <v>2623</v>
      </c>
      <c r="AA75" s="61"/>
      <c r="AB75" s="61"/>
      <c r="AC75" s="61"/>
      <c r="AD75" s="61"/>
      <c r="AE75" s="61"/>
      <c r="AF75" s="9"/>
      <c r="AG75" s="19"/>
      <c r="AH75" s="39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31"/>
      <c r="AT75" s="32"/>
      <c r="AU75" s="33"/>
      <c r="AV75" s="34"/>
      <c r="AW75" s="30"/>
      <c r="AX75" s="30"/>
      <c r="AY75" s="30"/>
      <c r="AZ75" s="30"/>
      <c r="BA75" s="30"/>
      <c r="BB75" s="30"/>
      <c r="BC75" s="31"/>
      <c r="BD75" s="296">
        <f>ROUND(ROUND(G71*AG76,0)*(1+AY63),0)+(ROUND(S75*AG76,0))</f>
        <v>241</v>
      </c>
      <c r="BE75" s="22"/>
    </row>
    <row r="76" spans="1:57" ht="17.100000000000001" customHeight="1">
      <c r="A76" s="4">
        <v>15</v>
      </c>
      <c r="B76" s="5">
        <v>7563</v>
      </c>
      <c r="C76" s="6" t="s">
        <v>2229</v>
      </c>
      <c r="D76" s="320"/>
      <c r="E76" s="321"/>
      <c r="F76" s="321"/>
      <c r="G76" s="321"/>
      <c r="H76" s="321"/>
      <c r="I76" s="321"/>
      <c r="J76" s="321"/>
      <c r="K76" s="321"/>
      <c r="L76" s="321"/>
      <c r="M76" s="321"/>
      <c r="N76" s="328"/>
      <c r="O76" s="320"/>
      <c r="P76" s="321"/>
      <c r="Q76" s="321"/>
      <c r="R76" s="321"/>
      <c r="S76" s="321"/>
      <c r="T76" s="321"/>
      <c r="U76" s="321"/>
      <c r="V76" s="321"/>
      <c r="W76" s="321"/>
      <c r="X76" s="321"/>
      <c r="Y76" s="328"/>
      <c r="Z76" s="62" t="s">
        <v>2624</v>
      </c>
      <c r="AA76" s="63"/>
      <c r="AB76" s="63"/>
      <c r="AC76" s="63"/>
      <c r="AD76" s="63"/>
      <c r="AE76" s="63"/>
      <c r="AF76" s="17" t="s">
        <v>2622</v>
      </c>
      <c r="AG76" s="186">
        <v>0.9</v>
      </c>
      <c r="AH76" s="187"/>
      <c r="AI76" s="35" t="s">
        <v>2621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7" t="s">
        <v>2622</v>
      </c>
      <c r="AT76" s="186">
        <v>1</v>
      </c>
      <c r="AU76" s="187"/>
      <c r="AV76" s="43"/>
      <c r="AW76" s="141"/>
      <c r="AX76" s="141"/>
      <c r="AY76" s="141"/>
      <c r="AZ76" s="141"/>
      <c r="BA76" s="141"/>
      <c r="BB76" s="141"/>
      <c r="BC76" s="142"/>
      <c r="BD76" s="18">
        <f>ROUND(ROUND(ROUND(G71*AG76,0)*AT76,0)*(1+AY63),0)+(ROUND(ROUND(S75*AG76,0)*AT76,0))</f>
        <v>241</v>
      </c>
      <c r="BE76" s="22"/>
    </row>
    <row r="77" spans="1:57" ht="17.100000000000001" customHeight="1">
      <c r="A77" s="4">
        <v>15</v>
      </c>
      <c r="B77" s="5">
        <v>7564</v>
      </c>
      <c r="C77" s="6" t="s">
        <v>2713</v>
      </c>
      <c r="D77" s="320"/>
      <c r="E77" s="321"/>
      <c r="F77" s="321"/>
      <c r="G77" s="321"/>
      <c r="H77" s="321"/>
      <c r="I77" s="321"/>
      <c r="J77" s="321"/>
      <c r="K77" s="321"/>
      <c r="L77" s="321"/>
      <c r="M77" s="321"/>
      <c r="N77" s="328"/>
      <c r="O77" s="204" t="s">
        <v>2549</v>
      </c>
      <c r="P77" s="205"/>
      <c r="Q77" s="205"/>
      <c r="R77" s="205"/>
      <c r="S77" s="205"/>
      <c r="T77" s="205"/>
      <c r="U77" s="205"/>
      <c r="V77" s="205"/>
      <c r="W77" s="205"/>
      <c r="X77" s="205"/>
      <c r="Y77" s="327"/>
      <c r="Z77" s="11"/>
      <c r="AA77" s="11"/>
      <c r="AB77" s="11"/>
      <c r="AC77" s="11"/>
      <c r="AD77" s="21"/>
      <c r="AE77" s="21"/>
      <c r="AF77" s="11"/>
      <c r="AG77" s="36"/>
      <c r="AH77" s="37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31"/>
      <c r="AT77" s="32"/>
      <c r="AU77" s="33"/>
      <c r="AV77" s="34"/>
      <c r="AW77" s="30"/>
      <c r="AX77" s="30"/>
      <c r="BA77" s="30"/>
      <c r="BB77" s="30"/>
      <c r="BC77" s="31"/>
      <c r="BD77" s="296">
        <f>ROUND(G71*(1+AY63),0)+(ROUND(S79,0))</f>
        <v>304</v>
      </c>
      <c r="BE77" s="22"/>
    </row>
    <row r="78" spans="1:57" ht="17.100000000000001" customHeight="1">
      <c r="A78" s="4">
        <v>15</v>
      </c>
      <c r="B78" s="5">
        <v>7565</v>
      </c>
      <c r="C78" s="6" t="s">
        <v>2714</v>
      </c>
      <c r="D78" s="320"/>
      <c r="E78" s="321"/>
      <c r="F78" s="321"/>
      <c r="G78" s="321"/>
      <c r="H78" s="321"/>
      <c r="I78" s="321"/>
      <c r="J78" s="321"/>
      <c r="K78" s="321"/>
      <c r="L78" s="321"/>
      <c r="M78" s="321"/>
      <c r="N78" s="328"/>
      <c r="O78" s="206"/>
      <c r="P78" s="276"/>
      <c r="Q78" s="276"/>
      <c r="R78" s="276"/>
      <c r="S78" s="276"/>
      <c r="T78" s="276"/>
      <c r="U78" s="276"/>
      <c r="V78" s="276"/>
      <c r="W78" s="276"/>
      <c r="X78" s="276"/>
      <c r="Y78" s="328"/>
      <c r="Z78" s="14"/>
      <c r="AA78" s="15"/>
      <c r="AB78" s="15"/>
      <c r="AC78" s="15"/>
      <c r="AD78" s="24"/>
      <c r="AE78" s="24"/>
      <c r="AF78" s="80"/>
      <c r="AG78" s="80"/>
      <c r="AH78" s="83"/>
      <c r="AI78" s="35" t="s">
        <v>2621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7" t="s">
        <v>2622</v>
      </c>
      <c r="AT78" s="186">
        <v>1</v>
      </c>
      <c r="AU78" s="187"/>
      <c r="AV78" s="43"/>
      <c r="AW78" s="141"/>
      <c r="AX78" s="141"/>
      <c r="AY78" s="141"/>
      <c r="AZ78" s="141"/>
      <c r="BA78" s="141"/>
      <c r="BB78" s="141"/>
      <c r="BC78" s="142"/>
      <c r="BD78" s="296">
        <f>ROUND(ROUND(G71*AT78,0)*(1+AY63),0)+(ROUND(S79*AT78,0))</f>
        <v>304</v>
      </c>
      <c r="BE78" s="22"/>
    </row>
    <row r="79" spans="1:57" ht="17.100000000000001" customHeight="1">
      <c r="A79" s="4">
        <v>15</v>
      </c>
      <c r="B79" s="5">
        <v>7566</v>
      </c>
      <c r="C79" s="6" t="s">
        <v>2230</v>
      </c>
      <c r="D79" s="320"/>
      <c r="E79" s="321"/>
      <c r="F79" s="321"/>
      <c r="G79" s="321"/>
      <c r="H79" s="321"/>
      <c r="I79" s="321"/>
      <c r="J79" s="321"/>
      <c r="K79" s="321"/>
      <c r="L79" s="321"/>
      <c r="M79" s="321"/>
      <c r="N79" s="328"/>
      <c r="O79" s="316"/>
      <c r="P79" s="317"/>
      <c r="Q79" s="317"/>
      <c r="R79" s="317"/>
      <c r="S79" s="261">
        <v>119</v>
      </c>
      <c r="T79" s="261"/>
      <c r="U79" s="9" t="s">
        <v>394</v>
      </c>
      <c r="V79" s="9"/>
      <c r="W79" s="317"/>
      <c r="X79" s="317"/>
      <c r="Y79" s="328"/>
      <c r="Z79" s="98" t="s">
        <v>2623</v>
      </c>
      <c r="AA79" s="61"/>
      <c r="AB79" s="61"/>
      <c r="AC79" s="61"/>
      <c r="AD79" s="61"/>
      <c r="AE79" s="61"/>
      <c r="AF79" s="9"/>
      <c r="AG79" s="19"/>
      <c r="AH79" s="39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31"/>
      <c r="AT79" s="32"/>
      <c r="AU79" s="33"/>
      <c r="AV79" s="34"/>
      <c r="AW79" s="30"/>
      <c r="AX79" s="30"/>
      <c r="AY79" s="30"/>
      <c r="AZ79" s="30"/>
      <c r="BA79" s="30"/>
      <c r="BB79" s="30"/>
      <c r="BC79" s="31"/>
      <c r="BD79" s="296">
        <f>ROUND(ROUND(G71*AG80,0)*(1+AY63),0)+(ROUND(S79*AG80,0))</f>
        <v>273</v>
      </c>
      <c r="BE79" s="22"/>
    </row>
    <row r="80" spans="1:57" ht="17.100000000000001" customHeight="1">
      <c r="A80" s="4">
        <v>15</v>
      </c>
      <c r="B80" s="5">
        <v>7567</v>
      </c>
      <c r="C80" s="6" t="s">
        <v>2231</v>
      </c>
      <c r="D80" s="322"/>
      <c r="E80" s="323"/>
      <c r="F80" s="323"/>
      <c r="G80" s="323"/>
      <c r="H80" s="323"/>
      <c r="I80" s="323"/>
      <c r="J80" s="323"/>
      <c r="K80" s="323"/>
      <c r="L80" s="323"/>
      <c r="M80" s="323"/>
      <c r="N80" s="329"/>
      <c r="O80" s="322"/>
      <c r="P80" s="323"/>
      <c r="Q80" s="323"/>
      <c r="R80" s="323"/>
      <c r="S80" s="323"/>
      <c r="T80" s="323"/>
      <c r="U80" s="323"/>
      <c r="V80" s="323"/>
      <c r="W80" s="323"/>
      <c r="X80" s="323"/>
      <c r="Y80" s="329"/>
      <c r="Z80" s="62" t="s">
        <v>2624</v>
      </c>
      <c r="AA80" s="63"/>
      <c r="AB80" s="63"/>
      <c r="AC80" s="63"/>
      <c r="AD80" s="63"/>
      <c r="AE80" s="63"/>
      <c r="AF80" s="17" t="s">
        <v>2622</v>
      </c>
      <c r="AG80" s="186">
        <v>0.9</v>
      </c>
      <c r="AH80" s="187"/>
      <c r="AI80" s="35" t="s">
        <v>2621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7" t="s">
        <v>2622</v>
      </c>
      <c r="AT80" s="186">
        <v>1</v>
      </c>
      <c r="AU80" s="187"/>
      <c r="AV80" s="43"/>
      <c r="AW80" s="141"/>
      <c r="AX80" s="141"/>
      <c r="AY80" s="141"/>
      <c r="AZ80" s="141"/>
      <c r="BA80" s="141"/>
      <c r="BB80" s="141"/>
      <c r="BC80" s="142"/>
      <c r="BD80" s="18">
        <f>ROUND(ROUND(ROUND(G71*AG80,0)*AT80,0)*(1+AY63),0)+(ROUND(ROUND(S79*AG80,0)*AT80,0))</f>
        <v>273</v>
      </c>
      <c r="BE80" s="22"/>
    </row>
    <row r="81" spans="1:57" ht="17.100000000000001" customHeight="1">
      <c r="A81" s="4">
        <v>15</v>
      </c>
      <c r="B81" s="5">
        <v>7568</v>
      </c>
      <c r="C81" s="6" t="s">
        <v>2715</v>
      </c>
      <c r="D81" s="188" t="s">
        <v>1296</v>
      </c>
      <c r="E81" s="205"/>
      <c r="F81" s="205"/>
      <c r="G81" s="205"/>
      <c r="H81" s="205"/>
      <c r="I81" s="205"/>
      <c r="J81" s="205"/>
      <c r="K81" s="205"/>
      <c r="L81" s="205"/>
      <c r="M81" s="205"/>
      <c r="N81" s="10"/>
      <c r="O81" s="204" t="s">
        <v>1363</v>
      </c>
      <c r="P81" s="205"/>
      <c r="Q81" s="205"/>
      <c r="R81" s="205"/>
      <c r="S81" s="205"/>
      <c r="T81" s="205"/>
      <c r="U81" s="205"/>
      <c r="V81" s="205"/>
      <c r="W81" s="205"/>
      <c r="X81" s="205"/>
      <c r="Y81" s="41"/>
      <c r="Z81" s="11"/>
      <c r="AA81" s="11"/>
      <c r="AB81" s="11"/>
      <c r="AC81" s="11"/>
      <c r="AD81" s="21"/>
      <c r="AE81" s="21"/>
      <c r="AF81" s="11"/>
      <c r="AG81" s="36"/>
      <c r="AH81" s="37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31"/>
      <c r="AT81" s="32"/>
      <c r="AU81" s="33"/>
      <c r="AV81" s="34"/>
      <c r="AW81" s="30"/>
      <c r="AX81" s="30"/>
      <c r="AY81" s="77"/>
      <c r="AZ81" s="77"/>
      <c r="BA81" s="30"/>
      <c r="BB81" s="30"/>
      <c r="BC81" s="31"/>
      <c r="BD81" s="296">
        <f>ROUND(G83*(1+AY63),0)+(ROUND(S83,0))</f>
        <v>279</v>
      </c>
      <c r="BE81" s="22"/>
    </row>
    <row r="82" spans="1:57" ht="17.100000000000001" customHeight="1">
      <c r="A82" s="4">
        <v>15</v>
      </c>
      <c r="B82" s="5">
        <v>7569</v>
      </c>
      <c r="C82" s="6" t="s">
        <v>2716</v>
      </c>
      <c r="D82" s="206"/>
      <c r="E82" s="207"/>
      <c r="F82" s="207"/>
      <c r="G82" s="207"/>
      <c r="H82" s="207"/>
      <c r="I82" s="207"/>
      <c r="J82" s="207"/>
      <c r="K82" s="207"/>
      <c r="L82" s="207"/>
      <c r="M82" s="207"/>
      <c r="N82" s="102"/>
      <c r="O82" s="206"/>
      <c r="P82" s="207"/>
      <c r="Q82" s="207"/>
      <c r="R82" s="207"/>
      <c r="S82" s="207"/>
      <c r="T82" s="207"/>
      <c r="U82" s="207"/>
      <c r="V82" s="207"/>
      <c r="W82" s="207"/>
      <c r="X82" s="207"/>
      <c r="Y82" s="142"/>
      <c r="Z82" s="14"/>
      <c r="AA82" s="15"/>
      <c r="AB82" s="15"/>
      <c r="AC82" s="15"/>
      <c r="AD82" s="24"/>
      <c r="AE82" s="24"/>
      <c r="AF82" s="80"/>
      <c r="AG82" s="80"/>
      <c r="AH82" s="83"/>
      <c r="AI82" s="35" t="s">
        <v>2621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7" t="s">
        <v>2622</v>
      </c>
      <c r="AT82" s="186">
        <v>1</v>
      </c>
      <c r="AU82" s="187"/>
      <c r="AV82" s="43"/>
      <c r="AW82" s="141"/>
      <c r="AX82" s="141"/>
      <c r="AY82" s="141"/>
      <c r="AZ82" s="141"/>
      <c r="BA82" s="141"/>
      <c r="BB82" s="141"/>
      <c r="BC82" s="142"/>
      <c r="BD82" s="296">
        <f>ROUND(ROUND(G83*AT82,0)*(1+AY63),0)+(ROUND(S83*AT82,0))</f>
        <v>279</v>
      </c>
      <c r="BE82" s="22"/>
    </row>
    <row r="83" spans="1:57" ht="17.100000000000001" customHeight="1">
      <c r="A83" s="4">
        <v>15</v>
      </c>
      <c r="B83" s="5">
        <v>7570</v>
      </c>
      <c r="C83" s="6" t="s">
        <v>2232</v>
      </c>
      <c r="D83" s="139"/>
      <c r="E83" s="140"/>
      <c r="F83" s="104"/>
      <c r="G83" s="261">
        <v>191</v>
      </c>
      <c r="H83" s="261"/>
      <c r="I83" s="9" t="s">
        <v>394</v>
      </c>
      <c r="J83" s="9"/>
      <c r="K83" s="19"/>
      <c r="L83" s="141"/>
      <c r="M83" s="141"/>
      <c r="N83" s="102"/>
      <c r="O83" s="104"/>
      <c r="P83" s="104"/>
      <c r="Q83" s="104"/>
      <c r="R83" s="104"/>
      <c r="S83" s="261">
        <f>'[1]1居宅介護(家援、単一日中)'!L21-'[1]1居宅介護(家援、単一日中)'!L17</f>
        <v>40</v>
      </c>
      <c r="T83" s="261"/>
      <c r="U83" s="9" t="s">
        <v>394</v>
      </c>
      <c r="V83" s="9"/>
      <c r="W83" s="19"/>
      <c r="X83" s="141"/>
      <c r="Y83" s="141"/>
      <c r="Z83" s="98" t="s">
        <v>2623</v>
      </c>
      <c r="AA83" s="61"/>
      <c r="AB83" s="61"/>
      <c r="AC83" s="61"/>
      <c r="AD83" s="61"/>
      <c r="AE83" s="61"/>
      <c r="AF83" s="9"/>
      <c r="AG83" s="19"/>
      <c r="AH83" s="39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31"/>
      <c r="AT83" s="32"/>
      <c r="AU83" s="33"/>
      <c r="AV83" s="34"/>
      <c r="AW83" s="30"/>
      <c r="AX83" s="30"/>
      <c r="AY83" s="30"/>
      <c r="AZ83" s="30"/>
      <c r="BA83" s="30"/>
      <c r="BB83" s="30"/>
      <c r="BC83" s="31"/>
      <c r="BD83" s="296">
        <f>ROUND(ROUND(G83*AG84,0)*(1+AY63),0)+(ROUND(S83*AG84,0))</f>
        <v>251</v>
      </c>
      <c r="BE83" s="22"/>
    </row>
    <row r="84" spans="1:57" ht="17.100000000000001" customHeight="1">
      <c r="A84" s="4">
        <v>15</v>
      </c>
      <c r="B84" s="5">
        <v>7571</v>
      </c>
      <c r="C84" s="6" t="s">
        <v>2233</v>
      </c>
      <c r="D84" s="139"/>
      <c r="E84" s="140"/>
      <c r="F84" s="140"/>
      <c r="G84" s="111"/>
      <c r="H84" s="111"/>
      <c r="I84" s="111"/>
      <c r="J84" s="111"/>
      <c r="K84" s="111"/>
      <c r="L84" s="111"/>
      <c r="M84" s="19"/>
      <c r="N84" s="13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52"/>
      <c r="Z84" s="62" t="s">
        <v>2624</v>
      </c>
      <c r="AA84" s="63"/>
      <c r="AB84" s="63"/>
      <c r="AC84" s="63"/>
      <c r="AD84" s="63"/>
      <c r="AE84" s="63"/>
      <c r="AF84" s="17" t="s">
        <v>2622</v>
      </c>
      <c r="AG84" s="186">
        <v>0.9</v>
      </c>
      <c r="AH84" s="187"/>
      <c r="AI84" s="35" t="s">
        <v>2621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7" t="s">
        <v>2622</v>
      </c>
      <c r="AT84" s="186">
        <v>1</v>
      </c>
      <c r="AU84" s="187"/>
      <c r="AV84" s="43"/>
      <c r="AW84" s="141"/>
      <c r="AX84" s="141"/>
      <c r="AY84" s="141"/>
      <c r="AZ84" s="141"/>
      <c r="BA84" s="141"/>
      <c r="BB84" s="141"/>
      <c r="BC84" s="142"/>
      <c r="BD84" s="18">
        <f>ROUND(ROUND(ROUND(G83*AG84,0)*AT84,0)*(1+AY63),0)+(ROUND(ROUND(S83*AG84,0)*AT84,0))</f>
        <v>251</v>
      </c>
      <c r="BE84" s="22"/>
    </row>
    <row r="85" spans="1:57" ht="17.100000000000001" customHeight="1">
      <c r="A85" s="4">
        <v>15</v>
      </c>
      <c r="B85" s="5">
        <v>7572</v>
      </c>
      <c r="C85" s="6" t="s">
        <v>2717</v>
      </c>
      <c r="D85" s="140"/>
      <c r="E85" s="140"/>
      <c r="F85" s="140"/>
      <c r="G85" s="111"/>
      <c r="H85" s="111"/>
      <c r="I85" s="111"/>
      <c r="J85" s="111"/>
      <c r="K85" s="111"/>
      <c r="L85" s="111"/>
      <c r="M85" s="19"/>
      <c r="N85" s="9"/>
      <c r="O85" s="204" t="s">
        <v>2548</v>
      </c>
      <c r="P85" s="205"/>
      <c r="Q85" s="205"/>
      <c r="R85" s="205"/>
      <c r="S85" s="205"/>
      <c r="T85" s="205"/>
      <c r="U85" s="205"/>
      <c r="V85" s="205"/>
      <c r="W85" s="205"/>
      <c r="X85" s="205"/>
      <c r="Y85" s="41"/>
      <c r="Z85" s="11"/>
      <c r="AA85" s="11"/>
      <c r="AB85" s="11"/>
      <c r="AC85" s="11"/>
      <c r="AD85" s="21"/>
      <c r="AE85" s="21"/>
      <c r="AF85" s="11"/>
      <c r="AG85" s="36"/>
      <c r="AH85" s="37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31"/>
      <c r="AT85" s="32"/>
      <c r="AU85" s="33"/>
      <c r="AV85" s="34"/>
      <c r="AW85" s="30"/>
      <c r="AX85" s="30"/>
      <c r="AY85" s="77"/>
      <c r="AZ85" s="77"/>
      <c r="BA85" s="30"/>
      <c r="BB85" s="30"/>
      <c r="BC85" s="31"/>
      <c r="BD85" s="296">
        <f>ROUND(G83*(1+AY63),0)+(ROUND(S87,0))</f>
        <v>315</v>
      </c>
      <c r="BE85" s="22"/>
    </row>
    <row r="86" spans="1:57" ht="17.100000000000001" customHeight="1">
      <c r="A86" s="4">
        <v>15</v>
      </c>
      <c r="B86" s="5">
        <v>7573</v>
      </c>
      <c r="C86" s="6" t="s">
        <v>2718</v>
      </c>
      <c r="D86" s="140"/>
      <c r="E86" s="140"/>
      <c r="F86" s="140"/>
      <c r="G86" s="111"/>
      <c r="H86" s="111"/>
      <c r="I86" s="111"/>
      <c r="J86" s="111"/>
      <c r="K86" s="111"/>
      <c r="L86" s="111"/>
      <c r="M86" s="19"/>
      <c r="N86" s="9"/>
      <c r="O86" s="206"/>
      <c r="P86" s="207"/>
      <c r="Q86" s="207"/>
      <c r="R86" s="207"/>
      <c r="S86" s="207"/>
      <c r="T86" s="207"/>
      <c r="U86" s="207"/>
      <c r="V86" s="207"/>
      <c r="W86" s="207"/>
      <c r="X86" s="207"/>
      <c r="Y86" s="142"/>
      <c r="Z86" s="14"/>
      <c r="AA86" s="15"/>
      <c r="AB86" s="15"/>
      <c r="AC86" s="15"/>
      <c r="AD86" s="24"/>
      <c r="AE86" s="24"/>
      <c r="AF86" s="80"/>
      <c r="AG86" s="80"/>
      <c r="AH86" s="83"/>
      <c r="AI86" s="35" t="s">
        <v>2621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7" t="s">
        <v>2622</v>
      </c>
      <c r="AT86" s="186">
        <v>1</v>
      </c>
      <c r="AU86" s="187"/>
      <c r="AV86" s="43"/>
      <c r="AW86" s="141"/>
      <c r="AX86" s="141"/>
      <c r="AY86" s="141"/>
      <c r="AZ86" s="141"/>
      <c r="BA86" s="141"/>
      <c r="BB86" s="141"/>
      <c r="BC86" s="142"/>
      <c r="BD86" s="296">
        <f>ROUND(ROUND(G83*AT86,0)*(1+AY63),0)+(ROUND(S87*AT86,0))</f>
        <v>315</v>
      </c>
      <c r="BE86" s="22"/>
    </row>
    <row r="87" spans="1:57" ht="17.100000000000001" customHeight="1">
      <c r="A87" s="4">
        <v>15</v>
      </c>
      <c r="B87" s="5">
        <v>7574</v>
      </c>
      <c r="C87" s="6" t="s">
        <v>2234</v>
      </c>
      <c r="D87" s="140"/>
      <c r="E87" s="140"/>
      <c r="F87" s="140"/>
      <c r="G87" s="111"/>
      <c r="H87" s="111"/>
      <c r="I87" s="111"/>
      <c r="J87" s="111"/>
      <c r="K87" s="111"/>
      <c r="L87" s="111"/>
      <c r="M87" s="19"/>
      <c r="N87" s="13"/>
      <c r="O87" s="111"/>
      <c r="P87" s="111"/>
      <c r="Q87" s="111"/>
      <c r="R87" s="111"/>
      <c r="S87" s="261">
        <v>76</v>
      </c>
      <c r="T87" s="261"/>
      <c r="U87" s="9" t="s">
        <v>394</v>
      </c>
      <c r="V87" s="9"/>
      <c r="W87" s="19"/>
      <c r="X87" s="141"/>
      <c r="Y87" s="141"/>
      <c r="Z87" s="98" t="s">
        <v>2623</v>
      </c>
      <c r="AA87" s="61"/>
      <c r="AB87" s="61"/>
      <c r="AC87" s="61"/>
      <c r="AD87" s="61"/>
      <c r="AE87" s="61"/>
      <c r="AF87" s="9"/>
      <c r="AG87" s="19"/>
      <c r="AH87" s="39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31"/>
      <c r="AT87" s="32"/>
      <c r="AU87" s="33"/>
      <c r="AV87" s="34"/>
      <c r="AW87" s="30"/>
      <c r="AX87" s="30"/>
      <c r="AY87" s="30"/>
      <c r="AZ87" s="30"/>
      <c r="BA87" s="30"/>
      <c r="BB87" s="30"/>
      <c r="BC87" s="31"/>
      <c r="BD87" s="296">
        <f>ROUND(ROUND(G83*AG88,0)*(1+AY63),0)+(ROUND(S87*AG88,0))</f>
        <v>283</v>
      </c>
      <c r="BE87" s="22"/>
    </row>
    <row r="88" spans="1:57" ht="17.100000000000001" customHeight="1">
      <c r="A88" s="4">
        <v>15</v>
      </c>
      <c r="B88" s="5">
        <v>7575</v>
      </c>
      <c r="C88" s="6" t="s">
        <v>2235</v>
      </c>
      <c r="D88" s="44"/>
      <c r="E88" s="45"/>
      <c r="F88" s="45"/>
      <c r="G88" s="106"/>
      <c r="H88" s="106"/>
      <c r="I88" s="106"/>
      <c r="J88" s="106"/>
      <c r="K88" s="106"/>
      <c r="L88" s="106"/>
      <c r="M88" s="17"/>
      <c r="N88" s="16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52"/>
      <c r="Z88" s="62" t="s">
        <v>2624</v>
      </c>
      <c r="AA88" s="63"/>
      <c r="AB88" s="63"/>
      <c r="AC88" s="63"/>
      <c r="AD88" s="63"/>
      <c r="AE88" s="63"/>
      <c r="AF88" s="17" t="s">
        <v>2622</v>
      </c>
      <c r="AG88" s="186">
        <v>0.9</v>
      </c>
      <c r="AH88" s="187"/>
      <c r="AI88" s="35" t="s">
        <v>2621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7" t="s">
        <v>2622</v>
      </c>
      <c r="AT88" s="186">
        <v>1</v>
      </c>
      <c r="AU88" s="187"/>
      <c r="AV88" s="43"/>
      <c r="AW88" s="141"/>
      <c r="AX88" s="141"/>
      <c r="AY88" s="141"/>
      <c r="AZ88" s="141"/>
      <c r="BA88" s="141"/>
      <c r="BB88" s="141"/>
      <c r="BC88" s="142"/>
      <c r="BD88" s="18">
        <f>ROUND(ROUND(ROUND(G83*AG88,0)*AT88,0)*(1+AY63),0)+(ROUND(ROUND(S87*AG88,0)*AT88,0))</f>
        <v>283</v>
      </c>
      <c r="BE88" s="22"/>
    </row>
    <row r="89" spans="1:57" ht="17.100000000000001" customHeight="1">
      <c r="A89" s="4">
        <v>15</v>
      </c>
      <c r="B89" s="5">
        <v>7576</v>
      </c>
      <c r="C89" s="6" t="s">
        <v>2719</v>
      </c>
      <c r="D89" s="188" t="s">
        <v>2551</v>
      </c>
      <c r="E89" s="205"/>
      <c r="F89" s="205"/>
      <c r="G89" s="205"/>
      <c r="H89" s="205"/>
      <c r="I89" s="205"/>
      <c r="J89" s="205"/>
      <c r="K89" s="205"/>
      <c r="L89" s="205"/>
      <c r="M89" s="205"/>
      <c r="N89" s="10"/>
      <c r="O89" s="204" t="s">
        <v>1363</v>
      </c>
      <c r="P89" s="205"/>
      <c r="Q89" s="205"/>
      <c r="R89" s="205"/>
      <c r="S89" s="205"/>
      <c r="T89" s="205"/>
      <c r="U89" s="205"/>
      <c r="V89" s="205"/>
      <c r="W89" s="205"/>
      <c r="X89" s="205"/>
      <c r="Y89" s="41"/>
      <c r="Z89" s="11"/>
      <c r="AA89" s="11"/>
      <c r="AB89" s="11"/>
      <c r="AC89" s="11"/>
      <c r="AD89" s="21"/>
      <c r="AE89" s="21"/>
      <c r="AF89" s="11"/>
      <c r="AG89" s="36"/>
      <c r="AH89" s="37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31"/>
      <c r="AT89" s="32"/>
      <c r="AU89" s="33"/>
      <c r="AV89" s="34"/>
      <c r="AW89" s="30"/>
      <c r="AX89" s="30"/>
      <c r="AY89" s="77"/>
      <c r="AZ89" s="77"/>
      <c r="BA89" s="30"/>
      <c r="BB89" s="30"/>
      <c r="BC89" s="31"/>
      <c r="BD89" s="296">
        <f>ROUND(G91*(1+AY63),0)+(ROUND(S91,0))</f>
        <v>325</v>
      </c>
      <c r="BE89" s="22"/>
    </row>
    <row r="90" spans="1:57" ht="17.100000000000001" customHeight="1">
      <c r="A90" s="4">
        <v>15</v>
      </c>
      <c r="B90" s="5">
        <v>7577</v>
      </c>
      <c r="C90" s="6" t="s">
        <v>2720</v>
      </c>
      <c r="D90" s="206"/>
      <c r="E90" s="207"/>
      <c r="F90" s="207"/>
      <c r="G90" s="207"/>
      <c r="H90" s="207"/>
      <c r="I90" s="207"/>
      <c r="J90" s="207"/>
      <c r="K90" s="207"/>
      <c r="L90" s="207"/>
      <c r="M90" s="207"/>
      <c r="N90" s="102"/>
      <c r="O90" s="206"/>
      <c r="P90" s="207"/>
      <c r="Q90" s="207"/>
      <c r="R90" s="207"/>
      <c r="S90" s="207"/>
      <c r="T90" s="207"/>
      <c r="U90" s="207"/>
      <c r="V90" s="207"/>
      <c r="W90" s="207"/>
      <c r="X90" s="207"/>
      <c r="Y90" s="142"/>
      <c r="Z90" s="14"/>
      <c r="AA90" s="15"/>
      <c r="AB90" s="15"/>
      <c r="AC90" s="15"/>
      <c r="AD90" s="24"/>
      <c r="AE90" s="24"/>
      <c r="AF90" s="80"/>
      <c r="AG90" s="80"/>
      <c r="AH90" s="83"/>
      <c r="AI90" s="35" t="s">
        <v>2621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7" t="s">
        <v>2622</v>
      </c>
      <c r="AT90" s="186">
        <v>1</v>
      </c>
      <c r="AU90" s="187"/>
      <c r="AV90" s="43"/>
      <c r="AW90" s="141"/>
      <c r="AX90" s="141"/>
      <c r="AY90" s="141"/>
      <c r="AZ90" s="141"/>
      <c r="BA90" s="141"/>
      <c r="BB90" s="141"/>
      <c r="BC90" s="142"/>
      <c r="BD90" s="296">
        <f>ROUND(ROUND(G91*AT90,0)*(1+AY63),0)+(ROUND(S91*AT90,0))</f>
        <v>325</v>
      </c>
      <c r="BE90" s="22"/>
    </row>
    <row r="91" spans="1:57" ht="17.100000000000001" customHeight="1">
      <c r="A91" s="4">
        <v>15</v>
      </c>
      <c r="B91" s="5">
        <v>7578</v>
      </c>
      <c r="C91" s="6" t="s">
        <v>2236</v>
      </c>
      <c r="D91" s="139"/>
      <c r="E91" s="140"/>
      <c r="F91" s="104"/>
      <c r="G91" s="261">
        <v>231</v>
      </c>
      <c r="H91" s="261"/>
      <c r="I91" s="9" t="s">
        <v>394</v>
      </c>
      <c r="J91" s="9"/>
      <c r="K91" s="19"/>
      <c r="L91" s="141"/>
      <c r="M91" s="141"/>
      <c r="N91" s="102"/>
      <c r="O91" s="104"/>
      <c r="P91" s="104"/>
      <c r="Q91" s="104"/>
      <c r="R91" s="104"/>
      <c r="S91" s="261">
        <v>36</v>
      </c>
      <c r="T91" s="261"/>
      <c r="U91" s="9" t="s">
        <v>394</v>
      </c>
      <c r="V91" s="9"/>
      <c r="W91" s="19"/>
      <c r="X91" s="141"/>
      <c r="Y91" s="141"/>
      <c r="Z91" s="98" t="s">
        <v>2623</v>
      </c>
      <c r="AA91" s="61"/>
      <c r="AB91" s="61"/>
      <c r="AC91" s="61"/>
      <c r="AD91" s="61"/>
      <c r="AE91" s="61"/>
      <c r="AF91" s="9"/>
      <c r="AG91" s="19"/>
      <c r="AH91" s="39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31"/>
      <c r="AT91" s="32"/>
      <c r="AU91" s="33"/>
      <c r="AV91" s="34"/>
      <c r="AW91" s="30"/>
      <c r="AX91" s="30"/>
      <c r="AY91" s="30"/>
      <c r="AZ91" s="30"/>
      <c r="BA91" s="30"/>
      <c r="BB91" s="30"/>
      <c r="BC91" s="31"/>
      <c r="BD91" s="296">
        <f>ROUND(ROUND(G91*AG92,0)*(1+AY63),0)+(ROUND(S91*AG92,0))</f>
        <v>292</v>
      </c>
      <c r="BE91" s="22"/>
    </row>
    <row r="92" spans="1:57" ht="17.100000000000001" customHeight="1">
      <c r="A92" s="4">
        <v>15</v>
      </c>
      <c r="B92" s="5">
        <v>7579</v>
      </c>
      <c r="C92" s="6" t="s">
        <v>2237</v>
      </c>
      <c r="D92" s="44"/>
      <c r="E92" s="45"/>
      <c r="F92" s="45"/>
      <c r="G92" s="106"/>
      <c r="H92" s="106"/>
      <c r="I92" s="106"/>
      <c r="J92" s="106"/>
      <c r="K92" s="106"/>
      <c r="L92" s="106"/>
      <c r="M92" s="17"/>
      <c r="N92" s="16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52"/>
      <c r="Z92" s="62" t="s">
        <v>2624</v>
      </c>
      <c r="AA92" s="63"/>
      <c r="AB92" s="63"/>
      <c r="AC92" s="63"/>
      <c r="AD92" s="63"/>
      <c r="AE92" s="63"/>
      <c r="AF92" s="17" t="s">
        <v>2622</v>
      </c>
      <c r="AG92" s="186">
        <v>0.9</v>
      </c>
      <c r="AH92" s="187"/>
      <c r="AI92" s="35" t="s">
        <v>2621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7" t="s">
        <v>2622</v>
      </c>
      <c r="AT92" s="186">
        <v>1</v>
      </c>
      <c r="AU92" s="187"/>
      <c r="AV92" s="46"/>
      <c r="AW92" s="135"/>
      <c r="AX92" s="135"/>
      <c r="AY92" s="135"/>
      <c r="AZ92" s="135"/>
      <c r="BA92" s="135"/>
      <c r="BB92" s="135"/>
      <c r="BC92" s="136"/>
      <c r="BD92" s="18">
        <f>ROUND(ROUND(ROUND(G91*AG92,0)*AT92,0)*(1+AY63),0)+(ROUND(ROUND(S91*AG92,0)*AT92,0))</f>
        <v>292</v>
      </c>
      <c r="BE92" s="183"/>
    </row>
    <row r="93" spans="1:57" ht="17.100000000000001" customHeight="1">
      <c r="A93" s="72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57" ht="17.100000000000001" customHeight="1">
      <c r="A94" s="72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57" ht="17.100000000000001" customHeight="1">
      <c r="A95" s="72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57" ht="17.100000000000001" customHeight="1">
      <c r="A96" s="72"/>
      <c r="B96" s="72" t="s">
        <v>1114</v>
      </c>
    </row>
    <row r="97" spans="1:58" ht="17.100000000000001" customHeight="1">
      <c r="A97" s="1" t="s">
        <v>2626</v>
      </c>
      <c r="B97" s="73"/>
      <c r="C97" s="155" t="s">
        <v>387</v>
      </c>
      <c r="D97" s="74"/>
      <c r="E97" s="75"/>
      <c r="F97" s="75"/>
      <c r="G97" s="75"/>
      <c r="H97" s="75"/>
      <c r="I97" s="75"/>
      <c r="J97" s="75"/>
      <c r="K97" s="11"/>
      <c r="L97" s="11"/>
      <c r="M97" s="11"/>
      <c r="N97" s="11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11"/>
      <c r="AA97" s="75"/>
      <c r="AB97" s="75"/>
      <c r="AC97" s="75"/>
      <c r="AD97" s="7" t="s">
        <v>70</v>
      </c>
      <c r="AE97" s="76"/>
      <c r="AF97" s="75"/>
      <c r="AG97" s="76"/>
      <c r="AH97" s="76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184" t="s">
        <v>388</v>
      </c>
      <c r="BE97" s="184" t="s">
        <v>389</v>
      </c>
      <c r="BF97" s="77"/>
    </row>
    <row r="98" spans="1:58" ht="17.100000000000001" customHeight="1">
      <c r="A98" s="2" t="s">
        <v>390</v>
      </c>
      <c r="B98" s="3" t="s">
        <v>391</v>
      </c>
      <c r="C98" s="16"/>
      <c r="D98" s="79"/>
      <c r="E98" s="80"/>
      <c r="F98" s="80"/>
      <c r="G98" s="80"/>
      <c r="H98" s="80"/>
      <c r="I98" s="80"/>
      <c r="J98" s="80"/>
      <c r="K98" s="15"/>
      <c r="L98" s="15"/>
      <c r="M98" s="15"/>
      <c r="N98" s="15"/>
      <c r="O98" s="116"/>
      <c r="P98" s="99"/>
      <c r="Q98" s="99"/>
      <c r="R98" s="99"/>
      <c r="S98" s="99"/>
      <c r="T98" s="117" t="s">
        <v>2637</v>
      </c>
      <c r="U98" s="99"/>
      <c r="V98" s="99"/>
      <c r="W98" s="99"/>
      <c r="X98" s="99"/>
      <c r="Y98" s="73"/>
      <c r="Z98" s="15"/>
      <c r="AA98" s="80"/>
      <c r="AB98" s="80"/>
      <c r="AC98" s="80"/>
      <c r="AD98" s="80"/>
      <c r="AE98" s="81"/>
      <c r="AF98" s="80"/>
      <c r="AG98" s="81"/>
      <c r="AH98" s="81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185" t="s">
        <v>392</v>
      </c>
      <c r="BE98" s="185" t="s">
        <v>393</v>
      </c>
      <c r="BF98" s="77"/>
    </row>
    <row r="99" spans="1:58" ht="17.100000000000001" customHeight="1">
      <c r="A99" s="4">
        <v>15</v>
      </c>
      <c r="B99" s="5">
        <v>7590</v>
      </c>
      <c r="C99" s="6" t="s">
        <v>2721</v>
      </c>
      <c r="D99" s="188" t="s">
        <v>954</v>
      </c>
      <c r="E99" s="245"/>
      <c r="F99" s="245"/>
      <c r="G99" s="245"/>
      <c r="H99" s="245"/>
      <c r="I99" s="245"/>
      <c r="J99" s="245"/>
      <c r="K99" s="245"/>
      <c r="L99" s="245"/>
      <c r="M99" s="245"/>
      <c r="N99" s="10"/>
      <c r="O99" s="204" t="s">
        <v>1326</v>
      </c>
      <c r="P99" s="238"/>
      <c r="Q99" s="238"/>
      <c r="R99" s="238"/>
      <c r="S99" s="238"/>
      <c r="T99" s="238"/>
      <c r="U99" s="238"/>
      <c r="V99" s="238"/>
      <c r="W99" s="238"/>
      <c r="X99" s="238"/>
      <c r="Y99" s="41"/>
      <c r="Z99" s="11"/>
      <c r="AA99" s="11"/>
      <c r="AB99" s="11"/>
      <c r="AC99" s="11"/>
      <c r="AD99" s="21"/>
      <c r="AE99" s="21"/>
      <c r="AF99" s="11"/>
      <c r="AG99" s="36"/>
      <c r="AH99" s="37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31"/>
      <c r="AT99" s="32"/>
      <c r="AU99" s="33"/>
      <c r="AV99" s="42"/>
      <c r="AW99" s="38"/>
      <c r="AX99" s="38"/>
      <c r="AY99" s="38"/>
      <c r="AZ99" s="38"/>
      <c r="BA99" s="38"/>
      <c r="BB99" s="38"/>
      <c r="BC99" s="41"/>
      <c r="BD99" s="296">
        <f>ROUND(G101,0)+(ROUND(S101*(1+AY109),0))</f>
        <v>160</v>
      </c>
      <c r="BE99" s="182" t="s">
        <v>2613</v>
      </c>
    </row>
    <row r="100" spans="1:58" ht="17.100000000000001" customHeight="1">
      <c r="A100" s="4">
        <v>15</v>
      </c>
      <c r="B100" s="5">
        <v>7591</v>
      </c>
      <c r="C100" s="6" t="s">
        <v>2722</v>
      </c>
      <c r="D100" s="247"/>
      <c r="E100" s="248"/>
      <c r="F100" s="248"/>
      <c r="G100" s="248"/>
      <c r="H100" s="248"/>
      <c r="I100" s="248"/>
      <c r="J100" s="248"/>
      <c r="K100" s="248"/>
      <c r="L100" s="248"/>
      <c r="M100" s="248"/>
      <c r="N100" s="82"/>
      <c r="O100" s="240"/>
      <c r="P100" s="241"/>
      <c r="Q100" s="241"/>
      <c r="R100" s="241"/>
      <c r="S100" s="241"/>
      <c r="T100" s="241"/>
      <c r="U100" s="241"/>
      <c r="V100" s="241"/>
      <c r="W100" s="241"/>
      <c r="X100" s="241"/>
      <c r="Y100" s="142"/>
      <c r="Z100" s="14"/>
      <c r="AA100" s="15"/>
      <c r="AB100" s="15"/>
      <c r="AC100" s="15"/>
      <c r="AD100" s="24"/>
      <c r="AE100" s="24"/>
      <c r="AF100" s="80"/>
      <c r="AG100" s="80"/>
      <c r="AH100" s="83"/>
      <c r="AI100" s="35" t="s">
        <v>2621</v>
      </c>
      <c r="AJ100" s="15"/>
      <c r="AK100" s="15"/>
      <c r="AL100" s="15"/>
      <c r="AM100" s="15"/>
      <c r="AN100" s="15"/>
      <c r="AO100" s="15"/>
      <c r="AP100" s="15"/>
      <c r="AQ100" s="15"/>
      <c r="AR100" s="15"/>
      <c r="AS100" s="17" t="s">
        <v>2622</v>
      </c>
      <c r="AT100" s="186">
        <v>1</v>
      </c>
      <c r="AU100" s="187"/>
      <c r="AV100" s="43"/>
      <c r="AW100" s="141"/>
      <c r="AX100" s="141"/>
      <c r="AY100" s="141"/>
      <c r="AZ100" s="141"/>
      <c r="BA100" s="141"/>
      <c r="BB100" s="141"/>
      <c r="BC100" s="142"/>
      <c r="BD100" s="296">
        <f>ROUND(G101*AT100,0)+(ROUND(ROUND(S101*AT100,0)*(1+AY109),0))</f>
        <v>160</v>
      </c>
      <c r="BE100" s="22"/>
    </row>
    <row r="101" spans="1:58" ht="17.100000000000001" customHeight="1">
      <c r="A101" s="4">
        <v>15</v>
      </c>
      <c r="B101" s="5">
        <v>7592</v>
      </c>
      <c r="C101" s="6" t="s">
        <v>2238</v>
      </c>
      <c r="D101" s="139"/>
      <c r="E101" s="140"/>
      <c r="G101" s="261">
        <v>102</v>
      </c>
      <c r="H101" s="261"/>
      <c r="I101" s="9" t="s">
        <v>394</v>
      </c>
      <c r="J101" s="9"/>
      <c r="K101" s="19"/>
      <c r="L101" s="141"/>
      <c r="M101" s="141"/>
      <c r="N101" s="82"/>
      <c r="S101" s="261">
        <v>46</v>
      </c>
      <c r="T101" s="261"/>
      <c r="U101" s="9" t="s">
        <v>394</v>
      </c>
      <c r="V101" s="9"/>
      <c r="W101" s="19"/>
      <c r="X101" s="141"/>
      <c r="Y101" s="141"/>
      <c r="Z101" s="272" t="s">
        <v>2197</v>
      </c>
      <c r="AA101" s="273"/>
      <c r="AB101" s="273"/>
      <c r="AC101" s="273"/>
      <c r="AD101" s="273"/>
      <c r="AE101" s="273"/>
      <c r="AF101" s="9"/>
      <c r="AG101" s="19"/>
      <c r="AH101" s="39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31"/>
      <c r="AT101" s="32"/>
      <c r="AU101" s="33"/>
      <c r="AV101" s="34"/>
      <c r="AW101" s="30"/>
      <c r="AX101" s="30"/>
      <c r="AY101" s="30"/>
      <c r="AZ101" s="30"/>
      <c r="BA101" s="30"/>
      <c r="BB101" s="30"/>
      <c r="BC101" s="31"/>
      <c r="BD101" s="296">
        <f>ROUND(G101*AG102,0)+(ROUND(ROUND(S101*AG102,0)*(1+AY109),0))</f>
        <v>143</v>
      </c>
      <c r="BE101" s="22"/>
    </row>
    <row r="102" spans="1:58" ht="17.100000000000001" customHeight="1">
      <c r="A102" s="4">
        <v>15</v>
      </c>
      <c r="B102" s="5">
        <v>7593</v>
      </c>
      <c r="C102" s="6" t="s">
        <v>2239</v>
      </c>
      <c r="D102" s="139"/>
      <c r="E102" s="140"/>
      <c r="F102" s="140"/>
      <c r="K102" s="78"/>
      <c r="L102" s="78"/>
      <c r="M102" s="78"/>
      <c r="N102" s="13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51"/>
      <c r="Z102" s="274"/>
      <c r="AA102" s="275"/>
      <c r="AB102" s="275"/>
      <c r="AC102" s="275"/>
      <c r="AD102" s="275"/>
      <c r="AE102" s="275"/>
      <c r="AF102" s="17" t="s">
        <v>2622</v>
      </c>
      <c r="AG102" s="186">
        <v>0.9</v>
      </c>
      <c r="AH102" s="187"/>
      <c r="AI102" s="35" t="s">
        <v>2621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7" t="s">
        <v>2622</v>
      </c>
      <c r="AT102" s="186">
        <v>1</v>
      </c>
      <c r="AU102" s="187"/>
      <c r="AV102" s="43"/>
      <c r="AW102" s="141"/>
      <c r="AX102" s="141"/>
      <c r="AY102" s="141"/>
      <c r="AZ102" s="141"/>
      <c r="BA102" s="141"/>
      <c r="BB102" s="141"/>
      <c r="BC102" s="142"/>
      <c r="BD102" s="296">
        <f>ROUND(ROUND(G101*AG102,0)*AT102,0)+(ROUND(ROUND(ROUND(S101*AG102,0)*AT102,0)*(1+AY109),0))</f>
        <v>143</v>
      </c>
      <c r="BE102" s="22"/>
    </row>
    <row r="103" spans="1:58" ht="17.100000000000001" customHeight="1">
      <c r="A103" s="4">
        <v>15</v>
      </c>
      <c r="B103" s="5">
        <v>7594</v>
      </c>
      <c r="C103" s="6" t="s">
        <v>2723</v>
      </c>
      <c r="D103" s="190" t="s">
        <v>71</v>
      </c>
      <c r="E103" s="191"/>
      <c r="F103" s="191"/>
      <c r="G103" s="191"/>
      <c r="H103" s="191"/>
      <c r="I103" s="191"/>
      <c r="J103" s="191"/>
      <c r="K103" s="191"/>
      <c r="L103" s="191"/>
      <c r="M103" s="191"/>
      <c r="N103" s="13"/>
      <c r="O103" s="204" t="s">
        <v>1327</v>
      </c>
      <c r="P103" s="238"/>
      <c r="Q103" s="238"/>
      <c r="R103" s="238"/>
      <c r="S103" s="238"/>
      <c r="T103" s="238"/>
      <c r="U103" s="238"/>
      <c r="V103" s="238"/>
      <c r="W103" s="238"/>
      <c r="X103" s="238"/>
      <c r="Y103" s="41"/>
      <c r="Z103" s="11"/>
      <c r="AA103" s="11"/>
      <c r="AB103" s="11"/>
      <c r="AC103" s="11"/>
      <c r="AD103" s="21"/>
      <c r="AE103" s="21"/>
      <c r="AF103" s="11"/>
      <c r="AG103" s="36"/>
      <c r="AH103" s="37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31"/>
      <c r="AT103" s="32"/>
      <c r="AU103" s="33"/>
      <c r="AV103" s="34"/>
      <c r="AW103" s="209"/>
      <c r="AX103" s="209"/>
      <c r="AY103" s="209"/>
      <c r="AZ103" s="209"/>
      <c r="BA103" s="30"/>
      <c r="BB103" s="30"/>
      <c r="BC103" s="31"/>
      <c r="BD103" s="296">
        <f>ROUND(G101,0)+(ROUND(S105*(1+AY109),0))</f>
        <v>213</v>
      </c>
      <c r="BE103" s="22"/>
    </row>
    <row r="104" spans="1:58" ht="17.100000000000001" customHeight="1">
      <c r="A104" s="4">
        <v>15</v>
      </c>
      <c r="B104" s="5">
        <v>7595</v>
      </c>
      <c r="C104" s="6" t="s">
        <v>2724</v>
      </c>
      <c r="D104" s="190"/>
      <c r="E104" s="191"/>
      <c r="F104" s="191"/>
      <c r="G104" s="191"/>
      <c r="H104" s="191"/>
      <c r="I104" s="191"/>
      <c r="J104" s="191"/>
      <c r="K104" s="191"/>
      <c r="L104" s="191"/>
      <c r="M104" s="191"/>
      <c r="N104" s="82"/>
      <c r="O104" s="240"/>
      <c r="P104" s="241"/>
      <c r="Q104" s="241"/>
      <c r="R104" s="241"/>
      <c r="S104" s="241"/>
      <c r="T104" s="241"/>
      <c r="U104" s="241"/>
      <c r="V104" s="241"/>
      <c r="W104" s="241"/>
      <c r="X104" s="241"/>
      <c r="Y104" s="142"/>
      <c r="Z104" s="14"/>
      <c r="AA104" s="15"/>
      <c r="AB104" s="15"/>
      <c r="AC104" s="15"/>
      <c r="AD104" s="24"/>
      <c r="AE104" s="24"/>
      <c r="AF104" s="80"/>
      <c r="AG104" s="80"/>
      <c r="AH104" s="83"/>
      <c r="AI104" s="35" t="s">
        <v>2621</v>
      </c>
      <c r="AJ104" s="15"/>
      <c r="AK104" s="15"/>
      <c r="AL104" s="15"/>
      <c r="AM104" s="15"/>
      <c r="AN104" s="15"/>
      <c r="AO104" s="15"/>
      <c r="AP104" s="15"/>
      <c r="AQ104" s="15"/>
      <c r="AR104" s="15"/>
      <c r="AS104" s="17" t="s">
        <v>2622</v>
      </c>
      <c r="AT104" s="186">
        <v>1</v>
      </c>
      <c r="AU104" s="187"/>
      <c r="AV104" s="43"/>
      <c r="AW104" s="209"/>
      <c r="AX104" s="209"/>
      <c r="AY104" s="209"/>
      <c r="AZ104" s="209"/>
      <c r="BA104" s="141"/>
      <c r="BB104" s="141"/>
      <c r="BC104" s="142"/>
      <c r="BD104" s="296">
        <f>ROUND(G101*AT104,0)+(ROUND(ROUND(S105*AT104,0)*(1+AY109),0))</f>
        <v>213</v>
      </c>
      <c r="BE104" s="22"/>
    </row>
    <row r="105" spans="1:58" ht="17.100000000000001" customHeight="1">
      <c r="A105" s="4">
        <v>15</v>
      </c>
      <c r="B105" s="5">
        <v>7596</v>
      </c>
      <c r="C105" s="6" t="s">
        <v>2240</v>
      </c>
      <c r="D105" s="139"/>
      <c r="E105" s="140"/>
      <c r="F105" s="77"/>
      <c r="G105" s="261">
        <v>102</v>
      </c>
      <c r="H105" s="261"/>
      <c r="I105" s="9" t="s">
        <v>394</v>
      </c>
      <c r="J105" s="9"/>
      <c r="K105" s="19"/>
      <c r="L105" s="141"/>
      <c r="M105" s="141"/>
      <c r="N105" s="82"/>
      <c r="S105" s="261">
        <v>89</v>
      </c>
      <c r="T105" s="261"/>
      <c r="U105" s="9" t="s">
        <v>394</v>
      </c>
      <c r="V105" s="9"/>
      <c r="W105" s="19"/>
      <c r="X105" s="141"/>
      <c r="Y105" s="141"/>
      <c r="Z105" s="272" t="s">
        <v>2197</v>
      </c>
      <c r="AA105" s="273"/>
      <c r="AB105" s="273"/>
      <c r="AC105" s="273"/>
      <c r="AD105" s="273"/>
      <c r="AE105" s="273"/>
      <c r="AF105" s="9"/>
      <c r="AG105" s="19"/>
      <c r="AH105" s="39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31"/>
      <c r="AT105" s="32"/>
      <c r="AU105" s="33"/>
      <c r="AV105" s="34"/>
      <c r="AW105" s="149"/>
      <c r="AX105" s="40"/>
      <c r="AY105" s="199"/>
      <c r="AZ105" s="199"/>
      <c r="BA105" s="30"/>
      <c r="BB105" s="30"/>
      <c r="BC105" s="31"/>
      <c r="BD105" s="296">
        <f>ROUND(G101*AG106,0)+(ROUND(ROUND(S105*AG106,0)*(1+AY109),0))</f>
        <v>192</v>
      </c>
      <c r="BE105" s="22"/>
    </row>
    <row r="106" spans="1:58" ht="17.100000000000001" customHeight="1">
      <c r="A106" s="4">
        <v>15</v>
      </c>
      <c r="B106" s="5">
        <v>7597</v>
      </c>
      <c r="C106" s="6" t="s">
        <v>2241</v>
      </c>
      <c r="D106" s="139"/>
      <c r="E106" s="140"/>
      <c r="F106" s="140"/>
      <c r="G106" s="77"/>
      <c r="H106" s="77"/>
      <c r="I106" s="77"/>
      <c r="J106" s="77"/>
      <c r="K106" s="77"/>
      <c r="L106" s="77"/>
      <c r="M106" s="77"/>
      <c r="N106" s="13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51"/>
      <c r="Z106" s="274"/>
      <c r="AA106" s="275"/>
      <c r="AB106" s="275"/>
      <c r="AC106" s="275"/>
      <c r="AD106" s="275"/>
      <c r="AE106" s="275"/>
      <c r="AF106" s="17" t="s">
        <v>2622</v>
      </c>
      <c r="AG106" s="186">
        <v>0.9</v>
      </c>
      <c r="AH106" s="187"/>
      <c r="AI106" s="35" t="s">
        <v>2621</v>
      </c>
      <c r="AJ106" s="15"/>
      <c r="AK106" s="15"/>
      <c r="AL106" s="15"/>
      <c r="AM106" s="15"/>
      <c r="AN106" s="15"/>
      <c r="AO106" s="15"/>
      <c r="AP106" s="15"/>
      <c r="AQ106" s="15"/>
      <c r="AR106" s="15"/>
      <c r="AS106" s="17" t="s">
        <v>2622</v>
      </c>
      <c r="AT106" s="186">
        <v>1</v>
      </c>
      <c r="AU106" s="187"/>
      <c r="AV106" s="43"/>
      <c r="AW106" s="149"/>
      <c r="AX106" s="149"/>
      <c r="AZ106" s="19"/>
      <c r="BA106" s="141"/>
      <c r="BB106" s="141"/>
      <c r="BC106" s="142"/>
      <c r="BD106" s="296">
        <f>ROUND(ROUND(G101*AG106,0)*AT106,0)+(ROUND(ROUND(ROUND(S105*AG106,0)*AT106,0)*(1+AY109),0))</f>
        <v>192</v>
      </c>
      <c r="BE106" s="22"/>
    </row>
    <row r="107" spans="1:58" ht="17.100000000000001" customHeight="1">
      <c r="A107" s="4">
        <v>15</v>
      </c>
      <c r="B107" s="5">
        <v>7598</v>
      </c>
      <c r="C107" s="6" t="s">
        <v>2725</v>
      </c>
      <c r="D107" s="190" t="s">
        <v>71</v>
      </c>
      <c r="E107" s="191"/>
      <c r="F107" s="191"/>
      <c r="G107" s="191"/>
      <c r="H107" s="191"/>
      <c r="I107" s="191"/>
      <c r="J107" s="191"/>
      <c r="K107" s="191"/>
      <c r="L107" s="191"/>
      <c r="M107" s="191"/>
      <c r="N107" s="13"/>
      <c r="O107" s="204" t="s">
        <v>1328</v>
      </c>
      <c r="P107" s="238"/>
      <c r="Q107" s="238"/>
      <c r="R107" s="238"/>
      <c r="S107" s="238"/>
      <c r="T107" s="238"/>
      <c r="U107" s="238"/>
      <c r="V107" s="238"/>
      <c r="W107" s="238"/>
      <c r="X107" s="238"/>
      <c r="Y107" s="41"/>
      <c r="Z107" s="11"/>
      <c r="AA107" s="11"/>
      <c r="AB107" s="11"/>
      <c r="AC107" s="11"/>
      <c r="AD107" s="21"/>
      <c r="AE107" s="21"/>
      <c r="AF107" s="11"/>
      <c r="AG107" s="36"/>
      <c r="AH107" s="37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31"/>
      <c r="AT107" s="32"/>
      <c r="AU107" s="33"/>
      <c r="AV107" s="34"/>
      <c r="AW107" s="209" t="s">
        <v>444</v>
      </c>
      <c r="AX107" s="209"/>
      <c r="AY107" s="209"/>
      <c r="AZ107" s="209"/>
      <c r="BA107" s="30"/>
      <c r="BB107" s="30"/>
      <c r="BC107" s="31"/>
      <c r="BD107" s="296">
        <f>ROUND(G101,0)+(ROUND(S109*(1+AY109),0))</f>
        <v>263</v>
      </c>
      <c r="BE107" s="22"/>
    </row>
    <row r="108" spans="1:58" ht="17.100000000000001" customHeight="1">
      <c r="A108" s="4">
        <v>15</v>
      </c>
      <c r="B108" s="5">
        <v>7599</v>
      </c>
      <c r="C108" s="6" t="s">
        <v>2726</v>
      </c>
      <c r="D108" s="190"/>
      <c r="E108" s="191"/>
      <c r="F108" s="191"/>
      <c r="G108" s="191"/>
      <c r="H108" s="191"/>
      <c r="I108" s="191"/>
      <c r="J108" s="191"/>
      <c r="K108" s="191"/>
      <c r="L108" s="191"/>
      <c r="M108" s="191"/>
      <c r="N108" s="82"/>
      <c r="O108" s="240"/>
      <c r="P108" s="241"/>
      <c r="Q108" s="241"/>
      <c r="R108" s="241"/>
      <c r="S108" s="241"/>
      <c r="T108" s="241"/>
      <c r="U108" s="241"/>
      <c r="V108" s="241"/>
      <c r="W108" s="241"/>
      <c r="X108" s="241"/>
      <c r="Y108" s="142"/>
      <c r="Z108" s="14"/>
      <c r="AA108" s="15"/>
      <c r="AB108" s="15"/>
      <c r="AC108" s="15"/>
      <c r="AD108" s="24"/>
      <c r="AE108" s="24"/>
      <c r="AF108" s="80"/>
      <c r="AG108" s="80"/>
      <c r="AH108" s="83"/>
      <c r="AI108" s="35" t="s">
        <v>2621</v>
      </c>
      <c r="AJ108" s="15"/>
      <c r="AK108" s="15"/>
      <c r="AL108" s="15"/>
      <c r="AM108" s="15"/>
      <c r="AN108" s="15"/>
      <c r="AO108" s="15"/>
      <c r="AP108" s="15"/>
      <c r="AQ108" s="15"/>
      <c r="AR108" s="15"/>
      <c r="AS108" s="17" t="s">
        <v>2622</v>
      </c>
      <c r="AT108" s="186">
        <v>1</v>
      </c>
      <c r="AU108" s="187"/>
      <c r="AV108" s="43"/>
      <c r="AW108" s="209"/>
      <c r="AX108" s="209"/>
      <c r="AY108" s="209"/>
      <c r="AZ108" s="209"/>
      <c r="BA108" s="141"/>
      <c r="BB108" s="141"/>
      <c r="BC108" s="142"/>
      <c r="BD108" s="296">
        <f>ROUND(G101*AT108,0)+(ROUND(ROUND(S109*AT108,0)*(1+AY109),0))</f>
        <v>263</v>
      </c>
      <c r="BE108" s="22"/>
    </row>
    <row r="109" spans="1:58" ht="17.100000000000001" customHeight="1">
      <c r="A109" s="4">
        <v>15</v>
      </c>
      <c r="B109" s="5">
        <v>7600</v>
      </c>
      <c r="C109" s="6" t="s">
        <v>2242</v>
      </c>
      <c r="D109" s="139"/>
      <c r="E109" s="140"/>
      <c r="F109" s="77"/>
      <c r="G109" s="261">
        <v>102</v>
      </c>
      <c r="H109" s="261"/>
      <c r="I109" s="9" t="s">
        <v>394</v>
      </c>
      <c r="J109" s="9"/>
      <c r="K109" s="19"/>
      <c r="L109" s="141"/>
      <c r="M109" s="141"/>
      <c r="N109" s="82"/>
      <c r="S109" s="261">
        <v>129</v>
      </c>
      <c r="T109" s="261"/>
      <c r="U109" s="9" t="s">
        <v>394</v>
      </c>
      <c r="V109" s="9"/>
      <c r="W109" s="19"/>
      <c r="X109" s="141"/>
      <c r="Y109" s="141"/>
      <c r="Z109" s="272" t="s">
        <v>2197</v>
      </c>
      <c r="AA109" s="273"/>
      <c r="AB109" s="273"/>
      <c r="AC109" s="273"/>
      <c r="AD109" s="273"/>
      <c r="AE109" s="273"/>
      <c r="AF109" s="9"/>
      <c r="AG109" s="19"/>
      <c r="AH109" s="39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31"/>
      <c r="AT109" s="32"/>
      <c r="AU109" s="33"/>
      <c r="AV109" s="34"/>
      <c r="AW109" s="149" t="s">
        <v>2637</v>
      </c>
      <c r="AX109" s="40" t="s">
        <v>2622</v>
      </c>
      <c r="AY109" s="199">
        <v>0.25</v>
      </c>
      <c r="AZ109" s="199"/>
      <c r="BA109" s="30"/>
      <c r="BB109" s="30"/>
      <c r="BC109" s="31"/>
      <c r="BD109" s="296">
        <f>ROUND(G101*AG110,0)+(ROUND(ROUND(S109*AG110,0)*(1+AY109),0))</f>
        <v>237</v>
      </c>
      <c r="BE109" s="22"/>
    </row>
    <row r="110" spans="1:58" ht="17.100000000000001" customHeight="1">
      <c r="A110" s="4">
        <v>15</v>
      </c>
      <c r="B110" s="5">
        <v>7601</v>
      </c>
      <c r="C110" s="6" t="s">
        <v>2243</v>
      </c>
      <c r="D110" s="139"/>
      <c r="E110" s="140"/>
      <c r="F110" s="140"/>
      <c r="K110" s="78"/>
      <c r="L110" s="78"/>
      <c r="M110" s="78"/>
      <c r="N110" s="13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51"/>
      <c r="Z110" s="274"/>
      <c r="AA110" s="275"/>
      <c r="AB110" s="275"/>
      <c r="AC110" s="275"/>
      <c r="AD110" s="275"/>
      <c r="AE110" s="275"/>
      <c r="AF110" s="17" t="s">
        <v>2622</v>
      </c>
      <c r="AG110" s="186">
        <v>0.9</v>
      </c>
      <c r="AH110" s="187"/>
      <c r="AI110" s="35" t="s">
        <v>2621</v>
      </c>
      <c r="AJ110" s="15"/>
      <c r="AK110" s="15"/>
      <c r="AL110" s="15"/>
      <c r="AM110" s="15"/>
      <c r="AN110" s="15"/>
      <c r="AO110" s="15"/>
      <c r="AP110" s="15"/>
      <c r="AQ110" s="15"/>
      <c r="AR110" s="15"/>
      <c r="AS110" s="17" t="s">
        <v>2622</v>
      </c>
      <c r="AT110" s="186">
        <v>1</v>
      </c>
      <c r="AU110" s="187"/>
      <c r="AV110" s="43"/>
      <c r="AW110" s="149"/>
      <c r="AX110" s="149"/>
      <c r="AZ110" s="19" t="s">
        <v>898</v>
      </c>
      <c r="BA110" s="141"/>
      <c r="BB110" s="141"/>
      <c r="BC110" s="142"/>
      <c r="BD110" s="296">
        <f>ROUND(ROUND(G101*AG110,0)*AT110,0)+(ROUND(ROUND(ROUND(S109*AG110,0)*AT110,0)*(1+AY109),0))</f>
        <v>237</v>
      </c>
      <c r="BE110" s="22"/>
    </row>
    <row r="111" spans="1:58" ht="17.100000000000001" customHeight="1">
      <c r="A111" s="4">
        <v>15</v>
      </c>
      <c r="B111" s="5">
        <v>7602</v>
      </c>
      <c r="C111" s="6" t="s">
        <v>2727</v>
      </c>
      <c r="D111" s="139"/>
      <c r="E111" s="140"/>
      <c r="F111" s="140"/>
      <c r="G111" s="140"/>
      <c r="H111" s="96"/>
      <c r="I111" s="96"/>
      <c r="J111" s="96"/>
      <c r="K111" s="9"/>
      <c r="L111" s="9"/>
      <c r="M111" s="9"/>
      <c r="N111" s="13"/>
      <c r="O111" s="204" t="s">
        <v>1329</v>
      </c>
      <c r="P111" s="238"/>
      <c r="Q111" s="238"/>
      <c r="R111" s="238"/>
      <c r="S111" s="238"/>
      <c r="T111" s="238"/>
      <c r="U111" s="238"/>
      <c r="V111" s="238"/>
      <c r="W111" s="238"/>
      <c r="X111" s="238"/>
      <c r="Y111" s="41"/>
      <c r="Z111" s="11"/>
      <c r="AA111" s="11"/>
      <c r="AB111" s="11"/>
      <c r="AC111" s="11"/>
      <c r="AD111" s="21"/>
      <c r="AE111" s="21"/>
      <c r="AF111" s="11"/>
      <c r="AG111" s="36"/>
      <c r="AH111" s="3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31"/>
      <c r="AT111" s="32"/>
      <c r="AU111" s="33"/>
      <c r="AV111" s="34"/>
      <c r="AW111" s="209"/>
      <c r="AX111" s="209"/>
      <c r="AY111" s="209"/>
      <c r="AZ111" s="209"/>
      <c r="BA111" s="30"/>
      <c r="BB111" s="30"/>
      <c r="BC111" s="31"/>
      <c r="BD111" s="296">
        <f>ROUND(G101,0)+(ROUND(S113*(1+AY109),0))</f>
        <v>308</v>
      </c>
      <c r="BE111" s="22"/>
    </row>
    <row r="112" spans="1:58" ht="17.100000000000001" customHeight="1">
      <c r="A112" s="4">
        <v>15</v>
      </c>
      <c r="B112" s="5">
        <v>7603</v>
      </c>
      <c r="C112" s="6" t="s">
        <v>2728</v>
      </c>
      <c r="D112" s="140"/>
      <c r="E112" s="140"/>
      <c r="F112" s="140"/>
      <c r="G112" s="140"/>
      <c r="H112" s="96"/>
      <c r="I112" s="96"/>
      <c r="J112" s="96"/>
      <c r="K112" s="9"/>
      <c r="L112" s="9"/>
      <c r="M112" s="9"/>
      <c r="N112" s="13"/>
      <c r="O112" s="240"/>
      <c r="P112" s="241"/>
      <c r="Q112" s="241"/>
      <c r="R112" s="241"/>
      <c r="S112" s="241"/>
      <c r="T112" s="241"/>
      <c r="U112" s="241"/>
      <c r="V112" s="241"/>
      <c r="W112" s="241"/>
      <c r="X112" s="241"/>
      <c r="Y112" s="142"/>
      <c r="Z112" s="14"/>
      <c r="AA112" s="15"/>
      <c r="AB112" s="15"/>
      <c r="AC112" s="15"/>
      <c r="AD112" s="24"/>
      <c r="AE112" s="24"/>
      <c r="AF112" s="80"/>
      <c r="AG112" s="80"/>
      <c r="AH112" s="83"/>
      <c r="AI112" s="35" t="s">
        <v>2621</v>
      </c>
      <c r="AJ112" s="15"/>
      <c r="AK112" s="15"/>
      <c r="AL112" s="15"/>
      <c r="AM112" s="15"/>
      <c r="AN112" s="15"/>
      <c r="AO112" s="15"/>
      <c r="AP112" s="15"/>
      <c r="AQ112" s="15"/>
      <c r="AR112" s="15"/>
      <c r="AS112" s="17" t="s">
        <v>2622</v>
      </c>
      <c r="AT112" s="186">
        <v>1</v>
      </c>
      <c r="AU112" s="187"/>
      <c r="AV112" s="43"/>
      <c r="AW112" s="209"/>
      <c r="AX112" s="209"/>
      <c r="AY112" s="209"/>
      <c r="AZ112" s="209"/>
      <c r="BA112" s="141"/>
      <c r="BB112" s="141"/>
      <c r="BC112" s="142"/>
      <c r="BD112" s="296">
        <f>ROUND(G101*AT112,0)+(ROUND(ROUND(S113*AT112,0)*(1+AY109),0))</f>
        <v>308</v>
      </c>
      <c r="BE112" s="22"/>
    </row>
    <row r="113" spans="1:57" ht="17.100000000000001" customHeight="1">
      <c r="A113" s="4">
        <v>15</v>
      </c>
      <c r="B113" s="5">
        <v>7604</v>
      </c>
      <c r="C113" s="6" t="s">
        <v>2244</v>
      </c>
      <c r="D113" s="140"/>
      <c r="E113" s="140"/>
      <c r="F113" s="140"/>
      <c r="G113" s="140"/>
      <c r="H113" s="96"/>
      <c r="I113" s="96"/>
      <c r="J113" s="96"/>
      <c r="K113" s="9"/>
      <c r="L113" s="9"/>
      <c r="M113" s="9"/>
      <c r="N113" s="13"/>
      <c r="S113" s="261">
        <v>165</v>
      </c>
      <c r="T113" s="261"/>
      <c r="U113" s="9" t="s">
        <v>394</v>
      </c>
      <c r="V113" s="9"/>
      <c r="W113" s="19"/>
      <c r="X113" s="141"/>
      <c r="Y113" s="141"/>
      <c r="Z113" s="272" t="s">
        <v>2197</v>
      </c>
      <c r="AA113" s="273"/>
      <c r="AB113" s="273"/>
      <c r="AC113" s="273"/>
      <c r="AD113" s="273"/>
      <c r="AE113" s="273"/>
      <c r="AF113" s="9"/>
      <c r="AG113" s="19"/>
      <c r="AH113" s="39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31"/>
      <c r="AT113" s="32"/>
      <c r="AU113" s="33"/>
      <c r="AV113" s="34"/>
      <c r="AW113" s="149"/>
      <c r="AX113" s="40"/>
      <c r="AY113" s="199"/>
      <c r="AZ113" s="199"/>
      <c r="BA113" s="30"/>
      <c r="BB113" s="30"/>
      <c r="BC113" s="31"/>
      <c r="BD113" s="296">
        <f>ROUND(G101*AG114,0)+(ROUND(ROUND(S113*AG114,0)*(1+AY109),0))</f>
        <v>278</v>
      </c>
      <c r="BE113" s="22"/>
    </row>
    <row r="114" spans="1:57" ht="17.100000000000001" customHeight="1">
      <c r="A114" s="4">
        <v>15</v>
      </c>
      <c r="B114" s="5">
        <v>7605</v>
      </c>
      <c r="C114" s="6" t="s">
        <v>2245</v>
      </c>
      <c r="D114" s="140"/>
      <c r="E114" s="140"/>
      <c r="F114" s="140"/>
      <c r="G114" s="140"/>
      <c r="H114" s="96"/>
      <c r="I114" s="96"/>
      <c r="J114" s="96"/>
      <c r="K114" s="9"/>
      <c r="L114" s="9"/>
      <c r="M114" s="9"/>
      <c r="N114" s="13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51"/>
      <c r="Z114" s="274"/>
      <c r="AA114" s="275"/>
      <c r="AB114" s="275"/>
      <c r="AC114" s="275"/>
      <c r="AD114" s="275"/>
      <c r="AE114" s="275"/>
      <c r="AF114" s="17" t="s">
        <v>2622</v>
      </c>
      <c r="AG114" s="186">
        <v>0.9</v>
      </c>
      <c r="AH114" s="187"/>
      <c r="AI114" s="35" t="s">
        <v>2621</v>
      </c>
      <c r="AJ114" s="15"/>
      <c r="AK114" s="15"/>
      <c r="AL114" s="15"/>
      <c r="AM114" s="15"/>
      <c r="AN114" s="15"/>
      <c r="AO114" s="15"/>
      <c r="AP114" s="15"/>
      <c r="AQ114" s="15"/>
      <c r="AR114" s="15"/>
      <c r="AS114" s="17" t="s">
        <v>2622</v>
      </c>
      <c r="AT114" s="186">
        <v>1</v>
      </c>
      <c r="AU114" s="187"/>
      <c r="AV114" s="43"/>
      <c r="AW114" s="149"/>
      <c r="AX114" s="149"/>
      <c r="AZ114" s="19"/>
      <c r="BA114" s="141"/>
      <c r="BB114" s="141"/>
      <c r="BC114" s="142"/>
      <c r="BD114" s="296">
        <f>ROUND(ROUND(G101*AG114,0)*AT114,0)+(ROUND(ROUND(ROUND(S113*AG114,0)*AT114,0)*(1+AY109),0))</f>
        <v>278</v>
      </c>
      <c r="BE114" s="22"/>
    </row>
    <row r="115" spans="1:57" ht="17.100000000000001" customHeight="1">
      <c r="A115" s="4">
        <v>15</v>
      </c>
      <c r="B115" s="5">
        <v>7606</v>
      </c>
      <c r="C115" s="6" t="s">
        <v>2729</v>
      </c>
      <c r="D115" s="188" t="s">
        <v>1336</v>
      </c>
      <c r="E115" s="245"/>
      <c r="F115" s="245"/>
      <c r="G115" s="245"/>
      <c r="H115" s="245"/>
      <c r="I115" s="245"/>
      <c r="J115" s="245"/>
      <c r="K115" s="245"/>
      <c r="L115" s="245"/>
      <c r="M115" s="245"/>
      <c r="N115" s="10"/>
      <c r="O115" s="204" t="s">
        <v>1326</v>
      </c>
      <c r="P115" s="238"/>
      <c r="Q115" s="238"/>
      <c r="R115" s="238"/>
      <c r="S115" s="238"/>
      <c r="T115" s="238"/>
      <c r="U115" s="238"/>
      <c r="V115" s="238"/>
      <c r="W115" s="238"/>
      <c r="X115" s="238"/>
      <c r="Y115" s="41"/>
      <c r="Z115" s="11"/>
      <c r="AA115" s="11"/>
      <c r="AB115" s="11"/>
      <c r="AC115" s="11"/>
      <c r="AD115" s="21"/>
      <c r="AE115" s="21"/>
      <c r="AF115" s="11"/>
      <c r="AG115" s="36"/>
      <c r="AH115" s="3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31"/>
      <c r="AT115" s="32"/>
      <c r="AU115" s="33"/>
      <c r="AV115" s="34"/>
      <c r="AW115" s="30"/>
      <c r="AX115" s="30"/>
      <c r="AY115" s="30"/>
      <c r="AZ115" s="30"/>
      <c r="BA115" s="30"/>
      <c r="BB115" s="30"/>
      <c r="BC115" s="31"/>
      <c r="BD115" s="296">
        <f>ROUND(G117,0)+(ROUND(S117*(1+AY109),0))</f>
        <v>202</v>
      </c>
      <c r="BE115" s="22"/>
    </row>
    <row r="116" spans="1:57" ht="17.100000000000001" customHeight="1">
      <c r="A116" s="4">
        <v>15</v>
      </c>
      <c r="B116" s="5">
        <v>7607</v>
      </c>
      <c r="C116" s="6" t="s">
        <v>2730</v>
      </c>
      <c r="D116" s="247"/>
      <c r="E116" s="248"/>
      <c r="F116" s="248"/>
      <c r="G116" s="248"/>
      <c r="H116" s="248"/>
      <c r="I116" s="248"/>
      <c r="J116" s="248"/>
      <c r="K116" s="248"/>
      <c r="L116" s="248"/>
      <c r="M116" s="248"/>
      <c r="N116" s="82"/>
      <c r="O116" s="240"/>
      <c r="P116" s="241"/>
      <c r="Q116" s="241"/>
      <c r="R116" s="241"/>
      <c r="S116" s="241"/>
      <c r="T116" s="241"/>
      <c r="U116" s="241"/>
      <c r="V116" s="241"/>
      <c r="W116" s="241"/>
      <c r="X116" s="241"/>
      <c r="Y116" s="142"/>
      <c r="Z116" s="14"/>
      <c r="AA116" s="15"/>
      <c r="AB116" s="15"/>
      <c r="AC116" s="15"/>
      <c r="AD116" s="24"/>
      <c r="AE116" s="24"/>
      <c r="AF116" s="80"/>
      <c r="AG116" s="80"/>
      <c r="AH116" s="83"/>
      <c r="AI116" s="35" t="s">
        <v>2621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7" t="s">
        <v>2622</v>
      </c>
      <c r="AT116" s="186">
        <v>1</v>
      </c>
      <c r="AU116" s="187"/>
      <c r="AV116" s="43"/>
      <c r="AW116" s="141"/>
      <c r="AX116" s="141"/>
      <c r="AY116" s="141"/>
      <c r="AZ116" s="141"/>
      <c r="BA116" s="141"/>
      <c r="BB116" s="141"/>
      <c r="BC116" s="142"/>
      <c r="BD116" s="296">
        <f>ROUND(G117*AT116,0)+(ROUND(ROUND(S117*AT116,0)*(1+AY109),0))</f>
        <v>202</v>
      </c>
      <c r="BE116" s="22"/>
    </row>
    <row r="117" spans="1:57" ht="17.100000000000001" customHeight="1">
      <c r="A117" s="4">
        <v>15</v>
      </c>
      <c r="B117" s="5">
        <v>7608</v>
      </c>
      <c r="C117" s="6" t="s">
        <v>2246</v>
      </c>
      <c r="D117" s="139"/>
      <c r="E117" s="140"/>
      <c r="G117" s="261">
        <v>148</v>
      </c>
      <c r="H117" s="261"/>
      <c r="I117" s="9" t="s">
        <v>394</v>
      </c>
      <c r="J117" s="9"/>
      <c r="K117" s="19"/>
      <c r="L117" s="141"/>
      <c r="M117" s="141"/>
      <c r="N117" s="82"/>
      <c r="S117" s="261">
        <v>43</v>
      </c>
      <c r="T117" s="261"/>
      <c r="U117" s="9" t="s">
        <v>394</v>
      </c>
      <c r="V117" s="9"/>
      <c r="W117" s="19"/>
      <c r="X117" s="141"/>
      <c r="Y117" s="141"/>
      <c r="Z117" s="272" t="s">
        <v>2197</v>
      </c>
      <c r="AA117" s="273"/>
      <c r="AB117" s="273"/>
      <c r="AC117" s="273"/>
      <c r="AD117" s="273"/>
      <c r="AE117" s="273"/>
      <c r="AF117" s="9"/>
      <c r="AG117" s="19"/>
      <c r="AH117" s="39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31"/>
      <c r="AT117" s="32"/>
      <c r="AU117" s="33"/>
      <c r="AV117" s="34"/>
      <c r="AW117" s="30"/>
      <c r="AX117" s="30"/>
      <c r="AY117" s="30"/>
      <c r="AZ117" s="30"/>
      <c r="BA117" s="30"/>
      <c r="BB117" s="30"/>
      <c r="BC117" s="31"/>
      <c r="BD117" s="296">
        <f>ROUND(G117*AG118,0)+(ROUND(ROUND(S117*AG118,0)*(1+AY109),0))</f>
        <v>182</v>
      </c>
      <c r="BE117" s="22"/>
    </row>
    <row r="118" spans="1:57" ht="17.100000000000001" customHeight="1">
      <c r="A118" s="4">
        <v>15</v>
      </c>
      <c r="B118" s="5">
        <v>7609</v>
      </c>
      <c r="C118" s="6" t="s">
        <v>2247</v>
      </c>
      <c r="D118" s="139"/>
      <c r="E118" s="140"/>
      <c r="F118" s="140"/>
      <c r="K118" s="78"/>
      <c r="L118" s="78"/>
      <c r="M118" s="78"/>
      <c r="N118" s="13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51"/>
      <c r="Z118" s="274"/>
      <c r="AA118" s="275"/>
      <c r="AB118" s="275"/>
      <c r="AC118" s="275"/>
      <c r="AD118" s="275"/>
      <c r="AE118" s="275"/>
      <c r="AF118" s="17" t="s">
        <v>2622</v>
      </c>
      <c r="AG118" s="186">
        <v>0.9</v>
      </c>
      <c r="AH118" s="187"/>
      <c r="AI118" s="35" t="s">
        <v>2621</v>
      </c>
      <c r="AJ118" s="15"/>
      <c r="AK118" s="15"/>
      <c r="AL118" s="15"/>
      <c r="AM118" s="15"/>
      <c r="AN118" s="15"/>
      <c r="AO118" s="15"/>
      <c r="AP118" s="15"/>
      <c r="AQ118" s="15"/>
      <c r="AR118" s="15"/>
      <c r="AS118" s="17" t="s">
        <v>2622</v>
      </c>
      <c r="AT118" s="186">
        <v>1</v>
      </c>
      <c r="AU118" s="187"/>
      <c r="AV118" s="43"/>
      <c r="AW118" s="141"/>
      <c r="AX118" s="141"/>
      <c r="AY118" s="141"/>
      <c r="AZ118" s="141"/>
      <c r="BA118" s="141"/>
      <c r="BB118" s="141"/>
      <c r="BC118" s="142"/>
      <c r="BD118" s="296">
        <f>ROUND(ROUND(G117*AG118,0)*AT118,0)+(ROUND(ROUND(ROUND(S117*AG118,0)*AT118,0)*(1+AY109),0))</f>
        <v>182</v>
      </c>
      <c r="BE118" s="22"/>
    </row>
    <row r="119" spans="1:57" ht="17.100000000000001" customHeight="1">
      <c r="A119" s="4">
        <v>15</v>
      </c>
      <c r="B119" s="5">
        <v>7610</v>
      </c>
      <c r="C119" s="6" t="s">
        <v>2731</v>
      </c>
      <c r="D119" s="247" t="s">
        <v>1336</v>
      </c>
      <c r="E119" s="248"/>
      <c r="F119" s="248"/>
      <c r="G119" s="248"/>
      <c r="H119" s="248"/>
      <c r="I119" s="248"/>
      <c r="J119" s="248"/>
      <c r="K119" s="248"/>
      <c r="L119" s="248"/>
      <c r="M119" s="248"/>
      <c r="N119" s="13"/>
      <c r="O119" s="204" t="s">
        <v>1327</v>
      </c>
      <c r="P119" s="238"/>
      <c r="Q119" s="238"/>
      <c r="R119" s="238"/>
      <c r="S119" s="238"/>
      <c r="T119" s="238"/>
      <c r="U119" s="238"/>
      <c r="V119" s="238"/>
      <c r="W119" s="238"/>
      <c r="X119" s="238"/>
      <c r="Y119" s="41"/>
      <c r="Z119" s="11"/>
      <c r="AA119" s="11"/>
      <c r="AB119" s="11"/>
      <c r="AC119" s="11"/>
      <c r="AD119" s="21"/>
      <c r="AE119" s="21"/>
      <c r="AF119" s="11"/>
      <c r="AG119" s="36"/>
      <c r="AH119" s="3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31"/>
      <c r="AT119" s="32"/>
      <c r="AU119" s="33"/>
      <c r="AV119" s="34"/>
      <c r="AW119" s="209"/>
      <c r="AX119" s="209"/>
      <c r="AY119" s="209"/>
      <c r="AZ119" s="209"/>
      <c r="BA119" s="30"/>
      <c r="BB119" s="30"/>
      <c r="BC119" s="31"/>
      <c r="BD119" s="296">
        <f>ROUND(G117,0)+(ROUND(S121*(1+AY109),0))</f>
        <v>252</v>
      </c>
      <c r="BE119" s="22"/>
    </row>
    <row r="120" spans="1:57" ht="17.100000000000001" customHeight="1">
      <c r="A120" s="4">
        <v>15</v>
      </c>
      <c r="B120" s="5">
        <v>7611</v>
      </c>
      <c r="C120" s="6" t="s">
        <v>2732</v>
      </c>
      <c r="D120" s="247"/>
      <c r="E120" s="248"/>
      <c r="F120" s="248"/>
      <c r="G120" s="248"/>
      <c r="H120" s="248"/>
      <c r="I120" s="248"/>
      <c r="J120" s="248"/>
      <c r="K120" s="248"/>
      <c r="L120" s="248"/>
      <c r="M120" s="248"/>
      <c r="N120" s="82"/>
      <c r="O120" s="240"/>
      <c r="P120" s="241"/>
      <c r="Q120" s="241"/>
      <c r="R120" s="241"/>
      <c r="S120" s="241"/>
      <c r="T120" s="241"/>
      <c r="U120" s="241"/>
      <c r="V120" s="241"/>
      <c r="W120" s="241"/>
      <c r="X120" s="241"/>
      <c r="Y120" s="142"/>
      <c r="Z120" s="14"/>
      <c r="AA120" s="15"/>
      <c r="AB120" s="15"/>
      <c r="AC120" s="15"/>
      <c r="AD120" s="24"/>
      <c r="AE120" s="24"/>
      <c r="AF120" s="80"/>
      <c r="AG120" s="80"/>
      <c r="AH120" s="83"/>
      <c r="AI120" s="35" t="s">
        <v>2621</v>
      </c>
      <c r="AJ120" s="15"/>
      <c r="AK120" s="15"/>
      <c r="AL120" s="15"/>
      <c r="AM120" s="15"/>
      <c r="AN120" s="15"/>
      <c r="AO120" s="15"/>
      <c r="AP120" s="15"/>
      <c r="AQ120" s="15"/>
      <c r="AR120" s="15"/>
      <c r="AS120" s="17" t="s">
        <v>2622</v>
      </c>
      <c r="AT120" s="186">
        <v>1</v>
      </c>
      <c r="AU120" s="187"/>
      <c r="AV120" s="43"/>
      <c r="AW120" s="209"/>
      <c r="AX120" s="209"/>
      <c r="AY120" s="209"/>
      <c r="AZ120" s="209"/>
      <c r="BA120" s="141"/>
      <c r="BB120" s="141"/>
      <c r="BC120" s="142"/>
      <c r="BD120" s="296">
        <f>ROUND(G117*AT120,0)+(ROUND(ROUND(S121*AT120,0)*(1+AY109),0))</f>
        <v>252</v>
      </c>
      <c r="BE120" s="22"/>
    </row>
    <row r="121" spans="1:57" ht="17.100000000000001" customHeight="1">
      <c r="A121" s="4">
        <v>15</v>
      </c>
      <c r="B121" s="5">
        <v>7612</v>
      </c>
      <c r="C121" s="6" t="s">
        <v>2248</v>
      </c>
      <c r="D121" s="139"/>
      <c r="E121" s="140"/>
      <c r="F121" s="77"/>
      <c r="G121" s="261">
        <v>148</v>
      </c>
      <c r="H121" s="261"/>
      <c r="I121" s="9" t="s">
        <v>394</v>
      </c>
      <c r="J121" s="9"/>
      <c r="K121" s="19"/>
      <c r="L121" s="141"/>
      <c r="M121" s="141"/>
      <c r="N121" s="82"/>
      <c r="S121" s="261">
        <v>83</v>
      </c>
      <c r="T121" s="261"/>
      <c r="U121" s="9" t="s">
        <v>394</v>
      </c>
      <c r="V121" s="9"/>
      <c r="W121" s="19"/>
      <c r="X121" s="141"/>
      <c r="Y121" s="141"/>
      <c r="Z121" s="272" t="s">
        <v>2197</v>
      </c>
      <c r="AA121" s="273"/>
      <c r="AB121" s="273"/>
      <c r="AC121" s="273"/>
      <c r="AD121" s="273"/>
      <c r="AE121" s="273"/>
      <c r="AF121" s="9"/>
      <c r="AG121" s="19"/>
      <c r="AH121" s="39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31"/>
      <c r="AT121" s="32"/>
      <c r="AU121" s="33"/>
      <c r="AV121" s="34"/>
      <c r="AW121" s="149"/>
      <c r="AX121" s="40"/>
      <c r="AY121" s="199"/>
      <c r="AZ121" s="199"/>
      <c r="BA121" s="30"/>
      <c r="BB121" s="30"/>
      <c r="BC121" s="31"/>
      <c r="BD121" s="296">
        <f>ROUND(G117*AG122,0)+(ROUND(ROUND(S121*AG122,0)*(1+AY109),0))</f>
        <v>227</v>
      </c>
      <c r="BE121" s="22"/>
    </row>
    <row r="122" spans="1:57" ht="17.100000000000001" customHeight="1">
      <c r="A122" s="4">
        <v>15</v>
      </c>
      <c r="B122" s="5">
        <v>7613</v>
      </c>
      <c r="C122" s="6" t="s">
        <v>2249</v>
      </c>
      <c r="D122" s="139"/>
      <c r="E122" s="140"/>
      <c r="F122" s="140"/>
      <c r="G122" s="77"/>
      <c r="H122" s="77"/>
      <c r="I122" s="77"/>
      <c r="J122" s="77"/>
      <c r="K122" s="77"/>
      <c r="L122" s="77"/>
      <c r="M122" s="77"/>
      <c r="N122" s="13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51"/>
      <c r="Z122" s="274"/>
      <c r="AA122" s="275"/>
      <c r="AB122" s="275"/>
      <c r="AC122" s="275"/>
      <c r="AD122" s="275"/>
      <c r="AE122" s="275"/>
      <c r="AF122" s="17" t="s">
        <v>2622</v>
      </c>
      <c r="AG122" s="186">
        <v>0.9</v>
      </c>
      <c r="AH122" s="187"/>
      <c r="AI122" s="35" t="s">
        <v>2621</v>
      </c>
      <c r="AJ122" s="15"/>
      <c r="AK122" s="15"/>
      <c r="AL122" s="15"/>
      <c r="AM122" s="15"/>
      <c r="AN122" s="15"/>
      <c r="AO122" s="15"/>
      <c r="AP122" s="15"/>
      <c r="AQ122" s="15"/>
      <c r="AR122" s="15"/>
      <c r="AS122" s="17" t="s">
        <v>2622</v>
      </c>
      <c r="AT122" s="186">
        <v>1</v>
      </c>
      <c r="AU122" s="187"/>
      <c r="AV122" s="43"/>
      <c r="AW122" s="149"/>
      <c r="AX122" s="149"/>
      <c r="AZ122" s="19"/>
      <c r="BA122" s="141"/>
      <c r="BB122" s="141"/>
      <c r="BC122" s="142"/>
      <c r="BD122" s="296">
        <f>ROUND(ROUND(G117*AG122,0)*AT122,0)+(ROUND(ROUND(ROUND(S121*AG122,0)*AT122,0)*(1+AY109),0))</f>
        <v>227</v>
      </c>
      <c r="BE122" s="22"/>
    </row>
    <row r="123" spans="1:57" ht="17.100000000000001" customHeight="1">
      <c r="A123" s="4">
        <v>15</v>
      </c>
      <c r="B123" s="5">
        <v>7614</v>
      </c>
      <c r="C123" s="6" t="s">
        <v>2733</v>
      </c>
      <c r="D123" s="247" t="s">
        <v>1336</v>
      </c>
      <c r="E123" s="248"/>
      <c r="F123" s="248"/>
      <c r="G123" s="248"/>
      <c r="H123" s="248"/>
      <c r="I123" s="248"/>
      <c r="J123" s="248"/>
      <c r="K123" s="248"/>
      <c r="L123" s="248"/>
      <c r="M123" s="248"/>
      <c r="N123" s="13"/>
      <c r="O123" s="204" t="s">
        <v>1328</v>
      </c>
      <c r="P123" s="238"/>
      <c r="Q123" s="238"/>
      <c r="R123" s="238"/>
      <c r="S123" s="238"/>
      <c r="T123" s="238"/>
      <c r="U123" s="238"/>
      <c r="V123" s="238"/>
      <c r="W123" s="238"/>
      <c r="X123" s="238"/>
      <c r="Y123" s="41"/>
      <c r="Z123" s="11"/>
      <c r="AA123" s="11"/>
      <c r="AB123" s="11"/>
      <c r="AC123" s="11"/>
      <c r="AD123" s="21"/>
      <c r="AE123" s="21"/>
      <c r="AF123" s="11"/>
      <c r="AG123" s="36"/>
      <c r="AH123" s="37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31"/>
      <c r="AT123" s="32"/>
      <c r="AU123" s="33"/>
      <c r="AV123" s="34"/>
      <c r="AW123" s="209"/>
      <c r="AX123" s="209"/>
      <c r="AY123" s="209"/>
      <c r="AZ123" s="209"/>
      <c r="BA123" s="30"/>
      <c r="BB123" s="30"/>
      <c r="BC123" s="31"/>
      <c r="BD123" s="296">
        <f>ROUND(G117,0)+(ROUND(S125*(1+AY109),0))</f>
        <v>297</v>
      </c>
      <c r="BE123" s="22"/>
    </row>
    <row r="124" spans="1:57" ht="17.100000000000001" customHeight="1">
      <c r="A124" s="4">
        <v>15</v>
      </c>
      <c r="B124" s="5">
        <v>7615</v>
      </c>
      <c r="C124" s="6" t="s">
        <v>2734</v>
      </c>
      <c r="D124" s="247"/>
      <c r="E124" s="248"/>
      <c r="F124" s="248"/>
      <c r="G124" s="248"/>
      <c r="H124" s="248"/>
      <c r="I124" s="248"/>
      <c r="J124" s="248"/>
      <c r="K124" s="248"/>
      <c r="L124" s="248"/>
      <c r="M124" s="248"/>
      <c r="N124" s="82"/>
      <c r="O124" s="240"/>
      <c r="P124" s="241"/>
      <c r="Q124" s="241"/>
      <c r="R124" s="241"/>
      <c r="S124" s="241"/>
      <c r="T124" s="241"/>
      <c r="U124" s="241"/>
      <c r="V124" s="241"/>
      <c r="W124" s="241"/>
      <c r="X124" s="241"/>
      <c r="Y124" s="142"/>
      <c r="Z124" s="14"/>
      <c r="AA124" s="15"/>
      <c r="AB124" s="15"/>
      <c r="AC124" s="15"/>
      <c r="AD124" s="24"/>
      <c r="AE124" s="24"/>
      <c r="AF124" s="80"/>
      <c r="AG124" s="80"/>
      <c r="AH124" s="83"/>
      <c r="AI124" s="35" t="s">
        <v>2621</v>
      </c>
      <c r="AJ124" s="15"/>
      <c r="AK124" s="15"/>
      <c r="AL124" s="15"/>
      <c r="AM124" s="15"/>
      <c r="AN124" s="15"/>
      <c r="AO124" s="15"/>
      <c r="AP124" s="15"/>
      <c r="AQ124" s="15"/>
      <c r="AR124" s="15"/>
      <c r="AS124" s="17" t="s">
        <v>2622</v>
      </c>
      <c r="AT124" s="186">
        <v>1</v>
      </c>
      <c r="AU124" s="187"/>
      <c r="AV124" s="43"/>
      <c r="AW124" s="209"/>
      <c r="AX124" s="209"/>
      <c r="AY124" s="209"/>
      <c r="AZ124" s="209"/>
      <c r="BA124" s="141"/>
      <c r="BB124" s="141"/>
      <c r="BC124" s="142"/>
      <c r="BD124" s="296">
        <f>ROUND(G117*AT124,0)+(ROUND(ROUND(S125*AT124,0)*(1+AY109),0))</f>
        <v>297</v>
      </c>
      <c r="BE124" s="22"/>
    </row>
    <row r="125" spans="1:57" ht="17.100000000000001" customHeight="1">
      <c r="A125" s="4">
        <v>15</v>
      </c>
      <c r="B125" s="5">
        <v>7616</v>
      </c>
      <c r="C125" s="6" t="s">
        <v>2250</v>
      </c>
      <c r="D125" s="139"/>
      <c r="E125" s="140"/>
      <c r="F125" s="77"/>
      <c r="G125" s="261">
        <v>148</v>
      </c>
      <c r="H125" s="261"/>
      <c r="I125" s="9" t="s">
        <v>394</v>
      </c>
      <c r="J125" s="9"/>
      <c r="K125" s="19"/>
      <c r="L125" s="141"/>
      <c r="M125" s="141"/>
      <c r="N125" s="82"/>
      <c r="S125" s="261">
        <v>119</v>
      </c>
      <c r="T125" s="261"/>
      <c r="U125" s="9" t="s">
        <v>394</v>
      </c>
      <c r="V125" s="9"/>
      <c r="W125" s="19"/>
      <c r="X125" s="141"/>
      <c r="Y125" s="141"/>
      <c r="Z125" s="272" t="s">
        <v>2197</v>
      </c>
      <c r="AA125" s="273"/>
      <c r="AB125" s="273"/>
      <c r="AC125" s="273"/>
      <c r="AD125" s="273"/>
      <c r="AE125" s="273"/>
      <c r="AF125" s="9"/>
      <c r="AG125" s="19"/>
      <c r="AH125" s="39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31"/>
      <c r="AT125" s="32"/>
      <c r="AU125" s="33"/>
      <c r="AV125" s="34"/>
      <c r="AW125" s="149"/>
      <c r="AX125" s="40"/>
      <c r="AY125" s="199"/>
      <c r="AZ125" s="199"/>
      <c r="BA125" s="30"/>
      <c r="BB125" s="30"/>
      <c r="BC125" s="31"/>
      <c r="BD125" s="296">
        <f>ROUND(G125*AG126,0)+(ROUND(ROUND(S125*AG126,0)*(1+AY109),0))</f>
        <v>267</v>
      </c>
      <c r="BE125" s="22"/>
    </row>
    <row r="126" spans="1:57" ht="17.100000000000001" customHeight="1">
      <c r="A126" s="4">
        <v>15</v>
      </c>
      <c r="B126" s="5">
        <v>7617</v>
      </c>
      <c r="C126" s="6" t="s">
        <v>2251</v>
      </c>
      <c r="D126" s="139"/>
      <c r="E126" s="140"/>
      <c r="F126" s="140"/>
      <c r="K126" s="78"/>
      <c r="L126" s="78"/>
      <c r="M126" s="78"/>
      <c r="N126" s="13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51"/>
      <c r="Z126" s="274"/>
      <c r="AA126" s="275"/>
      <c r="AB126" s="275"/>
      <c r="AC126" s="275"/>
      <c r="AD126" s="275"/>
      <c r="AE126" s="275"/>
      <c r="AF126" s="17" t="s">
        <v>2622</v>
      </c>
      <c r="AG126" s="186">
        <v>0.9</v>
      </c>
      <c r="AH126" s="187"/>
      <c r="AI126" s="35" t="s">
        <v>2621</v>
      </c>
      <c r="AJ126" s="15"/>
      <c r="AK126" s="15"/>
      <c r="AL126" s="15"/>
      <c r="AM126" s="15"/>
      <c r="AN126" s="15"/>
      <c r="AO126" s="15"/>
      <c r="AP126" s="15"/>
      <c r="AQ126" s="15"/>
      <c r="AR126" s="15"/>
      <c r="AS126" s="17" t="s">
        <v>2622</v>
      </c>
      <c r="AT126" s="186">
        <v>1</v>
      </c>
      <c r="AU126" s="187"/>
      <c r="AV126" s="43"/>
      <c r="AW126" s="149"/>
      <c r="AX126" s="149"/>
      <c r="AZ126" s="19"/>
      <c r="BA126" s="141"/>
      <c r="BB126" s="141"/>
      <c r="BC126" s="142"/>
      <c r="BD126" s="296">
        <f>ROUND(ROUND(G125*AG126,0)*AT126,0)+(ROUND(ROUND(ROUND(S125*AG126,0)*AT126,0)*(1+AY109),0))</f>
        <v>267</v>
      </c>
      <c r="BE126" s="22"/>
    </row>
    <row r="127" spans="1:57" ht="17.100000000000001" customHeight="1">
      <c r="A127" s="4">
        <v>15</v>
      </c>
      <c r="B127" s="5">
        <v>7618</v>
      </c>
      <c r="C127" s="6" t="s">
        <v>2735</v>
      </c>
      <c r="D127" s="188" t="s">
        <v>1290</v>
      </c>
      <c r="E127" s="245"/>
      <c r="F127" s="245"/>
      <c r="G127" s="245"/>
      <c r="H127" s="245"/>
      <c r="I127" s="245"/>
      <c r="J127" s="245"/>
      <c r="K127" s="245"/>
      <c r="L127" s="245"/>
      <c r="M127" s="245"/>
      <c r="N127" s="10"/>
      <c r="O127" s="204" t="s">
        <v>1326</v>
      </c>
      <c r="P127" s="238"/>
      <c r="Q127" s="238"/>
      <c r="R127" s="238"/>
      <c r="S127" s="238"/>
      <c r="T127" s="238"/>
      <c r="U127" s="238"/>
      <c r="V127" s="238"/>
      <c r="W127" s="238"/>
      <c r="X127" s="238"/>
      <c r="Y127" s="41"/>
      <c r="Z127" s="11"/>
      <c r="AA127" s="11"/>
      <c r="AB127" s="11"/>
      <c r="AC127" s="11"/>
      <c r="AD127" s="21"/>
      <c r="AE127" s="21"/>
      <c r="AF127" s="11"/>
      <c r="AG127" s="36"/>
      <c r="AH127" s="3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31"/>
      <c r="AT127" s="32"/>
      <c r="AU127" s="33"/>
      <c r="AV127" s="34"/>
      <c r="AW127" s="30"/>
      <c r="AX127" s="30"/>
      <c r="AY127" s="30"/>
      <c r="AZ127" s="30"/>
      <c r="BA127" s="30"/>
      <c r="BB127" s="30"/>
      <c r="BC127" s="31"/>
      <c r="BD127" s="296">
        <f>ROUND(G129,0)+(ROUND(S129*(1+AY109),0))</f>
        <v>241</v>
      </c>
      <c r="BE127" s="22"/>
    </row>
    <row r="128" spans="1:57" ht="17.100000000000001" customHeight="1">
      <c r="A128" s="4">
        <v>15</v>
      </c>
      <c r="B128" s="5">
        <v>7619</v>
      </c>
      <c r="C128" s="6" t="s">
        <v>2736</v>
      </c>
      <c r="D128" s="247"/>
      <c r="E128" s="248"/>
      <c r="F128" s="248"/>
      <c r="G128" s="248"/>
      <c r="H128" s="248"/>
      <c r="I128" s="248"/>
      <c r="J128" s="248"/>
      <c r="K128" s="248"/>
      <c r="L128" s="248"/>
      <c r="M128" s="248"/>
      <c r="N128" s="82"/>
      <c r="O128" s="240"/>
      <c r="P128" s="241"/>
      <c r="Q128" s="241"/>
      <c r="R128" s="241"/>
      <c r="S128" s="241"/>
      <c r="T128" s="241"/>
      <c r="U128" s="241"/>
      <c r="V128" s="241"/>
      <c r="W128" s="241"/>
      <c r="X128" s="241"/>
      <c r="Y128" s="142"/>
      <c r="Z128" s="14"/>
      <c r="AA128" s="15"/>
      <c r="AB128" s="15"/>
      <c r="AC128" s="15"/>
      <c r="AD128" s="24"/>
      <c r="AE128" s="24"/>
      <c r="AF128" s="80"/>
      <c r="AG128" s="80"/>
      <c r="AH128" s="83"/>
      <c r="AI128" s="35" t="s">
        <v>2621</v>
      </c>
      <c r="AJ128" s="15"/>
      <c r="AK128" s="15"/>
      <c r="AL128" s="15"/>
      <c r="AM128" s="15"/>
      <c r="AN128" s="15"/>
      <c r="AO128" s="15"/>
      <c r="AP128" s="15"/>
      <c r="AQ128" s="15"/>
      <c r="AR128" s="15"/>
      <c r="AS128" s="17" t="s">
        <v>2622</v>
      </c>
      <c r="AT128" s="186">
        <v>1</v>
      </c>
      <c r="AU128" s="187"/>
      <c r="AV128" s="43"/>
      <c r="AW128" s="141"/>
      <c r="AX128" s="141"/>
      <c r="AY128" s="141"/>
      <c r="AZ128" s="141"/>
      <c r="BA128" s="141"/>
      <c r="BB128" s="141"/>
      <c r="BC128" s="142"/>
      <c r="BD128" s="296">
        <f>ROUND(G129*AT128,0)+(ROUND(ROUND(S129*AT128,0)*(1+AY109),0))</f>
        <v>241</v>
      </c>
      <c r="BE128" s="22"/>
    </row>
    <row r="129" spans="1:57" ht="17.100000000000001" customHeight="1">
      <c r="A129" s="4">
        <v>15</v>
      </c>
      <c r="B129" s="5">
        <v>7620</v>
      </c>
      <c r="C129" s="6" t="s">
        <v>2252</v>
      </c>
      <c r="D129" s="139"/>
      <c r="E129" s="140"/>
      <c r="G129" s="261">
        <v>191</v>
      </c>
      <c r="H129" s="261"/>
      <c r="I129" s="9" t="s">
        <v>394</v>
      </c>
      <c r="J129" s="9"/>
      <c r="K129" s="19"/>
      <c r="L129" s="141"/>
      <c r="M129" s="141"/>
      <c r="N129" s="82"/>
      <c r="S129" s="261">
        <v>40</v>
      </c>
      <c r="T129" s="261"/>
      <c r="U129" s="9" t="s">
        <v>394</v>
      </c>
      <c r="V129" s="9"/>
      <c r="W129" s="19"/>
      <c r="X129" s="141"/>
      <c r="Y129" s="141"/>
      <c r="Z129" s="272" t="s">
        <v>2197</v>
      </c>
      <c r="AA129" s="273"/>
      <c r="AB129" s="273"/>
      <c r="AC129" s="273"/>
      <c r="AD129" s="273"/>
      <c r="AE129" s="273"/>
      <c r="AF129" s="9"/>
      <c r="AG129" s="19"/>
      <c r="AH129" s="39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31"/>
      <c r="AT129" s="32"/>
      <c r="AU129" s="33"/>
      <c r="AV129" s="34"/>
      <c r="AW129" s="30"/>
      <c r="AX129" s="30"/>
      <c r="AY129" s="30"/>
      <c r="AZ129" s="30"/>
      <c r="BA129" s="30"/>
      <c r="BB129" s="30"/>
      <c r="BC129" s="31"/>
      <c r="BD129" s="296">
        <f>ROUND(G129*AG130,0)+(ROUND(ROUND(S129*AG130,0)*(1+AY109),0))</f>
        <v>217</v>
      </c>
      <c r="BE129" s="22"/>
    </row>
    <row r="130" spans="1:57" ht="17.100000000000001" customHeight="1">
      <c r="A130" s="4">
        <v>15</v>
      </c>
      <c r="B130" s="5">
        <v>7621</v>
      </c>
      <c r="C130" s="6" t="s">
        <v>2253</v>
      </c>
      <c r="D130" s="139"/>
      <c r="E130" s="140"/>
      <c r="F130" s="140"/>
      <c r="G130" s="77"/>
      <c r="H130" s="77"/>
      <c r="I130" s="77"/>
      <c r="J130" s="77"/>
      <c r="K130" s="77"/>
      <c r="L130" s="77"/>
      <c r="M130" s="77"/>
      <c r="N130" s="13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52"/>
      <c r="Z130" s="274"/>
      <c r="AA130" s="275"/>
      <c r="AB130" s="275"/>
      <c r="AC130" s="275"/>
      <c r="AD130" s="275"/>
      <c r="AE130" s="275"/>
      <c r="AF130" s="17" t="s">
        <v>2622</v>
      </c>
      <c r="AG130" s="186">
        <v>0.9</v>
      </c>
      <c r="AH130" s="187"/>
      <c r="AI130" s="35" t="s">
        <v>2621</v>
      </c>
      <c r="AJ130" s="15"/>
      <c r="AK130" s="15"/>
      <c r="AL130" s="15"/>
      <c r="AM130" s="15"/>
      <c r="AN130" s="15"/>
      <c r="AO130" s="15"/>
      <c r="AP130" s="15"/>
      <c r="AQ130" s="15"/>
      <c r="AR130" s="15"/>
      <c r="AS130" s="17" t="s">
        <v>2622</v>
      </c>
      <c r="AT130" s="186">
        <v>1</v>
      </c>
      <c r="AU130" s="187"/>
      <c r="AV130" s="43"/>
      <c r="AW130" s="141"/>
      <c r="AX130" s="141"/>
      <c r="AY130" s="141"/>
      <c r="AZ130" s="141"/>
      <c r="BA130" s="141"/>
      <c r="BB130" s="141"/>
      <c r="BC130" s="142"/>
      <c r="BD130" s="18">
        <f>ROUND(ROUND(G129*AG130,0)*AT130,0)+(ROUND(ROUND(ROUND(S129*AG130,0)*AT130,0)*(1+AY109),0))</f>
        <v>217</v>
      </c>
      <c r="BE130" s="22"/>
    </row>
    <row r="131" spans="1:57" ht="17.100000000000001" customHeight="1">
      <c r="A131" s="4">
        <v>15</v>
      </c>
      <c r="B131" s="5">
        <v>7622</v>
      </c>
      <c r="C131" s="6" t="s">
        <v>2737</v>
      </c>
      <c r="D131" s="247" t="s">
        <v>1290</v>
      </c>
      <c r="E131" s="248"/>
      <c r="F131" s="248"/>
      <c r="G131" s="248"/>
      <c r="H131" s="248"/>
      <c r="I131" s="248"/>
      <c r="J131" s="248"/>
      <c r="K131" s="248"/>
      <c r="L131" s="248"/>
      <c r="M131" s="248"/>
      <c r="N131" s="13"/>
      <c r="O131" s="204" t="s">
        <v>1327</v>
      </c>
      <c r="P131" s="238"/>
      <c r="Q131" s="238"/>
      <c r="R131" s="238"/>
      <c r="S131" s="238"/>
      <c r="T131" s="238"/>
      <c r="U131" s="238"/>
      <c r="V131" s="238"/>
      <c r="W131" s="238"/>
      <c r="X131" s="238"/>
      <c r="Y131" s="41"/>
      <c r="Z131" s="11"/>
      <c r="AA131" s="11"/>
      <c r="AB131" s="11"/>
      <c r="AC131" s="11"/>
      <c r="AD131" s="21"/>
      <c r="AE131" s="21"/>
      <c r="AF131" s="11"/>
      <c r="AG131" s="36"/>
      <c r="AH131" s="3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31"/>
      <c r="AT131" s="32"/>
      <c r="AU131" s="33"/>
      <c r="AV131" s="34"/>
      <c r="AW131" s="30"/>
      <c r="AX131" s="30"/>
      <c r="AY131" s="30"/>
      <c r="AZ131" s="30"/>
      <c r="BA131" s="30"/>
      <c r="BB131" s="30"/>
      <c r="BC131" s="31"/>
      <c r="BD131" s="296">
        <f>ROUND(G129,0)+(ROUND(S133*(1+AY109),0))</f>
        <v>286</v>
      </c>
      <c r="BE131" s="22"/>
    </row>
    <row r="132" spans="1:57" ht="17.100000000000001" customHeight="1">
      <c r="A132" s="4">
        <v>15</v>
      </c>
      <c r="B132" s="5">
        <v>7623</v>
      </c>
      <c r="C132" s="6" t="s">
        <v>2738</v>
      </c>
      <c r="D132" s="247"/>
      <c r="E132" s="248"/>
      <c r="F132" s="248"/>
      <c r="G132" s="248"/>
      <c r="H132" s="248"/>
      <c r="I132" s="248"/>
      <c r="J132" s="248"/>
      <c r="K132" s="248"/>
      <c r="L132" s="248"/>
      <c r="M132" s="248"/>
      <c r="N132" s="82"/>
      <c r="O132" s="240"/>
      <c r="P132" s="241"/>
      <c r="Q132" s="241"/>
      <c r="R132" s="241"/>
      <c r="S132" s="241"/>
      <c r="T132" s="241"/>
      <c r="U132" s="241"/>
      <c r="V132" s="241"/>
      <c r="W132" s="241"/>
      <c r="X132" s="241"/>
      <c r="Y132" s="142"/>
      <c r="Z132" s="14"/>
      <c r="AA132" s="15"/>
      <c r="AB132" s="15"/>
      <c r="AC132" s="15"/>
      <c r="AD132" s="24"/>
      <c r="AE132" s="24"/>
      <c r="AF132" s="80"/>
      <c r="AG132" s="80"/>
      <c r="AH132" s="83"/>
      <c r="AI132" s="35" t="s">
        <v>2621</v>
      </c>
      <c r="AJ132" s="15"/>
      <c r="AK132" s="15"/>
      <c r="AL132" s="15"/>
      <c r="AM132" s="15"/>
      <c r="AN132" s="15"/>
      <c r="AO132" s="15"/>
      <c r="AP132" s="15"/>
      <c r="AQ132" s="15"/>
      <c r="AR132" s="15"/>
      <c r="AS132" s="17" t="s">
        <v>2622</v>
      </c>
      <c r="AT132" s="186">
        <v>1</v>
      </c>
      <c r="AU132" s="187"/>
      <c r="AV132" s="43"/>
      <c r="AW132" s="141"/>
      <c r="AX132" s="141"/>
      <c r="AY132" s="141"/>
      <c r="AZ132" s="141"/>
      <c r="BA132" s="141"/>
      <c r="BB132" s="141"/>
      <c r="BC132" s="142"/>
      <c r="BD132" s="296">
        <f>ROUND(G129*AT132,0)+(ROUND(ROUND(S133*AT132,0)*(1+AY109),0))</f>
        <v>286</v>
      </c>
      <c r="BE132" s="22"/>
    </row>
    <row r="133" spans="1:57" ht="17.100000000000001" customHeight="1">
      <c r="A133" s="4">
        <v>15</v>
      </c>
      <c r="B133" s="5">
        <v>7624</v>
      </c>
      <c r="C133" s="6" t="s">
        <v>2254</v>
      </c>
      <c r="D133" s="139"/>
      <c r="E133" s="140"/>
      <c r="G133" s="261">
        <v>191</v>
      </c>
      <c r="H133" s="261"/>
      <c r="I133" s="9" t="s">
        <v>394</v>
      </c>
      <c r="J133" s="9"/>
      <c r="K133" s="19"/>
      <c r="L133" s="141"/>
      <c r="M133" s="141"/>
      <c r="N133" s="82"/>
      <c r="S133" s="261">
        <v>76</v>
      </c>
      <c r="T133" s="261"/>
      <c r="U133" s="9" t="s">
        <v>394</v>
      </c>
      <c r="V133" s="9"/>
      <c r="W133" s="19"/>
      <c r="X133" s="141"/>
      <c r="Y133" s="141"/>
      <c r="Z133" s="272" t="s">
        <v>2197</v>
      </c>
      <c r="AA133" s="273"/>
      <c r="AB133" s="273"/>
      <c r="AC133" s="273"/>
      <c r="AD133" s="273"/>
      <c r="AE133" s="273"/>
      <c r="AF133" s="9"/>
      <c r="AG133" s="19"/>
      <c r="AH133" s="39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31"/>
      <c r="AT133" s="32"/>
      <c r="AU133" s="33"/>
      <c r="AV133" s="34"/>
      <c r="AW133" s="30"/>
      <c r="AX133" s="30"/>
      <c r="AY133" s="30"/>
      <c r="AZ133" s="30"/>
      <c r="BA133" s="30"/>
      <c r="BB133" s="30"/>
      <c r="BC133" s="31"/>
      <c r="BD133" s="296">
        <f>ROUND(G133*AG134,0)+(ROUND(ROUND(S133*AG134,0)*(1+AY109),0))</f>
        <v>257</v>
      </c>
      <c r="BE133" s="22"/>
    </row>
    <row r="134" spans="1:57" ht="17.100000000000001" customHeight="1">
      <c r="A134" s="4">
        <v>15</v>
      </c>
      <c r="B134" s="5">
        <v>7625</v>
      </c>
      <c r="C134" s="6" t="s">
        <v>2255</v>
      </c>
      <c r="D134" s="139"/>
      <c r="E134" s="140"/>
      <c r="F134" s="140"/>
      <c r="G134" s="77"/>
      <c r="H134" s="77"/>
      <c r="I134" s="77"/>
      <c r="J134" s="77"/>
      <c r="K134" s="77"/>
      <c r="L134" s="77"/>
      <c r="M134" s="77"/>
      <c r="N134" s="13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52"/>
      <c r="Z134" s="274"/>
      <c r="AA134" s="275"/>
      <c r="AB134" s="275"/>
      <c r="AC134" s="275"/>
      <c r="AD134" s="275"/>
      <c r="AE134" s="275"/>
      <c r="AF134" s="17" t="s">
        <v>2622</v>
      </c>
      <c r="AG134" s="186">
        <v>0.9</v>
      </c>
      <c r="AH134" s="187"/>
      <c r="AI134" s="35" t="s">
        <v>2621</v>
      </c>
      <c r="AJ134" s="15"/>
      <c r="AK134" s="15"/>
      <c r="AL134" s="15"/>
      <c r="AM134" s="15"/>
      <c r="AN134" s="15"/>
      <c r="AO134" s="15"/>
      <c r="AP134" s="15"/>
      <c r="AQ134" s="15"/>
      <c r="AR134" s="15"/>
      <c r="AS134" s="17" t="s">
        <v>2622</v>
      </c>
      <c r="AT134" s="186">
        <v>1</v>
      </c>
      <c r="AU134" s="187"/>
      <c r="AV134" s="43"/>
      <c r="AW134" s="141"/>
      <c r="AX134" s="141"/>
      <c r="AY134" s="141"/>
      <c r="AZ134" s="141"/>
      <c r="BA134" s="141"/>
      <c r="BB134" s="141"/>
      <c r="BC134" s="142"/>
      <c r="BD134" s="18">
        <f>ROUND(ROUND(G133*AG134,0)*AT134,0)+(ROUND(ROUND(ROUND(S133*AG134,0)*AT134,0)*(1+AY109),0))</f>
        <v>257</v>
      </c>
      <c r="BE134" s="22"/>
    </row>
    <row r="135" spans="1:57" ht="17.100000000000001" customHeight="1">
      <c r="A135" s="4">
        <v>15</v>
      </c>
      <c r="B135" s="5">
        <v>7626</v>
      </c>
      <c r="C135" s="6" t="s">
        <v>2739</v>
      </c>
      <c r="D135" s="188" t="s">
        <v>1291</v>
      </c>
      <c r="E135" s="245"/>
      <c r="F135" s="245"/>
      <c r="G135" s="245"/>
      <c r="H135" s="245"/>
      <c r="I135" s="245"/>
      <c r="J135" s="245"/>
      <c r="K135" s="245"/>
      <c r="L135" s="245"/>
      <c r="M135" s="245"/>
      <c r="N135" s="10"/>
      <c r="O135" s="204" t="s">
        <v>1326</v>
      </c>
      <c r="P135" s="238"/>
      <c r="Q135" s="238"/>
      <c r="R135" s="238"/>
      <c r="S135" s="238"/>
      <c r="T135" s="238"/>
      <c r="U135" s="238"/>
      <c r="V135" s="238"/>
      <c r="W135" s="238"/>
      <c r="X135" s="238"/>
      <c r="Y135" s="41"/>
      <c r="Z135" s="11"/>
      <c r="AA135" s="11"/>
      <c r="AB135" s="11"/>
      <c r="AC135" s="11"/>
      <c r="AD135" s="21"/>
      <c r="AE135" s="21"/>
      <c r="AF135" s="11"/>
      <c r="AG135" s="36"/>
      <c r="AH135" s="3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31"/>
      <c r="AT135" s="32"/>
      <c r="AU135" s="33"/>
      <c r="AV135" s="34"/>
      <c r="AW135" s="30"/>
      <c r="AX135" s="30"/>
      <c r="AY135" s="30"/>
      <c r="AZ135" s="30"/>
      <c r="BA135" s="30"/>
      <c r="BB135" s="30"/>
      <c r="BC135" s="31"/>
      <c r="BD135" s="296">
        <f>ROUND(G137,0)+(ROUND(S137*(1+AY109),0))</f>
        <v>276</v>
      </c>
      <c r="BE135" s="22"/>
    </row>
    <row r="136" spans="1:57" ht="17.100000000000001" customHeight="1">
      <c r="A136" s="4">
        <v>15</v>
      </c>
      <c r="B136" s="5">
        <v>7627</v>
      </c>
      <c r="C136" s="6" t="s">
        <v>2740</v>
      </c>
      <c r="D136" s="247"/>
      <c r="E136" s="248"/>
      <c r="F136" s="248"/>
      <c r="G136" s="248"/>
      <c r="H136" s="248"/>
      <c r="I136" s="248"/>
      <c r="J136" s="248"/>
      <c r="K136" s="248"/>
      <c r="L136" s="248"/>
      <c r="M136" s="248"/>
      <c r="N136" s="82"/>
      <c r="O136" s="240"/>
      <c r="P136" s="241"/>
      <c r="Q136" s="241"/>
      <c r="R136" s="241"/>
      <c r="S136" s="241"/>
      <c r="T136" s="241"/>
      <c r="U136" s="241"/>
      <c r="V136" s="241"/>
      <c r="W136" s="241"/>
      <c r="X136" s="241"/>
      <c r="Y136" s="142"/>
      <c r="Z136" s="14"/>
      <c r="AA136" s="15"/>
      <c r="AB136" s="15"/>
      <c r="AC136" s="15"/>
      <c r="AD136" s="24"/>
      <c r="AE136" s="24"/>
      <c r="AF136" s="80"/>
      <c r="AG136" s="80"/>
      <c r="AH136" s="83"/>
      <c r="AI136" s="35" t="s">
        <v>2621</v>
      </c>
      <c r="AJ136" s="15"/>
      <c r="AK136" s="15"/>
      <c r="AL136" s="15"/>
      <c r="AM136" s="15"/>
      <c r="AN136" s="15"/>
      <c r="AO136" s="15"/>
      <c r="AP136" s="15"/>
      <c r="AQ136" s="15"/>
      <c r="AR136" s="15"/>
      <c r="AS136" s="17" t="s">
        <v>2622</v>
      </c>
      <c r="AT136" s="186">
        <v>1</v>
      </c>
      <c r="AU136" s="187"/>
      <c r="AV136" s="43"/>
      <c r="AW136" s="141"/>
      <c r="AX136" s="141"/>
      <c r="AY136" s="141"/>
      <c r="AZ136" s="141"/>
      <c r="BA136" s="141"/>
      <c r="BB136" s="141"/>
      <c r="BC136" s="142"/>
      <c r="BD136" s="296">
        <f>ROUND(G137*AT136,0)+(ROUND(ROUND(S137*AT136,0)*(1+AY109),0))</f>
        <v>276</v>
      </c>
      <c r="BE136" s="22"/>
    </row>
    <row r="137" spans="1:57" ht="17.100000000000001" customHeight="1">
      <c r="A137" s="4">
        <v>15</v>
      </c>
      <c r="B137" s="5">
        <v>7628</v>
      </c>
      <c r="C137" s="6" t="s">
        <v>2256</v>
      </c>
      <c r="D137" s="139"/>
      <c r="E137" s="140"/>
      <c r="F137" s="77"/>
      <c r="G137" s="261">
        <v>231</v>
      </c>
      <c r="H137" s="261"/>
      <c r="I137" s="9" t="s">
        <v>394</v>
      </c>
      <c r="J137" s="9"/>
      <c r="K137" s="19"/>
      <c r="L137" s="141"/>
      <c r="M137" s="141"/>
      <c r="N137" s="82"/>
      <c r="O137" s="77"/>
      <c r="P137" s="77"/>
      <c r="Q137" s="77"/>
      <c r="R137" s="77"/>
      <c r="S137" s="261">
        <v>36</v>
      </c>
      <c r="T137" s="261"/>
      <c r="U137" s="9" t="s">
        <v>394</v>
      </c>
      <c r="V137" s="9"/>
      <c r="W137" s="19"/>
      <c r="X137" s="141"/>
      <c r="Y137" s="141"/>
      <c r="Z137" s="272" t="s">
        <v>2197</v>
      </c>
      <c r="AA137" s="273"/>
      <c r="AB137" s="273"/>
      <c r="AC137" s="273"/>
      <c r="AD137" s="273"/>
      <c r="AE137" s="273"/>
      <c r="AF137" s="9"/>
      <c r="AG137" s="19"/>
      <c r="AH137" s="39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31"/>
      <c r="AT137" s="32"/>
      <c r="AU137" s="33"/>
      <c r="AV137" s="34"/>
      <c r="AW137" s="30"/>
      <c r="AX137" s="30"/>
      <c r="AY137" s="30"/>
      <c r="AZ137" s="30"/>
      <c r="BA137" s="30"/>
      <c r="BB137" s="30"/>
      <c r="BC137" s="31"/>
      <c r="BD137" s="296">
        <f>ROUND(G137*AG138,0)+(ROUND(ROUND(S137*AG138,0)*(1+AY109),0))</f>
        <v>248</v>
      </c>
      <c r="BE137" s="22"/>
    </row>
    <row r="138" spans="1:57" ht="17.100000000000001" customHeight="1">
      <c r="A138" s="4">
        <v>15</v>
      </c>
      <c r="B138" s="5">
        <v>7629</v>
      </c>
      <c r="C138" s="6" t="s">
        <v>2257</v>
      </c>
      <c r="D138" s="44"/>
      <c r="E138" s="45"/>
      <c r="F138" s="45"/>
      <c r="G138" s="80"/>
      <c r="H138" s="80"/>
      <c r="I138" s="80"/>
      <c r="J138" s="80"/>
      <c r="K138" s="80"/>
      <c r="L138" s="80"/>
      <c r="M138" s="80"/>
      <c r="N138" s="16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52"/>
      <c r="Z138" s="274"/>
      <c r="AA138" s="275"/>
      <c r="AB138" s="275"/>
      <c r="AC138" s="275"/>
      <c r="AD138" s="275"/>
      <c r="AE138" s="275"/>
      <c r="AF138" s="17" t="s">
        <v>2622</v>
      </c>
      <c r="AG138" s="186">
        <v>0.9</v>
      </c>
      <c r="AH138" s="187"/>
      <c r="AI138" s="35" t="s">
        <v>2621</v>
      </c>
      <c r="AJ138" s="15"/>
      <c r="AK138" s="15"/>
      <c r="AL138" s="15"/>
      <c r="AM138" s="15"/>
      <c r="AN138" s="15"/>
      <c r="AO138" s="15"/>
      <c r="AP138" s="15"/>
      <c r="AQ138" s="15"/>
      <c r="AR138" s="15"/>
      <c r="AS138" s="17" t="s">
        <v>2622</v>
      </c>
      <c r="AT138" s="186">
        <v>1</v>
      </c>
      <c r="AU138" s="187"/>
      <c r="AV138" s="46"/>
      <c r="AW138" s="135"/>
      <c r="AX138" s="135"/>
      <c r="AY138" s="135"/>
      <c r="AZ138" s="135"/>
      <c r="BA138" s="135"/>
      <c r="BB138" s="135"/>
      <c r="BC138" s="136"/>
      <c r="BD138" s="18">
        <f>ROUND(ROUND(G137*AG138,0)*AT138,0)+(ROUND(ROUND(ROUND(S137*AG138,0)*AT138,0)*(1+AY109),0))</f>
        <v>248</v>
      </c>
      <c r="BE138" s="183"/>
    </row>
    <row r="139" spans="1:57" ht="17.100000000000001" customHeight="1">
      <c r="A139" s="72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57" ht="17.100000000000001" customHeight="1">
      <c r="A140" s="72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57" spans="1:57" ht="17.100000000000001" customHeight="1">
      <c r="A157" s="72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1:57" ht="17.100000000000001" customHeight="1">
      <c r="A158" s="20"/>
      <c r="B158" s="20"/>
      <c r="C158" s="9"/>
      <c r="D158" s="9"/>
      <c r="E158" s="9"/>
      <c r="F158" s="9"/>
      <c r="G158" s="9"/>
      <c r="H158" s="9"/>
      <c r="I158" s="9"/>
      <c r="J158" s="25"/>
      <c r="K158" s="9"/>
      <c r="L158" s="9"/>
      <c r="M158" s="9"/>
      <c r="N158" s="9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9"/>
      <c r="AA158" s="9"/>
      <c r="AB158" s="9"/>
      <c r="AC158" s="9"/>
      <c r="AD158" s="9"/>
      <c r="AE158" s="19"/>
      <c r="AF158" s="9"/>
      <c r="AG158" s="141"/>
      <c r="AH158" s="23"/>
      <c r="AI158" s="9"/>
      <c r="AJ158" s="9"/>
      <c r="AK158" s="9"/>
      <c r="AL158" s="141"/>
      <c r="AM158" s="23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7"/>
      <c r="BE158" s="77"/>
    </row>
    <row r="159" spans="1:57" ht="17.100000000000001" customHeight="1">
      <c r="A159" s="20"/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9"/>
      <c r="AA159" s="9"/>
      <c r="AB159" s="9"/>
      <c r="AC159" s="9"/>
      <c r="AD159" s="9"/>
      <c r="AE159" s="19"/>
      <c r="AF159" s="9"/>
      <c r="AG159" s="19"/>
      <c r="AH159" s="23"/>
      <c r="AI159" s="9"/>
      <c r="AJ159" s="9"/>
      <c r="AK159" s="9"/>
      <c r="AL159" s="141"/>
      <c r="AM159" s="23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7"/>
      <c r="BE159" s="77"/>
    </row>
    <row r="160" spans="1:57" ht="17.100000000000001" customHeight="1">
      <c r="A160" s="20"/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9"/>
      <c r="AA160" s="9"/>
      <c r="AB160" s="9"/>
      <c r="AC160" s="9"/>
      <c r="AD160" s="9"/>
      <c r="AE160" s="19"/>
      <c r="AF160" s="9"/>
      <c r="AG160" s="19"/>
      <c r="AH160" s="23"/>
      <c r="AI160" s="9"/>
      <c r="AJ160" s="9"/>
      <c r="AK160" s="9"/>
      <c r="AL160" s="8"/>
      <c r="AM160" s="8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27"/>
      <c r="BE160" s="77"/>
    </row>
    <row r="161" spans="1:57" ht="17.100000000000001" customHeight="1">
      <c r="A161" s="20"/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9"/>
      <c r="AA161" s="9"/>
      <c r="AB161" s="9"/>
      <c r="AC161" s="9"/>
      <c r="AD161" s="28"/>
      <c r="AE161" s="84"/>
      <c r="AF161" s="77"/>
      <c r="AG161" s="84"/>
      <c r="AH161" s="23"/>
      <c r="AI161" s="9"/>
      <c r="AJ161" s="9"/>
      <c r="AK161" s="9"/>
      <c r="AL161" s="141"/>
      <c r="AM161" s="23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7"/>
      <c r="BE161" s="77"/>
    </row>
    <row r="162" spans="1:57" ht="17.100000000000001" customHeight="1">
      <c r="A162" s="20"/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9"/>
      <c r="AA162" s="9"/>
      <c r="AB162" s="9"/>
      <c r="AC162" s="9"/>
      <c r="AD162" s="19"/>
      <c r="AE162" s="141"/>
      <c r="AF162" s="9"/>
      <c r="AG162" s="19"/>
      <c r="AH162" s="23"/>
      <c r="AI162" s="9"/>
      <c r="AJ162" s="9"/>
      <c r="AK162" s="9"/>
      <c r="AL162" s="141"/>
      <c r="AM162" s="23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7"/>
      <c r="BE162" s="77"/>
    </row>
    <row r="163" spans="1:57" ht="17.100000000000001" customHeight="1">
      <c r="A163" s="20"/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9"/>
      <c r="AA163" s="9"/>
      <c r="AB163" s="9"/>
      <c r="AC163" s="9"/>
      <c r="AD163" s="9"/>
      <c r="AE163" s="19"/>
      <c r="AF163" s="9"/>
      <c r="AG163" s="19"/>
      <c r="AH163" s="23"/>
      <c r="AI163" s="9"/>
      <c r="AJ163" s="9"/>
      <c r="AK163" s="9"/>
      <c r="AL163" s="8"/>
      <c r="AM163" s="8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27"/>
      <c r="BE163" s="77"/>
    </row>
    <row r="164" spans="1:57" ht="17.100000000000001" customHeight="1">
      <c r="A164" s="20"/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9"/>
      <c r="AA164" s="9"/>
      <c r="AB164" s="9"/>
      <c r="AC164" s="9"/>
      <c r="AD164" s="9"/>
      <c r="AE164" s="19"/>
      <c r="AF164" s="9"/>
      <c r="AG164" s="141"/>
      <c r="AH164" s="23"/>
      <c r="AI164" s="9"/>
      <c r="AJ164" s="9"/>
      <c r="AK164" s="9"/>
      <c r="AL164" s="141"/>
      <c r="AM164" s="23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7"/>
      <c r="BE164" s="77"/>
    </row>
    <row r="165" spans="1:57" ht="17.100000000000001" customHeight="1"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1:57" ht="17.100000000000001" customHeight="1"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57" ht="17.100000000000001" customHeight="1"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57" ht="17.100000000000001" customHeight="1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57" ht="17.100000000000001" customHeight="1"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57" ht="17.100000000000001" customHeight="1"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57" ht="17.100000000000001" customHeight="1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57" ht="17.100000000000001" customHeight="1"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mergeCells count="224">
    <mergeCell ref="D89:M90"/>
    <mergeCell ref="O89:X90"/>
    <mergeCell ref="AT90:AU90"/>
    <mergeCell ref="D127:M128"/>
    <mergeCell ref="O127:X128"/>
    <mergeCell ref="AT128:AU128"/>
    <mergeCell ref="G83:H83"/>
    <mergeCell ref="S83:T83"/>
    <mergeCell ref="AG84:AH84"/>
    <mergeCell ref="AT84:AU84"/>
    <mergeCell ref="D107:M108"/>
    <mergeCell ref="O107:X108"/>
    <mergeCell ref="AT108:AU108"/>
    <mergeCell ref="G109:H109"/>
    <mergeCell ref="S109:T109"/>
    <mergeCell ref="Z109:AE110"/>
    <mergeCell ref="AG110:AH110"/>
    <mergeCell ref="S117:T117"/>
    <mergeCell ref="Z117:AE118"/>
    <mergeCell ref="AG118:AH118"/>
    <mergeCell ref="AT118:AU118"/>
    <mergeCell ref="AG122:AH122"/>
    <mergeCell ref="AT122:AU122"/>
    <mergeCell ref="D119:M120"/>
    <mergeCell ref="G125:H125"/>
    <mergeCell ref="S125:T125"/>
    <mergeCell ref="Z125:AE126"/>
    <mergeCell ref="O119:X120"/>
    <mergeCell ref="AW103:AZ104"/>
    <mergeCell ref="AY105:AZ105"/>
    <mergeCell ref="D115:M116"/>
    <mergeCell ref="O115:X116"/>
    <mergeCell ref="AT116:AU116"/>
    <mergeCell ref="G117:H117"/>
    <mergeCell ref="AW119:AZ120"/>
    <mergeCell ref="AT120:AU120"/>
    <mergeCell ref="AY125:AZ125"/>
    <mergeCell ref="AG126:AH126"/>
    <mergeCell ref="AT126:AU126"/>
    <mergeCell ref="D123:M124"/>
    <mergeCell ref="O123:X124"/>
    <mergeCell ref="G121:H121"/>
    <mergeCell ref="S121:T121"/>
    <mergeCell ref="Z121:AE122"/>
    <mergeCell ref="AY121:AZ121"/>
    <mergeCell ref="AW123:AZ124"/>
    <mergeCell ref="AT114:AU114"/>
    <mergeCell ref="Z105:AE106"/>
    <mergeCell ref="G137:H137"/>
    <mergeCell ref="S137:T137"/>
    <mergeCell ref="Z137:AE138"/>
    <mergeCell ref="AG138:AH138"/>
    <mergeCell ref="AT138:AU138"/>
    <mergeCell ref="G129:H129"/>
    <mergeCell ref="S129:T129"/>
    <mergeCell ref="Z129:AE130"/>
    <mergeCell ref="AG130:AH130"/>
    <mergeCell ref="AT130:AU130"/>
    <mergeCell ref="G133:H133"/>
    <mergeCell ref="D131:M132"/>
    <mergeCell ref="D135:M136"/>
    <mergeCell ref="O135:X136"/>
    <mergeCell ref="AT136:AU136"/>
    <mergeCell ref="AT132:AU132"/>
    <mergeCell ref="Z133:AE134"/>
    <mergeCell ref="AG134:AH134"/>
    <mergeCell ref="AT134:AU134"/>
    <mergeCell ref="S133:T133"/>
    <mergeCell ref="O131:X132"/>
    <mergeCell ref="O77:X78"/>
    <mergeCell ref="AT78:AU78"/>
    <mergeCell ref="S79:T79"/>
    <mergeCell ref="AG80:AH80"/>
    <mergeCell ref="AT80:AU80"/>
    <mergeCell ref="D81:M82"/>
    <mergeCell ref="O81:X82"/>
    <mergeCell ref="AT82:AU82"/>
    <mergeCell ref="AY113:AZ113"/>
    <mergeCell ref="G91:H91"/>
    <mergeCell ref="S91:T91"/>
    <mergeCell ref="AG92:AH92"/>
    <mergeCell ref="AT92:AU92"/>
    <mergeCell ref="G105:H105"/>
    <mergeCell ref="AT86:AU86"/>
    <mergeCell ref="AG88:AH88"/>
    <mergeCell ref="AT88:AU88"/>
    <mergeCell ref="AT110:AU110"/>
    <mergeCell ref="AT112:AU112"/>
    <mergeCell ref="S105:T105"/>
    <mergeCell ref="AG106:AH106"/>
    <mergeCell ref="S113:T113"/>
    <mergeCell ref="O111:X112"/>
    <mergeCell ref="AT106:AU106"/>
    <mergeCell ref="AT9:AU9"/>
    <mergeCell ref="G10:H10"/>
    <mergeCell ref="S10:T10"/>
    <mergeCell ref="AV10:AY11"/>
    <mergeCell ref="AZ10:BC11"/>
    <mergeCell ref="AG11:AH11"/>
    <mergeCell ref="AT11:AU11"/>
    <mergeCell ref="G101:H101"/>
    <mergeCell ref="S101:T101"/>
    <mergeCell ref="Z101:AE102"/>
    <mergeCell ref="AG102:AH102"/>
    <mergeCell ref="AT102:AU102"/>
    <mergeCell ref="O40:X41"/>
    <mergeCell ref="AG19:AH19"/>
    <mergeCell ref="AT19:AU19"/>
    <mergeCell ref="AT17:AU17"/>
    <mergeCell ref="BB16:BC16"/>
    <mergeCell ref="AX16:AY16"/>
    <mergeCell ref="O16:X17"/>
    <mergeCell ref="AT37:AU37"/>
    <mergeCell ref="G38:H38"/>
    <mergeCell ref="S38:T38"/>
    <mergeCell ref="AG39:AH39"/>
    <mergeCell ref="O24:X25"/>
    <mergeCell ref="AB6:AE6"/>
    <mergeCell ref="AB51:AE51"/>
    <mergeCell ref="O103:X104"/>
    <mergeCell ref="D103:M104"/>
    <mergeCell ref="O65:X66"/>
    <mergeCell ref="O85:X86"/>
    <mergeCell ref="D8:M9"/>
    <mergeCell ref="O8:X9"/>
    <mergeCell ref="D53:M54"/>
    <mergeCell ref="O53:X54"/>
    <mergeCell ref="D44:M45"/>
    <mergeCell ref="O44:X45"/>
    <mergeCell ref="G55:H55"/>
    <mergeCell ref="S55:T55"/>
    <mergeCell ref="D99:M100"/>
    <mergeCell ref="O99:X100"/>
    <mergeCell ref="S63:T63"/>
    <mergeCell ref="O61:X62"/>
    <mergeCell ref="D69:M70"/>
    <mergeCell ref="S14:T14"/>
    <mergeCell ref="S18:T18"/>
    <mergeCell ref="D36:M37"/>
    <mergeCell ref="O36:X37"/>
    <mergeCell ref="D24:M25"/>
    <mergeCell ref="AT25:AU25"/>
    <mergeCell ref="O69:X70"/>
    <mergeCell ref="G71:H71"/>
    <mergeCell ref="S71:T71"/>
    <mergeCell ref="G26:H26"/>
    <mergeCell ref="S26:T26"/>
    <mergeCell ref="O28:X29"/>
    <mergeCell ref="S30:T30"/>
    <mergeCell ref="O32:X33"/>
    <mergeCell ref="S34:T34"/>
    <mergeCell ref="S59:T59"/>
    <mergeCell ref="O73:X74"/>
    <mergeCell ref="S75:T75"/>
    <mergeCell ref="G46:H46"/>
    <mergeCell ref="AT13:AU13"/>
    <mergeCell ref="AT21:AU21"/>
    <mergeCell ref="AT23:AU23"/>
    <mergeCell ref="O57:X58"/>
    <mergeCell ref="AT58:AU58"/>
    <mergeCell ref="S22:T22"/>
    <mergeCell ref="S42:T42"/>
    <mergeCell ref="AG15:AH15"/>
    <mergeCell ref="AT60:AU60"/>
    <mergeCell ref="AG60:AH60"/>
    <mergeCell ref="AT41:AU41"/>
    <mergeCell ref="AG43:AH43"/>
    <mergeCell ref="AT43:AU43"/>
    <mergeCell ref="AT45:AU45"/>
    <mergeCell ref="O20:X21"/>
    <mergeCell ref="O12:X13"/>
    <mergeCell ref="AG47:AH47"/>
    <mergeCell ref="AT39:AU39"/>
    <mergeCell ref="AT54:AU54"/>
    <mergeCell ref="AG56:AH56"/>
    <mergeCell ref="AT56:AU56"/>
    <mergeCell ref="AT124:AU124"/>
    <mergeCell ref="AV14:AY15"/>
    <mergeCell ref="AZ14:BC15"/>
    <mergeCell ref="AX20:AY20"/>
    <mergeCell ref="BB20:BC20"/>
    <mergeCell ref="AZ30:BC31"/>
    <mergeCell ref="AW107:AZ108"/>
    <mergeCell ref="AG23:AH23"/>
    <mergeCell ref="Z113:AE114"/>
    <mergeCell ref="AG114:AH114"/>
    <mergeCell ref="AT15:AU15"/>
    <mergeCell ref="AT100:AU100"/>
    <mergeCell ref="AT66:AU66"/>
    <mergeCell ref="AG68:AH68"/>
    <mergeCell ref="AT68:AU68"/>
    <mergeCell ref="AY63:AZ63"/>
    <mergeCell ref="AG64:AH64"/>
    <mergeCell ref="AT64:AU64"/>
    <mergeCell ref="AT62:AU62"/>
    <mergeCell ref="AW61:AZ62"/>
    <mergeCell ref="AT70:AU70"/>
    <mergeCell ref="AG72:AH72"/>
    <mergeCell ref="AT72:AU72"/>
    <mergeCell ref="AV26:AY27"/>
    <mergeCell ref="AW65:AZ66"/>
    <mergeCell ref="AY67:AZ67"/>
    <mergeCell ref="AW111:AZ112"/>
    <mergeCell ref="S67:T67"/>
    <mergeCell ref="S87:T87"/>
    <mergeCell ref="AZ26:BC27"/>
    <mergeCell ref="AV30:AY31"/>
    <mergeCell ref="AG31:AH31"/>
    <mergeCell ref="AT31:AU31"/>
    <mergeCell ref="AX32:AY32"/>
    <mergeCell ref="BB32:BC32"/>
    <mergeCell ref="AT33:AU33"/>
    <mergeCell ref="AG35:AH35"/>
    <mergeCell ref="AT35:AU35"/>
    <mergeCell ref="AT74:AU74"/>
    <mergeCell ref="AG76:AH76"/>
    <mergeCell ref="AT76:AU76"/>
    <mergeCell ref="AY109:AZ109"/>
    <mergeCell ref="S46:T46"/>
    <mergeCell ref="AT47:AU47"/>
    <mergeCell ref="AG27:AH27"/>
    <mergeCell ref="AT27:AU27"/>
    <mergeCell ref="AT29:AU29"/>
    <mergeCell ref="AT104:AU10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3" manualBreakCount="3">
    <brk id="95" max="56" man="1"/>
    <brk id="138" max="56" man="1"/>
    <brk id="157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BF109"/>
  <sheetViews>
    <sheetView view="pageBreakPreview" zoomScale="85" zoomScaleNormal="100" zoomScaleSheetLayoutView="85" workbookViewId="0">
      <selection activeCell="AV4" sqref="AV4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5" width="2.375" style="78" customWidth="1"/>
    <col min="56" max="57" width="8.625" style="78" customWidth="1"/>
    <col min="58" max="58" width="2.75" style="78" customWidth="1"/>
    <col min="59" max="16384" width="9" style="78"/>
  </cols>
  <sheetData>
    <row r="1" spans="1:58" ht="17.100000000000001" customHeight="1">
      <c r="A1" s="72"/>
    </row>
    <row r="2" spans="1:58" ht="17.100000000000001" customHeight="1">
      <c r="A2" s="72"/>
    </row>
    <row r="3" spans="1:58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8" ht="17.100000000000001" customHeight="1">
      <c r="A4" s="72"/>
    </row>
    <row r="5" spans="1:58" ht="17.100000000000001" customHeight="1">
      <c r="A5" s="72"/>
      <c r="B5" s="72" t="s">
        <v>1115</v>
      </c>
    </row>
    <row r="6" spans="1:58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1"/>
      <c r="AA6" s="75"/>
      <c r="AB6" s="211" t="s">
        <v>204</v>
      </c>
      <c r="AC6" s="211"/>
      <c r="AD6" s="211"/>
      <c r="AE6" s="211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184" t="s">
        <v>388</v>
      </c>
      <c r="BE6" s="184" t="s">
        <v>389</v>
      </c>
      <c r="BF6" s="77"/>
    </row>
    <row r="7" spans="1:58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99"/>
      <c r="P7" s="99"/>
      <c r="Q7" s="99"/>
      <c r="R7" s="99"/>
      <c r="S7" s="99"/>
      <c r="T7" s="117" t="s">
        <v>235</v>
      </c>
      <c r="U7" s="99"/>
      <c r="V7" s="99"/>
      <c r="W7" s="99"/>
      <c r="X7" s="99"/>
      <c r="Y7" s="73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185" t="s">
        <v>392</v>
      </c>
      <c r="BE7" s="185" t="s">
        <v>393</v>
      </c>
      <c r="BF7" s="77"/>
    </row>
    <row r="8" spans="1:58" ht="17.100000000000001" customHeight="1">
      <c r="A8" s="4">
        <v>15</v>
      </c>
      <c r="B8" s="5">
        <v>7640</v>
      </c>
      <c r="C8" s="6" t="s">
        <v>2661</v>
      </c>
      <c r="D8" s="188" t="s">
        <v>175</v>
      </c>
      <c r="E8" s="283"/>
      <c r="F8" s="283"/>
      <c r="G8" s="283"/>
      <c r="H8" s="283"/>
      <c r="I8" s="283"/>
      <c r="J8" s="283"/>
      <c r="K8" s="283"/>
      <c r="L8" s="283"/>
      <c r="M8" s="283"/>
      <c r="N8" s="10"/>
      <c r="O8" s="204" t="s">
        <v>1330</v>
      </c>
      <c r="P8" s="283"/>
      <c r="Q8" s="283"/>
      <c r="R8" s="283"/>
      <c r="S8" s="283"/>
      <c r="T8" s="283"/>
      <c r="U8" s="283"/>
      <c r="V8" s="283"/>
      <c r="W8" s="283"/>
      <c r="X8" s="283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42"/>
      <c r="AW8" s="38"/>
      <c r="AX8" s="38"/>
      <c r="AY8" s="41"/>
      <c r="AZ8" s="42"/>
      <c r="BA8" s="38"/>
      <c r="BB8" s="38"/>
      <c r="BC8" s="41"/>
      <c r="BD8" s="296">
        <f>ROUND(G10*(1+AX16),0)+(ROUND(S10*(1+BB16),0))</f>
        <v>197</v>
      </c>
      <c r="BE8" s="182" t="s">
        <v>2613</v>
      </c>
    </row>
    <row r="9" spans="1:58" ht="17.100000000000001" customHeight="1">
      <c r="A9" s="4">
        <v>15</v>
      </c>
      <c r="B9" s="5">
        <v>7641</v>
      </c>
      <c r="C9" s="6" t="s">
        <v>2662</v>
      </c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82"/>
      <c r="O9" s="284"/>
      <c r="P9" s="285"/>
      <c r="Q9" s="285"/>
      <c r="R9" s="285"/>
      <c r="S9" s="285"/>
      <c r="T9" s="285"/>
      <c r="U9" s="285"/>
      <c r="V9" s="285"/>
      <c r="W9" s="285"/>
      <c r="X9" s="285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2621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43"/>
      <c r="AW9" s="141"/>
      <c r="AX9" s="141"/>
      <c r="AY9" s="142"/>
      <c r="AZ9" s="43"/>
      <c r="BA9" s="141"/>
      <c r="BB9" s="141"/>
      <c r="BC9" s="142"/>
      <c r="BD9" s="296">
        <f>ROUND(ROUND(G10*AT9,0)*(1+AX16),0)+(ROUND(ROUND(S10*AT9,0)*(1+BB16),0))</f>
        <v>197</v>
      </c>
      <c r="BE9" s="22"/>
    </row>
    <row r="10" spans="1:58" ht="17.100000000000001" customHeight="1">
      <c r="A10" s="4">
        <v>15</v>
      </c>
      <c r="B10" s="5">
        <v>7642</v>
      </c>
      <c r="C10" s="6" t="s">
        <v>2258</v>
      </c>
      <c r="D10" s="139"/>
      <c r="E10" s="140"/>
      <c r="G10" s="261">
        <v>102</v>
      </c>
      <c r="H10" s="261"/>
      <c r="I10" s="9" t="s">
        <v>394</v>
      </c>
      <c r="J10" s="9"/>
      <c r="K10" s="19"/>
      <c r="L10" s="141"/>
      <c r="M10" s="141"/>
      <c r="N10" s="82"/>
      <c r="S10" s="261">
        <v>46</v>
      </c>
      <c r="T10" s="261"/>
      <c r="U10" s="9" t="s">
        <v>394</v>
      </c>
      <c r="V10" s="9"/>
      <c r="W10" s="19"/>
      <c r="X10" s="141"/>
      <c r="Y10" s="141"/>
      <c r="Z10" s="98" t="s">
        <v>2623</v>
      </c>
      <c r="AA10" s="61"/>
      <c r="AB10" s="61"/>
      <c r="AC10" s="61"/>
      <c r="AD10" s="61"/>
      <c r="AE10" s="61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208"/>
      <c r="AW10" s="209"/>
      <c r="AX10" s="209"/>
      <c r="AY10" s="210"/>
      <c r="AZ10" s="209"/>
      <c r="BA10" s="209"/>
      <c r="BB10" s="209"/>
      <c r="BC10" s="210"/>
      <c r="BD10" s="296">
        <f>ROUND(ROUND(G10*AG11,0)*(1+AX16),0)+(ROUND(ROUND(S10*AG11,0)*(1+BB16),0))</f>
        <v>177</v>
      </c>
      <c r="BE10" s="22"/>
    </row>
    <row r="11" spans="1:58" ht="17.100000000000001" customHeight="1">
      <c r="A11" s="4">
        <v>15</v>
      </c>
      <c r="B11" s="5">
        <v>7643</v>
      </c>
      <c r="C11" s="6" t="s">
        <v>2259</v>
      </c>
      <c r="D11" s="139"/>
      <c r="E11" s="140"/>
      <c r="F11" s="140"/>
      <c r="K11" s="78"/>
      <c r="L11" s="78"/>
      <c r="M11" s="51"/>
      <c r="N11" s="1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51"/>
      <c r="Z11" s="62" t="s">
        <v>2624</v>
      </c>
      <c r="AA11" s="63"/>
      <c r="AB11" s="63"/>
      <c r="AC11" s="63"/>
      <c r="AD11" s="63"/>
      <c r="AE11" s="63"/>
      <c r="AF11" s="17" t="s">
        <v>2622</v>
      </c>
      <c r="AG11" s="186">
        <v>0.9</v>
      </c>
      <c r="AH11" s="187"/>
      <c r="AI11" s="35" t="s">
        <v>2621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208"/>
      <c r="AW11" s="209"/>
      <c r="AX11" s="209"/>
      <c r="AY11" s="210"/>
      <c r="AZ11" s="209"/>
      <c r="BA11" s="209"/>
      <c r="BB11" s="209"/>
      <c r="BC11" s="210"/>
      <c r="BD11" s="296">
        <f>ROUND(ROUND(ROUND(G10*AG11,0)*AT11,0)*(1+AX16),0)+(ROUND(ROUND(ROUND(S10*AG11,0)*AT11,0)*(1+BB16),0))</f>
        <v>177</v>
      </c>
      <c r="BE11" s="22"/>
    </row>
    <row r="12" spans="1:58" ht="17.100000000000001" customHeight="1">
      <c r="A12" s="4">
        <v>15</v>
      </c>
      <c r="B12" s="5">
        <v>7644</v>
      </c>
      <c r="C12" s="6" t="s">
        <v>2663</v>
      </c>
      <c r="D12" s="247" t="s">
        <v>175</v>
      </c>
      <c r="E12" s="301"/>
      <c r="F12" s="301"/>
      <c r="G12" s="301"/>
      <c r="H12" s="301"/>
      <c r="I12" s="301"/>
      <c r="J12" s="301"/>
      <c r="K12" s="301"/>
      <c r="L12" s="301"/>
      <c r="M12" s="301"/>
      <c r="N12" s="13"/>
      <c r="O12" s="204" t="s">
        <v>1331</v>
      </c>
      <c r="P12" s="283"/>
      <c r="Q12" s="283"/>
      <c r="R12" s="283"/>
      <c r="S12" s="283"/>
      <c r="T12" s="283"/>
      <c r="U12" s="283"/>
      <c r="V12" s="283"/>
      <c r="W12" s="283"/>
      <c r="X12" s="283"/>
      <c r="Y12" s="41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34"/>
      <c r="AW12" s="30"/>
      <c r="AX12" s="30"/>
      <c r="AY12" s="31"/>
      <c r="AZ12" s="34"/>
      <c r="BA12" s="30"/>
      <c r="BB12" s="30"/>
      <c r="BC12" s="31"/>
      <c r="BD12" s="296">
        <f>ROUND(G10*(1+AX16),0)+(ROUND(S14*(1+BB16),0))</f>
        <v>262</v>
      </c>
      <c r="BE12" s="22"/>
    </row>
    <row r="13" spans="1:58" ht="17.100000000000001" customHeight="1">
      <c r="A13" s="4">
        <v>15</v>
      </c>
      <c r="B13" s="5">
        <v>7645</v>
      </c>
      <c r="C13" s="6" t="s">
        <v>2664</v>
      </c>
      <c r="D13" s="284"/>
      <c r="E13" s="301"/>
      <c r="F13" s="301"/>
      <c r="G13" s="301"/>
      <c r="H13" s="301"/>
      <c r="I13" s="301"/>
      <c r="J13" s="301"/>
      <c r="K13" s="301"/>
      <c r="L13" s="301"/>
      <c r="M13" s="301"/>
      <c r="N13" s="82"/>
      <c r="O13" s="284"/>
      <c r="P13" s="285"/>
      <c r="Q13" s="285"/>
      <c r="R13" s="285"/>
      <c r="S13" s="285"/>
      <c r="T13" s="285"/>
      <c r="U13" s="285"/>
      <c r="V13" s="285"/>
      <c r="W13" s="285"/>
      <c r="X13" s="285"/>
      <c r="Y13" s="142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2621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43"/>
      <c r="AW13" s="141"/>
      <c r="AX13" s="141"/>
      <c r="AY13" s="142"/>
      <c r="AZ13" s="43"/>
      <c r="BA13" s="141"/>
      <c r="BB13" s="141"/>
      <c r="BC13" s="142"/>
      <c r="BD13" s="296">
        <f>ROUND(ROUND(G10*AT13,0)*(1+AX16),0)+(ROUND(ROUND(S14*AT13,0)*(1+BB16),0))</f>
        <v>262</v>
      </c>
      <c r="BE13" s="22"/>
    </row>
    <row r="14" spans="1:58" ht="17.100000000000001" customHeight="1">
      <c r="A14" s="4">
        <v>15</v>
      </c>
      <c r="B14" s="5">
        <v>7646</v>
      </c>
      <c r="C14" s="6" t="s">
        <v>2260</v>
      </c>
      <c r="D14" s="139"/>
      <c r="E14" s="140"/>
      <c r="F14" s="77"/>
      <c r="G14" s="261">
        <v>102</v>
      </c>
      <c r="H14" s="261"/>
      <c r="I14" s="9" t="s">
        <v>394</v>
      </c>
      <c r="J14" s="9"/>
      <c r="K14" s="19"/>
      <c r="L14" s="141"/>
      <c r="M14" s="141"/>
      <c r="N14" s="82"/>
      <c r="S14" s="261">
        <v>89</v>
      </c>
      <c r="T14" s="261"/>
      <c r="U14" s="9" t="s">
        <v>394</v>
      </c>
      <c r="V14" s="9"/>
      <c r="W14" s="19"/>
      <c r="X14" s="141"/>
      <c r="Y14" s="141"/>
      <c r="Z14" s="98" t="s">
        <v>2623</v>
      </c>
      <c r="AA14" s="61"/>
      <c r="AB14" s="61"/>
      <c r="AC14" s="61"/>
      <c r="AD14" s="61"/>
      <c r="AE14" s="61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208" t="s">
        <v>444</v>
      </c>
      <c r="AW14" s="209"/>
      <c r="AX14" s="209"/>
      <c r="AY14" s="210"/>
      <c r="AZ14" s="209" t="s">
        <v>1206</v>
      </c>
      <c r="BA14" s="209"/>
      <c r="BB14" s="209"/>
      <c r="BC14" s="209"/>
      <c r="BD14" s="296">
        <f>ROUND(ROUND(G10*AG15,0)*(1+AX16),0)+(ROUND(ROUND(S14*AG15,0)*(1+BB16),0))</f>
        <v>235</v>
      </c>
      <c r="BE14" s="22"/>
    </row>
    <row r="15" spans="1:58" ht="17.100000000000001" customHeight="1">
      <c r="A15" s="4">
        <v>15</v>
      </c>
      <c r="B15" s="5">
        <v>7647</v>
      </c>
      <c r="C15" s="6" t="s">
        <v>2261</v>
      </c>
      <c r="D15" s="139"/>
      <c r="E15" s="140"/>
      <c r="F15" s="140"/>
      <c r="K15" s="78"/>
      <c r="L15" s="78"/>
      <c r="M15" s="51"/>
      <c r="N15" s="1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1"/>
      <c r="Z15" s="62" t="s">
        <v>2624</v>
      </c>
      <c r="AA15" s="63"/>
      <c r="AB15" s="63"/>
      <c r="AC15" s="63"/>
      <c r="AD15" s="63"/>
      <c r="AE15" s="63"/>
      <c r="AF15" s="17" t="s">
        <v>2622</v>
      </c>
      <c r="AG15" s="186">
        <v>0.9</v>
      </c>
      <c r="AH15" s="187"/>
      <c r="AI15" s="35" t="s">
        <v>2621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208"/>
      <c r="AW15" s="209"/>
      <c r="AX15" s="209"/>
      <c r="AY15" s="210"/>
      <c r="AZ15" s="209"/>
      <c r="BA15" s="209"/>
      <c r="BB15" s="209"/>
      <c r="BC15" s="209"/>
      <c r="BD15" s="296">
        <f>ROUND(ROUND(ROUND(G10*AG15,0)*AT15,0)*(1+AX16),0)+(ROUND(ROUND(ROUND(S14*AG15,0)*AT15,0)*(1+BB16),0))</f>
        <v>235</v>
      </c>
      <c r="BE15" s="22"/>
    </row>
    <row r="16" spans="1:58" ht="17.100000000000001" customHeight="1">
      <c r="A16" s="4">
        <v>15</v>
      </c>
      <c r="B16" s="5">
        <v>7648</v>
      </c>
      <c r="C16" s="6" t="s">
        <v>2665</v>
      </c>
      <c r="D16" s="139"/>
      <c r="E16" s="140"/>
      <c r="F16" s="140"/>
      <c r="G16" s="140"/>
      <c r="H16" s="96"/>
      <c r="I16" s="96"/>
      <c r="J16" s="96"/>
      <c r="K16" s="9"/>
      <c r="L16" s="9"/>
      <c r="M16" s="9"/>
      <c r="N16" s="13"/>
      <c r="O16" s="204" t="s">
        <v>1332</v>
      </c>
      <c r="P16" s="283"/>
      <c r="Q16" s="283"/>
      <c r="R16" s="283"/>
      <c r="S16" s="283"/>
      <c r="T16" s="283"/>
      <c r="U16" s="283"/>
      <c r="V16" s="283"/>
      <c r="W16" s="283"/>
      <c r="X16" s="283"/>
      <c r="Y16" s="41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 t="s">
        <v>2637</v>
      </c>
      <c r="AW16" s="40" t="s">
        <v>2622</v>
      </c>
      <c r="AX16" s="199">
        <v>0.25</v>
      </c>
      <c r="AY16" s="200"/>
      <c r="AZ16" s="149" t="s">
        <v>2638</v>
      </c>
      <c r="BA16" s="40" t="s">
        <v>2622</v>
      </c>
      <c r="BB16" s="199">
        <v>0.5</v>
      </c>
      <c r="BC16" s="199"/>
      <c r="BD16" s="296">
        <f>ROUND(G10*(1+AX16),0)+(ROUND(S18*(1+BB16),0))</f>
        <v>322</v>
      </c>
      <c r="BE16" s="22"/>
    </row>
    <row r="17" spans="1:57" ht="17.100000000000001" customHeight="1">
      <c r="A17" s="4">
        <v>15</v>
      </c>
      <c r="B17" s="5">
        <v>7649</v>
      </c>
      <c r="C17" s="6" t="s">
        <v>2666</v>
      </c>
      <c r="D17" s="140"/>
      <c r="E17" s="140"/>
      <c r="F17" s="140"/>
      <c r="G17" s="140"/>
      <c r="H17" s="96"/>
      <c r="I17" s="96"/>
      <c r="J17" s="96"/>
      <c r="K17" s="9"/>
      <c r="L17" s="9"/>
      <c r="M17" s="9"/>
      <c r="N17" s="13"/>
      <c r="O17" s="284"/>
      <c r="P17" s="285"/>
      <c r="Q17" s="285"/>
      <c r="R17" s="285"/>
      <c r="S17" s="285"/>
      <c r="T17" s="285"/>
      <c r="U17" s="285"/>
      <c r="V17" s="285"/>
      <c r="W17" s="285"/>
      <c r="X17" s="285"/>
      <c r="Y17" s="142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2621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148"/>
      <c r="AW17" s="149"/>
      <c r="AX17" s="77"/>
      <c r="AY17" s="39" t="s">
        <v>898</v>
      </c>
      <c r="AZ17" s="149"/>
      <c r="BA17" s="149"/>
      <c r="BC17" s="19" t="s">
        <v>898</v>
      </c>
      <c r="BD17" s="296">
        <f>ROUND(ROUND(G10*AT17,0)*(1+AX16),0)+(ROUND(ROUND(S18*AT17,0)*(1+BB16),0))</f>
        <v>322</v>
      </c>
      <c r="BE17" s="22"/>
    </row>
    <row r="18" spans="1:57" ht="17.100000000000001" customHeight="1">
      <c r="A18" s="4">
        <v>15</v>
      </c>
      <c r="B18" s="5">
        <v>7650</v>
      </c>
      <c r="C18" s="6" t="s">
        <v>2262</v>
      </c>
      <c r="D18" s="140"/>
      <c r="E18" s="140"/>
      <c r="F18" s="140"/>
      <c r="G18" s="140"/>
      <c r="H18" s="96"/>
      <c r="I18" s="96"/>
      <c r="J18" s="96"/>
      <c r="K18" s="9"/>
      <c r="L18" s="9"/>
      <c r="M18" s="9"/>
      <c r="N18" s="13"/>
      <c r="S18" s="261">
        <v>129</v>
      </c>
      <c r="T18" s="261"/>
      <c r="U18" s="9" t="s">
        <v>394</v>
      </c>
      <c r="V18" s="9"/>
      <c r="W18" s="19"/>
      <c r="X18" s="141"/>
      <c r="Y18" s="141"/>
      <c r="Z18" s="98" t="s">
        <v>2623</v>
      </c>
      <c r="AA18" s="61"/>
      <c r="AB18" s="61"/>
      <c r="AC18" s="61"/>
      <c r="AD18" s="61"/>
      <c r="AE18" s="61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34"/>
      <c r="AW18" s="30"/>
      <c r="AX18" s="30"/>
      <c r="AY18" s="31"/>
      <c r="AZ18" s="34"/>
      <c r="BA18" s="30"/>
      <c r="BB18" s="30"/>
      <c r="BC18" s="31"/>
      <c r="BD18" s="296">
        <f>ROUND(ROUND(G10*AG19,0)*(1+AX16),0)+(ROUND(ROUND(S18*AG19,0)*(1+BB16),0))</f>
        <v>289</v>
      </c>
      <c r="BE18" s="22"/>
    </row>
    <row r="19" spans="1:57" ht="17.100000000000001" customHeight="1">
      <c r="A19" s="4">
        <v>15</v>
      </c>
      <c r="B19" s="5">
        <v>7651</v>
      </c>
      <c r="C19" s="6" t="s">
        <v>2263</v>
      </c>
      <c r="D19" s="140"/>
      <c r="E19" s="140"/>
      <c r="F19" s="140"/>
      <c r="G19" s="140"/>
      <c r="H19" s="96"/>
      <c r="I19" s="96"/>
      <c r="J19" s="96"/>
      <c r="K19" s="9"/>
      <c r="L19" s="9"/>
      <c r="M19" s="9"/>
      <c r="N19" s="13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51"/>
      <c r="Z19" s="62" t="s">
        <v>2624</v>
      </c>
      <c r="AA19" s="63"/>
      <c r="AB19" s="63"/>
      <c r="AC19" s="63"/>
      <c r="AD19" s="63"/>
      <c r="AE19" s="63"/>
      <c r="AF19" s="17" t="s">
        <v>2622</v>
      </c>
      <c r="AG19" s="186">
        <v>0.9</v>
      </c>
      <c r="AH19" s="187"/>
      <c r="AI19" s="35" t="s">
        <v>2621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43"/>
      <c r="AW19" s="141"/>
      <c r="AX19" s="141"/>
      <c r="AY19" s="142"/>
      <c r="AZ19" s="43"/>
      <c r="BA19" s="141"/>
      <c r="BB19" s="141"/>
      <c r="BC19" s="142"/>
      <c r="BD19" s="296">
        <f>ROUND(ROUND(ROUND(G10*AG19,0)*AT19,0)*(1+AX16),0)+(ROUND(ROUND(ROUND(S18*AG19,0)*AT19,0)*(1+BB16),0))</f>
        <v>289</v>
      </c>
      <c r="BE19" s="22"/>
    </row>
    <row r="20" spans="1:57" ht="17.100000000000001" customHeight="1">
      <c r="A20" s="4">
        <v>15</v>
      </c>
      <c r="B20" s="5">
        <v>7652</v>
      </c>
      <c r="C20" s="6" t="s">
        <v>2667</v>
      </c>
      <c r="D20" s="139"/>
      <c r="E20" s="140"/>
      <c r="F20" s="140"/>
      <c r="G20" s="140"/>
      <c r="H20" s="96"/>
      <c r="I20" s="96"/>
      <c r="J20" s="96"/>
      <c r="K20" s="9"/>
      <c r="L20" s="9"/>
      <c r="M20" s="9"/>
      <c r="N20" s="13"/>
      <c r="O20" s="204" t="s">
        <v>1333</v>
      </c>
      <c r="P20" s="283"/>
      <c r="Q20" s="283"/>
      <c r="R20" s="283"/>
      <c r="S20" s="283"/>
      <c r="T20" s="283"/>
      <c r="U20" s="283"/>
      <c r="V20" s="283"/>
      <c r="W20" s="283"/>
      <c r="X20" s="283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40"/>
      <c r="AX20" s="199"/>
      <c r="AY20" s="200"/>
      <c r="AZ20" s="149"/>
      <c r="BA20" s="40"/>
      <c r="BB20" s="199"/>
      <c r="BC20" s="199"/>
      <c r="BD20" s="296">
        <f>ROUND(G10*(1+AX16),0)+(ROUND(S22*(1+BB16),0))</f>
        <v>376</v>
      </c>
      <c r="BE20" s="22"/>
    </row>
    <row r="21" spans="1:57" ht="17.100000000000001" customHeight="1">
      <c r="A21" s="4">
        <v>15</v>
      </c>
      <c r="B21" s="5">
        <v>7653</v>
      </c>
      <c r="C21" s="6" t="s">
        <v>2668</v>
      </c>
      <c r="D21" s="140"/>
      <c r="E21" s="140"/>
      <c r="F21" s="140"/>
      <c r="G21" s="140"/>
      <c r="H21" s="96"/>
      <c r="I21" s="96"/>
      <c r="J21" s="96"/>
      <c r="K21" s="9"/>
      <c r="L21" s="9"/>
      <c r="M21" s="9"/>
      <c r="N21" s="13"/>
      <c r="O21" s="284"/>
      <c r="P21" s="285"/>
      <c r="Q21" s="285"/>
      <c r="R21" s="285"/>
      <c r="S21" s="285"/>
      <c r="T21" s="285"/>
      <c r="U21" s="285"/>
      <c r="V21" s="285"/>
      <c r="W21" s="285"/>
      <c r="X21" s="285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2621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77"/>
      <c r="AY21" s="39"/>
      <c r="AZ21" s="149"/>
      <c r="BA21" s="149"/>
      <c r="BC21" s="19"/>
      <c r="BD21" s="296">
        <f>ROUND(ROUND(G10*AT21,0)*(1+AX16),0)+(ROUND(ROUND(S22*AT21,0)*(1+BB16),0))</f>
        <v>376</v>
      </c>
      <c r="BE21" s="22"/>
    </row>
    <row r="22" spans="1:57" ht="17.100000000000001" customHeight="1">
      <c r="A22" s="4">
        <v>15</v>
      </c>
      <c r="B22" s="5">
        <v>7654</v>
      </c>
      <c r="C22" s="6" t="s">
        <v>2264</v>
      </c>
      <c r="D22" s="140"/>
      <c r="E22" s="140"/>
      <c r="F22" s="140"/>
      <c r="G22" s="140"/>
      <c r="H22" s="96"/>
      <c r="I22" s="96"/>
      <c r="J22" s="96"/>
      <c r="K22" s="9"/>
      <c r="L22" s="9"/>
      <c r="M22" s="9"/>
      <c r="N22" s="13"/>
      <c r="S22" s="261">
        <v>165</v>
      </c>
      <c r="T22" s="261"/>
      <c r="U22" s="9" t="s">
        <v>394</v>
      </c>
      <c r="V22" s="9"/>
      <c r="W22" s="19"/>
      <c r="X22" s="141"/>
      <c r="Y22" s="141"/>
      <c r="Z22" s="98" t="s">
        <v>2623</v>
      </c>
      <c r="AA22" s="61"/>
      <c r="AB22" s="61"/>
      <c r="AC22" s="61"/>
      <c r="AD22" s="61"/>
      <c r="AE22" s="61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34"/>
      <c r="AW22" s="30"/>
      <c r="AX22" s="30"/>
      <c r="AY22" s="31"/>
      <c r="AZ22" s="34"/>
      <c r="BA22" s="30"/>
      <c r="BB22" s="30"/>
      <c r="BC22" s="31"/>
      <c r="BD22" s="296">
        <f>ROUND(ROUND(G10*AG23,0)*(1+AX16),0)+(ROUND(ROUND(S22*AG23,0)*(1+BB16),0))</f>
        <v>339</v>
      </c>
      <c r="BE22" s="22"/>
    </row>
    <row r="23" spans="1:57" ht="17.100000000000001" customHeight="1">
      <c r="A23" s="4">
        <v>15</v>
      </c>
      <c r="B23" s="5">
        <v>7655</v>
      </c>
      <c r="C23" s="6" t="s">
        <v>2265</v>
      </c>
      <c r="D23" s="140"/>
      <c r="E23" s="140"/>
      <c r="F23" s="140"/>
      <c r="G23" s="140"/>
      <c r="H23" s="96"/>
      <c r="I23" s="96"/>
      <c r="J23" s="96"/>
      <c r="K23" s="9"/>
      <c r="L23" s="9"/>
      <c r="M23" s="9"/>
      <c r="N23" s="13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51"/>
      <c r="Z23" s="62" t="s">
        <v>2624</v>
      </c>
      <c r="AA23" s="63"/>
      <c r="AB23" s="63"/>
      <c r="AC23" s="63"/>
      <c r="AD23" s="63"/>
      <c r="AE23" s="63"/>
      <c r="AF23" s="17" t="s">
        <v>2622</v>
      </c>
      <c r="AG23" s="186">
        <v>0.9</v>
      </c>
      <c r="AH23" s="187"/>
      <c r="AI23" s="35" t="s">
        <v>2621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43"/>
      <c r="AW23" s="141"/>
      <c r="AX23" s="141"/>
      <c r="AY23" s="142"/>
      <c r="AZ23" s="43"/>
      <c r="BA23" s="141"/>
      <c r="BB23" s="141"/>
      <c r="BC23" s="142"/>
      <c r="BD23" s="296">
        <f>ROUND(ROUND(ROUND(G10*AG23,0)*AT23,0)*(1+AX16),0)+(ROUND(ROUND(ROUND(S22*AG23,0)*AT23,0)*(1+BB16),0))</f>
        <v>339</v>
      </c>
      <c r="BE23" s="22"/>
    </row>
    <row r="24" spans="1:57" ht="17.100000000000001" customHeight="1">
      <c r="A24" s="4">
        <v>15</v>
      </c>
      <c r="B24" s="5">
        <v>7656</v>
      </c>
      <c r="C24" s="6" t="s">
        <v>2669</v>
      </c>
      <c r="D24" s="188" t="s">
        <v>1277</v>
      </c>
      <c r="E24" s="283"/>
      <c r="F24" s="283"/>
      <c r="G24" s="283"/>
      <c r="H24" s="283"/>
      <c r="I24" s="283"/>
      <c r="J24" s="283"/>
      <c r="K24" s="283"/>
      <c r="L24" s="283"/>
      <c r="M24" s="283"/>
      <c r="N24" s="10"/>
      <c r="O24" s="204" t="s">
        <v>1330</v>
      </c>
      <c r="P24" s="283"/>
      <c r="Q24" s="283"/>
      <c r="R24" s="283"/>
      <c r="S24" s="283"/>
      <c r="T24" s="283"/>
      <c r="U24" s="283"/>
      <c r="V24" s="283"/>
      <c r="W24" s="283"/>
      <c r="X24" s="283"/>
      <c r="Y24" s="41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34"/>
      <c r="AW24" s="30"/>
      <c r="AX24" s="30"/>
      <c r="AY24" s="31"/>
      <c r="AZ24" s="34"/>
      <c r="BA24" s="30"/>
      <c r="BB24" s="30"/>
      <c r="BC24" s="31"/>
      <c r="BD24" s="296">
        <f>ROUND(G26*(1+AX16),0)+(ROUND(S26*(1+BB16),0))</f>
        <v>250</v>
      </c>
      <c r="BE24" s="22"/>
    </row>
    <row r="25" spans="1:57" ht="17.100000000000001" customHeight="1">
      <c r="A25" s="4">
        <v>15</v>
      </c>
      <c r="B25" s="5">
        <v>7657</v>
      </c>
      <c r="C25" s="6" t="s">
        <v>2670</v>
      </c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82"/>
      <c r="O25" s="284"/>
      <c r="P25" s="285"/>
      <c r="Q25" s="285"/>
      <c r="R25" s="285"/>
      <c r="S25" s="285"/>
      <c r="T25" s="285"/>
      <c r="U25" s="285"/>
      <c r="V25" s="285"/>
      <c r="W25" s="285"/>
      <c r="X25" s="285"/>
      <c r="Y25" s="142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2621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43"/>
      <c r="AW25" s="141"/>
      <c r="AX25" s="141"/>
      <c r="AY25" s="142"/>
      <c r="AZ25" s="43"/>
      <c r="BA25" s="141"/>
      <c r="BB25" s="141"/>
      <c r="BC25" s="142"/>
      <c r="BD25" s="296">
        <f>ROUND(ROUND(G26*AT25,0)*(1+AX16),0)+(ROUND(ROUND(S26*AT25,0)*(1+BB16),0))</f>
        <v>250</v>
      </c>
      <c r="BE25" s="22"/>
    </row>
    <row r="26" spans="1:57" ht="17.100000000000001" customHeight="1">
      <c r="A26" s="4">
        <v>15</v>
      </c>
      <c r="B26" s="5">
        <v>7658</v>
      </c>
      <c r="C26" s="6" t="s">
        <v>2266</v>
      </c>
      <c r="D26" s="139"/>
      <c r="E26" s="140"/>
      <c r="G26" s="261">
        <v>148</v>
      </c>
      <c r="H26" s="261"/>
      <c r="I26" s="9" t="s">
        <v>394</v>
      </c>
      <c r="J26" s="9"/>
      <c r="K26" s="19"/>
      <c r="L26" s="141"/>
      <c r="M26" s="141"/>
      <c r="N26" s="82"/>
      <c r="S26" s="261">
        <v>43</v>
      </c>
      <c r="T26" s="261"/>
      <c r="U26" s="9" t="s">
        <v>394</v>
      </c>
      <c r="V26" s="9"/>
      <c r="W26" s="19"/>
      <c r="X26" s="141"/>
      <c r="Y26" s="141"/>
      <c r="Z26" s="98" t="s">
        <v>2623</v>
      </c>
      <c r="AA26" s="61"/>
      <c r="AB26" s="61"/>
      <c r="AC26" s="61"/>
      <c r="AD26" s="61"/>
      <c r="AE26" s="61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208"/>
      <c r="AW26" s="209"/>
      <c r="AX26" s="209"/>
      <c r="AY26" s="210"/>
      <c r="AZ26" s="209"/>
      <c r="BA26" s="209"/>
      <c r="BB26" s="209"/>
      <c r="BC26" s="209"/>
      <c r="BD26" s="296">
        <f>ROUND(ROUND(G26*AG27,0)*(1+AX16),0)+(ROUND(ROUND(S26*AG27,0)*(1+BB16),0))</f>
        <v>225</v>
      </c>
      <c r="BE26" s="22"/>
    </row>
    <row r="27" spans="1:57" ht="17.100000000000001" customHeight="1">
      <c r="A27" s="4">
        <v>15</v>
      </c>
      <c r="B27" s="5">
        <v>7659</v>
      </c>
      <c r="C27" s="6" t="s">
        <v>2267</v>
      </c>
      <c r="D27" s="139"/>
      <c r="E27" s="140"/>
      <c r="F27" s="140"/>
      <c r="K27" s="78"/>
      <c r="L27" s="78"/>
      <c r="M27" s="51"/>
      <c r="N27" s="13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51"/>
      <c r="Z27" s="62" t="s">
        <v>2624</v>
      </c>
      <c r="AA27" s="63"/>
      <c r="AB27" s="63"/>
      <c r="AC27" s="63"/>
      <c r="AD27" s="63"/>
      <c r="AE27" s="63"/>
      <c r="AF27" s="17" t="s">
        <v>2622</v>
      </c>
      <c r="AG27" s="186">
        <v>0.9</v>
      </c>
      <c r="AH27" s="187"/>
      <c r="AI27" s="35" t="s">
        <v>2621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208"/>
      <c r="AW27" s="209"/>
      <c r="AX27" s="209"/>
      <c r="AY27" s="210"/>
      <c r="AZ27" s="209"/>
      <c r="BA27" s="209"/>
      <c r="BB27" s="209"/>
      <c r="BC27" s="209"/>
      <c r="BD27" s="296">
        <f>ROUND(ROUND(ROUND(G26*AG27,0)*AT27,0)*(1+AX16),0)+(ROUND(ROUND(ROUND(S26*AG27,0)*AT27,0)*(1+BB16),0))</f>
        <v>225</v>
      </c>
      <c r="BE27" s="22"/>
    </row>
    <row r="28" spans="1:57" ht="17.100000000000001" customHeight="1">
      <c r="A28" s="4">
        <v>15</v>
      </c>
      <c r="B28" s="5">
        <v>7660</v>
      </c>
      <c r="C28" s="6" t="s">
        <v>2671</v>
      </c>
      <c r="D28" s="247" t="s">
        <v>1277</v>
      </c>
      <c r="E28" s="301"/>
      <c r="F28" s="301"/>
      <c r="G28" s="301"/>
      <c r="H28" s="301"/>
      <c r="I28" s="301"/>
      <c r="J28" s="301"/>
      <c r="K28" s="301"/>
      <c r="L28" s="301"/>
      <c r="M28" s="301"/>
      <c r="N28" s="13"/>
      <c r="O28" s="204" t="s">
        <v>1331</v>
      </c>
      <c r="P28" s="283"/>
      <c r="Q28" s="283"/>
      <c r="R28" s="283"/>
      <c r="S28" s="283"/>
      <c r="T28" s="283"/>
      <c r="U28" s="283"/>
      <c r="V28" s="283"/>
      <c r="W28" s="283"/>
      <c r="X28" s="283"/>
      <c r="Y28" s="41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148"/>
      <c r="AW28" s="40"/>
      <c r="AX28" s="199"/>
      <c r="AY28" s="200"/>
      <c r="AZ28" s="149"/>
      <c r="BA28" s="40"/>
      <c r="BB28" s="199"/>
      <c r="BC28" s="199"/>
      <c r="BD28" s="296">
        <f>ROUND(G26*(1+AX16),0)+(ROUND(S30*(1+BB16),0))</f>
        <v>310</v>
      </c>
      <c r="BE28" s="22"/>
    </row>
    <row r="29" spans="1:57" ht="17.100000000000001" customHeight="1">
      <c r="A29" s="4">
        <v>15</v>
      </c>
      <c r="B29" s="5">
        <v>7661</v>
      </c>
      <c r="C29" s="6" t="s">
        <v>2672</v>
      </c>
      <c r="D29" s="284"/>
      <c r="E29" s="301"/>
      <c r="F29" s="301"/>
      <c r="G29" s="301"/>
      <c r="H29" s="301"/>
      <c r="I29" s="301"/>
      <c r="J29" s="301"/>
      <c r="K29" s="301"/>
      <c r="L29" s="301"/>
      <c r="M29" s="301"/>
      <c r="N29" s="82"/>
      <c r="O29" s="284"/>
      <c r="P29" s="285"/>
      <c r="Q29" s="285"/>
      <c r="R29" s="285"/>
      <c r="S29" s="285"/>
      <c r="T29" s="285"/>
      <c r="U29" s="285"/>
      <c r="V29" s="285"/>
      <c r="W29" s="285"/>
      <c r="X29" s="285"/>
      <c r="Y29" s="142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2621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148"/>
      <c r="AW29" s="149"/>
      <c r="AX29" s="77"/>
      <c r="AY29" s="39"/>
      <c r="AZ29" s="149"/>
      <c r="BA29" s="149"/>
      <c r="BC29" s="19"/>
      <c r="BD29" s="296">
        <f>ROUND(ROUND(G26*AT29,0)*(1+AX16),0)+(ROUND(ROUND(S30*AT29,0)*(1+BB16),0))</f>
        <v>310</v>
      </c>
      <c r="BE29" s="22"/>
    </row>
    <row r="30" spans="1:57" ht="17.100000000000001" customHeight="1">
      <c r="A30" s="4">
        <v>15</v>
      </c>
      <c r="B30" s="5">
        <v>7662</v>
      </c>
      <c r="C30" s="6" t="s">
        <v>2268</v>
      </c>
      <c r="D30" s="139"/>
      <c r="E30" s="140"/>
      <c r="F30" s="77"/>
      <c r="G30" s="261">
        <v>148</v>
      </c>
      <c r="H30" s="261"/>
      <c r="I30" s="9" t="s">
        <v>394</v>
      </c>
      <c r="J30" s="9"/>
      <c r="K30" s="19"/>
      <c r="L30" s="141"/>
      <c r="M30" s="141"/>
      <c r="N30" s="82"/>
      <c r="S30" s="261">
        <v>83</v>
      </c>
      <c r="T30" s="261"/>
      <c r="U30" s="9" t="s">
        <v>394</v>
      </c>
      <c r="V30" s="9"/>
      <c r="W30" s="19"/>
      <c r="X30" s="141"/>
      <c r="Y30" s="141"/>
      <c r="Z30" s="98" t="s">
        <v>2623</v>
      </c>
      <c r="AA30" s="61"/>
      <c r="AB30" s="61"/>
      <c r="AC30" s="61"/>
      <c r="AD30" s="61"/>
      <c r="AE30" s="61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208"/>
      <c r="AW30" s="209"/>
      <c r="AX30" s="209"/>
      <c r="AY30" s="210"/>
      <c r="AZ30" s="209"/>
      <c r="BA30" s="209"/>
      <c r="BB30" s="209"/>
      <c r="BC30" s="209"/>
      <c r="BD30" s="296">
        <f>ROUND(ROUND(G26*AG31,0)*(1+AX16),0)+(ROUND(ROUND(S30*AG31,0)*(1+BB16),0))</f>
        <v>279</v>
      </c>
      <c r="BE30" s="22"/>
    </row>
    <row r="31" spans="1:57" ht="16.5" customHeight="1">
      <c r="A31" s="4">
        <v>15</v>
      </c>
      <c r="B31" s="5">
        <v>7663</v>
      </c>
      <c r="C31" s="6" t="s">
        <v>2269</v>
      </c>
      <c r="D31" s="139"/>
      <c r="E31" s="140"/>
      <c r="F31" s="140"/>
      <c r="K31" s="78"/>
      <c r="L31" s="78"/>
      <c r="M31" s="51"/>
      <c r="N31" s="13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51"/>
      <c r="Z31" s="62" t="s">
        <v>2624</v>
      </c>
      <c r="AA31" s="63"/>
      <c r="AB31" s="63"/>
      <c r="AC31" s="63"/>
      <c r="AD31" s="63"/>
      <c r="AE31" s="63"/>
      <c r="AF31" s="17" t="s">
        <v>2622</v>
      </c>
      <c r="AG31" s="186">
        <v>0.9</v>
      </c>
      <c r="AH31" s="187"/>
      <c r="AI31" s="35" t="s">
        <v>2621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V31" s="208"/>
      <c r="AW31" s="209"/>
      <c r="AX31" s="209"/>
      <c r="AY31" s="210"/>
      <c r="AZ31" s="209"/>
      <c r="BA31" s="209"/>
      <c r="BB31" s="209"/>
      <c r="BC31" s="209"/>
      <c r="BD31" s="296">
        <f>ROUND(ROUND(ROUND(G26*AG31,0)*AT31,0)*(1+AX16),0)+(ROUND(ROUND(ROUND(S30*AG31,0)*AT31,0)*(1+BB16),0))</f>
        <v>279</v>
      </c>
      <c r="BE31" s="22"/>
    </row>
    <row r="32" spans="1:57" ht="17.100000000000001" customHeight="1">
      <c r="A32" s="4">
        <v>15</v>
      </c>
      <c r="B32" s="5">
        <v>7664</v>
      </c>
      <c r="C32" s="6" t="s">
        <v>2673</v>
      </c>
      <c r="D32" s="139"/>
      <c r="E32" s="140"/>
      <c r="F32" s="140"/>
      <c r="G32" s="140"/>
      <c r="H32" s="96"/>
      <c r="I32" s="96"/>
      <c r="J32" s="96"/>
      <c r="K32" s="9"/>
      <c r="L32" s="9"/>
      <c r="M32" s="9"/>
      <c r="N32" s="13"/>
      <c r="O32" s="204" t="s">
        <v>1332</v>
      </c>
      <c r="P32" s="283"/>
      <c r="Q32" s="283"/>
      <c r="R32" s="283"/>
      <c r="S32" s="283"/>
      <c r="T32" s="283"/>
      <c r="U32" s="283"/>
      <c r="V32" s="283"/>
      <c r="W32" s="283"/>
      <c r="X32" s="283"/>
      <c r="Y32" s="41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V32" s="148"/>
      <c r="AW32" s="40"/>
      <c r="AX32" s="199"/>
      <c r="AY32" s="200"/>
      <c r="AZ32" s="149"/>
      <c r="BA32" s="40"/>
      <c r="BB32" s="199"/>
      <c r="BC32" s="199"/>
      <c r="BD32" s="296">
        <f>ROUND(G26*(1+AX16),0)+(ROUND(S34*(1+BB16),0))</f>
        <v>364</v>
      </c>
      <c r="BE32" s="22"/>
    </row>
    <row r="33" spans="1:57" ht="17.100000000000001" customHeight="1">
      <c r="A33" s="4">
        <v>15</v>
      </c>
      <c r="B33" s="5">
        <v>7665</v>
      </c>
      <c r="C33" s="6" t="s">
        <v>2674</v>
      </c>
      <c r="D33" s="140"/>
      <c r="E33" s="140"/>
      <c r="F33" s="140"/>
      <c r="G33" s="140"/>
      <c r="H33" s="96"/>
      <c r="I33" s="96"/>
      <c r="J33" s="96"/>
      <c r="K33" s="9"/>
      <c r="L33" s="9"/>
      <c r="M33" s="9"/>
      <c r="N33" s="13"/>
      <c r="O33" s="284"/>
      <c r="P33" s="285"/>
      <c r="Q33" s="285"/>
      <c r="R33" s="285"/>
      <c r="S33" s="285"/>
      <c r="T33" s="285"/>
      <c r="U33" s="285"/>
      <c r="V33" s="285"/>
      <c r="W33" s="285"/>
      <c r="X33" s="285"/>
      <c r="Y33" s="142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2621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186">
        <v>1</v>
      </c>
      <c r="AU33" s="187"/>
      <c r="AV33" s="148"/>
      <c r="AW33" s="149"/>
      <c r="AX33" s="77"/>
      <c r="AY33" s="39"/>
      <c r="AZ33" s="149"/>
      <c r="BA33" s="149"/>
      <c r="BC33" s="19"/>
      <c r="BD33" s="296">
        <f>ROUND(ROUND(G26*AT33,0)*(1+AX16),0)+(ROUND(ROUND(S34*AT33,0)*(1+BB16),0))</f>
        <v>364</v>
      </c>
      <c r="BE33" s="22"/>
    </row>
    <row r="34" spans="1:57" ht="17.100000000000001" customHeight="1">
      <c r="A34" s="4">
        <v>15</v>
      </c>
      <c r="B34" s="5">
        <v>7666</v>
      </c>
      <c r="C34" s="6" t="s">
        <v>2270</v>
      </c>
      <c r="D34" s="140"/>
      <c r="E34" s="140"/>
      <c r="F34" s="140"/>
      <c r="G34" s="140"/>
      <c r="H34" s="96"/>
      <c r="I34" s="96"/>
      <c r="J34" s="96"/>
      <c r="K34" s="9"/>
      <c r="L34" s="9"/>
      <c r="M34" s="9"/>
      <c r="N34" s="13"/>
      <c r="S34" s="261">
        <v>119</v>
      </c>
      <c r="T34" s="261"/>
      <c r="U34" s="9" t="s">
        <v>394</v>
      </c>
      <c r="V34" s="9"/>
      <c r="W34" s="19"/>
      <c r="X34" s="141"/>
      <c r="Y34" s="141"/>
      <c r="Z34" s="98" t="s">
        <v>2623</v>
      </c>
      <c r="AA34" s="61"/>
      <c r="AB34" s="61"/>
      <c r="AC34" s="61"/>
      <c r="AD34" s="61"/>
      <c r="AE34" s="61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V34" s="34"/>
      <c r="AW34" s="30"/>
      <c r="AX34" s="30"/>
      <c r="AY34" s="31"/>
      <c r="AZ34" s="34"/>
      <c r="BA34" s="30"/>
      <c r="BB34" s="30"/>
      <c r="BC34" s="31"/>
      <c r="BD34" s="296">
        <f>ROUND(ROUND(G26*AG35,0)*(1+AX16),0)+(ROUND(ROUND(S34*AG35,0)*(1+BB16),0))</f>
        <v>327</v>
      </c>
      <c r="BE34" s="22"/>
    </row>
    <row r="35" spans="1:57" ht="17.100000000000001" customHeight="1">
      <c r="A35" s="4">
        <v>15</v>
      </c>
      <c r="B35" s="5">
        <v>7667</v>
      </c>
      <c r="C35" s="6" t="s">
        <v>2271</v>
      </c>
      <c r="D35" s="140"/>
      <c r="E35" s="140"/>
      <c r="F35" s="140"/>
      <c r="G35" s="140"/>
      <c r="H35" s="96"/>
      <c r="I35" s="96"/>
      <c r="J35" s="96"/>
      <c r="K35" s="9"/>
      <c r="L35" s="9"/>
      <c r="M35" s="9"/>
      <c r="N35" s="13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51"/>
      <c r="Z35" s="62" t="s">
        <v>2624</v>
      </c>
      <c r="AA35" s="63"/>
      <c r="AB35" s="63"/>
      <c r="AC35" s="63"/>
      <c r="AD35" s="63"/>
      <c r="AE35" s="63"/>
      <c r="AF35" s="17" t="s">
        <v>2622</v>
      </c>
      <c r="AG35" s="186">
        <v>0.9</v>
      </c>
      <c r="AH35" s="187"/>
      <c r="AI35" s="35" t="s">
        <v>2621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186">
        <v>1</v>
      </c>
      <c r="AU35" s="187"/>
      <c r="AV35" s="43"/>
      <c r="AW35" s="141"/>
      <c r="AX35" s="141"/>
      <c r="AY35" s="142"/>
      <c r="AZ35" s="43"/>
      <c r="BA35" s="141"/>
      <c r="BB35" s="141"/>
      <c r="BC35" s="142"/>
      <c r="BD35" s="296">
        <f>ROUND(ROUND(ROUND(G26*AG35,0)*AT35,0)*(1+AX16),0)+(ROUND(ROUND(ROUND(S34*AG35,0)*AT35,0)*(1+BB16),0))</f>
        <v>327</v>
      </c>
      <c r="BE35" s="22"/>
    </row>
    <row r="36" spans="1:57" ht="17.100000000000001" customHeight="1">
      <c r="A36" s="4">
        <v>15</v>
      </c>
      <c r="B36" s="5">
        <v>7668</v>
      </c>
      <c r="C36" s="6" t="s">
        <v>2675</v>
      </c>
      <c r="D36" s="188" t="s">
        <v>1299</v>
      </c>
      <c r="E36" s="283"/>
      <c r="F36" s="283"/>
      <c r="G36" s="283"/>
      <c r="H36" s="283"/>
      <c r="I36" s="283"/>
      <c r="J36" s="283"/>
      <c r="K36" s="283"/>
      <c r="L36" s="283"/>
      <c r="M36" s="283"/>
      <c r="N36" s="10"/>
      <c r="O36" s="204" t="s">
        <v>1330</v>
      </c>
      <c r="P36" s="283"/>
      <c r="Q36" s="283"/>
      <c r="R36" s="283"/>
      <c r="S36" s="283"/>
      <c r="T36" s="283"/>
      <c r="U36" s="283"/>
      <c r="V36" s="283"/>
      <c r="W36" s="283"/>
      <c r="X36" s="283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V36" s="34"/>
      <c r="AW36" s="30"/>
      <c r="AX36" s="30"/>
      <c r="AY36" s="31"/>
      <c r="AZ36" s="34"/>
      <c r="BA36" s="30"/>
      <c r="BB36" s="30"/>
      <c r="BC36" s="31"/>
      <c r="BD36" s="296">
        <f>ROUND(G38*(1+AX16),0)+(ROUND(S38*(1+BB16),0))</f>
        <v>299</v>
      </c>
      <c r="BE36" s="22"/>
    </row>
    <row r="37" spans="1:57" ht="17.100000000000001" customHeight="1">
      <c r="A37" s="4">
        <v>15</v>
      </c>
      <c r="B37" s="5">
        <v>7669</v>
      </c>
      <c r="C37" s="6" t="s">
        <v>2676</v>
      </c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82"/>
      <c r="O37" s="284"/>
      <c r="P37" s="285"/>
      <c r="Q37" s="285"/>
      <c r="R37" s="285"/>
      <c r="S37" s="285"/>
      <c r="T37" s="285"/>
      <c r="U37" s="285"/>
      <c r="V37" s="285"/>
      <c r="W37" s="285"/>
      <c r="X37" s="285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2621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V37" s="43"/>
      <c r="AW37" s="141"/>
      <c r="AX37" s="141"/>
      <c r="AY37" s="142"/>
      <c r="AZ37" s="43"/>
      <c r="BA37" s="141"/>
      <c r="BB37" s="141"/>
      <c r="BC37" s="142"/>
      <c r="BD37" s="296">
        <f>ROUND(ROUND(G38*AT37,0)*(1+AX16),0)+(ROUND(ROUND(S38*AT37,0)*(1+BB16),0))</f>
        <v>299</v>
      </c>
      <c r="BE37" s="22"/>
    </row>
    <row r="38" spans="1:57" ht="17.100000000000001" customHeight="1">
      <c r="A38" s="4">
        <v>15</v>
      </c>
      <c r="B38" s="5">
        <v>7670</v>
      </c>
      <c r="C38" s="6" t="s">
        <v>2272</v>
      </c>
      <c r="D38" s="139"/>
      <c r="E38" s="140"/>
      <c r="G38" s="261">
        <v>191</v>
      </c>
      <c r="H38" s="261"/>
      <c r="I38" s="9" t="s">
        <v>394</v>
      </c>
      <c r="J38" s="9"/>
      <c r="K38" s="19"/>
      <c r="L38" s="141"/>
      <c r="M38" s="141"/>
      <c r="N38" s="82"/>
      <c r="S38" s="261">
        <v>40</v>
      </c>
      <c r="T38" s="261"/>
      <c r="U38" s="9" t="s">
        <v>394</v>
      </c>
      <c r="V38" s="9"/>
      <c r="W38" s="19"/>
      <c r="X38" s="141"/>
      <c r="Y38" s="141"/>
      <c r="Z38" s="98" t="s">
        <v>2623</v>
      </c>
      <c r="AA38" s="61"/>
      <c r="AB38" s="61"/>
      <c r="AC38" s="61"/>
      <c r="AD38" s="61"/>
      <c r="AE38" s="61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34"/>
      <c r="AW38" s="30"/>
      <c r="AX38" s="30"/>
      <c r="AY38" s="31"/>
      <c r="AZ38" s="34"/>
      <c r="BA38" s="30"/>
      <c r="BB38" s="30"/>
      <c r="BC38" s="31"/>
      <c r="BD38" s="296">
        <f>ROUND(ROUND(G38*AG39,0)*(1+AX16),0)+(ROUND(ROUND(S38*AG39,0)*(1+BB16),0))</f>
        <v>269</v>
      </c>
      <c r="BE38" s="22"/>
    </row>
    <row r="39" spans="1:57" ht="17.100000000000001" customHeight="1">
      <c r="A39" s="4">
        <v>15</v>
      </c>
      <c r="B39" s="5">
        <v>7671</v>
      </c>
      <c r="C39" s="6" t="s">
        <v>2273</v>
      </c>
      <c r="D39" s="139"/>
      <c r="E39" s="140"/>
      <c r="F39" s="140"/>
      <c r="G39" s="77"/>
      <c r="H39" s="77"/>
      <c r="I39" s="77"/>
      <c r="J39" s="77"/>
      <c r="K39" s="77"/>
      <c r="L39" s="77"/>
      <c r="M39" s="19"/>
      <c r="N39" s="13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52"/>
      <c r="Z39" s="62" t="s">
        <v>2624</v>
      </c>
      <c r="AA39" s="63"/>
      <c r="AB39" s="63"/>
      <c r="AC39" s="63"/>
      <c r="AD39" s="63"/>
      <c r="AE39" s="63"/>
      <c r="AF39" s="17" t="s">
        <v>2622</v>
      </c>
      <c r="AG39" s="186">
        <v>0.9</v>
      </c>
      <c r="AH39" s="187"/>
      <c r="AI39" s="35" t="s">
        <v>2621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43"/>
      <c r="AW39" s="141"/>
      <c r="AX39" s="141"/>
      <c r="AY39" s="142"/>
      <c r="AZ39" s="43"/>
      <c r="BA39" s="141"/>
      <c r="BB39" s="141"/>
      <c r="BC39" s="142"/>
      <c r="BD39" s="18">
        <f>ROUND(ROUND(ROUND(G38*AG39,0)*AT39,0)*(1+AX16),0)+(ROUND(ROUND(ROUND(S38*AG39,0)*AT39,0)*(1+BB16),0))</f>
        <v>269</v>
      </c>
      <c r="BE39" s="22"/>
    </row>
    <row r="40" spans="1:57" ht="17.100000000000001" customHeight="1">
      <c r="A40" s="4">
        <v>15</v>
      </c>
      <c r="B40" s="5">
        <v>7672</v>
      </c>
      <c r="C40" s="6" t="s">
        <v>2677</v>
      </c>
      <c r="D40" s="247" t="s">
        <v>1299</v>
      </c>
      <c r="E40" s="301"/>
      <c r="F40" s="301"/>
      <c r="G40" s="301"/>
      <c r="H40" s="301"/>
      <c r="I40" s="301"/>
      <c r="J40" s="301"/>
      <c r="K40" s="301"/>
      <c r="L40" s="301"/>
      <c r="M40" s="301"/>
      <c r="N40" s="13"/>
      <c r="O40" s="204" t="s">
        <v>1331</v>
      </c>
      <c r="P40" s="283"/>
      <c r="Q40" s="283"/>
      <c r="R40" s="283"/>
      <c r="S40" s="283"/>
      <c r="T40" s="283"/>
      <c r="U40" s="283"/>
      <c r="V40" s="283"/>
      <c r="W40" s="283"/>
      <c r="X40" s="283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34"/>
      <c r="AW40" s="30"/>
      <c r="AX40" s="30"/>
      <c r="AY40" s="31"/>
      <c r="AZ40" s="34"/>
      <c r="BA40" s="30"/>
      <c r="BB40" s="30"/>
      <c r="BC40" s="31"/>
      <c r="BD40" s="296">
        <f>ROUND(G38*(1+AX16),0)+(ROUND(S42*(1+BB16),0))</f>
        <v>353</v>
      </c>
      <c r="BE40" s="22"/>
    </row>
    <row r="41" spans="1:57" ht="17.100000000000001" customHeight="1">
      <c r="A41" s="4">
        <v>15</v>
      </c>
      <c r="B41" s="5">
        <v>7673</v>
      </c>
      <c r="C41" s="6" t="s">
        <v>2678</v>
      </c>
      <c r="D41" s="284"/>
      <c r="E41" s="301"/>
      <c r="F41" s="301"/>
      <c r="G41" s="301"/>
      <c r="H41" s="301"/>
      <c r="I41" s="301"/>
      <c r="J41" s="301"/>
      <c r="K41" s="301"/>
      <c r="L41" s="301"/>
      <c r="M41" s="301"/>
      <c r="N41" s="82"/>
      <c r="O41" s="284"/>
      <c r="P41" s="285"/>
      <c r="Q41" s="285"/>
      <c r="R41" s="285"/>
      <c r="S41" s="285"/>
      <c r="T41" s="285"/>
      <c r="U41" s="285"/>
      <c r="V41" s="285"/>
      <c r="W41" s="285"/>
      <c r="X41" s="285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2621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43"/>
      <c r="AW41" s="141"/>
      <c r="AX41" s="141"/>
      <c r="AY41" s="142"/>
      <c r="AZ41" s="43"/>
      <c r="BA41" s="141"/>
      <c r="BB41" s="141"/>
      <c r="BC41" s="142"/>
      <c r="BD41" s="296">
        <f>ROUND(ROUND(G38*AT41,0)*(1+AX16),0)+(ROUND(ROUND(S42*AT41,0)*(1+BB16),0))</f>
        <v>353</v>
      </c>
      <c r="BE41" s="22"/>
    </row>
    <row r="42" spans="1:57" ht="17.100000000000001" customHeight="1">
      <c r="A42" s="4">
        <v>15</v>
      </c>
      <c r="B42" s="5">
        <v>7674</v>
      </c>
      <c r="C42" s="6" t="s">
        <v>2274</v>
      </c>
      <c r="D42" s="139"/>
      <c r="E42" s="140"/>
      <c r="F42" s="77"/>
      <c r="G42" s="261">
        <v>191</v>
      </c>
      <c r="H42" s="261"/>
      <c r="I42" s="9" t="s">
        <v>394</v>
      </c>
      <c r="J42" s="9"/>
      <c r="K42" s="19"/>
      <c r="L42" s="141"/>
      <c r="M42" s="141"/>
      <c r="N42" s="82"/>
      <c r="S42" s="261">
        <v>76</v>
      </c>
      <c r="T42" s="261"/>
      <c r="U42" s="9" t="s">
        <v>394</v>
      </c>
      <c r="V42" s="9"/>
      <c r="W42" s="19"/>
      <c r="X42" s="141"/>
      <c r="Y42" s="141"/>
      <c r="Z42" s="98" t="s">
        <v>2623</v>
      </c>
      <c r="AA42" s="61"/>
      <c r="AB42" s="61"/>
      <c r="AC42" s="61"/>
      <c r="AD42" s="61"/>
      <c r="AE42" s="61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34"/>
      <c r="AW42" s="30"/>
      <c r="AX42" s="30"/>
      <c r="AY42" s="31"/>
      <c r="AZ42" s="34"/>
      <c r="BA42" s="30"/>
      <c r="BB42" s="30"/>
      <c r="BC42" s="31"/>
      <c r="BD42" s="296">
        <f>ROUND(ROUND(G42*AG43,0)*(1+AX16),0)+(ROUND(ROUND(S42*AG43,0)*(1+BB16),0))</f>
        <v>317</v>
      </c>
      <c r="BE42" s="22"/>
    </row>
    <row r="43" spans="1:57" ht="17.100000000000001" customHeight="1">
      <c r="A43" s="4">
        <v>15</v>
      </c>
      <c r="B43" s="5">
        <v>7675</v>
      </c>
      <c r="C43" s="6" t="s">
        <v>2275</v>
      </c>
      <c r="D43" s="139"/>
      <c r="E43" s="140"/>
      <c r="F43" s="140"/>
      <c r="G43" s="77"/>
      <c r="H43" s="77"/>
      <c r="I43" s="77"/>
      <c r="J43" s="77"/>
      <c r="K43" s="77"/>
      <c r="L43" s="77"/>
      <c r="M43" s="19"/>
      <c r="N43" s="13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52"/>
      <c r="Z43" s="62" t="s">
        <v>2624</v>
      </c>
      <c r="AA43" s="63"/>
      <c r="AB43" s="63"/>
      <c r="AC43" s="63"/>
      <c r="AD43" s="63"/>
      <c r="AE43" s="63"/>
      <c r="AF43" s="17" t="s">
        <v>2622</v>
      </c>
      <c r="AG43" s="186">
        <v>0.9</v>
      </c>
      <c r="AH43" s="187"/>
      <c r="AI43" s="35" t="s">
        <v>2621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43"/>
      <c r="AW43" s="141"/>
      <c r="AX43" s="141"/>
      <c r="AY43" s="142"/>
      <c r="AZ43" s="43"/>
      <c r="BA43" s="141"/>
      <c r="BB43" s="141"/>
      <c r="BC43" s="142"/>
      <c r="BD43" s="18">
        <f>ROUND(ROUND(ROUND(G42*AG43,0)*AT43,0)*(1+AX16),0)+(ROUND(ROUND(ROUND(S42*AG43,0)*AT43,0)*(1+BB16),0))</f>
        <v>317</v>
      </c>
      <c r="BE43" s="22"/>
    </row>
    <row r="44" spans="1:57" ht="17.100000000000001" customHeight="1">
      <c r="A44" s="4">
        <v>15</v>
      </c>
      <c r="B44" s="5">
        <v>7676</v>
      </c>
      <c r="C44" s="6" t="s">
        <v>2679</v>
      </c>
      <c r="D44" s="188" t="s">
        <v>1300</v>
      </c>
      <c r="E44" s="283"/>
      <c r="F44" s="283"/>
      <c r="G44" s="283"/>
      <c r="H44" s="283"/>
      <c r="I44" s="283"/>
      <c r="J44" s="283"/>
      <c r="K44" s="283"/>
      <c r="L44" s="283"/>
      <c r="M44" s="283"/>
      <c r="N44" s="10"/>
      <c r="O44" s="204" t="s">
        <v>1330</v>
      </c>
      <c r="P44" s="283"/>
      <c r="Q44" s="283"/>
      <c r="R44" s="283"/>
      <c r="S44" s="283"/>
      <c r="T44" s="283"/>
      <c r="U44" s="283"/>
      <c r="V44" s="283"/>
      <c r="W44" s="283"/>
      <c r="X44" s="283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34"/>
      <c r="AW44" s="30"/>
      <c r="AX44" s="30"/>
      <c r="AY44" s="31"/>
      <c r="AZ44" s="34"/>
      <c r="BA44" s="30"/>
      <c r="BB44" s="30"/>
      <c r="BC44" s="31"/>
      <c r="BD44" s="296">
        <f>ROUND(G46*(1+AX16),0)+(ROUND(S46*(1+BB16),0))</f>
        <v>343</v>
      </c>
      <c r="BE44" s="22"/>
    </row>
    <row r="45" spans="1:57" ht="17.100000000000001" customHeight="1">
      <c r="A45" s="4">
        <v>15</v>
      </c>
      <c r="B45" s="5">
        <v>7677</v>
      </c>
      <c r="C45" s="6" t="s">
        <v>2680</v>
      </c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82"/>
      <c r="O45" s="284"/>
      <c r="P45" s="285"/>
      <c r="Q45" s="285"/>
      <c r="R45" s="285"/>
      <c r="S45" s="285"/>
      <c r="T45" s="285"/>
      <c r="U45" s="285"/>
      <c r="V45" s="285"/>
      <c r="W45" s="285"/>
      <c r="X45" s="285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2621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43"/>
      <c r="AW45" s="141"/>
      <c r="AX45" s="141"/>
      <c r="AY45" s="142"/>
      <c r="AZ45" s="43"/>
      <c r="BA45" s="141"/>
      <c r="BB45" s="141"/>
      <c r="BC45" s="142"/>
      <c r="BD45" s="296">
        <f>ROUND(ROUND(G46*AT45,0)*(1+AX16),0)+(ROUND(ROUND(S46*AT45,0)*(1+BB16),0))</f>
        <v>343</v>
      </c>
      <c r="BE45" s="22"/>
    </row>
    <row r="46" spans="1:57" ht="17.100000000000001" customHeight="1">
      <c r="A46" s="4">
        <v>15</v>
      </c>
      <c r="B46" s="5">
        <v>7678</v>
      </c>
      <c r="C46" s="6" t="s">
        <v>2276</v>
      </c>
      <c r="D46" s="139"/>
      <c r="E46" s="140"/>
      <c r="G46" s="261">
        <v>231</v>
      </c>
      <c r="H46" s="261"/>
      <c r="I46" s="9" t="s">
        <v>394</v>
      </c>
      <c r="J46" s="9"/>
      <c r="K46" s="19"/>
      <c r="L46" s="141"/>
      <c r="M46" s="141"/>
      <c r="N46" s="82"/>
      <c r="S46" s="261">
        <v>36</v>
      </c>
      <c r="T46" s="261"/>
      <c r="U46" s="9" t="s">
        <v>394</v>
      </c>
      <c r="V46" s="9"/>
      <c r="W46" s="19"/>
      <c r="X46" s="141"/>
      <c r="Y46" s="141"/>
      <c r="Z46" s="98" t="s">
        <v>2623</v>
      </c>
      <c r="AA46" s="61"/>
      <c r="AB46" s="61"/>
      <c r="AC46" s="61"/>
      <c r="AD46" s="61"/>
      <c r="AE46" s="61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34"/>
      <c r="AW46" s="30"/>
      <c r="AX46" s="30"/>
      <c r="AY46" s="31"/>
      <c r="AZ46" s="34"/>
      <c r="BA46" s="30"/>
      <c r="BB46" s="30"/>
      <c r="BC46" s="31"/>
      <c r="BD46" s="296">
        <f>ROUND(ROUND(G46*AG47,0)*(1+AX16),0)+(ROUND(ROUND(S46*AG47,0)*(1+BB16),0))</f>
        <v>308</v>
      </c>
      <c r="BE46" s="22"/>
    </row>
    <row r="47" spans="1:57" ht="17.100000000000001" customHeight="1">
      <c r="A47" s="4">
        <v>15</v>
      </c>
      <c r="B47" s="5">
        <v>7679</v>
      </c>
      <c r="C47" s="6" t="s">
        <v>2277</v>
      </c>
      <c r="D47" s="44"/>
      <c r="E47" s="45"/>
      <c r="F47" s="45"/>
      <c r="G47" s="80"/>
      <c r="H47" s="80"/>
      <c r="I47" s="80"/>
      <c r="J47" s="80"/>
      <c r="K47" s="80"/>
      <c r="L47" s="80"/>
      <c r="M47" s="17"/>
      <c r="N47" s="16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52"/>
      <c r="Z47" s="62" t="s">
        <v>2624</v>
      </c>
      <c r="AA47" s="63"/>
      <c r="AB47" s="63"/>
      <c r="AC47" s="63"/>
      <c r="AD47" s="63"/>
      <c r="AE47" s="63"/>
      <c r="AF47" s="17" t="s">
        <v>2622</v>
      </c>
      <c r="AG47" s="186">
        <v>0.9</v>
      </c>
      <c r="AH47" s="187"/>
      <c r="AI47" s="35" t="s">
        <v>2621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46"/>
      <c r="AW47" s="135"/>
      <c r="AX47" s="135"/>
      <c r="AY47" s="136"/>
      <c r="AZ47" s="46"/>
      <c r="BA47" s="135"/>
      <c r="BB47" s="135"/>
      <c r="BC47" s="136"/>
      <c r="BD47" s="18">
        <f>ROUND(ROUND(ROUND(G46*AG47,0)*AT47,0)*(1+AX16),0)+(ROUND(ROUND(ROUND(S46*AG47,0)*AT47,0)*(1+BB16),0))</f>
        <v>308</v>
      </c>
      <c r="BE47" s="22"/>
    </row>
    <row r="48" spans="1:57" ht="17.100000000000001" customHeight="1">
      <c r="A48" s="72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58" ht="17.100000000000001" customHeight="1">
      <c r="A49" s="72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58" ht="17.100000000000001" customHeight="1">
      <c r="A50" s="72"/>
      <c r="B50" s="72" t="s">
        <v>1116</v>
      </c>
    </row>
    <row r="51" spans="1:58" ht="17.100000000000001" customHeight="1">
      <c r="A51" s="1" t="s">
        <v>2626</v>
      </c>
      <c r="B51" s="73"/>
      <c r="C51" s="155" t="s">
        <v>387</v>
      </c>
      <c r="D51" s="74"/>
      <c r="E51" s="75"/>
      <c r="F51" s="75"/>
      <c r="G51" s="75"/>
      <c r="H51" s="75"/>
      <c r="I51" s="75"/>
      <c r="J51" s="75"/>
      <c r="K51" s="11"/>
      <c r="L51" s="11"/>
      <c r="M51" s="11"/>
      <c r="N51" s="11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11"/>
      <c r="AA51" s="75"/>
      <c r="AB51" s="211" t="s">
        <v>2627</v>
      </c>
      <c r="AC51" s="211"/>
      <c r="AD51" s="211"/>
      <c r="AE51" s="211"/>
      <c r="AF51" s="75"/>
      <c r="AG51" s="76"/>
      <c r="AH51" s="76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184" t="s">
        <v>388</v>
      </c>
      <c r="BE51" s="184" t="s">
        <v>389</v>
      </c>
      <c r="BF51" s="77"/>
    </row>
    <row r="52" spans="1:58" ht="17.100000000000001" customHeight="1">
      <c r="A52" s="2" t="s">
        <v>390</v>
      </c>
      <c r="B52" s="3" t="s">
        <v>391</v>
      </c>
      <c r="C52" s="16"/>
      <c r="D52" s="79"/>
      <c r="E52" s="80"/>
      <c r="F52" s="80"/>
      <c r="G52" s="80"/>
      <c r="H52" s="80"/>
      <c r="I52" s="80"/>
      <c r="J52" s="80"/>
      <c r="K52" s="15"/>
      <c r="L52" s="15"/>
      <c r="M52" s="15"/>
      <c r="N52" s="15"/>
      <c r="O52" s="116"/>
      <c r="P52" s="99"/>
      <c r="Q52" s="99"/>
      <c r="R52" s="99"/>
      <c r="S52" s="99"/>
      <c r="T52" s="117" t="s">
        <v>2637</v>
      </c>
      <c r="U52" s="99"/>
      <c r="V52" s="99"/>
      <c r="W52" s="99"/>
      <c r="X52" s="99"/>
      <c r="Y52" s="73"/>
      <c r="Z52" s="15"/>
      <c r="AA52" s="80"/>
      <c r="AB52" s="80"/>
      <c r="AC52" s="80"/>
      <c r="AD52" s="80"/>
      <c r="AE52" s="81"/>
      <c r="AF52" s="80"/>
      <c r="AG52" s="81"/>
      <c r="AH52" s="81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185" t="s">
        <v>392</v>
      </c>
      <c r="BE52" s="185" t="s">
        <v>393</v>
      </c>
      <c r="BF52" s="77"/>
    </row>
    <row r="53" spans="1:58" ht="17.100000000000001" customHeight="1">
      <c r="A53" s="4">
        <v>15</v>
      </c>
      <c r="B53" s="5">
        <v>7690</v>
      </c>
      <c r="C53" s="6" t="s">
        <v>2681</v>
      </c>
      <c r="D53" s="277" t="s">
        <v>899</v>
      </c>
      <c r="E53" s="245" t="s">
        <v>690</v>
      </c>
      <c r="F53" s="283"/>
      <c r="G53" s="283"/>
      <c r="H53" s="283"/>
      <c r="I53" s="283"/>
      <c r="J53" s="283"/>
      <c r="K53" s="283"/>
      <c r="L53" s="283"/>
      <c r="M53" s="283"/>
      <c r="N53" s="10"/>
      <c r="O53" s="280" t="s">
        <v>900</v>
      </c>
      <c r="P53" s="256" t="s">
        <v>1330</v>
      </c>
      <c r="Q53" s="257"/>
      <c r="R53" s="257"/>
      <c r="S53" s="257"/>
      <c r="T53" s="257"/>
      <c r="U53" s="257"/>
      <c r="V53" s="257"/>
      <c r="W53" s="257"/>
      <c r="X53" s="257"/>
      <c r="Y53" s="38"/>
      <c r="Z53" s="11"/>
      <c r="AA53" s="11"/>
      <c r="AB53" s="11"/>
      <c r="AC53" s="11"/>
      <c r="AD53" s="21"/>
      <c r="AE53" s="21"/>
      <c r="AF53" s="11"/>
      <c r="AG53" s="36"/>
      <c r="AH53" s="3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31"/>
      <c r="AT53" s="32"/>
      <c r="AU53" s="33"/>
      <c r="AV53" s="42"/>
      <c r="AW53" s="38"/>
      <c r="AX53" s="38"/>
      <c r="AY53" s="38"/>
      <c r="AZ53" s="38"/>
      <c r="BA53" s="38"/>
      <c r="BB53" s="38"/>
      <c r="BC53" s="41"/>
      <c r="BD53" s="296">
        <f>ROUND(S55*(1+AY59),0)</f>
        <v>69</v>
      </c>
      <c r="BE53" s="182" t="s">
        <v>2613</v>
      </c>
    </row>
    <row r="54" spans="1:58" ht="17.100000000000001" customHeight="1">
      <c r="A54" s="4">
        <v>15</v>
      </c>
      <c r="B54" s="5">
        <v>7691</v>
      </c>
      <c r="C54" s="6" t="s">
        <v>2682</v>
      </c>
      <c r="D54" s="278"/>
      <c r="E54" s="301"/>
      <c r="F54" s="301"/>
      <c r="G54" s="301"/>
      <c r="H54" s="301"/>
      <c r="I54" s="301"/>
      <c r="J54" s="301"/>
      <c r="K54" s="301"/>
      <c r="L54" s="301"/>
      <c r="M54" s="301"/>
      <c r="N54" s="82"/>
      <c r="O54" s="281"/>
      <c r="P54" s="262"/>
      <c r="Q54" s="263"/>
      <c r="R54" s="263"/>
      <c r="S54" s="263"/>
      <c r="T54" s="263"/>
      <c r="U54" s="263"/>
      <c r="V54" s="263"/>
      <c r="W54" s="263"/>
      <c r="X54" s="263"/>
      <c r="Y54" s="141"/>
      <c r="Z54" s="14"/>
      <c r="AA54" s="15"/>
      <c r="AB54" s="15"/>
      <c r="AC54" s="15"/>
      <c r="AD54" s="24"/>
      <c r="AE54" s="24"/>
      <c r="AF54" s="80"/>
      <c r="AG54" s="80"/>
      <c r="AH54" s="83"/>
      <c r="AI54" s="35" t="s">
        <v>2621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2622</v>
      </c>
      <c r="AT54" s="186">
        <v>1</v>
      </c>
      <c r="AU54" s="187"/>
      <c r="AV54" s="43"/>
      <c r="AW54" s="141"/>
      <c r="AX54" s="141"/>
      <c r="AY54" s="141"/>
      <c r="AZ54" s="141"/>
      <c r="BA54" s="141"/>
      <c r="BB54" s="141"/>
      <c r="BC54" s="142"/>
      <c r="BD54" s="296">
        <f>ROUND(ROUND(S55*AT54,0)*(1+AY59),0)</f>
        <v>69</v>
      </c>
      <c r="BE54" s="22"/>
    </row>
    <row r="55" spans="1:58" ht="17.100000000000001" customHeight="1">
      <c r="A55" s="4">
        <v>15</v>
      </c>
      <c r="B55" s="5">
        <v>7692</v>
      </c>
      <c r="C55" s="6" t="s">
        <v>2278</v>
      </c>
      <c r="D55" s="278"/>
      <c r="E55" s="140"/>
      <c r="F55" s="77"/>
      <c r="G55" s="176"/>
      <c r="H55" s="176"/>
      <c r="I55" s="9"/>
      <c r="J55" s="9"/>
      <c r="K55" s="19"/>
      <c r="L55" s="141"/>
      <c r="M55" s="141"/>
      <c r="N55" s="82"/>
      <c r="O55" s="281"/>
      <c r="P55" s="104"/>
      <c r="Q55" s="104"/>
      <c r="R55" s="104"/>
      <c r="S55" s="261">
        <v>46</v>
      </c>
      <c r="T55" s="261"/>
      <c r="U55" s="9" t="s">
        <v>394</v>
      </c>
      <c r="V55" s="9"/>
      <c r="W55" s="19"/>
      <c r="X55" s="141"/>
      <c r="Y55" s="141"/>
      <c r="Z55" s="98" t="s">
        <v>2623</v>
      </c>
      <c r="AA55" s="61"/>
      <c r="AB55" s="61"/>
      <c r="AC55" s="61"/>
      <c r="AD55" s="61"/>
      <c r="AE55" s="61"/>
      <c r="AF55" s="9"/>
      <c r="AG55" s="19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31"/>
      <c r="AT55" s="32"/>
      <c r="AU55" s="33"/>
      <c r="AV55" s="34"/>
      <c r="AW55" s="30"/>
      <c r="AX55" s="30"/>
      <c r="AY55" s="30"/>
      <c r="AZ55" s="30"/>
      <c r="BA55" s="30"/>
      <c r="BB55" s="30"/>
      <c r="BC55" s="31"/>
      <c r="BD55" s="296">
        <f>ROUND(ROUND(S55*AG56,0)*(1+AY59),0)</f>
        <v>62</v>
      </c>
      <c r="BE55" s="22"/>
    </row>
    <row r="56" spans="1:58" ht="17.100000000000001" customHeight="1">
      <c r="A56" s="4">
        <v>15</v>
      </c>
      <c r="B56" s="5">
        <v>7693</v>
      </c>
      <c r="C56" s="6" t="s">
        <v>2279</v>
      </c>
      <c r="D56" s="278"/>
      <c r="E56" s="140"/>
      <c r="F56" s="140"/>
      <c r="G56" s="77"/>
      <c r="H56" s="77"/>
      <c r="I56" s="77"/>
      <c r="J56" s="77"/>
      <c r="K56" s="77"/>
      <c r="L56" s="77"/>
      <c r="M56" s="77"/>
      <c r="N56" s="13"/>
      <c r="O56" s="281"/>
      <c r="P56" s="141"/>
      <c r="Q56" s="141"/>
      <c r="R56" s="141"/>
      <c r="S56" s="141"/>
      <c r="T56" s="141"/>
      <c r="U56" s="141"/>
      <c r="V56" s="141"/>
      <c r="W56" s="141"/>
      <c r="X56" s="141"/>
      <c r="Y56" s="52"/>
      <c r="Z56" s="62" t="s">
        <v>2624</v>
      </c>
      <c r="AA56" s="63"/>
      <c r="AB56" s="63"/>
      <c r="AC56" s="63"/>
      <c r="AD56" s="63"/>
      <c r="AE56" s="63"/>
      <c r="AF56" s="17" t="s">
        <v>2622</v>
      </c>
      <c r="AG56" s="186">
        <v>0.9</v>
      </c>
      <c r="AH56" s="187"/>
      <c r="AI56" s="35" t="s">
        <v>2621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2622</v>
      </c>
      <c r="AT56" s="186">
        <v>1</v>
      </c>
      <c r="AU56" s="187"/>
      <c r="AV56" s="43"/>
      <c r="AW56" s="141"/>
      <c r="AX56" s="141"/>
      <c r="AY56" s="141"/>
      <c r="AZ56" s="141"/>
      <c r="BA56" s="141"/>
      <c r="BB56" s="141"/>
      <c r="BC56" s="142"/>
      <c r="BD56" s="296">
        <f>ROUND(ROUND(ROUND(S55*AG56,0)*AT56,0)*(1+AY59),0)</f>
        <v>62</v>
      </c>
      <c r="BE56" s="22"/>
    </row>
    <row r="57" spans="1:58" ht="17.100000000000001" customHeight="1">
      <c r="A57" s="4">
        <v>15</v>
      </c>
      <c r="B57" s="5">
        <v>7694</v>
      </c>
      <c r="C57" s="6" t="s">
        <v>2683</v>
      </c>
      <c r="D57" s="278"/>
      <c r="E57" s="248" t="s">
        <v>690</v>
      </c>
      <c r="F57" s="301"/>
      <c r="G57" s="301"/>
      <c r="H57" s="301"/>
      <c r="I57" s="301"/>
      <c r="J57" s="301"/>
      <c r="K57" s="301"/>
      <c r="L57" s="301"/>
      <c r="M57" s="301"/>
      <c r="N57" s="13"/>
      <c r="O57" s="281"/>
      <c r="P57" s="256" t="s">
        <v>2552</v>
      </c>
      <c r="Q57" s="269"/>
      <c r="R57" s="269"/>
      <c r="S57" s="269"/>
      <c r="T57" s="269"/>
      <c r="U57" s="269"/>
      <c r="V57" s="269"/>
      <c r="W57" s="269"/>
      <c r="X57" s="269"/>
      <c r="Y57" s="51"/>
      <c r="Z57" s="11"/>
      <c r="AA57" s="11"/>
      <c r="AB57" s="11"/>
      <c r="AC57" s="11"/>
      <c r="AD57" s="21"/>
      <c r="AE57" s="21"/>
      <c r="AF57" s="11"/>
      <c r="AG57" s="36"/>
      <c r="AH57" s="3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31"/>
      <c r="AT57" s="32"/>
      <c r="AU57" s="33"/>
      <c r="AV57" s="34"/>
      <c r="AW57" s="209" t="s">
        <v>1206</v>
      </c>
      <c r="AX57" s="209"/>
      <c r="AY57" s="209"/>
      <c r="AZ57" s="209"/>
      <c r="BA57" s="30"/>
      <c r="BB57" s="30"/>
      <c r="BC57" s="31"/>
      <c r="BD57" s="296">
        <f>ROUND(S59*(1+AY59),0)</f>
        <v>134</v>
      </c>
      <c r="BE57" s="22"/>
    </row>
    <row r="58" spans="1:58" ht="17.100000000000001" customHeight="1">
      <c r="A58" s="4">
        <v>15</v>
      </c>
      <c r="B58" s="5">
        <v>7695</v>
      </c>
      <c r="C58" s="6" t="s">
        <v>2684</v>
      </c>
      <c r="D58" s="278"/>
      <c r="E58" s="301"/>
      <c r="F58" s="301"/>
      <c r="G58" s="301"/>
      <c r="H58" s="301"/>
      <c r="I58" s="301"/>
      <c r="J58" s="301"/>
      <c r="K58" s="301"/>
      <c r="L58" s="301"/>
      <c r="M58" s="301"/>
      <c r="N58" s="82"/>
      <c r="O58" s="281"/>
      <c r="P58" s="270"/>
      <c r="Q58" s="271"/>
      <c r="R58" s="271"/>
      <c r="S58" s="271"/>
      <c r="T58" s="271"/>
      <c r="U58" s="271"/>
      <c r="V58" s="271"/>
      <c r="W58" s="271"/>
      <c r="X58" s="271"/>
      <c r="Y58" s="51"/>
      <c r="Z58" s="14"/>
      <c r="AA58" s="15"/>
      <c r="AB58" s="15"/>
      <c r="AC58" s="15"/>
      <c r="AD58" s="24"/>
      <c r="AE58" s="24"/>
      <c r="AF58" s="80"/>
      <c r="AG58" s="80"/>
      <c r="AH58" s="83"/>
      <c r="AI58" s="35" t="s">
        <v>2621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2622</v>
      </c>
      <c r="AT58" s="186">
        <v>1</v>
      </c>
      <c r="AU58" s="187"/>
      <c r="AV58" s="43"/>
      <c r="AW58" s="209"/>
      <c r="AX58" s="209"/>
      <c r="AY58" s="209"/>
      <c r="AZ58" s="209"/>
      <c r="BA58" s="141"/>
      <c r="BB58" s="141"/>
      <c r="BC58" s="142"/>
      <c r="BD58" s="296">
        <f>ROUND(ROUND(S59*AT58,0)*(1+AY59),0)</f>
        <v>134</v>
      </c>
      <c r="BE58" s="22"/>
    </row>
    <row r="59" spans="1:58" ht="17.100000000000001" customHeight="1">
      <c r="A59" s="4">
        <v>15</v>
      </c>
      <c r="B59" s="5">
        <v>7696</v>
      </c>
      <c r="C59" s="6" t="s">
        <v>2280</v>
      </c>
      <c r="D59" s="278"/>
      <c r="E59" s="140"/>
      <c r="F59" s="77"/>
      <c r="G59" s="176"/>
      <c r="H59" s="176"/>
      <c r="I59" s="9"/>
      <c r="J59" s="9"/>
      <c r="K59" s="19"/>
      <c r="L59" s="141"/>
      <c r="M59" s="141"/>
      <c r="N59" s="82"/>
      <c r="O59" s="281"/>
      <c r="P59" s="104"/>
      <c r="Q59" s="104"/>
      <c r="R59" s="104"/>
      <c r="S59" s="261">
        <v>89</v>
      </c>
      <c r="T59" s="261"/>
      <c r="U59" s="9" t="s">
        <v>394</v>
      </c>
      <c r="V59" s="9"/>
      <c r="W59" s="19"/>
      <c r="X59" s="141"/>
      <c r="Y59" s="51"/>
      <c r="Z59" s="98" t="s">
        <v>2623</v>
      </c>
      <c r="AA59" s="61"/>
      <c r="AB59" s="61"/>
      <c r="AC59" s="61"/>
      <c r="AD59" s="61"/>
      <c r="AE59" s="61"/>
      <c r="AF59" s="9"/>
      <c r="AG59" s="19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31"/>
      <c r="AT59" s="32"/>
      <c r="AU59" s="33"/>
      <c r="AV59" s="34"/>
      <c r="AW59" s="149" t="s">
        <v>2637</v>
      </c>
      <c r="AX59" s="40" t="s">
        <v>2622</v>
      </c>
      <c r="AY59" s="199">
        <v>0.5</v>
      </c>
      <c r="AZ59" s="199"/>
      <c r="BA59" s="30"/>
      <c r="BB59" s="30"/>
      <c r="BC59" s="31"/>
      <c r="BD59" s="296">
        <f>ROUND(ROUND(S59*AG60,0)*(1+AY59),0)</f>
        <v>120</v>
      </c>
      <c r="BE59" s="22"/>
    </row>
    <row r="60" spans="1:58" ht="17.100000000000001" customHeight="1">
      <c r="A60" s="4">
        <v>15</v>
      </c>
      <c r="B60" s="5">
        <v>7697</v>
      </c>
      <c r="C60" s="6" t="s">
        <v>2281</v>
      </c>
      <c r="D60" s="278"/>
      <c r="E60" s="140"/>
      <c r="F60" s="140"/>
      <c r="G60" s="77"/>
      <c r="H60" s="77"/>
      <c r="I60" s="77"/>
      <c r="J60" s="77"/>
      <c r="K60" s="77"/>
      <c r="L60" s="77"/>
      <c r="M60" s="77"/>
      <c r="N60" s="13"/>
      <c r="O60" s="281"/>
      <c r="P60" s="141"/>
      <c r="Q60" s="141"/>
      <c r="R60" s="141"/>
      <c r="S60" s="141"/>
      <c r="T60" s="141"/>
      <c r="U60" s="141"/>
      <c r="V60" s="141"/>
      <c r="W60" s="141"/>
      <c r="X60" s="141"/>
      <c r="Y60" s="51"/>
      <c r="Z60" s="62" t="s">
        <v>2624</v>
      </c>
      <c r="AA60" s="63"/>
      <c r="AB60" s="63"/>
      <c r="AC60" s="63"/>
      <c r="AD60" s="63"/>
      <c r="AE60" s="63"/>
      <c r="AF60" s="17" t="s">
        <v>2622</v>
      </c>
      <c r="AG60" s="186">
        <v>0.9</v>
      </c>
      <c r="AH60" s="187"/>
      <c r="AI60" s="35" t="s">
        <v>2621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2622</v>
      </c>
      <c r="AT60" s="186">
        <v>1</v>
      </c>
      <c r="AU60" s="187"/>
      <c r="AV60" s="43"/>
      <c r="AW60" s="149"/>
      <c r="AX60" s="149"/>
      <c r="AY60" s="77"/>
      <c r="AZ60" s="19" t="s">
        <v>898</v>
      </c>
      <c r="BA60" s="141"/>
      <c r="BB60" s="141"/>
      <c r="BC60" s="142"/>
      <c r="BD60" s="296">
        <f>ROUND(ROUND(ROUND(S59*AG60,0)*AT60,0)*(1+AY59),0)</f>
        <v>120</v>
      </c>
      <c r="BE60" s="22"/>
    </row>
    <row r="61" spans="1:58" ht="17.100000000000001" customHeight="1">
      <c r="A61" s="4">
        <v>15</v>
      </c>
      <c r="B61" s="5">
        <v>7698</v>
      </c>
      <c r="C61" s="6" t="s">
        <v>2685</v>
      </c>
      <c r="D61" s="278"/>
      <c r="E61" s="248" t="s">
        <v>690</v>
      </c>
      <c r="F61" s="301"/>
      <c r="G61" s="301"/>
      <c r="H61" s="301"/>
      <c r="I61" s="301"/>
      <c r="J61" s="301"/>
      <c r="K61" s="301"/>
      <c r="L61" s="301"/>
      <c r="M61" s="301"/>
      <c r="N61" s="13"/>
      <c r="O61" s="281"/>
      <c r="P61" s="256" t="s">
        <v>1332</v>
      </c>
      <c r="Q61" s="269"/>
      <c r="R61" s="269"/>
      <c r="S61" s="269"/>
      <c r="T61" s="269"/>
      <c r="U61" s="269"/>
      <c r="V61" s="269"/>
      <c r="W61" s="269"/>
      <c r="X61" s="269"/>
      <c r="Y61" s="38"/>
      <c r="Z61" s="11"/>
      <c r="AA61" s="11"/>
      <c r="AB61" s="11"/>
      <c r="AC61" s="11"/>
      <c r="AD61" s="21"/>
      <c r="AE61" s="21"/>
      <c r="AF61" s="11"/>
      <c r="AG61" s="36"/>
      <c r="AH61" s="3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31"/>
      <c r="AT61" s="32"/>
      <c r="AU61" s="33"/>
      <c r="AV61" s="34"/>
      <c r="AW61" s="30"/>
      <c r="AX61" s="30"/>
      <c r="AY61" s="30"/>
      <c r="AZ61" s="30"/>
      <c r="BA61" s="30"/>
      <c r="BB61" s="30"/>
      <c r="BC61" s="31"/>
      <c r="BD61" s="296">
        <f>ROUND(S63*(1+AY59),0)</f>
        <v>194</v>
      </c>
      <c r="BE61" s="22"/>
    </row>
    <row r="62" spans="1:58" ht="17.100000000000001" customHeight="1">
      <c r="A62" s="4">
        <v>15</v>
      </c>
      <c r="B62" s="5">
        <v>7699</v>
      </c>
      <c r="C62" s="6" t="s">
        <v>2686</v>
      </c>
      <c r="D62" s="278"/>
      <c r="E62" s="301"/>
      <c r="F62" s="301"/>
      <c r="G62" s="301"/>
      <c r="H62" s="301"/>
      <c r="I62" s="301"/>
      <c r="J62" s="301"/>
      <c r="K62" s="301"/>
      <c r="L62" s="301"/>
      <c r="M62" s="301"/>
      <c r="N62" s="82"/>
      <c r="O62" s="281"/>
      <c r="P62" s="270"/>
      <c r="Q62" s="271"/>
      <c r="R62" s="271"/>
      <c r="S62" s="271"/>
      <c r="T62" s="271"/>
      <c r="U62" s="271"/>
      <c r="V62" s="271"/>
      <c r="W62" s="271"/>
      <c r="X62" s="271"/>
      <c r="Y62" s="141"/>
      <c r="Z62" s="14"/>
      <c r="AA62" s="15"/>
      <c r="AB62" s="15"/>
      <c r="AC62" s="15"/>
      <c r="AD62" s="24"/>
      <c r="AE62" s="24"/>
      <c r="AF62" s="80"/>
      <c r="AG62" s="80"/>
      <c r="AH62" s="83"/>
      <c r="AI62" s="35" t="s">
        <v>2621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2622</v>
      </c>
      <c r="AT62" s="186">
        <v>1</v>
      </c>
      <c r="AU62" s="187"/>
      <c r="AV62" s="43"/>
      <c r="AW62" s="141"/>
      <c r="AX62" s="141"/>
      <c r="AY62" s="141"/>
      <c r="AZ62" s="141"/>
      <c r="BA62" s="141"/>
      <c r="BB62" s="141"/>
      <c r="BC62" s="142"/>
      <c r="BD62" s="296">
        <f>ROUND(ROUND(S63*AT62,0)*(1+AY59),0)</f>
        <v>194</v>
      </c>
      <c r="BE62" s="22"/>
    </row>
    <row r="63" spans="1:58" ht="17.100000000000001" customHeight="1">
      <c r="A63" s="4">
        <v>15</v>
      </c>
      <c r="B63" s="5">
        <v>7700</v>
      </c>
      <c r="C63" s="6" t="s">
        <v>2282</v>
      </c>
      <c r="D63" s="278"/>
      <c r="E63" s="140"/>
      <c r="F63" s="77"/>
      <c r="G63" s="176"/>
      <c r="H63" s="176"/>
      <c r="I63" s="9"/>
      <c r="J63" s="9"/>
      <c r="K63" s="19"/>
      <c r="L63" s="141"/>
      <c r="M63" s="141"/>
      <c r="N63" s="82"/>
      <c r="O63" s="281"/>
      <c r="P63" s="316"/>
      <c r="Q63" s="317"/>
      <c r="R63" s="317"/>
      <c r="S63" s="261">
        <v>129</v>
      </c>
      <c r="T63" s="261"/>
      <c r="U63" s="9" t="s">
        <v>394</v>
      </c>
      <c r="V63" s="9"/>
      <c r="W63" s="317"/>
      <c r="X63" s="317"/>
      <c r="Y63" s="141"/>
      <c r="Z63" s="98" t="s">
        <v>2623</v>
      </c>
      <c r="AA63" s="61"/>
      <c r="AB63" s="61"/>
      <c r="AC63" s="61"/>
      <c r="AD63" s="61"/>
      <c r="AE63" s="61"/>
      <c r="AF63" s="9"/>
      <c r="AG63" s="19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31"/>
      <c r="AT63" s="32"/>
      <c r="AU63" s="33"/>
      <c r="AV63" s="34"/>
      <c r="AW63" s="30"/>
      <c r="AX63" s="30"/>
      <c r="AY63" s="30"/>
      <c r="AZ63" s="30"/>
      <c r="BA63" s="30"/>
      <c r="BB63" s="30"/>
      <c r="BC63" s="31"/>
      <c r="BD63" s="296">
        <f>ROUND(ROUND(S63*AG64,0)*(1+AY59),0)</f>
        <v>174</v>
      </c>
      <c r="BE63" s="22"/>
    </row>
    <row r="64" spans="1:58" ht="17.100000000000001" customHeight="1">
      <c r="A64" s="4">
        <v>15</v>
      </c>
      <c r="B64" s="5">
        <v>7701</v>
      </c>
      <c r="C64" s="6" t="s">
        <v>2283</v>
      </c>
      <c r="D64" s="278"/>
      <c r="E64" s="140"/>
      <c r="F64" s="140"/>
      <c r="G64" s="77"/>
      <c r="H64" s="77"/>
      <c r="I64" s="77"/>
      <c r="J64" s="77"/>
      <c r="K64" s="77"/>
      <c r="L64" s="77"/>
      <c r="M64" s="77"/>
      <c r="N64" s="13"/>
      <c r="O64" s="281"/>
      <c r="P64" s="318"/>
      <c r="Q64" s="319"/>
      <c r="R64" s="319"/>
      <c r="S64" s="319"/>
      <c r="T64" s="319"/>
      <c r="U64" s="319"/>
      <c r="V64" s="319"/>
      <c r="W64" s="319"/>
      <c r="X64" s="319"/>
      <c r="Y64" s="51"/>
      <c r="Z64" s="62" t="s">
        <v>2624</v>
      </c>
      <c r="AA64" s="63"/>
      <c r="AB64" s="63"/>
      <c r="AC64" s="63"/>
      <c r="AD64" s="63"/>
      <c r="AE64" s="63"/>
      <c r="AF64" s="17" t="s">
        <v>2622</v>
      </c>
      <c r="AG64" s="186">
        <v>0.9</v>
      </c>
      <c r="AH64" s="187"/>
      <c r="AI64" s="35" t="s">
        <v>2621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2622</v>
      </c>
      <c r="AT64" s="186">
        <v>1</v>
      </c>
      <c r="AU64" s="187"/>
      <c r="AV64" s="43"/>
      <c r="AW64" s="141"/>
      <c r="AX64" s="141"/>
      <c r="AY64" s="141"/>
      <c r="AZ64" s="141"/>
      <c r="BA64" s="141"/>
      <c r="BB64" s="141"/>
      <c r="BC64" s="142"/>
      <c r="BD64" s="296">
        <f>ROUND(ROUND(ROUND(S63*AG64,0)*AT64,0)*(1+AY59),0)</f>
        <v>174</v>
      </c>
      <c r="BE64" s="22"/>
    </row>
    <row r="65" spans="1:57" ht="17.100000000000001" customHeight="1">
      <c r="A65" s="4">
        <v>15</v>
      </c>
      <c r="B65" s="5">
        <v>7702</v>
      </c>
      <c r="C65" s="6" t="s">
        <v>2687</v>
      </c>
      <c r="D65" s="278"/>
      <c r="E65" s="140"/>
      <c r="F65" s="140"/>
      <c r="G65" s="140"/>
      <c r="H65" s="96"/>
      <c r="I65" s="96"/>
      <c r="J65" s="96"/>
      <c r="K65" s="9"/>
      <c r="L65" s="9"/>
      <c r="M65" s="9"/>
      <c r="N65" s="13"/>
      <c r="O65" s="281"/>
      <c r="P65" s="256" t="s">
        <v>1333</v>
      </c>
      <c r="Q65" s="269"/>
      <c r="R65" s="269"/>
      <c r="S65" s="269"/>
      <c r="T65" s="269"/>
      <c r="U65" s="269"/>
      <c r="V65" s="269"/>
      <c r="W65" s="269"/>
      <c r="X65" s="269"/>
      <c r="Y65" s="38"/>
      <c r="Z65" s="11"/>
      <c r="AA65" s="11"/>
      <c r="AB65" s="11"/>
      <c r="AC65" s="11"/>
      <c r="AD65" s="21"/>
      <c r="AE65" s="21"/>
      <c r="AF65" s="11"/>
      <c r="AG65" s="36"/>
      <c r="AH65" s="37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31"/>
      <c r="AT65" s="32"/>
      <c r="AU65" s="33"/>
      <c r="AV65" s="34"/>
      <c r="AW65" s="209"/>
      <c r="AX65" s="209"/>
      <c r="AY65" s="209"/>
      <c r="AZ65" s="209"/>
      <c r="BA65" s="30"/>
      <c r="BB65" s="30"/>
      <c r="BC65" s="31"/>
      <c r="BD65" s="296">
        <f>ROUND(S67*(1+AY59),0)</f>
        <v>248</v>
      </c>
      <c r="BE65" s="22"/>
    </row>
    <row r="66" spans="1:57" ht="17.100000000000001" customHeight="1">
      <c r="A66" s="4">
        <v>15</v>
      </c>
      <c r="B66" s="5">
        <v>7703</v>
      </c>
      <c r="C66" s="6" t="s">
        <v>2688</v>
      </c>
      <c r="D66" s="278"/>
      <c r="E66" s="140"/>
      <c r="F66" s="140"/>
      <c r="G66" s="140"/>
      <c r="H66" s="96"/>
      <c r="I66" s="96"/>
      <c r="J66" s="96"/>
      <c r="K66" s="9"/>
      <c r="L66" s="9"/>
      <c r="M66" s="9"/>
      <c r="N66" s="13"/>
      <c r="O66" s="281"/>
      <c r="P66" s="270"/>
      <c r="Q66" s="271"/>
      <c r="R66" s="271"/>
      <c r="S66" s="271"/>
      <c r="T66" s="271"/>
      <c r="U66" s="271"/>
      <c r="V66" s="271"/>
      <c r="W66" s="271"/>
      <c r="X66" s="271"/>
      <c r="Y66" s="141"/>
      <c r="Z66" s="14"/>
      <c r="AA66" s="15"/>
      <c r="AB66" s="15"/>
      <c r="AC66" s="15"/>
      <c r="AD66" s="24"/>
      <c r="AE66" s="24"/>
      <c r="AF66" s="80"/>
      <c r="AG66" s="80"/>
      <c r="AH66" s="83"/>
      <c r="AI66" s="35" t="s">
        <v>2621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2622</v>
      </c>
      <c r="AT66" s="186">
        <v>1</v>
      </c>
      <c r="AU66" s="187"/>
      <c r="AV66" s="43"/>
      <c r="AW66" s="209"/>
      <c r="AX66" s="209"/>
      <c r="AY66" s="209"/>
      <c r="AZ66" s="209"/>
      <c r="BA66" s="141"/>
      <c r="BB66" s="141"/>
      <c r="BC66" s="142"/>
      <c r="BD66" s="296">
        <f>ROUND(ROUND(S67*AT66,0)*(1+AY59),0)</f>
        <v>248</v>
      </c>
      <c r="BE66" s="22"/>
    </row>
    <row r="67" spans="1:57" ht="17.100000000000001" customHeight="1">
      <c r="A67" s="4">
        <v>15</v>
      </c>
      <c r="B67" s="5">
        <v>7704</v>
      </c>
      <c r="C67" s="6" t="s">
        <v>2284</v>
      </c>
      <c r="D67" s="278"/>
      <c r="E67" s="140"/>
      <c r="F67" s="140"/>
      <c r="G67" s="140"/>
      <c r="H67" s="96"/>
      <c r="I67" s="96"/>
      <c r="J67" s="96"/>
      <c r="K67" s="9"/>
      <c r="L67" s="9"/>
      <c r="M67" s="9"/>
      <c r="N67" s="13"/>
      <c r="O67" s="281"/>
      <c r="P67" s="104"/>
      <c r="Q67" s="104"/>
      <c r="R67" s="104"/>
      <c r="S67" s="261">
        <v>165</v>
      </c>
      <c r="T67" s="261"/>
      <c r="U67" s="9" t="s">
        <v>394</v>
      </c>
      <c r="V67" s="9"/>
      <c r="W67" s="19"/>
      <c r="X67" s="141"/>
      <c r="Y67" s="141"/>
      <c r="Z67" s="98" t="s">
        <v>2623</v>
      </c>
      <c r="AA67" s="61"/>
      <c r="AB67" s="61"/>
      <c r="AC67" s="61"/>
      <c r="AD67" s="61"/>
      <c r="AE67" s="61"/>
      <c r="AF67" s="9"/>
      <c r="AG67" s="19"/>
      <c r="AH67" s="3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31"/>
      <c r="AT67" s="32"/>
      <c r="AU67" s="33"/>
      <c r="AV67" s="34"/>
      <c r="AW67" s="149"/>
      <c r="AX67" s="40"/>
      <c r="AY67" s="199"/>
      <c r="AZ67" s="199"/>
      <c r="BA67" s="30"/>
      <c r="BB67" s="30"/>
      <c r="BC67" s="31"/>
      <c r="BD67" s="296">
        <f>ROUND(ROUND(S67*AG68,0)*(1+AY59),0)</f>
        <v>224</v>
      </c>
      <c r="BE67" s="22"/>
    </row>
    <row r="68" spans="1:57" ht="17.100000000000001" customHeight="1">
      <c r="A68" s="4">
        <v>15</v>
      </c>
      <c r="B68" s="5">
        <v>7705</v>
      </c>
      <c r="C68" s="6" t="s">
        <v>2285</v>
      </c>
      <c r="D68" s="278"/>
      <c r="E68" s="140"/>
      <c r="F68" s="140"/>
      <c r="G68" s="140"/>
      <c r="H68" s="96"/>
      <c r="I68" s="96"/>
      <c r="J68" s="96"/>
      <c r="K68" s="9"/>
      <c r="L68" s="9"/>
      <c r="M68" s="9"/>
      <c r="N68" s="13"/>
      <c r="O68" s="281"/>
      <c r="P68" s="141"/>
      <c r="Q68" s="141"/>
      <c r="R68" s="141"/>
      <c r="S68" s="141"/>
      <c r="T68" s="141"/>
      <c r="U68" s="141"/>
      <c r="V68" s="141"/>
      <c r="W68" s="141"/>
      <c r="X68" s="141"/>
      <c r="Y68" s="51"/>
      <c r="Z68" s="62" t="s">
        <v>2624</v>
      </c>
      <c r="AA68" s="63"/>
      <c r="AB68" s="63"/>
      <c r="AC68" s="63"/>
      <c r="AD68" s="63"/>
      <c r="AE68" s="63"/>
      <c r="AF68" s="17" t="s">
        <v>2622</v>
      </c>
      <c r="AG68" s="186">
        <v>0.9</v>
      </c>
      <c r="AH68" s="187"/>
      <c r="AI68" s="35" t="s">
        <v>2621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7" t="s">
        <v>2622</v>
      </c>
      <c r="AT68" s="186">
        <v>1</v>
      </c>
      <c r="AU68" s="187"/>
      <c r="AV68" s="43"/>
      <c r="AW68" s="149"/>
      <c r="AX68" s="149"/>
      <c r="AY68" s="77"/>
      <c r="AZ68" s="19"/>
      <c r="BA68" s="141"/>
      <c r="BB68" s="141"/>
      <c r="BC68" s="142"/>
      <c r="BD68" s="296">
        <f>ROUND(ROUND(ROUND(S67*AG68,0)*AT68,0)*(1+AY59),0)</f>
        <v>224</v>
      </c>
      <c r="BE68" s="22"/>
    </row>
    <row r="69" spans="1:57" ht="17.100000000000001" customHeight="1">
      <c r="A69" s="4">
        <v>15</v>
      </c>
      <c r="B69" s="5">
        <v>7706</v>
      </c>
      <c r="C69" s="6" t="s">
        <v>2689</v>
      </c>
      <c r="D69" s="278"/>
      <c r="E69" s="245" t="s">
        <v>1515</v>
      </c>
      <c r="F69" s="283"/>
      <c r="G69" s="283"/>
      <c r="H69" s="283"/>
      <c r="I69" s="283"/>
      <c r="J69" s="283"/>
      <c r="K69" s="283"/>
      <c r="L69" s="283"/>
      <c r="M69" s="283"/>
      <c r="N69" s="10"/>
      <c r="O69" s="281"/>
      <c r="P69" s="256" t="s">
        <v>1330</v>
      </c>
      <c r="Q69" s="269"/>
      <c r="R69" s="269"/>
      <c r="S69" s="269"/>
      <c r="T69" s="269"/>
      <c r="U69" s="269"/>
      <c r="V69" s="269"/>
      <c r="W69" s="269"/>
      <c r="X69" s="269"/>
      <c r="Y69" s="38"/>
      <c r="Z69" s="11"/>
      <c r="AA69" s="11"/>
      <c r="AB69" s="11"/>
      <c r="AC69" s="11"/>
      <c r="AD69" s="21"/>
      <c r="AE69" s="21"/>
      <c r="AF69" s="11"/>
      <c r="AG69" s="36"/>
      <c r="AH69" s="37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31"/>
      <c r="AT69" s="32"/>
      <c r="AU69" s="33"/>
      <c r="AV69" s="34"/>
      <c r="AW69" s="30"/>
      <c r="AX69" s="30"/>
      <c r="AY69" s="30"/>
      <c r="AZ69" s="30"/>
      <c r="BA69" s="30"/>
      <c r="BB69" s="30"/>
      <c r="BC69" s="31"/>
      <c r="BD69" s="296">
        <f>ROUND(S71*(1+AY59),0)</f>
        <v>65</v>
      </c>
      <c r="BE69" s="22"/>
    </row>
    <row r="70" spans="1:57" ht="17.100000000000001" customHeight="1">
      <c r="A70" s="4">
        <v>15</v>
      </c>
      <c r="B70" s="5">
        <v>7707</v>
      </c>
      <c r="C70" s="6" t="s">
        <v>2690</v>
      </c>
      <c r="D70" s="278"/>
      <c r="E70" s="301"/>
      <c r="F70" s="301"/>
      <c r="G70" s="301"/>
      <c r="H70" s="301"/>
      <c r="I70" s="301"/>
      <c r="J70" s="301"/>
      <c r="K70" s="301"/>
      <c r="L70" s="301"/>
      <c r="M70" s="301"/>
      <c r="N70" s="82"/>
      <c r="O70" s="281"/>
      <c r="P70" s="270"/>
      <c r="Q70" s="271"/>
      <c r="R70" s="271"/>
      <c r="S70" s="271"/>
      <c r="T70" s="271"/>
      <c r="U70" s="271"/>
      <c r="V70" s="271"/>
      <c r="W70" s="271"/>
      <c r="X70" s="271"/>
      <c r="Y70" s="141"/>
      <c r="Z70" s="14"/>
      <c r="AA70" s="15"/>
      <c r="AB70" s="15"/>
      <c r="AC70" s="15"/>
      <c r="AD70" s="24"/>
      <c r="AE70" s="24"/>
      <c r="AF70" s="80"/>
      <c r="AG70" s="80"/>
      <c r="AH70" s="83"/>
      <c r="AI70" s="35" t="s">
        <v>2621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7" t="s">
        <v>2622</v>
      </c>
      <c r="AT70" s="186">
        <v>1</v>
      </c>
      <c r="AU70" s="187"/>
      <c r="AV70" s="43"/>
      <c r="AW70" s="141"/>
      <c r="AX70" s="141"/>
      <c r="AY70" s="141"/>
      <c r="AZ70" s="141"/>
      <c r="BA70" s="141"/>
      <c r="BB70" s="141"/>
      <c r="BC70" s="142"/>
      <c r="BD70" s="296">
        <f>ROUND(ROUND(S71*AT70,0)*(1+AY59),0)</f>
        <v>65</v>
      </c>
      <c r="BE70" s="22"/>
    </row>
    <row r="71" spans="1:57" ht="17.100000000000001" customHeight="1">
      <c r="A71" s="4">
        <v>15</v>
      </c>
      <c r="B71" s="5">
        <v>7708</v>
      </c>
      <c r="C71" s="6" t="s">
        <v>2286</v>
      </c>
      <c r="D71" s="278"/>
      <c r="E71" s="140"/>
      <c r="F71" s="77"/>
      <c r="G71" s="176"/>
      <c r="H71" s="176"/>
      <c r="I71" s="9"/>
      <c r="J71" s="9"/>
      <c r="K71" s="19"/>
      <c r="L71" s="141"/>
      <c r="M71" s="141"/>
      <c r="N71" s="82"/>
      <c r="O71" s="281"/>
      <c r="P71" s="320"/>
      <c r="Q71" s="321"/>
      <c r="R71" s="321"/>
      <c r="S71" s="261">
        <f>'[1]1居宅介護(家援、単一日中)'!L17-'[1]1居宅介護(家援、単一日中)'!L13</f>
        <v>43</v>
      </c>
      <c r="T71" s="261"/>
      <c r="U71" s="9" t="s">
        <v>394</v>
      </c>
      <c r="V71" s="321"/>
      <c r="W71" s="321"/>
      <c r="X71" s="321"/>
      <c r="Y71" s="141"/>
      <c r="Z71" s="98" t="s">
        <v>2623</v>
      </c>
      <c r="AA71" s="61"/>
      <c r="AB71" s="61"/>
      <c r="AC71" s="61"/>
      <c r="AD71" s="61"/>
      <c r="AE71" s="61"/>
      <c r="AF71" s="9"/>
      <c r="AG71" s="19"/>
      <c r="AH71" s="39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31"/>
      <c r="AT71" s="32"/>
      <c r="AU71" s="33"/>
      <c r="AV71" s="34"/>
      <c r="AW71" s="30"/>
      <c r="AX71" s="30"/>
      <c r="AY71" s="30"/>
      <c r="AZ71" s="30"/>
      <c r="BA71" s="30"/>
      <c r="BB71" s="30"/>
      <c r="BC71" s="31"/>
      <c r="BD71" s="296">
        <f>ROUND(ROUND(S71*AG72,0)*(1+AY59),0)</f>
        <v>59</v>
      </c>
      <c r="BE71" s="22"/>
    </row>
    <row r="72" spans="1:57" ht="17.100000000000001" customHeight="1">
      <c r="A72" s="4">
        <v>15</v>
      </c>
      <c r="B72" s="5">
        <v>7709</v>
      </c>
      <c r="C72" s="6" t="s">
        <v>2287</v>
      </c>
      <c r="D72" s="278"/>
      <c r="E72" s="140"/>
      <c r="F72" s="140"/>
      <c r="G72" s="77"/>
      <c r="H72" s="77"/>
      <c r="I72" s="77"/>
      <c r="J72" s="77"/>
      <c r="K72" s="77"/>
      <c r="L72" s="77"/>
      <c r="M72" s="77"/>
      <c r="N72" s="13"/>
      <c r="O72" s="281"/>
      <c r="P72" s="322"/>
      <c r="Q72" s="323"/>
      <c r="R72" s="323"/>
      <c r="S72" s="323"/>
      <c r="T72" s="323"/>
      <c r="U72" s="323"/>
      <c r="V72" s="323"/>
      <c r="W72" s="323"/>
      <c r="X72" s="323"/>
      <c r="Y72" s="52"/>
      <c r="Z72" s="62" t="s">
        <v>2624</v>
      </c>
      <c r="AA72" s="63"/>
      <c r="AB72" s="63"/>
      <c r="AC72" s="63"/>
      <c r="AD72" s="63"/>
      <c r="AE72" s="63"/>
      <c r="AF72" s="17" t="s">
        <v>2622</v>
      </c>
      <c r="AG72" s="186">
        <v>0.9</v>
      </c>
      <c r="AH72" s="187"/>
      <c r="AI72" s="35" t="s">
        <v>2621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7" t="s">
        <v>2622</v>
      </c>
      <c r="AT72" s="186">
        <v>1</v>
      </c>
      <c r="AU72" s="187"/>
      <c r="AV72" s="43"/>
      <c r="AW72" s="141"/>
      <c r="AX72" s="141"/>
      <c r="AY72" s="141"/>
      <c r="AZ72" s="141"/>
      <c r="BA72" s="141"/>
      <c r="BB72" s="141"/>
      <c r="BC72" s="142"/>
      <c r="BD72" s="296">
        <f>ROUND(ROUND(ROUND(S71*AG72,0)*AT72,0)*(1+AY59),0)</f>
        <v>59</v>
      </c>
      <c r="BE72" s="22"/>
    </row>
    <row r="73" spans="1:57" ht="17.100000000000001" customHeight="1">
      <c r="A73" s="4">
        <v>15</v>
      </c>
      <c r="B73" s="5">
        <v>7710</v>
      </c>
      <c r="C73" s="6" t="s">
        <v>2691</v>
      </c>
      <c r="D73" s="278"/>
      <c r="E73" s="248" t="s">
        <v>1516</v>
      </c>
      <c r="F73" s="301"/>
      <c r="G73" s="301"/>
      <c r="H73" s="301"/>
      <c r="I73" s="301"/>
      <c r="J73" s="301"/>
      <c r="K73" s="301"/>
      <c r="L73" s="301"/>
      <c r="M73" s="301"/>
      <c r="N73" s="13"/>
      <c r="O73" s="281"/>
      <c r="P73" s="256" t="s">
        <v>2552</v>
      </c>
      <c r="Q73" s="269"/>
      <c r="R73" s="269"/>
      <c r="S73" s="269"/>
      <c r="T73" s="269"/>
      <c r="U73" s="269"/>
      <c r="V73" s="269"/>
      <c r="W73" s="269"/>
      <c r="X73" s="269"/>
      <c r="Y73" s="51"/>
      <c r="Z73" s="11"/>
      <c r="AA73" s="11"/>
      <c r="AB73" s="11"/>
      <c r="AC73" s="11"/>
      <c r="AD73" s="21"/>
      <c r="AE73" s="21"/>
      <c r="AF73" s="11"/>
      <c r="AG73" s="36"/>
      <c r="AH73" s="37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31"/>
      <c r="AT73" s="32"/>
      <c r="AU73" s="33"/>
      <c r="AV73" s="34"/>
      <c r="AW73" s="209"/>
      <c r="AX73" s="209"/>
      <c r="AY73" s="209"/>
      <c r="AZ73" s="209"/>
      <c r="BA73" s="30"/>
      <c r="BB73" s="30"/>
      <c r="BC73" s="31"/>
      <c r="BD73" s="296">
        <f>ROUND(S75*(1+AY59),0)</f>
        <v>125</v>
      </c>
      <c r="BE73" s="22"/>
    </row>
    <row r="74" spans="1:57" ht="17.100000000000001" customHeight="1">
      <c r="A74" s="4">
        <v>15</v>
      </c>
      <c r="B74" s="5">
        <v>7711</v>
      </c>
      <c r="C74" s="6" t="s">
        <v>2692</v>
      </c>
      <c r="D74" s="278"/>
      <c r="E74" s="301"/>
      <c r="F74" s="301"/>
      <c r="G74" s="301"/>
      <c r="H74" s="301"/>
      <c r="I74" s="301"/>
      <c r="J74" s="301"/>
      <c r="K74" s="301"/>
      <c r="L74" s="301"/>
      <c r="M74" s="301"/>
      <c r="N74" s="82"/>
      <c r="O74" s="281"/>
      <c r="P74" s="270"/>
      <c r="Q74" s="271"/>
      <c r="R74" s="271"/>
      <c r="S74" s="271"/>
      <c r="T74" s="271"/>
      <c r="U74" s="271"/>
      <c r="V74" s="271"/>
      <c r="W74" s="271"/>
      <c r="X74" s="271"/>
      <c r="Y74" s="51"/>
      <c r="Z74" s="14"/>
      <c r="AA74" s="15"/>
      <c r="AB74" s="15"/>
      <c r="AC74" s="15"/>
      <c r="AD74" s="24"/>
      <c r="AE74" s="24"/>
      <c r="AF74" s="80"/>
      <c r="AG74" s="80"/>
      <c r="AH74" s="83"/>
      <c r="AI74" s="35" t="s">
        <v>2621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7" t="s">
        <v>2622</v>
      </c>
      <c r="AT74" s="186">
        <v>1</v>
      </c>
      <c r="AU74" s="187"/>
      <c r="AV74" s="43"/>
      <c r="AW74" s="209"/>
      <c r="AX74" s="209"/>
      <c r="AY74" s="209"/>
      <c r="AZ74" s="209"/>
      <c r="BA74" s="141"/>
      <c r="BB74" s="141"/>
      <c r="BC74" s="142"/>
      <c r="BD74" s="296">
        <f>ROUND(ROUND(S75*AT74,0)*(1+AY59),0)</f>
        <v>125</v>
      </c>
      <c r="BE74" s="22"/>
    </row>
    <row r="75" spans="1:57" ht="17.100000000000001" customHeight="1">
      <c r="A75" s="4">
        <v>15</v>
      </c>
      <c r="B75" s="5">
        <v>7712</v>
      </c>
      <c r="C75" s="6" t="s">
        <v>2288</v>
      </c>
      <c r="D75" s="278"/>
      <c r="E75" s="140"/>
      <c r="F75" s="77"/>
      <c r="G75" s="176"/>
      <c r="H75" s="176"/>
      <c r="I75" s="9"/>
      <c r="J75" s="9"/>
      <c r="K75" s="19"/>
      <c r="L75" s="141"/>
      <c r="M75" s="141"/>
      <c r="N75" s="82"/>
      <c r="O75" s="281"/>
      <c r="P75" s="320"/>
      <c r="Q75" s="321"/>
      <c r="R75" s="321"/>
      <c r="S75" s="261">
        <f>'[1]1居宅介護(家援、単一日中)'!L21-'[1]1居宅介護(家援、単一日中)'!L13</f>
        <v>83</v>
      </c>
      <c r="T75" s="261"/>
      <c r="U75" s="9" t="s">
        <v>394</v>
      </c>
      <c r="V75" s="321"/>
      <c r="W75" s="321"/>
      <c r="X75" s="321"/>
      <c r="Y75" s="51"/>
      <c r="Z75" s="98" t="s">
        <v>2623</v>
      </c>
      <c r="AA75" s="61"/>
      <c r="AB75" s="61"/>
      <c r="AC75" s="61"/>
      <c r="AD75" s="61"/>
      <c r="AE75" s="61"/>
      <c r="AF75" s="9"/>
      <c r="AG75" s="19"/>
      <c r="AH75" s="39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31"/>
      <c r="AT75" s="32"/>
      <c r="AU75" s="33"/>
      <c r="AV75" s="34"/>
      <c r="AW75" s="149"/>
      <c r="AX75" s="40"/>
      <c r="AY75" s="199"/>
      <c r="AZ75" s="199"/>
      <c r="BA75" s="30"/>
      <c r="BB75" s="30"/>
      <c r="BC75" s="31"/>
      <c r="BD75" s="296">
        <f>ROUND(ROUND(S75*AG76,0)*(1+AY59),0)</f>
        <v>113</v>
      </c>
      <c r="BE75" s="22"/>
    </row>
    <row r="76" spans="1:57" ht="17.100000000000001" customHeight="1">
      <c r="A76" s="4">
        <v>15</v>
      </c>
      <c r="B76" s="5">
        <v>7713</v>
      </c>
      <c r="C76" s="6" t="s">
        <v>2289</v>
      </c>
      <c r="D76" s="278"/>
      <c r="E76" s="140"/>
      <c r="F76" s="140"/>
      <c r="G76" s="77"/>
      <c r="H76" s="77"/>
      <c r="I76" s="77"/>
      <c r="J76" s="77"/>
      <c r="K76" s="77"/>
      <c r="L76" s="77"/>
      <c r="M76" s="77"/>
      <c r="N76" s="13"/>
      <c r="O76" s="281"/>
      <c r="P76" s="320"/>
      <c r="Q76" s="321"/>
      <c r="R76" s="321"/>
      <c r="S76" s="321"/>
      <c r="T76" s="321"/>
      <c r="U76" s="321"/>
      <c r="V76" s="321"/>
      <c r="W76" s="321"/>
      <c r="X76" s="321"/>
      <c r="Y76" s="51"/>
      <c r="Z76" s="62" t="s">
        <v>2624</v>
      </c>
      <c r="AA76" s="63"/>
      <c r="AB76" s="63"/>
      <c r="AC76" s="63"/>
      <c r="AD76" s="63"/>
      <c r="AE76" s="63"/>
      <c r="AF76" s="17" t="s">
        <v>2622</v>
      </c>
      <c r="AG76" s="186">
        <v>0.9</v>
      </c>
      <c r="AH76" s="187"/>
      <c r="AI76" s="35" t="s">
        <v>2621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7" t="s">
        <v>2622</v>
      </c>
      <c r="AT76" s="186">
        <v>1</v>
      </c>
      <c r="AU76" s="187"/>
      <c r="AV76" s="43"/>
      <c r="AW76" s="149"/>
      <c r="AX76" s="149"/>
      <c r="AY76" s="77"/>
      <c r="AZ76" s="19"/>
      <c r="BA76" s="141"/>
      <c r="BB76" s="141"/>
      <c r="BC76" s="142"/>
      <c r="BD76" s="296">
        <f>ROUND(ROUND(ROUND(S75*AG76,0)*AT76,0)*(1+AY59),0)</f>
        <v>113</v>
      </c>
      <c r="BE76" s="22"/>
    </row>
    <row r="77" spans="1:57" ht="17.100000000000001" customHeight="1">
      <c r="A77" s="4">
        <v>15</v>
      </c>
      <c r="B77" s="5">
        <v>7714</v>
      </c>
      <c r="C77" s="6" t="s">
        <v>2693</v>
      </c>
      <c r="D77" s="278"/>
      <c r="E77" s="248" t="s">
        <v>1516</v>
      </c>
      <c r="F77" s="301"/>
      <c r="G77" s="301"/>
      <c r="H77" s="301"/>
      <c r="I77" s="301"/>
      <c r="J77" s="301"/>
      <c r="K77" s="301"/>
      <c r="L77" s="301"/>
      <c r="M77" s="301"/>
      <c r="N77" s="13"/>
      <c r="O77" s="281"/>
      <c r="P77" s="256" t="s">
        <v>1332</v>
      </c>
      <c r="Q77" s="269"/>
      <c r="R77" s="269"/>
      <c r="S77" s="269"/>
      <c r="T77" s="269"/>
      <c r="U77" s="269"/>
      <c r="V77" s="269"/>
      <c r="W77" s="269"/>
      <c r="X77" s="269"/>
      <c r="Y77" s="38"/>
      <c r="Z77" s="11"/>
      <c r="AA77" s="11"/>
      <c r="AB77" s="11"/>
      <c r="AC77" s="11"/>
      <c r="AD77" s="21"/>
      <c r="AE77" s="21"/>
      <c r="AF77" s="11"/>
      <c r="AG77" s="36"/>
      <c r="AH77" s="37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31"/>
      <c r="AT77" s="32"/>
      <c r="AU77" s="33"/>
      <c r="AV77" s="34"/>
      <c r="AW77" s="30"/>
      <c r="AX77" s="30"/>
      <c r="AY77" s="30"/>
      <c r="AZ77" s="30"/>
      <c r="BA77" s="30"/>
      <c r="BB77" s="30"/>
      <c r="BC77" s="31"/>
      <c r="BD77" s="296">
        <f>ROUND(S79*(1+AY59),0)</f>
        <v>179</v>
      </c>
      <c r="BE77" s="22"/>
    </row>
    <row r="78" spans="1:57" ht="17.100000000000001" customHeight="1">
      <c r="A78" s="4">
        <v>15</v>
      </c>
      <c r="B78" s="5">
        <v>7715</v>
      </c>
      <c r="C78" s="6" t="s">
        <v>2694</v>
      </c>
      <c r="D78" s="278"/>
      <c r="E78" s="301"/>
      <c r="F78" s="301"/>
      <c r="G78" s="301"/>
      <c r="H78" s="301"/>
      <c r="I78" s="301"/>
      <c r="J78" s="301"/>
      <c r="K78" s="301"/>
      <c r="L78" s="301"/>
      <c r="M78" s="301"/>
      <c r="N78" s="82"/>
      <c r="O78" s="281"/>
      <c r="P78" s="270"/>
      <c r="Q78" s="271"/>
      <c r="R78" s="271"/>
      <c r="S78" s="271"/>
      <c r="T78" s="271"/>
      <c r="U78" s="271"/>
      <c r="V78" s="271"/>
      <c r="W78" s="271"/>
      <c r="X78" s="271"/>
      <c r="Y78" s="141"/>
      <c r="Z78" s="14"/>
      <c r="AA78" s="15"/>
      <c r="AB78" s="15"/>
      <c r="AC78" s="15"/>
      <c r="AD78" s="24"/>
      <c r="AE78" s="24"/>
      <c r="AF78" s="80"/>
      <c r="AG78" s="80"/>
      <c r="AH78" s="83"/>
      <c r="AI78" s="35" t="s">
        <v>2621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7" t="s">
        <v>2622</v>
      </c>
      <c r="AT78" s="186">
        <v>1</v>
      </c>
      <c r="AU78" s="187"/>
      <c r="AV78" s="43"/>
      <c r="AW78" s="141"/>
      <c r="AX78" s="141"/>
      <c r="AY78" s="141"/>
      <c r="AZ78" s="141"/>
      <c r="BA78" s="141"/>
      <c r="BB78" s="141"/>
      <c r="BC78" s="142"/>
      <c r="BD78" s="296">
        <f>ROUND(ROUND(S79*AT78,0)*(1+AY59),0)</f>
        <v>179</v>
      </c>
      <c r="BE78" s="22"/>
    </row>
    <row r="79" spans="1:57" ht="17.100000000000001" customHeight="1">
      <c r="A79" s="4">
        <v>15</v>
      </c>
      <c r="B79" s="5">
        <v>7716</v>
      </c>
      <c r="C79" s="6" t="s">
        <v>2290</v>
      </c>
      <c r="D79" s="278"/>
      <c r="E79" s="140"/>
      <c r="F79" s="77"/>
      <c r="G79" s="176"/>
      <c r="H79" s="176"/>
      <c r="I79" s="9"/>
      <c r="J79" s="9"/>
      <c r="K79" s="19"/>
      <c r="L79" s="141"/>
      <c r="M79" s="141"/>
      <c r="N79" s="82"/>
      <c r="O79" s="281"/>
      <c r="P79" s="316"/>
      <c r="Q79" s="317"/>
      <c r="R79" s="317"/>
      <c r="S79" s="261">
        <v>119</v>
      </c>
      <c r="T79" s="261"/>
      <c r="U79" s="9" t="s">
        <v>394</v>
      </c>
      <c r="V79" s="9"/>
      <c r="W79" s="317"/>
      <c r="X79" s="317"/>
      <c r="Y79" s="141"/>
      <c r="Z79" s="98" t="s">
        <v>2623</v>
      </c>
      <c r="AA79" s="61"/>
      <c r="AB79" s="61"/>
      <c r="AC79" s="61"/>
      <c r="AD79" s="61"/>
      <c r="AE79" s="61"/>
      <c r="AF79" s="9"/>
      <c r="AG79" s="19"/>
      <c r="AH79" s="39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31"/>
      <c r="AT79" s="32"/>
      <c r="AU79" s="33"/>
      <c r="AV79" s="34"/>
      <c r="AW79" s="30"/>
      <c r="AX79" s="30"/>
      <c r="AY79" s="30"/>
      <c r="AZ79" s="30"/>
      <c r="BA79" s="30"/>
      <c r="BB79" s="30"/>
      <c r="BC79" s="31"/>
      <c r="BD79" s="296">
        <f>ROUND(ROUND(S79*AG80,0)*(1+AY59),0)</f>
        <v>161</v>
      </c>
      <c r="BE79" s="22"/>
    </row>
    <row r="80" spans="1:57" ht="17.100000000000001" customHeight="1">
      <c r="A80" s="4">
        <v>15</v>
      </c>
      <c r="B80" s="5">
        <v>7717</v>
      </c>
      <c r="C80" s="6" t="s">
        <v>2291</v>
      </c>
      <c r="D80" s="278"/>
      <c r="E80" s="140"/>
      <c r="F80" s="140"/>
      <c r="G80" s="77"/>
      <c r="H80" s="77"/>
      <c r="I80" s="77"/>
      <c r="J80" s="77"/>
      <c r="K80" s="77"/>
      <c r="L80" s="77"/>
      <c r="M80" s="77"/>
      <c r="N80" s="13"/>
      <c r="O80" s="281"/>
      <c r="P80" s="322"/>
      <c r="Q80" s="323"/>
      <c r="R80" s="323"/>
      <c r="S80" s="323"/>
      <c r="T80" s="323"/>
      <c r="U80" s="323"/>
      <c r="V80" s="323"/>
      <c r="W80" s="323"/>
      <c r="X80" s="323"/>
      <c r="Y80" s="51"/>
      <c r="Z80" s="62" t="s">
        <v>2624</v>
      </c>
      <c r="AA80" s="63"/>
      <c r="AB80" s="63"/>
      <c r="AC80" s="63"/>
      <c r="AD80" s="63"/>
      <c r="AE80" s="63"/>
      <c r="AF80" s="17" t="s">
        <v>2622</v>
      </c>
      <c r="AG80" s="186">
        <v>0.9</v>
      </c>
      <c r="AH80" s="187"/>
      <c r="AI80" s="35" t="s">
        <v>2621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7" t="s">
        <v>2622</v>
      </c>
      <c r="AT80" s="186">
        <v>1</v>
      </c>
      <c r="AU80" s="187"/>
      <c r="AV80" s="43"/>
      <c r="AW80" s="141"/>
      <c r="AX80" s="141"/>
      <c r="AY80" s="141"/>
      <c r="AZ80" s="141"/>
      <c r="BA80" s="141"/>
      <c r="BB80" s="141"/>
      <c r="BC80" s="142"/>
      <c r="BD80" s="296">
        <f>ROUND(ROUND(ROUND(S79*AG80,0)*AT80,0)*(1+AY59),0)</f>
        <v>161</v>
      </c>
      <c r="BE80" s="22"/>
    </row>
    <row r="81" spans="1:57" ht="17.100000000000001" customHeight="1">
      <c r="A81" s="4">
        <v>15</v>
      </c>
      <c r="B81" s="5">
        <v>7718</v>
      </c>
      <c r="C81" s="6" t="s">
        <v>2695</v>
      </c>
      <c r="D81" s="278"/>
      <c r="E81" s="245" t="s">
        <v>1338</v>
      </c>
      <c r="F81" s="189"/>
      <c r="G81" s="189"/>
      <c r="H81" s="189"/>
      <c r="I81" s="189"/>
      <c r="J81" s="189"/>
      <c r="K81" s="189"/>
      <c r="L81" s="189"/>
      <c r="M81" s="189"/>
      <c r="N81" s="10"/>
      <c r="O81" s="281"/>
      <c r="P81" s="256" t="s">
        <v>1330</v>
      </c>
      <c r="Q81" s="269"/>
      <c r="R81" s="269"/>
      <c r="S81" s="269"/>
      <c r="T81" s="269"/>
      <c r="U81" s="269"/>
      <c r="V81" s="269"/>
      <c r="W81" s="269"/>
      <c r="X81" s="269"/>
      <c r="Y81" s="38"/>
      <c r="Z81" s="11"/>
      <c r="AA81" s="11"/>
      <c r="AB81" s="11"/>
      <c r="AC81" s="11"/>
      <c r="AD81" s="21"/>
      <c r="AE81" s="21"/>
      <c r="AF81" s="11"/>
      <c r="AG81" s="36"/>
      <c r="AH81" s="37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31"/>
      <c r="AT81" s="32"/>
      <c r="AU81" s="33"/>
      <c r="AV81" s="34"/>
      <c r="AW81" s="30"/>
      <c r="AX81" s="30"/>
      <c r="AY81" s="30"/>
      <c r="AZ81" s="30"/>
      <c r="BA81" s="30"/>
      <c r="BB81" s="30"/>
      <c r="BC81" s="31"/>
      <c r="BD81" s="296">
        <f>ROUND(S83*(1+AY59),0)</f>
        <v>60</v>
      </c>
      <c r="BE81" s="22"/>
    </row>
    <row r="82" spans="1:57" ht="17.100000000000001" customHeight="1">
      <c r="A82" s="4">
        <v>15</v>
      </c>
      <c r="B82" s="5">
        <v>7719</v>
      </c>
      <c r="C82" s="6" t="s">
        <v>2696</v>
      </c>
      <c r="D82" s="278"/>
      <c r="E82" s="191"/>
      <c r="F82" s="191"/>
      <c r="G82" s="191"/>
      <c r="H82" s="191"/>
      <c r="I82" s="191"/>
      <c r="J82" s="191"/>
      <c r="K82" s="191"/>
      <c r="L82" s="191"/>
      <c r="M82" s="191"/>
      <c r="N82" s="82"/>
      <c r="O82" s="281"/>
      <c r="P82" s="270"/>
      <c r="Q82" s="271"/>
      <c r="R82" s="271"/>
      <c r="S82" s="271"/>
      <c r="T82" s="271"/>
      <c r="U82" s="271"/>
      <c r="V82" s="271"/>
      <c r="W82" s="271"/>
      <c r="X82" s="271"/>
      <c r="Y82" s="141"/>
      <c r="Z82" s="14"/>
      <c r="AA82" s="15"/>
      <c r="AB82" s="15"/>
      <c r="AC82" s="15"/>
      <c r="AD82" s="24"/>
      <c r="AE82" s="24"/>
      <c r="AF82" s="80"/>
      <c r="AG82" s="80"/>
      <c r="AH82" s="83"/>
      <c r="AI82" s="35" t="s">
        <v>2621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7" t="s">
        <v>2622</v>
      </c>
      <c r="AT82" s="186">
        <v>1</v>
      </c>
      <c r="AU82" s="187"/>
      <c r="AV82" s="43"/>
      <c r="AW82" s="141"/>
      <c r="AX82" s="141"/>
      <c r="AY82" s="141"/>
      <c r="AZ82" s="141"/>
      <c r="BA82" s="141"/>
      <c r="BB82" s="141"/>
      <c r="BC82" s="142"/>
      <c r="BD82" s="296">
        <f>ROUND(ROUND(S83*AT82,0)*(1+AY59),0)</f>
        <v>60</v>
      </c>
      <c r="BE82" s="22"/>
    </row>
    <row r="83" spans="1:57" ht="17.100000000000001" customHeight="1">
      <c r="A83" s="4">
        <v>15</v>
      </c>
      <c r="B83" s="5">
        <v>7720</v>
      </c>
      <c r="C83" s="6" t="s">
        <v>2292</v>
      </c>
      <c r="D83" s="278"/>
      <c r="E83" s="140"/>
      <c r="F83" s="77"/>
      <c r="G83" s="176"/>
      <c r="H83" s="176"/>
      <c r="I83" s="9"/>
      <c r="J83" s="9"/>
      <c r="K83" s="19"/>
      <c r="L83" s="141"/>
      <c r="M83" s="141"/>
      <c r="N83" s="82"/>
      <c r="O83" s="281"/>
      <c r="P83" s="104"/>
      <c r="Q83" s="104"/>
      <c r="R83" s="104"/>
      <c r="S83" s="261">
        <f>'[1]1居宅介護(家援、単一日中)'!L21-'[1]1居宅介護(家援、単一日中)'!L17</f>
        <v>40</v>
      </c>
      <c r="T83" s="261"/>
      <c r="U83" s="9" t="s">
        <v>394</v>
      </c>
      <c r="V83" s="9"/>
      <c r="W83" s="19"/>
      <c r="X83" s="141"/>
      <c r="Y83" s="141"/>
      <c r="Z83" s="98" t="s">
        <v>2623</v>
      </c>
      <c r="AA83" s="61"/>
      <c r="AB83" s="61"/>
      <c r="AC83" s="61"/>
      <c r="AD83" s="61"/>
      <c r="AE83" s="61"/>
      <c r="AF83" s="9"/>
      <c r="AG83" s="19"/>
      <c r="AH83" s="39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31"/>
      <c r="AT83" s="32"/>
      <c r="AU83" s="33"/>
      <c r="AV83" s="34"/>
      <c r="AW83" s="30"/>
      <c r="AX83" s="30"/>
      <c r="AY83" s="30"/>
      <c r="AZ83" s="30"/>
      <c r="BA83" s="30"/>
      <c r="BB83" s="30"/>
      <c r="BC83" s="31"/>
      <c r="BD83" s="296">
        <f>ROUND(ROUND(S83*AG84,0)*(1+AY59),0)</f>
        <v>54</v>
      </c>
      <c r="BE83" s="22"/>
    </row>
    <row r="84" spans="1:57" ht="17.100000000000001" customHeight="1">
      <c r="A84" s="4">
        <v>15</v>
      </c>
      <c r="B84" s="5">
        <v>7721</v>
      </c>
      <c r="C84" s="6" t="s">
        <v>2293</v>
      </c>
      <c r="D84" s="278"/>
      <c r="E84" s="140"/>
      <c r="F84" s="140"/>
      <c r="G84" s="77"/>
      <c r="H84" s="77"/>
      <c r="I84" s="77"/>
      <c r="J84" s="77"/>
      <c r="K84" s="77"/>
      <c r="L84" s="77"/>
      <c r="M84" s="77"/>
      <c r="N84" s="13"/>
      <c r="O84" s="281"/>
      <c r="P84" s="135"/>
      <c r="Q84" s="135"/>
      <c r="R84" s="135"/>
      <c r="S84" s="135"/>
      <c r="T84" s="135"/>
      <c r="U84" s="135"/>
      <c r="V84" s="135"/>
      <c r="W84" s="135"/>
      <c r="X84" s="135"/>
      <c r="Y84" s="17"/>
      <c r="Z84" s="62" t="s">
        <v>2624</v>
      </c>
      <c r="AA84" s="63"/>
      <c r="AB84" s="63"/>
      <c r="AC84" s="63"/>
      <c r="AD84" s="63"/>
      <c r="AE84" s="63"/>
      <c r="AF84" s="17" t="s">
        <v>2622</v>
      </c>
      <c r="AG84" s="186">
        <v>0.9</v>
      </c>
      <c r="AH84" s="187"/>
      <c r="AI84" s="35" t="s">
        <v>2621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7" t="s">
        <v>2622</v>
      </c>
      <c r="AT84" s="186">
        <v>1</v>
      </c>
      <c r="AU84" s="187"/>
      <c r="AV84" s="43"/>
      <c r="AW84" s="141"/>
      <c r="AX84" s="141"/>
      <c r="AY84" s="141"/>
      <c r="AZ84" s="141"/>
      <c r="BA84" s="141"/>
      <c r="BB84" s="141"/>
      <c r="BC84" s="142"/>
      <c r="BD84" s="18">
        <f>ROUND(ROUND(ROUND(S83*AG84,0)*AT84,0)*(1+AY59),0)</f>
        <v>54</v>
      </c>
      <c r="BE84" s="22"/>
    </row>
    <row r="85" spans="1:57" ht="17.100000000000001" customHeight="1">
      <c r="A85" s="4">
        <v>15</v>
      </c>
      <c r="B85" s="5">
        <v>7722</v>
      </c>
      <c r="C85" s="6" t="s">
        <v>2697</v>
      </c>
      <c r="D85" s="278"/>
      <c r="E85" s="248" t="s">
        <v>1338</v>
      </c>
      <c r="F85" s="191"/>
      <c r="G85" s="191"/>
      <c r="H85" s="191"/>
      <c r="I85" s="191"/>
      <c r="J85" s="191"/>
      <c r="K85" s="191"/>
      <c r="L85" s="191"/>
      <c r="M85" s="191"/>
      <c r="N85" s="13"/>
      <c r="O85" s="281"/>
      <c r="P85" s="257" t="s">
        <v>2552</v>
      </c>
      <c r="Q85" s="269"/>
      <c r="R85" s="269"/>
      <c r="S85" s="269"/>
      <c r="T85" s="269"/>
      <c r="U85" s="269"/>
      <c r="V85" s="269"/>
      <c r="W85" s="269"/>
      <c r="X85" s="269"/>
      <c r="Y85" s="19"/>
      <c r="Z85" s="11"/>
      <c r="AA85" s="11"/>
      <c r="AB85" s="11"/>
      <c r="AC85" s="11"/>
      <c r="AD85" s="21"/>
      <c r="AE85" s="21"/>
      <c r="AF85" s="11"/>
      <c r="AG85" s="36"/>
      <c r="AH85" s="37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31"/>
      <c r="AT85" s="32"/>
      <c r="AU85" s="33"/>
      <c r="AV85" s="34"/>
      <c r="AW85" s="30"/>
      <c r="AX85" s="30"/>
      <c r="AY85" s="30"/>
      <c r="AZ85" s="30"/>
      <c r="BA85" s="30"/>
      <c r="BB85" s="30"/>
      <c r="BC85" s="31"/>
      <c r="BD85" s="296">
        <f>ROUND(S87*(1+AY59),0)</f>
        <v>114</v>
      </c>
      <c r="BE85" s="22"/>
    </row>
    <row r="86" spans="1:57" ht="17.100000000000001" customHeight="1">
      <c r="A86" s="4">
        <v>15</v>
      </c>
      <c r="B86" s="5">
        <v>7723</v>
      </c>
      <c r="C86" s="6" t="s">
        <v>2698</v>
      </c>
      <c r="D86" s="278"/>
      <c r="E86" s="191"/>
      <c r="F86" s="191"/>
      <c r="G86" s="191"/>
      <c r="H86" s="191"/>
      <c r="I86" s="191"/>
      <c r="J86" s="191"/>
      <c r="K86" s="191"/>
      <c r="L86" s="191"/>
      <c r="M86" s="191"/>
      <c r="N86" s="82"/>
      <c r="O86" s="281"/>
      <c r="P86" s="271"/>
      <c r="Q86" s="271"/>
      <c r="R86" s="271"/>
      <c r="S86" s="271"/>
      <c r="T86" s="271"/>
      <c r="U86" s="271"/>
      <c r="V86" s="271"/>
      <c r="W86" s="271"/>
      <c r="X86" s="271"/>
      <c r="Y86" s="19"/>
      <c r="Z86" s="14"/>
      <c r="AA86" s="15"/>
      <c r="AB86" s="15"/>
      <c r="AC86" s="15"/>
      <c r="AD86" s="24"/>
      <c r="AE86" s="24"/>
      <c r="AF86" s="80"/>
      <c r="AG86" s="80"/>
      <c r="AH86" s="83"/>
      <c r="AI86" s="35" t="s">
        <v>2621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7" t="s">
        <v>2622</v>
      </c>
      <c r="AT86" s="186">
        <v>1</v>
      </c>
      <c r="AU86" s="187"/>
      <c r="AV86" s="43"/>
      <c r="AW86" s="141"/>
      <c r="AX86" s="141"/>
      <c r="AY86" s="141"/>
      <c r="AZ86" s="141"/>
      <c r="BA86" s="141"/>
      <c r="BB86" s="141"/>
      <c r="BC86" s="142"/>
      <c r="BD86" s="296">
        <f>ROUND(ROUND(S87*AT86,0)*(1+AY59),0)</f>
        <v>114</v>
      </c>
      <c r="BE86" s="22"/>
    </row>
    <row r="87" spans="1:57" ht="17.100000000000001" customHeight="1">
      <c r="A87" s="4">
        <v>15</v>
      </c>
      <c r="B87" s="5">
        <v>7724</v>
      </c>
      <c r="C87" s="6" t="s">
        <v>2294</v>
      </c>
      <c r="D87" s="278"/>
      <c r="E87" s="140"/>
      <c r="F87" s="77"/>
      <c r="G87" s="176"/>
      <c r="H87" s="176"/>
      <c r="I87" s="9"/>
      <c r="J87" s="9"/>
      <c r="K87" s="19"/>
      <c r="L87" s="141"/>
      <c r="M87" s="141"/>
      <c r="N87" s="82"/>
      <c r="O87" s="281"/>
      <c r="P87" s="111"/>
      <c r="Q87" s="111"/>
      <c r="R87" s="111"/>
      <c r="S87" s="261">
        <v>76</v>
      </c>
      <c r="T87" s="261"/>
      <c r="U87" s="9" t="s">
        <v>394</v>
      </c>
      <c r="V87" s="9"/>
      <c r="W87" s="19"/>
      <c r="X87" s="141"/>
      <c r="Y87" s="19"/>
      <c r="Z87" s="98" t="s">
        <v>2623</v>
      </c>
      <c r="AA87" s="61"/>
      <c r="AB87" s="61"/>
      <c r="AC87" s="61"/>
      <c r="AD87" s="61"/>
      <c r="AE87" s="61"/>
      <c r="AF87" s="9"/>
      <c r="AG87" s="19"/>
      <c r="AH87" s="39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31"/>
      <c r="AT87" s="32"/>
      <c r="AU87" s="33"/>
      <c r="AV87" s="34"/>
      <c r="AW87" s="30"/>
      <c r="AX87" s="30"/>
      <c r="AY87" s="30"/>
      <c r="AZ87" s="30"/>
      <c r="BA87" s="30"/>
      <c r="BB87" s="30"/>
      <c r="BC87" s="31"/>
      <c r="BD87" s="296">
        <f>ROUND(ROUND(S87*AG88,0)*(1+AY59),0)</f>
        <v>102</v>
      </c>
      <c r="BE87" s="22"/>
    </row>
    <row r="88" spans="1:57" ht="17.100000000000001" customHeight="1">
      <c r="A88" s="4">
        <v>15</v>
      </c>
      <c r="B88" s="5">
        <v>7725</v>
      </c>
      <c r="C88" s="6" t="s">
        <v>2295</v>
      </c>
      <c r="D88" s="278"/>
      <c r="E88" s="140"/>
      <c r="F88" s="140"/>
      <c r="G88" s="77"/>
      <c r="H88" s="77"/>
      <c r="I88" s="77"/>
      <c r="J88" s="77"/>
      <c r="K88" s="77"/>
      <c r="L88" s="77"/>
      <c r="M88" s="77"/>
      <c r="N88" s="13"/>
      <c r="O88" s="281"/>
      <c r="P88" s="135"/>
      <c r="Q88" s="135"/>
      <c r="R88" s="135"/>
      <c r="S88" s="135"/>
      <c r="T88" s="135"/>
      <c r="U88" s="135"/>
      <c r="V88" s="135"/>
      <c r="W88" s="135"/>
      <c r="X88" s="135"/>
      <c r="Y88" s="52"/>
      <c r="Z88" s="62" t="s">
        <v>2624</v>
      </c>
      <c r="AA88" s="63"/>
      <c r="AB88" s="63"/>
      <c r="AC88" s="63"/>
      <c r="AD88" s="63"/>
      <c r="AE88" s="63"/>
      <c r="AF88" s="17" t="s">
        <v>2622</v>
      </c>
      <c r="AG88" s="186">
        <v>0.9</v>
      </c>
      <c r="AH88" s="187"/>
      <c r="AI88" s="35" t="s">
        <v>2621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7" t="s">
        <v>2622</v>
      </c>
      <c r="AT88" s="186">
        <v>1</v>
      </c>
      <c r="AU88" s="187"/>
      <c r="AV88" s="43"/>
      <c r="AW88" s="141"/>
      <c r="AX88" s="141"/>
      <c r="AY88" s="141"/>
      <c r="AZ88" s="141"/>
      <c r="BA88" s="141"/>
      <c r="BB88" s="141"/>
      <c r="BC88" s="142"/>
      <c r="BD88" s="18">
        <f>ROUND(ROUND(ROUND(S87*AG88,0)*AT88,0)*(1+AY59),0)</f>
        <v>102</v>
      </c>
      <c r="BE88" s="22"/>
    </row>
    <row r="89" spans="1:57" ht="17.100000000000001" customHeight="1">
      <c r="A89" s="4">
        <v>15</v>
      </c>
      <c r="B89" s="5">
        <v>7726</v>
      </c>
      <c r="C89" s="6" t="s">
        <v>2699</v>
      </c>
      <c r="D89" s="278"/>
      <c r="E89" s="245" t="s">
        <v>1514</v>
      </c>
      <c r="F89" s="189"/>
      <c r="G89" s="189"/>
      <c r="H89" s="189"/>
      <c r="I89" s="189"/>
      <c r="J89" s="189"/>
      <c r="K89" s="189"/>
      <c r="L89" s="189"/>
      <c r="M89" s="189"/>
      <c r="N89" s="10"/>
      <c r="O89" s="281"/>
      <c r="P89" s="256" t="s">
        <v>1330</v>
      </c>
      <c r="Q89" s="269"/>
      <c r="R89" s="269"/>
      <c r="S89" s="269"/>
      <c r="T89" s="269"/>
      <c r="U89" s="269"/>
      <c r="V89" s="269"/>
      <c r="W89" s="269"/>
      <c r="X89" s="269"/>
      <c r="Y89" s="38"/>
      <c r="Z89" s="11"/>
      <c r="AA89" s="11"/>
      <c r="AB89" s="11"/>
      <c r="AC89" s="11"/>
      <c r="AD89" s="21"/>
      <c r="AE89" s="21"/>
      <c r="AF89" s="11"/>
      <c r="AG89" s="36"/>
      <c r="AH89" s="37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31"/>
      <c r="AT89" s="32"/>
      <c r="AU89" s="33"/>
      <c r="AV89" s="34"/>
      <c r="AW89" s="30"/>
      <c r="AX89" s="30"/>
      <c r="AY89" s="30"/>
      <c r="AZ89" s="30"/>
      <c r="BA89" s="30"/>
      <c r="BB89" s="30"/>
      <c r="BC89" s="31"/>
      <c r="BD89" s="296">
        <f>ROUND(S91*(1+AY59),0)</f>
        <v>54</v>
      </c>
      <c r="BE89" s="22"/>
    </row>
    <row r="90" spans="1:57" ht="17.100000000000001" customHeight="1">
      <c r="A90" s="4">
        <v>15</v>
      </c>
      <c r="B90" s="5">
        <v>7727</v>
      </c>
      <c r="C90" s="6" t="s">
        <v>2700</v>
      </c>
      <c r="D90" s="278"/>
      <c r="E90" s="191"/>
      <c r="F90" s="191"/>
      <c r="G90" s="191"/>
      <c r="H90" s="191"/>
      <c r="I90" s="191"/>
      <c r="J90" s="191"/>
      <c r="K90" s="191"/>
      <c r="L90" s="191"/>
      <c r="M90" s="191"/>
      <c r="N90" s="82"/>
      <c r="O90" s="281"/>
      <c r="P90" s="270"/>
      <c r="Q90" s="271"/>
      <c r="R90" s="271"/>
      <c r="S90" s="271"/>
      <c r="T90" s="271"/>
      <c r="U90" s="271"/>
      <c r="V90" s="271"/>
      <c r="W90" s="271"/>
      <c r="X90" s="271"/>
      <c r="Y90" s="141"/>
      <c r="Z90" s="14"/>
      <c r="AA90" s="15"/>
      <c r="AB90" s="15"/>
      <c r="AC90" s="15"/>
      <c r="AD90" s="24"/>
      <c r="AE90" s="24"/>
      <c r="AF90" s="80"/>
      <c r="AG90" s="80"/>
      <c r="AH90" s="83"/>
      <c r="AI90" s="35" t="s">
        <v>2621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7" t="s">
        <v>2622</v>
      </c>
      <c r="AT90" s="186">
        <v>1</v>
      </c>
      <c r="AU90" s="187"/>
      <c r="AV90" s="43"/>
      <c r="AW90" s="141"/>
      <c r="AX90" s="141"/>
      <c r="AY90" s="141"/>
      <c r="AZ90" s="141"/>
      <c r="BA90" s="141"/>
      <c r="BB90" s="141"/>
      <c r="BC90" s="142"/>
      <c r="BD90" s="296">
        <f>ROUND(ROUND(S91*AT90,0)*(1+AY59),0)</f>
        <v>54</v>
      </c>
      <c r="BE90" s="22"/>
    </row>
    <row r="91" spans="1:57" ht="17.100000000000001" customHeight="1">
      <c r="A91" s="4">
        <v>15</v>
      </c>
      <c r="B91" s="5">
        <v>7728</v>
      </c>
      <c r="C91" s="6" t="s">
        <v>2296</v>
      </c>
      <c r="D91" s="278"/>
      <c r="E91" s="140"/>
      <c r="F91" s="77"/>
      <c r="G91" s="176"/>
      <c r="H91" s="176"/>
      <c r="I91" s="9"/>
      <c r="J91" s="9"/>
      <c r="K91" s="19"/>
      <c r="L91" s="141"/>
      <c r="M91" s="141"/>
      <c r="N91" s="82"/>
      <c r="O91" s="281"/>
      <c r="P91" s="104"/>
      <c r="Q91" s="104"/>
      <c r="R91" s="104"/>
      <c r="S91" s="261">
        <v>36</v>
      </c>
      <c r="T91" s="261"/>
      <c r="U91" s="9" t="s">
        <v>394</v>
      </c>
      <c r="V91" s="9"/>
      <c r="W91" s="19"/>
      <c r="X91" s="141"/>
      <c r="Y91" s="141"/>
      <c r="Z91" s="98" t="s">
        <v>2623</v>
      </c>
      <c r="AA91" s="61"/>
      <c r="AB91" s="61"/>
      <c r="AC91" s="61"/>
      <c r="AD91" s="61"/>
      <c r="AE91" s="61"/>
      <c r="AF91" s="9"/>
      <c r="AG91" s="19"/>
      <c r="AH91" s="39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31"/>
      <c r="AT91" s="32"/>
      <c r="AU91" s="33"/>
      <c r="AV91" s="34"/>
      <c r="AW91" s="30"/>
      <c r="AX91" s="30"/>
      <c r="AY91" s="30"/>
      <c r="AZ91" s="30"/>
      <c r="BA91" s="30"/>
      <c r="BB91" s="30"/>
      <c r="BC91" s="31"/>
      <c r="BD91" s="296">
        <f>ROUND(ROUND(S91*AG92,0)*(1+AY59),0)</f>
        <v>48</v>
      </c>
      <c r="BE91" s="22"/>
    </row>
    <row r="92" spans="1:57" ht="17.100000000000001" customHeight="1">
      <c r="A92" s="4">
        <v>15</v>
      </c>
      <c r="B92" s="5">
        <v>7729</v>
      </c>
      <c r="C92" s="6" t="s">
        <v>2297</v>
      </c>
      <c r="D92" s="279"/>
      <c r="E92" s="45"/>
      <c r="F92" s="45"/>
      <c r="G92" s="80"/>
      <c r="H92" s="80"/>
      <c r="I92" s="80"/>
      <c r="J92" s="80"/>
      <c r="K92" s="80"/>
      <c r="L92" s="80"/>
      <c r="M92" s="80"/>
      <c r="N92" s="16"/>
      <c r="O92" s="282"/>
      <c r="P92" s="135"/>
      <c r="Q92" s="135"/>
      <c r="R92" s="135"/>
      <c r="S92" s="135"/>
      <c r="T92" s="135"/>
      <c r="U92" s="135"/>
      <c r="V92" s="135"/>
      <c r="W92" s="135"/>
      <c r="X92" s="135"/>
      <c r="Y92" s="17"/>
      <c r="Z92" s="62" t="s">
        <v>2624</v>
      </c>
      <c r="AA92" s="63"/>
      <c r="AB92" s="63"/>
      <c r="AC92" s="63"/>
      <c r="AD92" s="63"/>
      <c r="AE92" s="63"/>
      <c r="AF92" s="17" t="s">
        <v>2622</v>
      </c>
      <c r="AG92" s="186">
        <v>0.9</v>
      </c>
      <c r="AH92" s="187"/>
      <c r="AI92" s="35" t="s">
        <v>2621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7" t="s">
        <v>2622</v>
      </c>
      <c r="AT92" s="186">
        <v>1</v>
      </c>
      <c r="AU92" s="187"/>
      <c r="AV92" s="46"/>
      <c r="AW92" s="135"/>
      <c r="AX92" s="135"/>
      <c r="AY92" s="135"/>
      <c r="AZ92" s="135"/>
      <c r="BA92" s="135"/>
      <c r="BB92" s="135"/>
      <c r="BC92" s="136"/>
      <c r="BD92" s="18">
        <f>ROUND(ROUND(ROUND(S91*AG92,0)*AT92,0)*(1+AY59),0)</f>
        <v>48</v>
      </c>
      <c r="BE92" s="22"/>
    </row>
    <row r="93" spans="1:57" ht="17.100000000000001" customHeight="1">
      <c r="A93" s="72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57" ht="17.100000000000001" customHeight="1">
      <c r="A94" s="72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57" ht="17.100000000000001" customHeight="1">
      <c r="A95" s="20"/>
      <c r="B95" s="20"/>
      <c r="C95" s="9"/>
      <c r="D95" s="9"/>
      <c r="E95" s="9"/>
      <c r="F95" s="9"/>
      <c r="G95" s="9"/>
      <c r="H95" s="9"/>
      <c r="I95" s="9"/>
      <c r="J95" s="25"/>
      <c r="K95" s="9"/>
      <c r="L95" s="9"/>
      <c r="M95" s="9"/>
      <c r="N95" s="9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9"/>
      <c r="AA95" s="9"/>
      <c r="AB95" s="9"/>
      <c r="AC95" s="9"/>
      <c r="AD95" s="9"/>
      <c r="AE95" s="19"/>
      <c r="AF95" s="9"/>
      <c r="AG95" s="141"/>
      <c r="AH95" s="23"/>
      <c r="AI95" s="9"/>
      <c r="AJ95" s="9"/>
      <c r="AK95" s="9"/>
      <c r="AL95" s="141"/>
      <c r="AM95" s="23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7"/>
      <c r="BE95" s="77"/>
    </row>
    <row r="96" spans="1:57" ht="17.100000000000001" customHeight="1">
      <c r="A96" s="20"/>
      <c r="B96" s="2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9"/>
      <c r="AA96" s="9"/>
      <c r="AB96" s="9"/>
      <c r="AC96" s="9"/>
      <c r="AD96" s="9"/>
      <c r="AE96" s="19"/>
      <c r="AF96" s="9"/>
      <c r="AG96" s="19"/>
      <c r="AH96" s="23"/>
      <c r="AI96" s="9"/>
      <c r="AJ96" s="9"/>
      <c r="AK96" s="9"/>
      <c r="AL96" s="141"/>
      <c r="AM96" s="23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7"/>
      <c r="BE96" s="77"/>
    </row>
    <row r="97" spans="1:57" ht="17.100000000000001" customHeight="1">
      <c r="A97" s="20"/>
      <c r="B97" s="2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9"/>
      <c r="AA97" s="9"/>
      <c r="AB97" s="9"/>
      <c r="AC97" s="9"/>
      <c r="AD97" s="9"/>
      <c r="AE97" s="19"/>
      <c r="AF97" s="9"/>
      <c r="AG97" s="19"/>
      <c r="AH97" s="23"/>
      <c r="AI97" s="9"/>
      <c r="AJ97" s="9"/>
      <c r="AK97" s="9"/>
      <c r="AL97" s="8"/>
      <c r="AM97" s="8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27"/>
      <c r="BE97" s="77"/>
    </row>
    <row r="98" spans="1:57" ht="17.100000000000001" customHeight="1">
      <c r="A98" s="20"/>
      <c r="B98" s="2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9"/>
      <c r="AA98" s="9"/>
      <c r="AB98" s="9"/>
      <c r="AC98" s="9"/>
      <c r="AD98" s="28"/>
      <c r="AE98" s="84"/>
      <c r="AF98" s="77"/>
      <c r="AG98" s="84"/>
      <c r="AH98" s="23"/>
      <c r="AI98" s="9"/>
      <c r="AJ98" s="9"/>
      <c r="AK98" s="9"/>
      <c r="AL98" s="141"/>
      <c r="AM98" s="23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7"/>
      <c r="BE98" s="77"/>
    </row>
    <row r="99" spans="1:57" ht="17.100000000000001" customHeight="1">
      <c r="A99" s="20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9"/>
      <c r="AA99" s="9"/>
      <c r="AB99" s="9"/>
      <c r="AC99" s="9"/>
      <c r="AD99" s="19"/>
      <c r="AE99" s="141"/>
      <c r="AF99" s="9"/>
      <c r="AG99" s="19"/>
      <c r="AH99" s="23"/>
      <c r="AI99" s="9"/>
      <c r="AJ99" s="9"/>
      <c r="AK99" s="9"/>
      <c r="AL99" s="141"/>
      <c r="AM99" s="23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7"/>
      <c r="BE99" s="77"/>
    </row>
    <row r="100" spans="1:57" ht="17.100000000000001" customHeight="1">
      <c r="A100" s="20"/>
      <c r="B100" s="2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9"/>
      <c r="AA100" s="9"/>
      <c r="AB100" s="9"/>
      <c r="AC100" s="9"/>
      <c r="AD100" s="9"/>
      <c r="AE100" s="19"/>
      <c r="AF100" s="9"/>
      <c r="AG100" s="19"/>
      <c r="AH100" s="23"/>
      <c r="AI100" s="9"/>
      <c r="AJ100" s="9"/>
      <c r="AK100" s="9"/>
      <c r="AL100" s="8"/>
      <c r="AM100" s="8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27"/>
      <c r="BE100" s="77"/>
    </row>
    <row r="101" spans="1:57" ht="17.100000000000001" customHeight="1">
      <c r="A101" s="20"/>
      <c r="B101" s="2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9"/>
      <c r="AA101" s="9"/>
      <c r="AB101" s="9"/>
      <c r="AC101" s="9"/>
      <c r="AD101" s="9"/>
      <c r="AE101" s="19"/>
      <c r="AF101" s="9"/>
      <c r="AG101" s="141"/>
      <c r="AH101" s="23"/>
      <c r="AI101" s="9"/>
      <c r="AJ101" s="9"/>
      <c r="AK101" s="9"/>
      <c r="AL101" s="141"/>
      <c r="AM101" s="23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7"/>
      <c r="BE101" s="77"/>
    </row>
    <row r="102" spans="1:57" ht="17.100000000000001" customHeight="1"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57" ht="17.100000000000001" customHeight="1"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57" ht="17.100000000000001" customHeight="1"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57" ht="17.100000000000001" customHeight="1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57" ht="17.100000000000001" customHeight="1"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57" ht="17.100000000000001" customHeight="1"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57" ht="17.100000000000001" customHeight="1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57" ht="17.100000000000001" customHeight="1"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</sheetData>
  <mergeCells count="149">
    <mergeCell ref="AG92:AH92"/>
    <mergeCell ref="AT92:AU92"/>
    <mergeCell ref="AG84:AH84"/>
    <mergeCell ref="AT84:AU84"/>
    <mergeCell ref="P77:X78"/>
    <mergeCell ref="AT78:AU78"/>
    <mergeCell ref="S79:T79"/>
    <mergeCell ref="AG80:AH80"/>
    <mergeCell ref="AT80:AU80"/>
    <mergeCell ref="AT86:AU86"/>
    <mergeCell ref="P89:X90"/>
    <mergeCell ref="AT90:AU90"/>
    <mergeCell ref="S91:T91"/>
    <mergeCell ref="S87:T87"/>
    <mergeCell ref="AG88:AH88"/>
    <mergeCell ref="AT88:AU88"/>
    <mergeCell ref="E69:M70"/>
    <mergeCell ref="P69:X70"/>
    <mergeCell ref="P85:X86"/>
    <mergeCell ref="G38:H38"/>
    <mergeCell ref="AW73:AZ74"/>
    <mergeCell ref="AT74:AU74"/>
    <mergeCell ref="S75:T75"/>
    <mergeCell ref="AY75:AZ75"/>
    <mergeCell ref="AG76:AH76"/>
    <mergeCell ref="AT76:AU76"/>
    <mergeCell ref="AW57:AZ58"/>
    <mergeCell ref="AY59:AZ59"/>
    <mergeCell ref="AY67:AZ67"/>
    <mergeCell ref="S59:T59"/>
    <mergeCell ref="AT62:AU62"/>
    <mergeCell ref="AT60:AU60"/>
    <mergeCell ref="AG60:AH60"/>
    <mergeCell ref="AW65:AZ66"/>
    <mergeCell ref="AT66:AU66"/>
    <mergeCell ref="P65:X66"/>
    <mergeCell ref="P61:X62"/>
    <mergeCell ref="S63:T63"/>
    <mergeCell ref="AZ30:BC31"/>
    <mergeCell ref="AG31:AH31"/>
    <mergeCell ref="AT31:AU31"/>
    <mergeCell ref="AX32:AY32"/>
    <mergeCell ref="BB32:BC32"/>
    <mergeCell ref="AT33:AU33"/>
    <mergeCell ref="S30:T30"/>
    <mergeCell ref="AG56:AH56"/>
    <mergeCell ref="AT56:AU56"/>
    <mergeCell ref="O40:X41"/>
    <mergeCell ref="S55:T55"/>
    <mergeCell ref="AG39:AH39"/>
    <mergeCell ref="AT41:AU41"/>
    <mergeCell ref="AG43:AH43"/>
    <mergeCell ref="AT43:AU43"/>
    <mergeCell ref="AT39:AU39"/>
    <mergeCell ref="AV10:AY11"/>
    <mergeCell ref="AZ10:BC11"/>
    <mergeCell ref="AG11:AH11"/>
    <mergeCell ref="AT11:AU11"/>
    <mergeCell ref="O16:X17"/>
    <mergeCell ref="AX16:AY16"/>
    <mergeCell ref="BB16:BC16"/>
    <mergeCell ref="AT17:AU17"/>
    <mergeCell ref="AT15:AU15"/>
    <mergeCell ref="AG15:AH15"/>
    <mergeCell ref="AV14:AY15"/>
    <mergeCell ref="AT13:AU13"/>
    <mergeCell ref="G30:H30"/>
    <mergeCell ref="S34:T34"/>
    <mergeCell ref="O32:X33"/>
    <mergeCell ref="AT9:AU9"/>
    <mergeCell ref="G10:H10"/>
    <mergeCell ref="S10:T10"/>
    <mergeCell ref="AT27:AU27"/>
    <mergeCell ref="D28:M29"/>
    <mergeCell ref="O28:X29"/>
    <mergeCell ref="AT29:AU29"/>
    <mergeCell ref="G26:H26"/>
    <mergeCell ref="AB6:AE6"/>
    <mergeCell ref="AB51:AE51"/>
    <mergeCell ref="D12:M13"/>
    <mergeCell ref="D40:M41"/>
    <mergeCell ref="G14:H14"/>
    <mergeCell ref="S14:T14"/>
    <mergeCell ref="S22:T22"/>
    <mergeCell ref="G42:H42"/>
    <mergeCell ref="S42:T42"/>
    <mergeCell ref="O12:X13"/>
    <mergeCell ref="D8:M9"/>
    <mergeCell ref="O8:X9"/>
    <mergeCell ref="D36:M37"/>
    <mergeCell ref="O36:X37"/>
    <mergeCell ref="O44:X45"/>
    <mergeCell ref="G46:H46"/>
    <mergeCell ref="S18:T18"/>
    <mergeCell ref="O20:X21"/>
    <mergeCell ref="S38:T38"/>
    <mergeCell ref="D44:M45"/>
    <mergeCell ref="S46:T46"/>
    <mergeCell ref="D24:M25"/>
    <mergeCell ref="O24:X25"/>
    <mergeCell ref="S26:T26"/>
    <mergeCell ref="AX20:AY20"/>
    <mergeCell ref="AZ14:BC15"/>
    <mergeCell ref="BB20:BC20"/>
    <mergeCell ref="AT21:AU21"/>
    <mergeCell ref="AG64:AH64"/>
    <mergeCell ref="AT64:AU64"/>
    <mergeCell ref="AG23:AH23"/>
    <mergeCell ref="AT23:AU23"/>
    <mergeCell ref="AZ26:BC27"/>
    <mergeCell ref="AT45:AU45"/>
    <mergeCell ref="AG47:AH47"/>
    <mergeCell ref="AT47:AU47"/>
    <mergeCell ref="AT54:AU54"/>
    <mergeCell ref="AT37:AU37"/>
    <mergeCell ref="AT35:AU35"/>
    <mergeCell ref="AT25:AU25"/>
    <mergeCell ref="AG35:AH35"/>
    <mergeCell ref="AG19:AH19"/>
    <mergeCell ref="AV26:AY27"/>
    <mergeCell ref="AV30:AY31"/>
    <mergeCell ref="AT19:AU19"/>
    <mergeCell ref="AG27:AH27"/>
    <mergeCell ref="AX28:AY28"/>
    <mergeCell ref="BB28:BC28"/>
    <mergeCell ref="D53:D92"/>
    <mergeCell ref="AT70:AU70"/>
    <mergeCell ref="AT68:AU68"/>
    <mergeCell ref="AG68:AH68"/>
    <mergeCell ref="AT82:AU82"/>
    <mergeCell ref="AG72:AH72"/>
    <mergeCell ref="AT72:AU72"/>
    <mergeCell ref="E73:M74"/>
    <mergeCell ref="P73:X74"/>
    <mergeCell ref="E77:M78"/>
    <mergeCell ref="E81:M82"/>
    <mergeCell ref="P81:X82"/>
    <mergeCell ref="S71:T71"/>
    <mergeCell ref="O53:O92"/>
    <mergeCell ref="E53:M54"/>
    <mergeCell ref="P53:X54"/>
    <mergeCell ref="E89:M90"/>
    <mergeCell ref="E85:M86"/>
    <mergeCell ref="P57:X58"/>
    <mergeCell ref="S83:T83"/>
    <mergeCell ref="E57:M58"/>
    <mergeCell ref="AT58:AU58"/>
    <mergeCell ref="S67:T67"/>
    <mergeCell ref="E61:M62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4" max="4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BB151"/>
  <sheetViews>
    <sheetView view="pageBreakPreview" zoomScale="85" zoomScaleNormal="75" zoomScaleSheetLayoutView="85" workbookViewId="0">
      <selection activeCell="AZ4" sqref="AZ4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6.1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1" width="2.375" style="78" customWidth="1"/>
    <col min="52" max="53" width="8.625" style="78" customWidth="1"/>
    <col min="54" max="54" width="2.75" style="78" customWidth="1"/>
    <col min="55" max="16384" width="9" style="78"/>
  </cols>
  <sheetData>
    <row r="1" spans="1:54" ht="17.100000000000001" customHeight="1">
      <c r="A1" s="72"/>
    </row>
    <row r="2" spans="1:54" ht="17.100000000000001" customHeight="1">
      <c r="A2" s="72"/>
    </row>
    <row r="3" spans="1:54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4" ht="17.100000000000001" customHeight="1">
      <c r="A4" s="72"/>
    </row>
    <row r="5" spans="1:54" ht="17.100000000000001" customHeight="1">
      <c r="A5" s="72"/>
      <c r="B5" s="72" t="s">
        <v>1117</v>
      </c>
    </row>
    <row r="6" spans="1:54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11" t="s">
        <v>204</v>
      </c>
      <c r="AA6" s="211"/>
      <c r="AB6" s="211"/>
      <c r="AC6" s="211"/>
      <c r="AD6" s="7"/>
      <c r="AE6" s="76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84" t="s">
        <v>388</v>
      </c>
      <c r="BA6" s="184" t="s">
        <v>389</v>
      </c>
      <c r="BB6" s="77"/>
    </row>
    <row r="7" spans="1:54" ht="17.100000000000001" customHeight="1">
      <c r="A7" s="2" t="s">
        <v>390</v>
      </c>
      <c r="B7" s="3" t="s">
        <v>391</v>
      </c>
      <c r="C7" s="16"/>
      <c r="D7" s="116"/>
      <c r="E7" s="99"/>
      <c r="F7" s="298" t="s">
        <v>180</v>
      </c>
      <c r="G7" s="298"/>
      <c r="H7" s="99"/>
      <c r="I7" s="73"/>
      <c r="J7" s="99"/>
      <c r="K7" s="12"/>
      <c r="L7" s="298" t="s">
        <v>235</v>
      </c>
      <c r="M7" s="298"/>
      <c r="N7" s="12"/>
      <c r="O7" s="73"/>
      <c r="P7" s="80"/>
      <c r="Q7" s="80"/>
      <c r="R7" s="80"/>
      <c r="S7" s="80"/>
      <c r="T7" s="80"/>
      <c r="U7" s="80"/>
      <c r="V7" s="80"/>
      <c r="W7" s="80"/>
      <c r="X7" s="80"/>
      <c r="Y7" s="80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85" t="s">
        <v>392</v>
      </c>
      <c r="BA7" s="185" t="s">
        <v>393</v>
      </c>
      <c r="BB7" s="77"/>
    </row>
    <row r="8" spans="1:54" ht="17.100000000000001" customHeight="1">
      <c r="A8" s="4">
        <v>15</v>
      </c>
      <c r="B8" s="5">
        <v>7740</v>
      </c>
      <c r="C8" s="6" t="s">
        <v>1341</v>
      </c>
      <c r="D8" s="188" t="s">
        <v>690</v>
      </c>
      <c r="E8" s="283"/>
      <c r="F8" s="283"/>
      <c r="G8" s="283"/>
      <c r="H8" s="283"/>
      <c r="I8" s="299"/>
      <c r="J8" s="192" t="s">
        <v>1313</v>
      </c>
      <c r="K8" s="227"/>
      <c r="L8" s="227"/>
      <c r="M8" s="227"/>
      <c r="N8" s="227"/>
      <c r="O8" s="227"/>
      <c r="P8" s="204" t="s">
        <v>1318</v>
      </c>
      <c r="Q8" s="283"/>
      <c r="R8" s="283"/>
      <c r="S8" s="283"/>
      <c r="T8" s="283"/>
      <c r="U8" s="299"/>
      <c r="V8" s="11"/>
      <c r="W8" s="11"/>
      <c r="X8" s="11"/>
      <c r="Y8" s="11"/>
      <c r="Z8" s="21"/>
      <c r="AA8" s="21"/>
      <c r="AB8" s="11"/>
      <c r="AC8" s="36"/>
      <c r="AD8" s="37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1"/>
      <c r="AP8" s="32"/>
      <c r="AQ8" s="33"/>
      <c r="AR8" s="221"/>
      <c r="AS8" s="222"/>
      <c r="AT8" s="222"/>
      <c r="AU8" s="223"/>
      <c r="AV8" s="214"/>
      <c r="AW8" s="215"/>
      <c r="AX8" s="215"/>
      <c r="AY8" s="216"/>
      <c r="AZ8" s="296">
        <f>ROUND(E10*(1+AT18),0)+(ROUND(K10*(1+AX18),0))+(ROUND(R10,0))</f>
        <v>254</v>
      </c>
      <c r="BA8" s="22" t="s">
        <v>120</v>
      </c>
    </row>
    <row r="9" spans="1:54" ht="17.100000000000001" customHeight="1">
      <c r="A9" s="4">
        <v>15</v>
      </c>
      <c r="B9" s="5">
        <v>7741</v>
      </c>
      <c r="C9" s="6" t="s">
        <v>1342</v>
      </c>
      <c r="D9" s="284"/>
      <c r="E9" s="285"/>
      <c r="F9" s="285"/>
      <c r="G9" s="285"/>
      <c r="H9" s="285"/>
      <c r="I9" s="300"/>
      <c r="J9" s="228"/>
      <c r="K9" s="229"/>
      <c r="L9" s="229"/>
      <c r="M9" s="229"/>
      <c r="N9" s="229"/>
      <c r="O9" s="229"/>
      <c r="P9" s="284"/>
      <c r="Q9" s="285"/>
      <c r="R9" s="285"/>
      <c r="S9" s="285"/>
      <c r="T9" s="285"/>
      <c r="U9" s="300"/>
      <c r="V9" s="14"/>
      <c r="W9" s="15"/>
      <c r="X9" s="15"/>
      <c r="Y9" s="15"/>
      <c r="Z9" s="24"/>
      <c r="AA9" s="24"/>
      <c r="AB9" s="80"/>
      <c r="AC9" s="80"/>
      <c r="AD9" s="83"/>
      <c r="AE9" s="35" t="s">
        <v>2636</v>
      </c>
      <c r="AF9" s="15"/>
      <c r="AG9" s="15"/>
      <c r="AH9" s="15"/>
      <c r="AI9" s="15"/>
      <c r="AJ9" s="15"/>
      <c r="AK9" s="15"/>
      <c r="AL9" s="15"/>
      <c r="AM9" s="15"/>
      <c r="AN9" s="15"/>
      <c r="AO9" s="17" t="s">
        <v>2622</v>
      </c>
      <c r="AP9" s="186">
        <v>1</v>
      </c>
      <c r="AQ9" s="187"/>
      <c r="AR9" s="224"/>
      <c r="AS9" s="225"/>
      <c r="AT9" s="225"/>
      <c r="AU9" s="226"/>
      <c r="AV9" s="208"/>
      <c r="AW9" s="209"/>
      <c r="AX9" s="209"/>
      <c r="AY9" s="210"/>
      <c r="AZ9" s="296">
        <f>ROUND(ROUND(E10*AP9,0)*(1+AT18),0)+(ROUND(ROUND(K10*AP9,0)*(1+AX18),0))+(ROUND(R10*AP9,0))</f>
        <v>254</v>
      </c>
      <c r="BA9" s="22"/>
    </row>
    <row r="10" spans="1:54" ht="17.100000000000001" customHeight="1">
      <c r="A10" s="4">
        <v>15</v>
      </c>
      <c r="B10" s="5">
        <v>7742</v>
      </c>
      <c r="C10" s="6" t="s">
        <v>2298</v>
      </c>
      <c r="D10" s="139"/>
      <c r="E10" s="261">
        <v>102</v>
      </c>
      <c r="F10" s="261"/>
      <c r="G10" s="9" t="s">
        <v>394</v>
      </c>
      <c r="I10" s="82"/>
      <c r="J10" s="19"/>
      <c r="K10" s="261">
        <v>46</v>
      </c>
      <c r="L10" s="261"/>
      <c r="M10" s="9" t="s">
        <v>394</v>
      </c>
      <c r="N10" s="78"/>
      <c r="P10" s="85"/>
      <c r="R10" s="261">
        <v>43</v>
      </c>
      <c r="S10" s="261"/>
      <c r="T10" s="9" t="s">
        <v>394</v>
      </c>
      <c r="V10" s="98" t="s">
        <v>2623</v>
      </c>
      <c r="W10" s="61"/>
      <c r="X10" s="61"/>
      <c r="Y10" s="61"/>
      <c r="Z10" s="61"/>
      <c r="AA10" s="61"/>
      <c r="AB10" s="9"/>
      <c r="AC10" s="19"/>
      <c r="AD10" s="39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31"/>
      <c r="AP10" s="32"/>
      <c r="AQ10" s="33"/>
      <c r="AR10" s="85"/>
      <c r="AS10" s="19"/>
      <c r="AT10" s="212"/>
      <c r="AU10" s="213"/>
      <c r="AV10" s="34"/>
      <c r="AW10" s="19"/>
      <c r="AX10" s="212"/>
      <c r="AY10" s="213"/>
      <c r="AZ10" s="296">
        <f>ROUND(ROUND(E10*AC11,0)*(1+AT18),0)+(ROUND(ROUND(K10*AC11,0)*(1+AX18),0))+(ROUND(R10*AC11,0))</f>
        <v>228</v>
      </c>
      <c r="BA10" s="22"/>
    </row>
    <row r="11" spans="1:54" ht="17.100000000000001" customHeight="1">
      <c r="A11" s="4">
        <v>15</v>
      </c>
      <c r="B11" s="5">
        <v>7743</v>
      </c>
      <c r="C11" s="6" t="s">
        <v>2299</v>
      </c>
      <c r="D11" s="139"/>
      <c r="E11" s="140"/>
      <c r="F11" s="140"/>
      <c r="G11" s="77"/>
      <c r="H11" s="77"/>
      <c r="I11" s="82"/>
      <c r="J11" s="80"/>
      <c r="K11" s="80"/>
      <c r="L11" s="80"/>
      <c r="M11" s="15"/>
      <c r="N11" s="135"/>
      <c r="O11" s="83"/>
      <c r="P11" s="46"/>
      <c r="Q11" s="135"/>
      <c r="R11" s="135"/>
      <c r="S11" s="135"/>
      <c r="T11" s="135"/>
      <c r="U11" s="136"/>
      <c r="V11" s="62" t="s">
        <v>2624</v>
      </c>
      <c r="W11" s="63"/>
      <c r="X11" s="63"/>
      <c r="Y11" s="63"/>
      <c r="Z11" s="63"/>
      <c r="AA11" s="63"/>
      <c r="AB11" s="17" t="s">
        <v>2622</v>
      </c>
      <c r="AC11" s="219">
        <v>0.9</v>
      </c>
      <c r="AD11" s="220"/>
      <c r="AE11" s="35" t="s">
        <v>2636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7" t="s">
        <v>2622</v>
      </c>
      <c r="AP11" s="186">
        <v>1</v>
      </c>
      <c r="AQ11" s="187"/>
      <c r="AR11" s="85"/>
      <c r="AS11" s="77"/>
      <c r="AT11" s="77"/>
      <c r="AU11" s="39"/>
      <c r="AV11" s="43"/>
      <c r="AW11" s="141"/>
      <c r="AX11" s="141"/>
      <c r="AY11" s="39"/>
      <c r="AZ11" s="18">
        <f>ROUND(ROUND(ROUND(E10*AC11,0)*AP11,0)*(1+AT18),0)+(ROUND(ROUND(ROUND(K10*AC11,0)*AP11,0)*(1+AX18),0))+(ROUND(ROUND(R10*AC11,0)*AP11,0))</f>
        <v>228</v>
      </c>
      <c r="BA11" s="22"/>
    </row>
    <row r="12" spans="1:54" ht="17.100000000000001" customHeight="1">
      <c r="A12" s="4">
        <v>15</v>
      </c>
      <c r="B12" s="5">
        <v>7744</v>
      </c>
      <c r="C12" s="6" t="s">
        <v>1339</v>
      </c>
      <c r="D12" s="247" t="s">
        <v>690</v>
      </c>
      <c r="E12" s="301"/>
      <c r="F12" s="301"/>
      <c r="G12" s="301"/>
      <c r="H12" s="301"/>
      <c r="I12" s="300"/>
      <c r="J12" s="192" t="s">
        <v>1313</v>
      </c>
      <c r="K12" s="227"/>
      <c r="L12" s="227"/>
      <c r="M12" s="227"/>
      <c r="N12" s="227"/>
      <c r="O12" s="227"/>
      <c r="P12" s="204" t="s">
        <v>1347</v>
      </c>
      <c r="Q12" s="283"/>
      <c r="R12" s="283"/>
      <c r="S12" s="283"/>
      <c r="T12" s="283"/>
      <c r="U12" s="299"/>
      <c r="V12" s="11"/>
      <c r="W12" s="11"/>
      <c r="X12" s="11"/>
      <c r="Y12" s="11"/>
      <c r="Z12" s="21"/>
      <c r="AA12" s="21"/>
      <c r="AB12" s="11"/>
      <c r="AC12" s="36"/>
      <c r="AD12" s="37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31"/>
      <c r="AP12" s="32"/>
      <c r="AQ12" s="33"/>
      <c r="AR12" s="224"/>
      <c r="AS12" s="225"/>
      <c r="AT12" s="225"/>
      <c r="AU12" s="226"/>
      <c r="AV12" s="208"/>
      <c r="AW12" s="209"/>
      <c r="AX12" s="209"/>
      <c r="AY12" s="210"/>
      <c r="AZ12" s="296">
        <f>ROUND(E10*(1+AT18),0)+(ROUND(K14*(1+AX18),0))+(ROUND(R14,0))</f>
        <v>294</v>
      </c>
      <c r="BA12" s="22"/>
    </row>
    <row r="13" spans="1:54" ht="17.100000000000001" customHeight="1">
      <c r="A13" s="4">
        <v>15</v>
      </c>
      <c r="B13" s="5">
        <v>7745</v>
      </c>
      <c r="C13" s="6" t="s">
        <v>1340</v>
      </c>
      <c r="D13" s="284"/>
      <c r="E13" s="301"/>
      <c r="F13" s="301"/>
      <c r="G13" s="301"/>
      <c r="H13" s="301"/>
      <c r="I13" s="300"/>
      <c r="J13" s="228"/>
      <c r="K13" s="229"/>
      <c r="L13" s="229"/>
      <c r="M13" s="229"/>
      <c r="N13" s="229"/>
      <c r="O13" s="229"/>
      <c r="P13" s="284"/>
      <c r="Q13" s="285"/>
      <c r="R13" s="285"/>
      <c r="S13" s="285"/>
      <c r="T13" s="285"/>
      <c r="U13" s="300"/>
      <c r="V13" s="14"/>
      <c r="W13" s="15"/>
      <c r="X13" s="15"/>
      <c r="Y13" s="15"/>
      <c r="Z13" s="24"/>
      <c r="AA13" s="24"/>
      <c r="AB13" s="80"/>
      <c r="AC13" s="80"/>
      <c r="AD13" s="83"/>
      <c r="AE13" s="35" t="s">
        <v>2636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7" t="s">
        <v>2622</v>
      </c>
      <c r="AP13" s="186">
        <v>1</v>
      </c>
      <c r="AQ13" s="187"/>
      <c r="AR13" s="224"/>
      <c r="AS13" s="225"/>
      <c r="AT13" s="225"/>
      <c r="AU13" s="226"/>
      <c r="AV13" s="208"/>
      <c r="AW13" s="209"/>
      <c r="AX13" s="209"/>
      <c r="AY13" s="210"/>
      <c r="AZ13" s="296">
        <f>ROUND(ROUND(E10*AP13,0)*(1+AT18),0)+(ROUND(ROUND(K14*AP13,0)*(1+AX18),0))+(ROUND(R14*AP13,0))</f>
        <v>294</v>
      </c>
      <c r="BA13" s="22"/>
    </row>
    <row r="14" spans="1:54" ht="17.100000000000001" customHeight="1">
      <c r="A14" s="4">
        <v>15</v>
      </c>
      <c r="B14" s="5">
        <v>7746</v>
      </c>
      <c r="C14" s="6" t="s">
        <v>2300</v>
      </c>
      <c r="D14" s="139"/>
      <c r="E14" s="261">
        <v>102</v>
      </c>
      <c r="F14" s="261"/>
      <c r="G14" s="9" t="s">
        <v>394</v>
      </c>
      <c r="H14" s="77"/>
      <c r="I14" s="82"/>
      <c r="J14" s="19"/>
      <c r="K14" s="261">
        <v>46</v>
      </c>
      <c r="L14" s="261"/>
      <c r="M14" s="9" t="s">
        <v>394</v>
      </c>
      <c r="N14" s="78"/>
      <c r="P14" s="85"/>
      <c r="R14" s="261">
        <v>83</v>
      </c>
      <c r="S14" s="261"/>
      <c r="T14" s="9" t="s">
        <v>394</v>
      </c>
      <c r="V14" s="98" t="s">
        <v>2623</v>
      </c>
      <c r="W14" s="61"/>
      <c r="X14" s="61"/>
      <c r="Y14" s="61"/>
      <c r="Z14" s="61"/>
      <c r="AA14" s="61"/>
      <c r="AB14" s="9"/>
      <c r="AC14" s="19"/>
      <c r="AD14" s="39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1"/>
      <c r="AP14" s="32"/>
      <c r="AQ14" s="33"/>
      <c r="AR14" s="85"/>
      <c r="AS14" s="19"/>
      <c r="AT14" s="212"/>
      <c r="AU14" s="213"/>
      <c r="AV14" s="34"/>
      <c r="AW14" s="19"/>
      <c r="AX14" s="212"/>
      <c r="AY14" s="213"/>
      <c r="AZ14" s="296">
        <f>ROUND(ROUND(E10*AC15,0)*(1+AT18),0)+(ROUND(ROUND(K14*AC15,0)*(1+AX18),0))+(ROUND(R14*AC15,0))</f>
        <v>264</v>
      </c>
      <c r="BA14" s="22"/>
    </row>
    <row r="15" spans="1:54" ht="17.100000000000001" customHeight="1">
      <c r="A15" s="4">
        <v>15</v>
      </c>
      <c r="B15" s="5">
        <v>7747</v>
      </c>
      <c r="C15" s="6" t="s">
        <v>2301</v>
      </c>
      <c r="D15" s="139"/>
      <c r="E15" s="140"/>
      <c r="F15" s="140"/>
      <c r="G15" s="77"/>
      <c r="H15" s="77"/>
      <c r="I15" s="82"/>
      <c r="J15" s="80"/>
      <c r="K15" s="80"/>
      <c r="L15" s="80"/>
      <c r="M15" s="15"/>
      <c r="N15" s="135"/>
      <c r="O15" s="83"/>
      <c r="P15" s="46"/>
      <c r="Q15" s="135"/>
      <c r="R15" s="135"/>
      <c r="S15" s="135"/>
      <c r="T15" s="135"/>
      <c r="U15" s="136"/>
      <c r="V15" s="62" t="s">
        <v>2624</v>
      </c>
      <c r="W15" s="63"/>
      <c r="X15" s="63"/>
      <c r="Y15" s="63"/>
      <c r="Z15" s="63"/>
      <c r="AA15" s="63"/>
      <c r="AB15" s="17" t="s">
        <v>2622</v>
      </c>
      <c r="AC15" s="219">
        <v>0.9</v>
      </c>
      <c r="AD15" s="220"/>
      <c r="AE15" s="35" t="s">
        <v>2636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7" t="s">
        <v>2622</v>
      </c>
      <c r="AP15" s="186">
        <v>1</v>
      </c>
      <c r="AQ15" s="187"/>
      <c r="AR15" s="85"/>
      <c r="AS15" s="77"/>
      <c r="AT15" s="77"/>
      <c r="AU15" s="39"/>
      <c r="AV15" s="43"/>
      <c r="AW15" s="141"/>
      <c r="AX15" s="141"/>
      <c r="AY15" s="39"/>
      <c r="AZ15" s="18">
        <f>ROUND(ROUND(ROUND(E10*AC15,0)*AP15,0)*(1+AT18),0)+(ROUND(ROUND(ROUND(K14*AC15,0)*AP15,0)*(1+AX18),0))+(ROUND(ROUND(R14*AC15,0)*AP15,0))</f>
        <v>264</v>
      </c>
      <c r="BA15" s="22"/>
    </row>
    <row r="16" spans="1:54" ht="17.100000000000001" customHeight="1">
      <c r="A16" s="4">
        <v>15</v>
      </c>
      <c r="B16" s="5">
        <v>7748</v>
      </c>
      <c r="C16" s="6" t="s">
        <v>1345</v>
      </c>
      <c r="D16" s="247" t="s">
        <v>690</v>
      </c>
      <c r="E16" s="301"/>
      <c r="F16" s="301"/>
      <c r="G16" s="301"/>
      <c r="H16" s="301"/>
      <c r="I16" s="300"/>
      <c r="J16" s="192" t="s">
        <v>1313</v>
      </c>
      <c r="K16" s="227"/>
      <c r="L16" s="227"/>
      <c r="M16" s="227"/>
      <c r="N16" s="227"/>
      <c r="O16" s="227"/>
      <c r="P16" s="204" t="s">
        <v>1348</v>
      </c>
      <c r="Q16" s="283"/>
      <c r="R16" s="283"/>
      <c r="S16" s="283"/>
      <c r="T16" s="283"/>
      <c r="U16" s="299"/>
      <c r="V16" s="11"/>
      <c r="W16" s="11"/>
      <c r="X16" s="11"/>
      <c r="Y16" s="11"/>
      <c r="Z16" s="21"/>
      <c r="AA16" s="21"/>
      <c r="AB16" s="11"/>
      <c r="AC16" s="36"/>
      <c r="AD16" s="37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1"/>
      <c r="AP16" s="32"/>
      <c r="AQ16" s="33"/>
      <c r="AR16" s="224" t="s">
        <v>1206</v>
      </c>
      <c r="AS16" s="225"/>
      <c r="AT16" s="225"/>
      <c r="AU16" s="226"/>
      <c r="AV16" s="208" t="s">
        <v>443</v>
      </c>
      <c r="AW16" s="209"/>
      <c r="AX16" s="209"/>
      <c r="AY16" s="210"/>
      <c r="AZ16" s="296">
        <f>ROUND(E10*(1+AT18),0)+(ROUND(K18*(1+AX18),0))+(ROUND(R18,0))</f>
        <v>330</v>
      </c>
      <c r="BA16" s="22"/>
    </row>
    <row r="17" spans="1:53" ht="17.100000000000001" customHeight="1">
      <c r="A17" s="4">
        <v>15</v>
      </c>
      <c r="B17" s="5">
        <v>7749</v>
      </c>
      <c r="C17" s="6" t="s">
        <v>1346</v>
      </c>
      <c r="D17" s="284"/>
      <c r="E17" s="301"/>
      <c r="F17" s="301"/>
      <c r="G17" s="301"/>
      <c r="H17" s="301"/>
      <c r="I17" s="300"/>
      <c r="J17" s="228"/>
      <c r="K17" s="229"/>
      <c r="L17" s="229"/>
      <c r="M17" s="229"/>
      <c r="N17" s="229"/>
      <c r="O17" s="229"/>
      <c r="P17" s="284"/>
      <c r="Q17" s="285"/>
      <c r="R17" s="285"/>
      <c r="S17" s="285"/>
      <c r="T17" s="285"/>
      <c r="U17" s="300"/>
      <c r="V17" s="14"/>
      <c r="W17" s="15"/>
      <c r="X17" s="15"/>
      <c r="Y17" s="15"/>
      <c r="Z17" s="24"/>
      <c r="AA17" s="24"/>
      <c r="AB17" s="80"/>
      <c r="AC17" s="80"/>
      <c r="AD17" s="83"/>
      <c r="AE17" s="35" t="s">
        <v>2636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7" t="s">
        <v>2622</v>
      </c>
      <c r="AP17" s="186">
        <v>1</v>
      </c>
      <c r="AQ17" s="187"/>
      <c r="AR17" s="224"/>
      <c r="AS17" s="225"/>
      <c r="AT17" s="225"/>
      <c r="AU17" s="226"/>
      <c r="AV17" s="208"/>
      <c r="AW17" s="209"/>
      <c r="AX17" s="209"/>
      <c r="AY17" s="210"/>
      <c r="AZ17" s="296">
        <f>ROUND(ROUND(E10*AP17,0)*(1+AT18),0)+(ROUND(ROUND(K18*AP17,0)*(1+AX18),0))+(ROUND(R18*AP17,0))</f>
        <v>330</v>
      </c>
      <c r="BA17" s="22"/>
    </row>
    <row r="18" spans="1:53" ht="17.100000000000001" customHeight="1">
      <c r="A18" s="4">
        <v>15</v>
      </c>
      <c r="B18" s="5">
        <v>7750</v>
      </c>
      <c r="C18" s="6" t="s">
        <v>2302</v>
      </c>
      <c r="D18" s="139"/>
      <c r="E18" s="261">
        <v>102</v>
      </c>
      <c r="F18" s="261"/>
      <c r="G18" s="9" t="s">
        <v>394</v>
      </c>
      <c r="H18" s="77"/>
      <c r="I18" s="82"/>
      <c r="J18" s="19"/>
      <c r="K18" s="261">
        <v>46</v>
      </c>
      <c r="L18" s="261"/>
      <c r="M18" s="9" t="s">
        <v>394</v>
      </c>
      <c r="N18" s="78"/>
      <c r="P18" s="85"/>
      <c r="R18" s="261">
        <v>119</v>
      </c>
      <c r="S18" s="261"/>
      <c r="T18" s="9" t="s">
        <v>394</v>
      </c>
      <c r="V18" s="98" t="s">
        <v>2623</v>
      </c>
      <c r="W18" s="61"/>
      <c r="X18" s="61"/>
      <c r="Y18" s="61"/>
      <c r="Z18" s="61"/>
      <c r="AA18" s="61"/>
      <c r="AB18" s="9"/>
      <c r="AC18" s="19"/>
      <c r="AD18" s="39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1"/>
      <c r="AP18" s="32"/>
      <c r="AQ18" s="33"/>
      <c r="AR18" s="85" t="s">
        <v>2637</v>
      </c>
      <c r="AS18" s="19" t="s">
        <v>2622</v>
      </c>
      <c r="AT18" s="212">
        <v>0.5</v>
      </c>
      <c r="AU18" s="213"/>
      <c r="AV18" s="34" t="s">
        <v>2638</v>
      </c>
      <c r="AW18" s="19" t="s">
        <v>2622</v>
      </c>
      <c r="AX18" s="212">
        <v>0.25</v>
      </c>
      <c r="AY18" s="213"/>
      <c r="AZ18" s="296">
        <f>ROUND(ROUND(E10*AC19,0)*(1+AT18),0)+(ROUND(ROUND(K18*AC19,0)*(1+AX18),0))+(ROUND(R18*AC19,0))</f>
        <v>296</v>
      </c>
      <c r="BA18" s="22"/>
    </row>
    <row r="19" spans="1:53" ht="17.100000000000001" customHeight="1">
      <c r="A19" s="4">
        <v>15</v>
      </c>
      <c r="B19" s="5">
        <v>7751</v>
      </c>
      <c r="C19" s="6" t="s">
        <v>2303</v>
      </c>
      <c r="D19" s="139"/>
      <c r="E19" s="140"/>
      <c r="F19" s="140"/>
      <c r="G19" s="77"/>
      <c r="H19" s="77"/>
      <c r="I19" s="82"/>
      <c r="J19" s="80"/>
      <c r="K19" s="80"/>
      <c r="L19" s="80"/>
      <c r="M19" s="15"/>
      <c r="N19" s="135"/>
      <c r="O19" s="83"/>
      <c r="P19" s="46"/>
      <c r="Q19" s="135"/>
      <c r="R19" s="135"/>
      <c r="S19" s="135"/>
      <c r="T19" s="135"/>
      <c r="U19" s="136"/>
      <c r="V19" s="62" t="s">
        <v>2624</v>
      </c>
      <c r="W19" s="63"/>
      <c r="X19" s="63"/>
      <c r="Y19" s="63"/>
      <c r="Z19" s="63"/>
      <c r="AA19" s="63"/>
      <c r="AB19" s="17" t="s">
        <v>2622</v>
      </c>
      <c r="AC19" s="219">
        <v>0.9</v>
      </c>
      <c r="AD19" s="220"/>
      <c r="AE19" s="35" t="s">
        <v>2636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7" t="s">
        <v>2622</v>
      </c>
      <c r="AP19" s="186">
        <v>1</v>
      </c>
      <c r="AQ19" s="187"/>
      <c r="AR19" s="85"/>
      <c r="AS19" s="77"/>
      <c r="AT19" s="77"/>
      <c r="AU19" s="39" t="s">
        <v>898</v>
      </c>
      <c r="AV19" s="43"/>
      <c r="AW19" s="141"/>
      <c r="AX19" s="141"/>
      <c r="AY19" s="39" t="s">
        <v>898</v>
      </c>
      <c r="AZ19" s="18">
        <f>ROUND(ROUND(ROUND(E10*AC19,0)*AP19,0)*(1+AT18),0)+(ROUND(ROUND(ROUND(K18*AC19,0)*AP19,0)*(1+AX18),0))+(ROUND(ROUND(R18*AC19,0)*AP19,0))</f>
        <v>296</v>
      </c>
      <c r="BA19" s="22"/>
    </row>
    <row r="20" spans="1:53" ht="17.100000000000001" customHeight="1">
      <c r="A20" s="4">
        <v>15</v>
      </c>
      <c r="B20" s="5">
        <v>7752</v>
      </c>
      <c r="C20" s="6" t="s">
        <v>1343</v>
      </c>
      <c r="D20" s="247" t="s">
        <v>690</v>
      </c>
      <c r="E20" s="301"/>
      <c r="F20" s="301"/>
      <c r="G20" s="301"/>
      <c r="H20" s="301"/>
      <c r="I20" s="300"/>
      <c r="J20" s="192" t="s">
        <v>1349</v>
      </c>
      <c r="K20" s="227"/>
      <c r="L20" s="227"/>
      <c r="M20" s="227"/>
      <c r="N20" s="227"/>
      <c r="O20" s="227"/>
      <c r="P20" s="204" t="s">
        <v>1318</v>
      </c>
      <c r="Q20" s="283"/>
      <c r="R20" s="283"/>
      <c r="S20" s="283"/>
      <c r="T20" s="283"/>
      <c r="U20" s="299"/>
      <c r="V20" s="11"/>
      <c r="W20" s="11"/>
      <c r="X20" s="11"/>
      <c r="Y20" s="11"/>
      <c r="Z20" s="21"/>
      <c r="AA20" s="21"/>
      <c r="AB20" s="11"/>
      <c r="AC20" s="36"/>
      <c r="AD20" s="37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1"/>
      <c r="AP20" s="32"/>
      <c r="AQ20" s="33"/>
      <c r="AR20" s="224"/>
      <c r="AS20" s="225"/>
      <c r="AT20" s="225"/>
      <c r="AU20" s="226"/>
      <c r="AV20" s="208"/>
      <c r="AW20" s="209"/>
      <c r="AX20" s="209"/>
      <c r="AY20" s="210"/>
      <c r="AZ20" s="296">
        <f>ROUND(E10*(1+AT18),0)+(ROUND(K22*(1+AX18),0))+(ROUND(R22,0))</f>
        <v>304</v>
      </c>
      <c r="BA20" s="22"/>
    </row>
    <row r="21" spans="1:53" ht="17.100000000000001" customHeight="1">
      <c r="A21" s="4">
        <v>15</v>
      </c>
      <c r="B21" s="5">
        <v>7753</v>
      </c>
      <c r="C21" s="6" t="s">
        <v>1344</v>
      </c>
      <c r="D21" s="284"/>
      <c r="E21" s="301"/>
      <c r="F21" s="301"/>
      <c r="G21" s="301"/>
      <c r="H21" s="301"/>
      <c r="I21" s="300"/>
      <c r="J21" s="228"/>
      <c r="K21" s="229"/>
      <c r="L21" s="229"/>
      <c r="M21" s="229"/>
      <c r="N21" s="229"/>
      <c r="O21" s="229"/>
      <c r="P21" s="284"/>
      <c r="Q21" s="285"/>
      <c r="R21" s="285"/>
      <c r="S21" s="285"/>
      <c r="T21" s="285"/>
      <c r="U21" s="300"/>
      <c r="V21" s="14"/>
      <c r="W21" s="15"/>
      <c r="X21" s="15"/>
      <c r="Y21" s="15"/>
      <c r="Z21" s="24"/>
      <c r="AA21" s="24"/>
      <c r="AB21" s="80"/>
      <c r="AC21" s="80"/>
      <c r="AD21" s="83"/>
      <c r="AE21" s="35" t="s">
        <v>2636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7" t="s">
        <v>2622</v>
      </c>
      <c r="AP21" s="186">
        <v>1</v>
      </c>
      <c r="AQ21" s="187"/>
      <c r="AR21" s="224"/>
      <c r="AS21" s="225"/>
      <c r="AT21" s="225"/>
      <c r="AU21" s="226"/>
      <c r="AV21" s="208"/>
      <c r="AW21" s="209"/>
      <c r="AX21" s="209"/>
      <c r="AY21" s="210"/>
      <c r="AZ21" s="296">
        <f>ROUND(ROUND(E10*AP21,0)*(1+AT18),0)+(ROUND(ROUND(K22*AP21,0)*(1+AX18),0))+(ROUND(R22*AP21,0))</f>
        <v>304</v>
      </c>
      <c r="BA21" s="22"/>
    </row>
    <row r="22" spans="1:53" ht="17.100000000000001" customHeight="1">
      <c r="A22" s="4">
        <v>15</v>
      </c>
      <c r="B22" s="5">
        <v>7754</v>
      </c>
      <c r="C22" s="6" t="s">
        <v>2304</v>
      </c>
      <c r="D22" s="139"/>
      <c r="E22" s="261">
        <v>102</v>
      </c>
      <c r="F22" s="261"/>
      <c r="G22" s="9" t="s">
        <v>394</v>
      </c>
      <c r="H22" s="77"/>
      <c r="I22" s="82"/>
      <c r="J22" s="19"/>
      <c r="K22" s="261">
        <v>89</v>
      </c>
      <c r="L22" s="261"/>
      <c r="M22" s="9" t="s">
        <v>394</v>
      </c>
      <c r="N22" s="78"/>
      <c r="P22" s="85"/>
      <c r="R22" s="261">
        <v>40</v>
      </c>
      <c r="S22" s="261"/>
      <c r="T22" s="9" t="s">
        <v>394</v>
      </c>
      <c r="V22" s="98" t="s">
        <v>2623</v>
      </c>
      <c r="W22" s="61"/>
      <c r="X22" s="61"/>
      <c r="Y22" s="61"/>
      <c r="Z22" s="61"/>
      <c r="AA22" s="61"/>
      <c r="AB22" s="9"/>
      <c r="AC22" s="19"/>
      <c r="AD22" s="39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1"/>
      <c r="AP22" s="32"/>
      <c r="AQ22" s="33"/>
      <c r="AR22" s="85"/>
      <c r="AS22" s="19"/>
      <c r="AT22" s="212"/>
      <c r="AU22" s="213"/>
      <c r="AV22" s="34"/>
      <c r="AW22" s="19"/>
      <c r="AX22" s="212"/>
      <c r="AY22" s="213"/>
      <c r="AZ22" s="296">
        <f>ROUND(ROUND(E10*AC23,0)*(1+AT18),0)+(ROUND(ROUND(K22*AC23,0)*(1+AX18),0))+(ROUND(R22*AC23,0))</f>
        <v>274</v>
      </c>
      <c r="BA22" s="22"/>
    </row>
    <row r="23" spans="1:53" ht="17.100000000000001" customHeight="1">
      <c r="A23" s="4">
        <v>15</v>
      </c>
      <c r="B23" s="5">
        <v>7755</v>
      </c>
      <c r="C23" s="6" t="s">
        <v>2305</v>
      </c>
      <c r="D23" s="139"/>
      <c r="E23" s="140"/>
      <c r="F23" s="140"/>
      <c r="G23" s="77"/>
      <c r="H23" s="77"/>
      <c r="I23" s="82"/>
      <c r="J23" s="80"/>
      <c r="K23" s="80"/>
      <c r="L23" s="80"/>
      <c r="M23" s="15"/>
      <c r="N23" s="135"/>
      <c r="O23" s="83"/>
      <c r="P23" s="46"/>
      <c r="Q23" s="135"/>
      <c r="R23" s="135"/>
      <c r="S23" s="135"/>
      <c r="T23" s="135"/>
      <c r="U23" s="136"/>
      <c r="V23" s="62" t="s">
        <v>2624</v>
      </c>
      <c r="W23" s="63"/>
      <c r="X23" s="63"/>
      <c r="Y23" s="63"/>
      <c r="Z23" s="63"/>
      <c r="AA23" s="63"/>
      <c r="AB23" s="17" t="s">
        <v>2622</v>
      </c>
      <c r="AC23" s="219">
        <v>0.9</v>
      </c>
      <c r="AD23" s="220"/>
      <c r="AE23" s="35" t="s">
        <v>2636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7" t="s">
        <v>2622</v>
      </c>
      <c r="AP23" s="186">
        <v>1</v>
      </c>
      <c r="AQ23" s="187"/>
      <c r="AR23" s="85"/>
      <c r="AS23" s="77"/>
      <c r="AT23" s="77"/>
      <c r="AU23" s="39"/>
      <c r="AV23" s="43"/>
      <c r="AW23" s="141"/>
      <c r="AX23" s="141"/>
      <c r="AY23" s="39"/>
      <c r="AZ23" s="18">
        <f>ROUND(ROUND(ROUND(E10*AC23,0)*AP23,0)*(1+AT18),0)+(ROUND(ROUND(ROUND(K22*AC23,0)*AP23,0)*(1+AX18),0))+(ROUND(ROUND(R22*AC23,0)*AP23,0))</f>
        <v>274</v>
      </c>
      <c r="BA23" s="22"/>
    </row>
    <row r="24" spans="1:53" ht="17.100000000000001" customHeight="1">
      <c r="A24" s="4">
        <v>15</v>
      </c>
      <c r="B24" s="5">
        <v>7756</v>
      </c>
      <c r="C24" s="6" t="s">
        <v>495</v>
      </c>
      <c r="D24" s="247" t="s">
        <v>690</v>
      </c>
      <c r="E24" s="301"/>
      <c r="F24" s="301"/>
      <c r="G24" s="301"/>
      <c r="H24" s="301"/>
      <c r="I24" s="300"/>
      <c r="J24" s="192" t="s">
        <v>1349</v>
      </c>
      <c r="K24" s="227"/>
      <c r="L24" s="227"/>
      <c r="M24" s="227"/>
      <c r="N24" s="227"/>
      <c r="O24" s="227"/>
      <c r="P24" s="204" t="s">
        <v>1347</v>
      </c>
      <c r="Q24" s="283"/>
      <c r="R24" s="283"/>
      <c r="S24" s="283"/>
      <c r="T24" s="283"/>
      <c r="U24" s="299"/>
      <c r="V24" s="11"/>
      <c r="W24" s="11"/>
      <c r="X24" s="11"/>
      <c r="Y24" s="11"/>
      <c r="Z24" s="21"/>
      <c r="AA24" s="21"/>
      <c r="AB24" s="11"/>
      <c r="AC24" s="36"/>
      <c r="AD24" s="37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1"/>
      <c r="AP24" s="32"/>
      <c r="AQ24" s="33"/>
      <c r="AR24" s="224"/>
      <c r="AS24" s="225"/>
      <c r="AT24" s="225"/>
      <c r="AU24" s="226"/>
      <c r="AV24" s="208"/>
      <c r="AW24" s="209"/>
      <c r="AX24" s="209"/>
      <c r="AY24" s="210"/>
      <c r="AZ24" s="296">
        <f>ROUND(E10*(1+AT18),0)+(ROUND(K26*(1+AX18),0))+(ROUND(R26,0))</f>
        <v>340</v>
      </c>
      <c r="BA24" s="22"/>
    </row>
    <row r="25" spans="1:53" ht="17.100000000000001" customHeight="1">
      <c r="A25" s="4">
        <v>15</v>
      </c>
      <c r="B25" s="5">
        <v>7757</v>
      </c>
      <c r="C25" s="6" t="s">
        <v>496</v>
      </c>
      <c r="D25" s="284"/>
      <c r="E25" s="301"/>
      <c r="F25" s="301"/>
      <c r="G25" s="301"/>
      <c r="H25" s="301"/>
      <c r="I25" s="300"/>
      <c r="J25" s="228"/>
      <c r="K25" s="229"/>
      <c r="L25" s="229"/>
      <c r="M25" s="229"/>
      <c r="N25" s="229"/>
      <c r="O25" s="229"/>
      <c r="P25" s="284"/>
      <c r="Q25" s="285"/>
      <c r="R25" s="285"/>
      <c r="S25" s="285"/>
      <c r="T25" s="285"/>
      <c r="U25" s="300"/>
      <c r="V25" s="14"/>
      <c r="W25" s="15"/>
      <c r="X25" s="15"/>
      <c r="Y25" s="15"/>
      <c r="Z25" s="24"/>
      <c r="AA25" s="24"/>
      <c r="AB25" s="80"/>
      <c r="AC25" s="80"/>
      <c r="AD25" s="83"/>
      <c r="AE25" s="35" t="s">
        <v>2636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7" t="s">
        <v>2622</v>
      </c>
      <c r="AP25" s="186">
        <v>1</v>
      </c>
      <c r="AQ25" s="187"/>
      <c r="AR25" s="224"/>
      <c r="AS25" s="225"/>
      <c r="AT25" s="225"/>
      <c r="AU25" s="226"/>
      <c r="AV25" s="208"/>
      <c r="AW25" s="209"/>
      <c r="AX25" s="209"/>
      <c r="AY25" s="210"/>
      <c r="AZ25" s="296">
        <f>ROUND(ROUND(E10*AP25,0)*(1+AT18),0)+(ROUND(ROUND(K26*AP25,0)*(1+AX18),0))+(ROUND(R26*AP25,0))</f>
        <v>340</v>
      </c>
      <c r="BA25" s="22"/>
    </row>
    <row r="26" spans="1:53" ht="17.100000000000001" customHeight="1">
      <c r="A26" s="4">
        <v>15</v>
      </c>
      <c r="B26" s="5">
        <v>7758</v>
      </c>
      <c r="C26" s="6" t="s">
        <v>2306</v>
      </c>
      <c r="D26" s="139"/>
      <c r="E26" s="261">
        <v>102</v>
      </c>
      <c r="F26" s="261"/>
      <c r="G26" s="9" t="s">
        <v>394</v>
      </c>
      <c r="H26" s="77"/>
      <c r="I26" s="82"/>
      <c r="J26" s="19"/>
      <c r="K26" s="261">
        <v>89</v>
      </c>
      <c r="L26" s="261"/>
      <c r="M26" s="9" t="s">
        <v>394</v>
      </c>
      <c r="N26" s="78"/>
      <c r="P26" s="85"/>
      <c r="R26" s="261">
        <v>76</v>
      </c>
      <c r="S26" s="261"/>
      <c r="T26" s="9" t="s">
        <v>394</v>
      </c>
      <c r="V26" s="98" t="s">
        <v>2623</v>
      </c>
      <c r="W26" s="61"/>
      <c r="X26" s="61"/>
      <c r="Y26" s="61"/>
      <c r="Z26" s="61"/>
      <c r="AA26" s="61"/>
      <c r="AB26" s="9"/>
      <c r="AC26" s="19"/>
      <c r="AD26" s="39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1"/>
      <c r="AP26" s="32"/>
      <c r="AQ26" s="33"/>
      <c r="AR26" s="85"/>
      <c r="AS26" s="19"/>
      <c r="AT26" s="212"/>
      <c r="AU26" s="213"/>
      <c r="AV26" s="34"/>
      <c r="AW26" s="19"/>
      <c r="AX26" s="212"/>
      <c r="AY26" s="213"/>
      <c r="AZ26" s="296">
        <f>ROUND(ROUND(E10*AC27,0)*(1+AT18),0)+(ROUND(ROUND(K26*AC27,0)*(1+AX18),0))+(ROUND(R26*AC27,0))</f>
        <v>306</v>
      </c>
      <c r="BA26" s="22"/>
    </row>
    <row r="27" spans="1:53" ht="17.100000000000001" customHeight="1">
      <c r="A27" s="4">
        <v>15</v>
      </c>
      <c r="B27" s="5">
        <v>7759</v>
      </c>
      <c r="C27" s="6" t="s">
        <v>2307</v>
      </c>
      <c r="D27" s="139"/>
      <c r="E27" s="140"/>
      <c r="F27" s="140"/>
      <c r="G27" s="77"/>
      <c r="H27" s="77"/>
      <c r="I27" s="82"/>
      <c r="J27" s="80"/>
      <c r="K27" s="80"/>
      <c r="L27" s="80"/>
      <c r="M27" s="15"/>
      <c r="N27" s="135"/>
      <c r="O27" s="83"/>
      <c r="P27" s="46"/>
      <c r="Q27" s="135"/>
      <c r="R27" s="135"/>
      <c r="S27" s="135"/>
      <c r="T27" s="135"/>
      <c r="U27" s="136"/>
      <c r="V27" s="62" t="s">
        <v>2624</v>
      </c>
      <c r="W27" s="63"/>
      <c r="X27" s="63"/>
      <c r="Y27" s="63"/>
      <c r="Z27" s="63"/>
      <c r="AA27" s="63"/>
      <c r="AB27" s="17" t="s">
        <v>2622</v>
      </c>
      <c r="AC27" s="219">
        <v>0.9</v>
      </c>
      <c r="AD27" s="220"/>
      <c r="AE27" s="35" t="s">
        <v>2636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7" t="s">
        <v>2622</v>
      </c>
      <c r="AP27" s="186">
        <v>1</v>
      </c>
      <c r="AQ27" s="187"/>
      <c r="AR27" s="85"/>
      <c r="AS27" s="77"/>
      <c r="AT27" s="77"/>
      <c r="AU27" s="39"/>
      <c r="AV27" s="43"/>
      <c r="AW27" s="141"/>
      <c r="AX27" s="141"/>
      <c r="AY27" s="39"/>
      <c r="AZ27" s="18">
        <f>ROUND(ROUND(ROUND(E10*AC27,0)*AP27,0)*(1+AT18),0)+(ROUND(ROUND(ROUND(K26*AC27,0)*AP27,0)*(1+AX18),0))+(ROUND(ROUND(R26*AC27,0)*AP27,0))</f>
        <v>306</v>
      </c>
      <c r="BA27" s="22"/>
    </row>
    <row r="28" spans="1:53" ht="17.100000000000001" customHeight="1">
      <c r="A28" s="4">
        <v>15</v>
      </c>
      <c r="B28" s="5">
        <v>7760</v>
      </c>
      <c r="C28" s="6" t="s">
        <v>1350</v>
      </c>
      <c r="D28" s="247" t="s">
        <v>690</v>
      </c>
      <c r="E28" s="301"/>
      <c r="F28" s="301"/>
      <c r="G28" s="301"/>
      <c r="H28" s="301"/>
      <c r="I28" s="300"/>
      <c r="J28" s="192" t="s">
        <v>1352</v>
      </c>
      <c r="K28" s="227"/>
      <c r="L28" s="227"/>
      <c r="M28" s="227"/>
      <c r="N28" s="227"/>
      <c r="O28" s="227"/>
      <c r="P28" s="204" t="s">
        <v>1318</v>
      </c>
      <c r="Q28" s="283"/>
      <c r="R28" s="283"/>
      <c r="S28" s="283"/>
      <c r="T28" s="283"/>
      <c r="U28" s="299"/>
      <c r="V28" s="11"/>
      <c r="W28" s="11"/>
      <c r="X28" s="11"/>
      <c r="Y28" s="11"/>
      <c r="Z28" s="21"/>
      <c r="AA28" s="21"/>
      <c r="AB28" s="11"/>
      <c r="AC28" s="36"/>
      <c r="AD28" s="37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1"/>
      <c r="AP28" s="32"/>
      <c r="AQ28" s="33"/>
      <c r="AR28" s="224"/>
      <c r="AS28" s="225"/>
      <c r="AT28" s="225"/>
      <c r="AU28" s="226"/>
      <c r="AV28" s="208"/>
      <c r="AW28" s="209"/>
      <c r="AX28" s="209"/>
      <c r="AY28" s="210"/>
      <c r="AZ28" s="296">
        <f>ROUND(E10*(1+AT18),0)+(ROUND(K30*(1+AX18),0))+(ROUND(R30,0))</f>
        <v>350</v>
      </c>
      <c r="BA28" s="22"/>
    </row>
    <row r="29" spans="1:53" ht="17.100000000000001" customHeight="1">
      <c r="A29" s="4">
        <v>15</v>
      </c>
      <c r="B29" s="5">
        <v>7761</v>
      </c>
      <c r="C29" s="6" t="s">
        <v>1351</v>
      </c>
      <c r="D29" s="284"/>
      <c r="E29" s="301"/>
      <c r="F29" s="301"/>
      <c r="G29" s="301"/>
      <c r="H29" s="301"/>
      <c r="I29" s="300"/>
      <c r="J29" s="228"/>
      <c r="K29" s="229"/>
      <c r="L29" s="229"/>
      <c r="M29" s="229"/>
      <c r="N29" s="229"/>
      <c r="O29" s="229"/>
      <c r="P29" s="284"/>
      <c r="Q29" s="285"/>
      <c r="R29" s="285"/>
      <c r="S29" s="285"/>
      <c r="T29" s="285"/>
      <c r="U29" s="300"/>
      <c r="V29" s="14"/>
      <c r="W29" s="15"/>
      <c r="X29" s="15"/>
      <c r="Y29" s="15"/>
      <c r="Z29" s="24"/>
      <c r="AA29" s="24"/>
      <c r="AB29" s="80"/>
      <c r="AC29" s="80"/>
      <c r="AD29" s="83"/>
      <c r="AE29" s="35" t="s">
        <v>2636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7" t="s">
        <v>2622</v>
      </c>
      <c r="AP29" s="186">
        <v>1</v>
      </c>
      <c r="AQ29" s="187"/>
      <c r="AR29" s="224"/>
      <c r="AS29" s="225"/>
      <c r="AT29" s="225"/>
      <c r="AU29" s="226"/>
      <c r="AV29" s="208"/>
      <c r="AW29" s="209"/>
      <c r="AX29" s="209"/>
      <c r="AY29" s="210"/>
      <c r="AZ29" s="296">
        <f>ROUND(ROUND(E10*AP29,0)*(1+AT18),0)+(ROUND(ROUND(K30*AP29,0)*(1+AX18),0))+(ROUND(R30*AP29,0))</f>
        <v>350</v>
      </c>
      <c r="BA29" s="22"/>
    </row>
    <row r="30" spans="1:53" ht="17.100000000000001" customHeight="1">
      <c r="A30" s="4">
        <v>15</v>
      </c>
      <c r="B30" s="5">
        <v>7762</v>
      </c>
      <c r="C30" s="6" t="s">
        <v>2308</v>
      </c>
      <c r="D30" s="139"/>
      <c r="E30" s="261">
        <v>102</v>
      </c>
      <c r="F30" s="261"/>
      <c r="G30" s="9" t="s">
        <v>394</v>
      </c>
      <c r="H30" s="77"/>
      <c r="I30" s="82"/>
      <c r="J30" s="19"/>
      <c r="K30" s="261">
        <v>129</v>
      </c>
      <c r="L30" s="261"/>
      <c r="M30" s="9" t="s">
        <v>394</v>
      </c>
      <c r="N30" s="78"/>
      <c r="P30" s="85"/>
      <c r="R30" s="261">
        <v>36</v>
      </c>
      <c r="S30" s="261"/>
      <c r="T30" s="9" t="s">
        <v>394</v>
      </c>
      <c r="V30" s="98" t="s">
        <v>2623</v>
      </c>
      <c r="W30" s="61"/>
      <c r="X30" s="61"/>
      <c r="Y30" s="61"/>
      <c r="Z30" s="61"/>
      <c r="AA30" s="61"/>
      <c r="AB30" s="9"/>
      <c r="AC30" s="19"/>
      <c r="AD30" s="39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1"/>
      <c r="AP30" s="32"/>
      <c r="AQ30" s="33"/>
      <c r="AR30" s="85"/>
      <c r="AS30" s="19"/>
      <c r="AT30" s="212"/>
      <c r="AU30" s="213"/>
      <c r="AV30" s="34"/>
      <c r="AW30" s="19"/>
      <c r="AX30" s="212"/>
      <c r="AY30" s="213"/>
      <c r="AZ30" s="296">
        <f>ROUND(ROUND(E10*AC31,0)*(1+AT18),0)+(ROUND(ROUND(K30*AC31,0)*(1+AX18),0))+(ROUND(R30*AC31,0))</f>
        <v>315</v>
      </c>
      <c r="BA30" s="22"/>
    </row>
    <row r="31" spans="1:53" ht="17.100000000000001" customHeight="1">
      <c r="A31" s="4">
        <v>15</v>
      </c>
      <c r="B31" s="5">
        <v>7763</v>
      </c>
      <c r="C31" s="6" t="s">
        <v>2309</v>
      </c>
      <c r="D31" s="139"/>
      <c r="E31" s="140"/>
      <c r="F31" s="140"/>
      <c r="G31" s="77"/>
      <c r="H31" s="77"/>
      <c r="I31" s="82"/>
      <c r="J31" s="80"/>
      <c r="K31" s="80"/>
      <c r="L31" s="80"/>
      <c r="M31" s="15"/>
      <c r="N31" s="135"/>
      <c r="O31" s="83"/>
      <c r="P31" s="46"/>
      <c r="Q31" s="135"/>
      <c r="R31" s="135"/>
      <c r="S31" s="135"/>
      <c r="T31" s="135"/>
      <c r="U31" s="136"/>
      <c r="V31" s="62" t="s">
        <v>2624</v>
      </c>
      <c r="W31" s="63"/>
      <c r="X31" s="63"/>
      <c r="Y31" s="63"/>
      <c r="Z31" s="63"/>
      <c r="AA31" s="63"/>
      <c r="AB31" s="17" t="s">
        <v>2622</v>
      </c>
      <c r="AC31" s="219">
        <v>0.9</v>
      </c>
      <c r="AD31" s="220"/>
      <c r="AE31" s="35" t="s">
        <v>2636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7" t="s">
        <v>2622</v>
      </c>
      <c r="AP31" s="186">
        <v>1</v>
      </c>
      <c r="AQ31" s="187"/>
      <c r="AR31" s="85"/>
      <c r="AS31" s="77"/>
      <c r="AT31" s="77"/>
      <c r="AU31" s="39"/>
      <c r="AV31" s="43"/>
      <c r="AW31" s="141"/>
      <c r="AX31" s="141"/>
      <c r="AY31" s="39"/>
      <c r="AZ31" s="18">
        <f>ROUND(ROUND(ROUND(E10*AC31,0)*AP31,0)*(1+AT18),0)+(ROUND(ROUND(ROUND(K30*AC31,0)*AP31,0)*(1+AX18),0))+(ROUND(ROUND(R30*AC31,0)*AP31,0))</f>
        <v>315</v>
      </c>
      <c r="BA31" s="22"/>
    </row>
    <row r="32" spans="1:53" ht="17.100000000000001" customHeight="1">
      <c r="A32" s="4">
        <v>15</v>
      </c>
      <c r="B32" s="5">
        <v>7764</v>
      </c>
      <c r="C32" s="6" t="s">
        <v>1517</v>
      </c>
      <c r="D32" s="188" t="s">
        <v>1337</v>
      </c>
      <c r="E32" s="283"/>
      <c r="F32" s="283"/>
      <c r="G32" s="283"/>
      <c r="H32" s="283"/>
      <c r="I32" s="299"/>
      <c r="J32" s="192" t="s">
        <v>1313</v>
      </c>
      <c r="K32" s="227"/>
      <c r="L32" s="227"/>
      <c r="M32" s="227"/>
      <c r="N32" s="227"/>
      <c r="O32" s="227"/>
      <c r="P32" s="204" t="s">
        <v>1318</v>
      </c>
      <c r="Q32" s="283"/>
      <c r="R32" s="283"/>
      <c r="S32" s="283"/>
      <c r="T32" s="283"/>
      <c r="U32" s="299"/>
      <c r="V32" s="11"/>
      <c r="W32" s="11"/>
      <c r="X32" s="11"/>
      <c r="Y32" s="11"/>
      <c r="Z32" s="21"/>
      <c r="AA32" s="21"/>
      <c r="AB32" s="11"/>
      <c r="AC32" s="36"/>
      <c r="AD32" s="37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1"/>
      <c r="AP32" s="32"/>
      <c r="AQ32" s="33"/>
      <c r="AR32" s="224"/>
      <c r="AS32" s="225"/>
      <c r="AT32" s="225"/>
      <c r="AU32" s="226"/>
      <c r="AV32" s="208"/>
      <c r="AW32" s="209"/>
      <c r="AX32" s="209"/>
      <c r="AY32" s="210"/>
      <c r="AZ32" s="296">
        <f>ROUND(E34*(1+AT18),0)+(ROUND(K34*(1+AX18),0))+(ROUND(R34,0))</f>
        <v>316</v>
      </c>
      <c r="BA32" s="22"/>
    </row>
    <row r="33" spans="1:53" ht="17.100000000000001" customHeight="1">
      <c r="A33" s="4">
        <v>15</v>
      </c>
      <c r="B33" s="5">
        <v>7765</v>
      </c>
      <c r="C33" s="6" t="s">
        <v>1518</v>
      </c>
      <c r="D33" s="284"/>
      <c r="E33" s="285"/>
      <c r="F33" s="285"/>
      <c r="G33" s="285"/>
      <c r="H33" s="285"/>
      <c r="I33" s="300"/>
      <c r="J33" s="228"/>
      <c r="K33" s="229"/>
      <c r="L33" s="229"/>
      <c r="M33" s="229"/>
      <c r="N33" s="229"/>
      <c r="O33" s="229"/>
      <c r="P33" s="284"/>
      <c r="Q33" s="285"/>
      <c r="R33" s="285"/>
      <c r="S33" s="285"/>
      <c r="T33" s="285"/>
      <c r="U33" s="300"/>
      <c r="V33" s="14"/>
      <c r="W33" s="15"/>
      <c r="X33" s="15"/>
      <c r="Y33" s="15"/>
      <c r="Z33" s="24"/>
      <c r="AA33" s="24"/>
      <c r="AB33" s="80"/>
      <c r="AC33" s="80"/>
      <c r="AD33" s="83"/>
      <c r="AE33" s="35" t="s">
        <v>2636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7" t="s">
        <v>2622</v>
      </c>
      <c r="AP33" s="186">
        <v>1</v>
      </c>
      <c r="AQ33" s="187"/>
      <c r="AR33" s="224"/>
      <c r="AS33" s="225"/>
      <c r="AT33" s="225"/>
      <c r="AU33" s="226"/>
      <c r="AV33" s="208"/>
      <c r="AW33" s="209"/>
      <c r="AX33" s="209"/>
      <c r="AY33" s="210"/>
      <c r="AZ33" s="296">
        <f>ROUND(ROUND(E34*AP33,0)*(1+AT18),0)+(ROUND(ROUND(K34*AP33,0)*(1+AX18),0))+(ROUND(R34*AP33,0))</f>
        <v>316</v>
      </c>
      <c r="BA33" s="22"/>
    </row>
    <row r="34" spans="1:53" ht="17.100000000000001" customHeight="1">
      <c r="A34" s="4">
        <v>15</v>
      </c>
      <c r="B34" s="5">
        <v>7766</v>
      </c>
      <c r="C34" s="6" t="s">
        <v>2310</v>
      </c>
      <c r="D34" s="139"/>
      <c r="E34" s="261">
        <v>148</v>
      </c>
      <c r="F34" s="261"/>
      <c r="G34" s="9" t="s">
        <v>394</v>
      </c>
      <c r="I34" s="82"/>
      <c r="J34" s="19"/>
      <c r="K34" s="261">
        <v>43</v>
      </c>
      <c r="L34" s="261"/>
      <c r="M34" s="9" t="s">
        <v>394</v>
      </c>
      <c r="N34" s="78"/>
      <c r="P34" s="85"/>
      <c r="R34" s="261">
        <v>40</v>
      </c>
      <c r="S34" s="261"/>
      <c r="T34" s="9" t="s">
        <v>394</v>
      </c>
      <c r="V34" s="98" t="s">
        <v>2623</v>
      </c>
      <c r="W34" s="61"/>
      <c r="X34" s="61"/>
      <c r="Y34" s="61"/>
      <c r="Z34" s="61"/>
      <c r="AA34" s="61"/>
      <c r="AB34" s="9"/>
      <c r="AC34" s="19"/>
      <c r="AD34" s="3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1"/>
      <c r="AP34" s="32"/>
      <c r="AQ34" s="33"/>
      <c r="AR34" s="85"/>
      <c r="AS34" s="19"/>
      <c r="AT34" s="212"/>
      <c r="AU34" s="213"/>
      <c r="AV34" s="34"/>
      <c r="AW34" s="19"/>
      <c r="AX34" s="212"/>
      <c r="AY34" s="213"/>
      <c r="AZ34" s="296">
        <f>ROUND(ROUND(E34*AC35,0)*(1+AT18),0)+(ROUND(ROUND(K34*AC35,0)*(1+AX18),0))+(ROUND(R34*AC35,0))</f>
        <v>285</v>
      </c>
      <c r="BA34" s="22"/>
    </row>
    <row r="35" spans="1:53" ht="17.100000000000001" customHeight="1">
      <c r="A35" s="4">
        <v>15</v>
      </c>
      <c r="B35" s="5">
        <v>7767</v>
      </c>
      <c r="C35" s="6" t="s">
        <v>2311</v>
      </c>
      <c r="D35" s="139"/>
      <c r="E35" s="140"/>
      <c r="F35" s="140"/>
      <c r="G35" s="77"/>
      <c r="H35" s="77"/>
      <c r="I35" s="82"/>
      <c r="J35" s="80"/>
      <c r="K35" s="80"/>
      <c r="L35" s="80"/>
      <c r="M35" s="15"/>
      <c r="N35" s="135"/>
      <c r="O35" s="83"/>
      <c r="P35" s="46"/>
      <c r="Q35" s="135"/>
      <c r="R35" s="135"/>
      <c r="S35" s="135"/>
      <c r="T35" s="135"/>
      <c r="U35" s="136"/>
      <c r="V35" s="62" t="s">
        <v>2624</v>
      </c>
      <c r="W35" s="63"/>
      <c r="X35" s="63"/>
      <c r="Y35" s="63"/>
      <c r="Z35" s="63"/>
      <c r="AA35" s="63"/>
      <c r="AB35" s="17" t="s">
        <v>2622</v>
      </c>
      <c r="AC35" s="219">
        <v>0.9</v>
      </c>
      <c r="AD35" s="220"/>
      <c r="AE35" s="35" t="s">
        <v>2636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17" t="s">
        <v>2622</v>
      </c>
      <c r="AP35" s="186">
        <v>1</v>
      </c>
      <c r="AQ35" s="187"/>
      <c r="AR35" s="85"/>
      <c r="AS35" s="77"/>
      <c r="AT35" s="77"/>
      <c r="AU35" s="39"/>
      <c r="AV35" s="43"/>
      <c r="AW35" s="141"/>
      <c r="AX35" s="141"/>
      <c r="AY35" s="39"/>
      <c r="AZ35" s="18">
        <f>ROUND(ROUND(ROUND(E34*AC35,0)*AP35,0)*(1+AT18),0)+(ROUND(ROUND(ROUND(K34*AC35,0)*AP35,0)*(1+AX18),0))+(ROUND(ROUND(R34*AC35,0)*AP35,0))</f>
        <v>285</v>
      </c>
      <c r="BA35" s="22"/>
    </row>
    <row r="36" spans="1:53" ht="17.100000000000001" customHeight="1">
      <c r="A36" s="4">
        <v>15</v>
      </c>
      <c r="B36" s="5">
        <v>7768</v>
      </c>
      <c r="C36" s="6" t="s">
        <v>1519</v>
      </c>
      <c r="D36" s="247" t="s">
        <v>1337</v>
      </c>
      <c r="E36" s="301"/>
      <c r="F36" s="301"/>
      <c r="G36" s="301"/>
      <c r="H36" s="301"/>
      <c r="I36" s="300"/>
      <c r="J36" s="192" t="s">
        <v>1313</v>
      </c>
      <c r="K36" s="227"/>
      <c r="L36" s="227"/>
      <c r="M36" s="227"/>
      <c r="N36" s="227"/>
      <c r="O36" s="227"/>
      <c r="P36" s="204" t="s">
        <v>1347</v>
      </c>
      <c r="Q36" s="283"/>
      <c r="R36" s="283"/>
      <c r="S36" s="283"/>
      <c r="T36" s="283"/>
      <c r="U36" s="299"/>
      <c r="V36" s="11"/>
      <c r="W36" s="11"/>
      <c r="X36" s="11"/>
      <c r="Y36" s="11"/>
      <c r="Z36" s="21"/>
      <c r="AA36" s="21"/>
      <c r="AB36" s="11"/>
      <c r="AC36" s="36"/>
      <c r="AD36" s="37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1"/>
      <c r="AP36" s="32"/>
      <c r="AQ36" s="33"/>
      <c r="AR36" s="224"/>
      <c r="AS36" s="225"/>
      <c r="AT36" s="225"/>
      <c r="AU36" s="226"/>
      <c r="AV36" s="208"/>
      <c r="AW36" s="209"/>
      <c r="AX36" s="209"/>
      <c r="AY36" s="210"/>
      <c r="AZ36" s="296">
        <f>ROUND(E34*(1+AT18),0)+(ROUND(K38*(1+AX18),0))+(ROUND(R38,0))</f>
        <v>352</v>
      </c>
      <c r="BA36" s="22"/>
    </row>
    <row r="37" spans="1:53" ht="17.100000000000001" customHeight="1">
      <c r="A37" s="4">
        <v>15</v>
      </c>
      <c r="B37" s="5">
        <v>7769</v>
      </c>
      <c r="C37" s="6" t="s">
        <v>1520</v>
      </c>
      <c r="D37" s="284"/>
      <c r="E37" s="301"/>
      <c r="F37" s="301"/>
      <c r="G37" s="301"/>
      <c r="H37" s="301"/>
      <c r="I37" s="300"/>
      <c r="J37" s="228"/>
      <c r="K37" s="229"/>
      <c r="L37" s="229"/>
      <c r="M37" s="229"/>
      <c r="N37" s="229"/>
      <c r="O37" s="229"/>
      <c r="P37" s="284"/>
      <c r="Q37" s="285"/>
      <c r="R37" s="285"/>
      <c r="S37" s="285"/>
      <c r="T37" s="285"/>
      <c r="U37" s="300"/>
      <c r="V37" s="14"/>
      <c r="W37" s="15"/>
      <c r="X37" s="15"/>
      <c r="Y37" s="15"/>
      <c r="Z37" s="24"/>
      <c r="AA37" s="24"/>
      <c r="AB37" s="80"/>
      <c r="AC37" s="80"/>
      <c r="AD37" s="83"/>
      <c r="AE37" s="35" t="s">
        <v>2636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7" t="s">
        <v>2622</v>
      </c>
      <c r="AP37" s="186">
        <v>1</v>
      </c>
      <c r="AQ37" s="187"/>
      <c r="AR37" s="224"/>
      <c r="AS37" s="225"/>
      <c r="AT37" s="225"/>
      <c r="AU37" s="226"/>
      <c r="AV37" s="208"/>
      <c r="AW37" s="209"/>
      <c r="AX37" s="209"/>
      <c r="AY37" s="210"/>
      <c r="AZ37" s="296">
        <f>ROUND(ROUND(E34*AP37,0)*(1+AT18),0)+(ROUND(ROUND(K38*AP37,0)*(1+AX18),0))+(ROUND(R38*AP37,0))</f>
        <v>352</v>
      </c>
      <c r="BA37" s="22"/>
    </row>
    <row r="38" spans="1:53" ht="17.100000000000001" customHeight="1">
      <c r="A38" s="4">
        <v>15</v>
      </c>
      <c r="B38" s="5">
        <v>7770</v>
      </c>
      <c r="C38" s="6" t="s">
        <v>2312</v>
      </c>
      <c r="D38" s="139"/>
      <c r="E38" s="261">
        <v>148</v>
      </c>
      <c r="F38" s="261"/>
      <c r="G38" s="9" t="s">
        <v>394</v>
      </c>
      <c r="H38" s="77"/>
      <c r="I38" s="82"/>
      <c r="J38" s="19"/>
      <c r="K38" s="261">
        <v>43</v>
      </c>
      <c r="L38" s="261"/>
      <c r="M38" s="9" t="s">
        <v>394</v>
      </c>
      <c r="N38" s="78"/>
      <c r="P38" s="85"/>
      <c r="R38" s="261">
        <v>76</v>
      </c>
      <c r="S38" s="261"/>
      <c r="T38" s="9" t="s">
        <v>394</v>
      </c>
      <c r="V38" s="98" t="s">
        <v>2623</v>
      </c>
      <c r="W38" s="61"/>
      <c r="X38" s="61"/>
      <c r="Y38" s="61"/>
      <c r="Z38" s="61"/>
      <c r="AA38" s="61"/>
      <c r="AB38" s="9"/>
      <c r="AC38" s="19"/>
      <c r="AD38" s="39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1"/>
      <c r="AP38" s="32"/>
      <c r="AQ38" s="33"/>
      <c r="AR38" s="85"/>
      <c r="AS38" s="19"/>
      <c r="AT38" s="212"/>
      <c r="AU38" s="213"/>
      <c r="AV38" s="34"/>
      <c r="AW38" s="19"/>
      <c r="AX38" s="212"/>
      <c r="AY38" s="213"/>
      <c r="AZ38" s="296">
        <f>ROUND(ROUND(E34*AC39,0)*(1+AT18),0)+(ROUND(ROUND(K38*AC39,0)*(1+AX18),0))+(ROUND(R38*AC39,0))</f>
        <v>317</v>
      </c>
      <c r="BA38" s="22"/>
    </row>
    <row r="39" spans="1:53" ht="17.100000000000001" customHeight="1">
      <c r="A39" s="4">
        <v>15</v>
      </c>
      <c r="B39" s="5">
        <v>7771</v>
      </c>
      <c r="C39" s="6" t="s">
        <v>2313</v>
      </c>
      <c r="D39" s="139"/>
      <c r="E39" s="140"/>
      <c r="F39" s="140"/>
      <c r="G39" s="77"/>
      <c r="H39" s="77"/>
      <c r="I39" s="82"/>
      <c r="J39" s="80"/>
      <c r="K39" s="80"/>
      <c r="L39" s="80"/>
      <c r="M39" s="15"/>
      <c r="N39" s="135"/>
      <c r="O39" s="83"/>
      <c r="P39" s="46"/>
      <c r="Q39" s="135"/>
      <c r="R39" s="135"/>
      <c r="S39" s="135"/>
      <c r="T39" s="135"/>
      <c r="U39" s="136"/>
      <c r="V39" s="62" t="s">
        <v>2624</v>
      </c>
      <c r="W39" s="63"/>
      <c r="X39" s="63"/>
      <c r="Y39" s="63"/>
      <c r="Z39" s="63"/>
      <c r="AA39" s="63"/>
      <c r="AB39" s="17" t="s">
        <v>2622</v>
      </c>
      <c r="AC39" s="219">
        <v>0.9</v>
      </c>
      <c r="AD39" s="220"/>
      <c r="AE39" s="35" t="s">
        <v>2636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7" t="s">
        <v>2622</v>
      </c>
      <c r="AP39" s="186">
        <v>1</v>
      </c>
      <c r="AQ39" s="187"/>
      <c r="AR39" s="85"/>
      <c r="AS39" s="77"/>
      <c r="AT39" s="77"/>
      <c r="AU39" s="39"/>
      <c r="AV39" s="43"/>
      <c r="AW39" s="141"/>
      <c r="AX39" s="141"/>
      <c r="AY39" s="39"/>
      <c r="AZ39" s="18">
        <f>ROUND(ROUND(ROUND(E34*AC39,0)*AP39,0)*(1+AT18),0)+(ROUND(ROUND(ROUND(K38*AC39,0)*AP39,0)*(1+AX18),0))+(ROUND(ROUND(R38*AC39,0)*AP39,0))</f>
        <v>317</v>
      </c>
      <c r="BA39" s="22"/>
    </row>
    <row r="40" spans="1:53" ht="17.100000000000001" customHeight="1">
      <c r="A40" s="4">
        <v>15</v>
      </c>
      <c r="B40" s="5">
        <v>7772</v>
      </c>
      <c r="C40" s="6" t="s">
        <v>1521</v>
      </c>
      <c r="D40" s="247" t="s">
        <v>1337</v>
      </c>
      <c r="E40" s="301"/>
      <c r="F40" s="301"/>
      <c r="G40" s="301"/>
      <c r="H40" s="301"/>
      <c r="I40" s="300"/>
      <c r="J40" s="192" t="s">
        <v>1349</v>
      </c>
      <c r="K40" s="227"/>
      <c r="L40" s="227"/>
      <c r="M40" s="227"/>
      <c r="N40" s="227"/>
      <c r="O40" s="227"/>
      <c r="P40" s="204" t="s">
        <v>1318</v>
      </c>
      <c r="Q40" s="283"/>
      <c r="R40" s="283"/>
      <c r="S40" s="283"/>
      <c r="T40" s="283"/>
      <c r="U40" s="299"/>
      <c r="V40" s="11"/>
      <c r="W40" s="11"/>
      <c r="X40" s="11"/>
      <c r="Y40" s="11"/>
      <c r="Z40" s="21"/>
      <c r="AA40" s="21"/>
      <c r="AB40" s="11"/>
      <c r="AC40" s="36"/>
      <c r="AD40" s="37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1"/>
      <c r="AP40" s="32"/>
      <c r="AQ40" s="33"/>
      <c r="AR40" s="224"/>
      <c r="AS40" s="225"/>
      <c r="AT40" s="225"/>
      <c r="AU40" s="226"/>
      <c r="AV40" s="208"/>
      <c r="AW40" s="209"/>
      <c r="AX40" s="209"/>
      <c r="AY40" s="210"/>
      <c r="AZ40" s="296">
        <f>ROUND(E34*(1+AT18),0)+(ROUND(K42*(1+AX18),0))+(ROUND(R42,0))</f>
        <v>362</v>
      </c>
      <c r="BA40" s="22"/>
    </row>
    <row r="41" spans="1:53" ht="17.100000000000001" customHeight="1">
      <c r="A41" s="4">
        <v>15</v>
      </c>
      <c r="B41" s="5">
        <v>7773</v>
      </c>
      <c r="C41" s="6" t="s">
        <v>1522</v>
      </c>
      <c r="D41" s="284"/>
      <c r="E41" s="301"/>
      <c r="F41" s="301"/>
      <c r="G41" s="301"/>
      <c r="H41" s="301"/>
      <c r="I41" s="300"/>
      <c r="J41" s="228"/>
      <c r="K41" s="229"/>
      <c r="L41" s="229"/>
      <c r="M41" s="229"/>
      <c r="N41" s="229"/>
      <c r="O41" s="229"/>
      <c r="P41" s="284"/>
      <c r="Q41" s="285"/>
      <c r="R41" s="285"/>
      <c r="S41" s="285"/>
      <c r="T41" s="285"/>
      <c r="U41" s="300"/>
      <c r="V41" s="14"/>
      <c r="W41" s="15"/>
      <c r="X41" s="15"/>
      <c r="Y41" s="15"/>
      <c r="Z41" s="24"/>
      <c r="AA41" s="24"/>
      <c r="AB41" s="80"/>
      <c r="AC41" s="80"/>
      <c r="AD41" s="83"/>
      <c r="AE41" s="35" t="s">
        <v>2636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7" t="s">
        <v>2622</v>
      </c>
      <c r="AP41" s="186">
        <v>1</v>
      </c>
      <c r="AQ41" s="187"/>
      <c r="AR41" s="224"/>
      <c r="AS41" s="225"/>
      <c r="AT41" s="225"/>
      <c r="AU41" s="226"/>
      <c r="AV41" s="208"/>
      <c r="AW41" s="209"/>
      <c r="AX41" s="209"/>
      <c r="AY41" s="210"/>
      <c r="AZ41" s="296">
        <f>ROUND(ROUND(E34*AP41,0)*(1+AT18),0)+(ROUND(ROUND(K42*AP41,0)*(1+AX18),0))+(ROUND(R42*AP41,0))</f>
        <v>362</v>
      </c>
      <c r="BA41" s="22"/>
    </row>
    <row r="42" spans="1:53" ht="17.100000000000001" customHeight="1">
      <c r="A42" s="4">
        <v>15</v>
      </c>
      <c r="B42" s="5">
        <v>7774</v>
      </c>
      <c r="C42" s="6" t="s">
        <v>2314</v>
      </c>
      <c r="D42" s="139"/>
      <c r="E42" s="261">
        <v>148</v>
      </c>
      <c r="F42" s="261"/>
      <c r="G42" s="9" t="s">
        <v>394</v>
      </c>
      <c r="H42" s="77"/>
      <c r="I42" s="82"/>
      <c r="J42" s="19"/>
      <c r="K42" s="261">
        <v>83</v>
      </c>
      <c r="L42" s="261"/>
      <c r="M42" s="9" t="s">
        <v>394</v>
      </c>
      <c r="N42" s="78"/>
      <c r="P42" s="85"/>
      <c r="R42" s="261">
        <v>36</v>
      </c>
      <c r="S42" s="261"/>
      <c r="T42" s="9" t="s">
        <v>394</v>
      </c>
      <c r="V42" s="98" t="s">
        <v>2623</v>
      </c>
      <c r="W42" s="61"/>
      <c r="X42" s="61"/>
      <c r="Y42" s="61"/>
      <c r="Z42" s="61"/>
      <c r="AA42" s="61"/>
      <c r="AB42" s="9"/>
      <c r="AC42" s="19"/>
      <c r="AD42" s="39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1"/>
      <c r="AP42" s="32"/>
      <c r="AQ42" s="33"/>
      <c r="AR42" s="85"/>
      <c r="AS42" s="19"/>
      <c r="AT42" s="212"/>
      <c r="AU42" s="213"/>
      <c r="AV42" s="34"/>
      <c r="AW42" s="19"/>
      <c r="AX42" s="212"/>
      <c r="AY42" s="213"/>
      <c r="AZ42" s="296">
        <f>ROUND(ROUND(E34*AC43,0)*(1+AT18),0)+(ROUND(ROUND(K42*AC43,0)*(1+AX18),0))+(ROUND(R42*AC43,0))</f>
        <v>326</v>
      </c>
      <c r="BA42" s="22"/>
    </row>
    <row r="43" spans="1:53" ht="17.100000000000001" customHeight="1">
      <c r="A43" s="4">
        <v>15</v>
      </c>
      <c r="B43" s="5">
        <v>7775</v>
      </c>
      <c r="C43" s="6" t="s">
        <v>2315</v>
      </c>
      <c r="D43" s="139"/>
      <c r="E43" s="140"/>
      <c r="F43" s="140"/>
      <c r="G43" s="77"/>
      <c r="H43" s="77"/>
      <c r="I43" s="82"/>
      <c r="J43" s="80"/>
      <c r="K43" s="80"/>
      <c r="L43" s="80"/>
      <c r="M43" s="15"/>
      <c r="N43" s="135"/>
      <c r="O43" s="83"/>
      <c r="P43" s="46"/>
      <c r="Q43" s="135"/>
      <c r="R43" s="135"/>
      <c r="S43" s="135"/>
      <c r="T43" s="135"/>
      <c r="U43" s="136"/>
      <c r="V43" s="62" t="s">
        <v>2624</v>
      </c>
      <c r="W43" s="63"/>
      <c r="X43" s="63"/>
      <c r="Y43" s="63"/>
      <c r="Z43" s="63"/>
      <c r="AA43" s="63"/>
      <c r="AB43" s="17" t="s">
        <v>2622</v>
      </c>
      <c r="AC43" s="219">
        <v>0.9</v>
      </c>
      <c r="AD43" s="220"/>
      <c r="AE43" s="35" t="s">
        <v>2636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7" t="s">
        <v>2622</v>
      </c>
      <c r="AP43" s="186">
        <v>1</v>
      </c>
      <c r="AQ43" s="187"/>
      <c r="AR43" s="85"/>
      <c r="AS43" s="77"/>
      <c r="AT43" s="77"/>
      <c r="AU43" s="39"/>
      <c r="AV43" s="43"/>
      <c r="AW43" s="141"/>
      <c r="AX43" s="141"/>
      <c r="AY43" s="39"/>
      <c r="AZ43" s="18">
        <f>ROUND(ROUND(ROUND(E34*AC43,0)*AP43,0)*(1+AT18),0)+(ROUND(ROUND(ROUND(K42*AC43,0)*AP43,0)*(1+AX18),0))+(ROUND(ROUND(R42*AC43,0)*AP43,0))</f>
        <v>326</v>
      </c>
      <c r="BA43" s="22"/>
    </row>
    <row r="44" spans="1:53" ht="17.100000000000001" customHeight="1">
      <c r="A44" s="4">
        <v>15</v>
      </c>
      <c r="B44" s="5">
        <v>7776</v>
      </c>
      <c r="C44" s="6" t="s">
        <v>1523</v>
      </c>
      <c r="D44" s="188" t="s">
        <v>1525</v>
      </c>
      <c r="E44" s="283"/>
      <c r="F44" s="283"/>
      <c r="G44" s="283"/>
      <c r="H44" s="283"/>
      <c r="I44" s="299"/>
      <c r="J44" s="192" t="s">
        <v>1313</v>
      </c>
      <c r="K44" s="227"/>
      <c r="L44" s="227"/>
      <c r="M44" s="227"/>
      <c r="N44" s="227"/>
      <c r="O44" s="227"/>
      <c r="P44" s="204" t="s">
        <v>1318</v>
      </c>
      <c r="Q44" s="283"/>
      <c r="R44" s="283"/>
      <c r="S44" s="283"/>
      <c r="T44" s="283"/>
      <c r="U44" s="299"/>
      <c r="V44" s="11"/>
      <c r="W44" s="11"/>
      <c r="X44" s="11"/>
      <c r="Y44" s="11"/>
      <c r="Z44" s="21"/>
      <c r="AA44" s="21"/>
      <c r="AB44" s="11"/>
      <c r="AC44" s="36"/>
      <c r="AD44" s="37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1"/>
      <c r="AP44" s="32"/>
      <c r="AQ44" s="33"/>
      <c r="AR44" s="224"/>
      <c r="AS44" s="225"/>
      <c r="AT44" s="225"/>
      <c r="AU44" s="226"/>
      <c r="AV44" s="208"/>
      <c r="AW44" s="209"/>
      <c r="AX44" s="209"/>
      <c r="AY44" s="210"/>
      <c r="AZ44" s="296">
        <f>ROUND(E46*(1+AT18),0)+(ROUND(K46*(1+AX18),0))+(ROUND(R46,0))</f>
        <v>373</v>
      </c>
      <c r="BA44" s="22"/>
    </row>
    <row r="45" spans="1:53" ht="17.100000000000001" customHeight="1">
      <c r="A45" s="4">
        <v>15</v>
      </c>
      <c r="B45" s="5">
        <v>7777</v>
      </c>
      <c r="C45" s="6" t="s">
        <v>1524</v>
      </c>
      <c r="D45" s="284"/>
      <c r="E45" s="285"/>
      <c r="F45" s="285"/>
      <c r="G45" s="285"/>
      <c r="H45" s="285"/>
      <c r="I45" s="300"/>
      <c r="J45" s="228"/>
      <c r="K45" s="229"/>
      <c r="L45" s="229"/>
      <c r="M45" s="229"/>
      <c r="N45" s="229"/>
      <c r="O45" s="229"/>
      <c r="P45" s="284"/>
      <c r="Q45" s="285"/>
      <c r="R45" s="285"/>
      <c r="S45" s="285"/>
      <c r="T45" s="285"/>
      <c r="U45" s="300"/>
      <c r="V45" s="14"/>
      <c r="W45" s="15"/>
      <c r="X45" s="15"/>
      <c r="Y45" s="15"/>
      <c r="Z45" s="24"/>
      <c r="AA45" s="24"/>
      <c r="AB45" s="80"/>
      <c r="AC45" s="80"/>
      <c r="AD45" s="83"/>
      <c r="AE45" s="35" t="s">
        <v>2636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7" t="s">
        <v>2622</v>
      </c>
      <c r="AP45" s="186">
        <v>1</v>
      </c>
      <c r="AQ45" s="187"/>
      <c r="AR45" s="224"/>
      <c r="AS45" s="225"/>
      <c r="AT45" s="225"/>
      <c r="AU45" s="226"/>
      <c r="AV45" s="208"/>
      <c r="AW45" s="209"/>
      <c r="AX45" s="209"/>
      <c r="AY45" s="210"/>
      <c r="AZ45" s="296">
        <f>ROUND(ROUND(E46*AP45,0)*(1+AT18),0)+(ROUND(ROUND(K46*AP45,0)*(1+AX18),0))+(ROUND(R46*AP45,0))</f>
        <v>373</v>
      </c>
      <c r="BA45" s="22"/>
    </row>
    <row r="46" spans="1:53" ht="17.100000000000001" customHeight="1">
      <c r="A46" s="4">
        <v>15</v>
      </c>
      <c r="B46" s="5">
        <v>7778</v>
      </c>
      <c r="C46" s="6" t="s">
        <v>2316</v>
      </c>
      <c r="D46" s="139"/>
      <c r="E46" s="261">
        <v>191</v>
      </c>
      <c r="F46" s="261"/>
      <c r="G46" s="9" t="s">
        <v>394</v>
      </c>
      <c r="I46" s="82"/>
      <c r="J46" s="19"/>
      <c r="K46" s="261">
        <v>40</v>
      </c>
      <c r="L46" s="261"/>
      <c r="M46" s="9" t="s">
        <v>394</v>
      </c>
      <c r="N46" s="78"/>
      <c r="P46" s="85"/>
      <c r="R46" s="261">
        <v>36</v>
      </c>
      <c r="S46" s="261"/>
      <c r="T46" s="9" t="s">
        <v>394</v>
      </c>
      <c r="V46" s="98" t="s">
        <v>2623</v>
      </c>
      <c r="W46" s="61"/>
      <c r="X46" s="61"/>
      <c r="Y46" s="61"/>
      <c r="Z46" s="61"/>
      <c r="AA46" s="61"/>
      <c r="AB46" s="9"/>
      <c r="AC46" s="19"/>
      <c r="AD46" s="39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1"/>
      <c r="AP46" s="32"/>
      <c r="AQ46" s="33"/>
      <c r="AR46" s="85"/>
      <c r="AS46" s="19"/>
      <c r="AT46" s="212"/>
      <c r="AU46" s="213"/>
      <c r="AV46" s="34"/>
      <c r="AW46" s="19"/>
      <c r="AX46" s="212"/>
      <c r="AY46" s="213"/>
      <c r="AZ46" s="296">
        <f>ROUND(ROUND(E46*AC47,0)*(1+AT18),0)+(ROUND(ROUND(K46*AC47,0)*(1+AX18),0))+(ROUND(R46*AC47,0))</f>
        <v>335</v>
      </c>
      <c r="BA46" s="22"/>
    </row>
    <row r="47" spans="1:53" ht="17.100000000000001" customHeight="1">
      <c r="A47" s="4">
        <v>15</v>
      </c>
      <c r="B47" s="5">
        <v>7779</v>
      </c>
      <c r="C47" s="6" t="s">
        <v>2317</v>
      </c>
      <c r="D47" s="44"/>
      <c r="E47" s="45"/>
      <c r="F47" s="45"/>
      <c r="G47" s="80"/>
      <c r="H47" s="80"/>
      <c r="I47" s="83"/>
      <c r="J47" s="80"/>
      <c r="K47" s="80"/>
      <c r="L47" s="80"/>
      <c r="M47" s="15"/>
      <c r="N47" s="135"/>
      <c r="O47" s="83"/>
      <c r="P47" s="46"/>
      <c r="Q47" s="135"/>
      <c r="R47" s="135"/>
      <c r="S47" s="135"/>
      <c r="T47" s="135"/>
      <c r="U47" s="136"/>
      <c r="V47" s="62" t="s">
        <v>2624</v>
      </c>
      <c r="W47" s="63"/>
      <c r="X47" s="63"/>
      <c r="Y47" s="63"/>
      <c r="Z47" s="63"/>
      <c r="AA47" s="63"/>
      <c r="AB47" s="17" t="s">
        <v>2622</v>
      </c>
      <c r="AC47" s="219">
        <v>0.9</v>
      </c>
      <c r="AD47" s="220"/>
      <c r="AE47" s="35" t="s">
        <v>2636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7" t="s">
        <v>2622</v>
      </c>
      <c r="AP47" s="186">
        <v>1</v>
      </c>
      <c r="AQ47" s="187"/>
      <c r="AR47" s="79"/>
      <c r="AS47" s="80"/>
      <c r="AT47" s="80"/>
      <c r="AU47" s="52"/>
      <c r="AV47" s="46"/>
      <c r="AW47" s="135"/>
      <c r="AX47" s="135"/>
      <c r="AY47" s="52"/>
      <c r="AZ47" s="18">
        <f>ROUND(ROUND(ROUND(E46*AC47,0)*AP47,0)*(1+AT18),0)+(ROUND(ROUND(ROUND(K46*AC47,0)*AP47,0)*(1+AX18),0))+(ROUND(ROUND(R46*AC47,0)*AP47,0))</f>
        <v>335</v>
      </c>
      <c r="BA47" s="183"/>
    </row>
    <row r="48" spans="1:53" ht="17.100000000000001" customHeight="1">
      <c r="A48" s="20"/>
      <c r="B48" s="20"/>
      <c r="C48" s="9"/>
      <c r="D48" s="140"/>
      <c r="E48" s="140"/>
      <c r="F48" s="140"/>
      <c r="G48" s="77"/>
      <c r="H48" s="77"/>
      <c r="I48" s="77"/>
      <c r="J48" s="77"/>
      <c r="K48" s="77"/>
      <c r="L48" s="77"/>
      <c r="M48" s="9"/>
      <c r="N48" s="141"/>
      <c r="O48" s="77"/>
      <c r="P48" s="141"/>
      <c r="Q48" s="141"/>
      <c r="R48" s="141"/>
      <c r="S48" s="141"/>
      <c r="T48" s="141"/>
      <c r="U48" s="141"/>
      <c r="V48" s="64"/>
      <c r="W48" s="64"/>
      <c r="X48" s="64"/>
      <c r="Y48" s="64"/>
      <c r="Z48" s="64"/>
      <c r="AA48" s="64"/>
      <c r="AB48" s="19"/>
      <c r="AC48" s="164"/>
      <c r="AD48" s="164"/>
      <c r="AE48" s="65"/>
      <c r="AF48" s="9"/>
      <c r="AG48" s="9"/>
      <c r="AH48" s="9"/>
      <c r="AI48" s="9"/>
      <c r="AJ48" s="9"/>
      <c r="AK48" s="9"/>
      <c r="AL48" s="9"/>
      <c r="AM48" s="9"/>
      <c r="AN48" s="9"/>
      <c r="AO48" s="19"/>
      <c r="AP48" s="141"/>
      <c r="AQ48" s="141"/>
      <c r="AR48" s="77"/>
      <c r="AS48" s="77"/>
      <c r="AT48" s="77"/>
      <c r="AU48" s="19"/>
      <c r="AV48" s="141"/>
      <c r="AW48" s="141"/>
      <c r="AX48" s="141"/>
      <c r="AY48" s="19"/>
      <c r="AZ48" s="27"/>
      <c r="BA48" s="40"/>
    </row>
    <row r="49" spans="1:54" ht="17.100000000000001" customHeight="1">
      <c r="A49" s="20"/>
      <c r="B49" s="20"/>
      <c r="C49" s="9"/>
      <c r="D49" s="140"/>
      <c r="E49" s="140"/>
      <c r="F49" s="140"/>
      <c r="G49" s="77"/>
      <c r="H49" s="77"/>
      <c r="I49" s="77"/>
      <c r="J49" s="77"/>
      <c r="K49" s="77"/>
      <c r="L49" s="77"/>
      <c r="M49" s="9"/>
      <c r="N49" s="141"/>
      <c r="O49" s="77"/>
      <c r="P49" s="141"/>
      <c r="Q49" s="141"/>
      <c r="R49" s="141"/>
      <c r="S49" s="141"/>
      <c r="T49" s="141"/>
      <c r="U49" s="141"/>
      <c r="V49" s="64"/>
      <c r="W49" s="64"/>
      <c r="X49" s="64"/>
      <c r="Y49" s="64"/>
      <c r="Z49" s="64"/>
      <c r="AA49" s="64"/>
      <c r="AB49" s="19"/>
      <c r="AC49" s="164"/>
      <c r="AD49" s="164"/>
      <c r="AE49" s="65"/>
      <c r="AF49" s="9"/>
      <c r="AG49" s="9"/>
      <c r="AH49" s="9"/>
      <c r="AI49" s="9"/>
      <c r="AJ49" s="9"/>
      <c r="AK49" s="9"/>
      <c r="AL49" s="9"/>
      <c r="AM49" s="9"/>
      <c r="AN49" s="9"/>
      <c r="AO49" s="19"/>
      <c r="AP49" s="141"/>
      <c r="AQ49" s="141"/>
      <c r="AR49" s="77"/>
      <c r="AS49" s="77"/>
      <c r="AT49" s="77"/>
      <c r="AU49" s="19"/>
      <c r="AV49" s="141"/>
      <c r="AW49" s="141"/>
      <c r="AX49" s="141"/>
      <c r="AY49" s="19"/>
      <c r="AZ49" s="27"/>
      <c r="BA49" s="40"/>
    </row>
    <row r="50" spans="1:54" ht="17.100000000000001" customHeight="1">
      <c r="A50" s="72"/>
      <c r="B50" s="72" t="s">
        <v>1118</v>
      </c>
    </row>
    <row r="51" spans="1:54" ht="17.100000000000001" customHeight="1">
      <c r="A51" s="1" t="s">
        <v>2626</v>
      </c>
      <c r="B51" s="73"/>
      <c r="C51" s="155" t="s">
        <v>387</v>
      </c>
      <c r="D51" s="74"/>
      <c r="E51" s="75"/>
      <c r="F51" s="75"/>
      <c r="G51" s="75"/>
      <c r="H51" s="75"/>
      <c r="I51" s="75"/>
      <c r="J51" s="75"/>
      <c r="K51" s="11"/>
      <c r="L51" s="11"/>
      <c r="M51" s="11"/>
      <c r="N51" s="11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211" t="s">
        <v>2627</v>
      </c>
      <c r="AA51" s="211"/>
      <c r="AB51" s="211"/>
      <c r="AC51" s="211"/>
      <c r="AD51" s="7"/>
      <c r="AE51" s="76"/>
      <c r="AF51" s="75"/>
      <c r="AG51" s="76"/>
      <c r="AH51" s="76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184" t="s">
        <v>388</v>
      </c>
      <c r="BA51" s="184" t="s">
        <v>389</v>
      </c>
      <c r="BB51" s="77"/>
    </row>
    <row r="52" spans="1:54" ht="17.100000000000001" customHeight="1">
      <c r="A52" s="2" t="s">
        <v>390</v>
      </c>
      <c r="B52" s="3" t="s">
        <v>391</v>
      </c>
      <c r="C52" s="16"/>
      <c r="D52" s="116"/>
      <c r="E52" s="99"/>
      <c r="F52" s="99"/>
      <c r="G52" s="99"/>
      <c r="H52" s="99"/>
      <c r="I52" s="117" t="s">
        <v>2637</v>
      </c>
      <c r="J52" s="99"/>
      <c r="K52" s="12"/>
      <c r="L52" s="12"/>
      <c r="M52" s="12"/>
      <c r="N52" s="11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5"/>
      <c r="AA52" s="80"/>
      <c r="AB52" s="80"/>
      <c r="AC52" s="80"/>
      <c r="AD52" s="80"/>
      <c r="AE52" s="81"/>
      <c r="AF52" s="80"/>
      <c r="AG52" s="81"/>
      <c r="AH52" s="81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185" t="s">
        <v>392</v>
      </c>
      <c r="BA52" s="185" t="s">
        <v>393</v>
      </c>
      <c r="BB52" s="77"/>
    </row>
    <row r="53" spans="1:54" ht="17.100000000000001" customHeight="1">
      <c r="A53" s="4">
        <v>15</v>
      </c>
      <c r="B53" s="5">
        <v>7790</v>
      </c>
      <c r="C53" s="6" t="s">
        <v>1353</v>
      </c>
      <c r="D53" s="188" t="s">
        <v>690</v>
      </c>
      <c r="E53" s="283"/>
      <c r="F53" s="283"/>
      <c r="G53" s="283"/>
      <c r="H53" s="283"/>
      <c r="I53" s="283"/>
      <c r="J53" s="283"/>
      <c r="K53" s="283"/>
      <c r="L53" s="283"/>
      <c r="M53" s="283"/>
      <c r="N53" s="10"/>
      <c r="O53" s="204" t="s">
        <v>1363</v>
      </c>
      <c r="P53" s="283"/>
      <c r="Q53" s="283"/>
      <c r="R53" s="283"/>
      <c r="S53" s="283"/>
      <c r="T53" s="283"/>
      <c r="U53" s="283"/>
      <c r="V53" s="283"/>
      <c r="W53" s="283"/>
      <c r="X53" s="283"/>
      <c r="Y53" s="41"/>
      <c r="Z53" s="11"/>
      <c r="AA53" s="11"/>
      <c r="AB53" s="11"/>
      <c r="AC53" s="11"/>
      <c r="AD53" s="21"/>
      <c r="AE53" s="21"/>
      <c r="AF53" s="11"/>
      <c r="AG53" s="36"/>
      <c r="AH53" s="3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31"/>
      <c r="AT53" s="32"/>
      <c r="AU53" s="33"/>
      <c r="AV53" s="208"/>
      <c r="AW53" s="209"/>
      <c r="AX53" s="209"/>
      <c r="AY53" s="210"/>
      <c r="AZ53" s="296">
        <f>ROUND(ROUND(G55*(1+AX63),0)+V55,0)</f>
        <v>199</v>
      </c>
      <c r="BA53" s="182" t="s">
        <v>2613</v>
      </c>
    </row>
    <row r="54" spans="1:54" ht="17.100000000000001" customHeight="1">
      <c r="A54" s="4">
        <v>15</v>
      </c>
      <c r="B54" s="5">
        <v>7791</v>
      </c>
      <c r="C54" s="6" t="s">
        <v>1354</v>
      </c>
      <c r="D54" s="284"/>
      <c r="E54" s="285"/>
      <c r="F54" s="285"/>
      <c r="G54" s="285"/>
      <c r="H54" s="285"/>
      <c r="I54" s="285"/>
      <c r="J54" s="285"/>
      <c r="K54" s="285"/>
      <c r="L54" s="285"/>
      <c r="M54" s="285"/>
      <c r="N54" s="82"/>
      <c r="O54" s="284"/>
      <c r="P54" s="285"/>
      <c r="Q54" s="285"/>
      <c r="R54" s="285"/>
      <c r="S54" s="285"/>
      <c r="T54" s="285"/>
      <c r="U54" s="285"/>
      <c r="V54" s="285"/>
      <c r="W54" s="285"/>
      <c r="X54" s="285"/>
      <c r="Y54" s="142"/>
      <c r="Z54" s="14"/>
      <c r="AA54" s="15"/>
      <c r="AB54" s="15"/>
      <c r="AC54" s="15"/>
      <c r="AD54" s="24"/>
      <c r="AE54" s="24"/>
      <c r="AF54" s="80"/>
      <c r="AG54" s="80"/>
      <c r="AH54" s="83"/>
      <c r="AI54" s="35" t="s">
        <v>2636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2622</v>
      </c>
      <c r="AT54" s="186">
        <v>1</v>
      </c>
      <c r="AU54" s="187"/>
      <c r="AV54" s="208"/>
      <c r="AW54" s="209"/>
      <c r="AX54" s="209"/>
      <c r="AY54" s="210"/>
      <c r="AZ54" s="296">
        <f>ROUND(ROUND(G55*AT54,0)*(1+AX63),0)+(ROUND(V55*AT54,0))</f>
        <v>199</v>
      </c>
      <c r="BA54" s="22"/>
    </row>
    <row r="55" spans="1:54" ht="17.100000000000001" customHeight="1">
      <c r="A55" s="4">
        <v>15</v>
      </c>
      <c r="B55" s="5">
        <v>7792</v>
      </c>
      <c r="C55" s="6" t="s">
        <v>2318</v>
      </c>
      <c r="D55" s="139"/>
      <c r="E55" s="140"/>
      <c r="G55" s="261">
        <v>102</v>
      </c>
      <c r="H55" s="261"/>
      <c r="I55" s="9" t="s">
        <v>394</v>
      </c>
      <c r="J55" s="9"/>
      <c r="K55" s="19"/>
      <c r="L55" s="78"/>
      <c r="M55" s="78"/>
      <c r="N55" s="82"/>
      <c r="V55" s="261">
        <v>46</v>
      </c>
      <c r="W55" s="261"/>
      <c r="X55" s="9" t="s">
        <v>394</v>
      </c>
      <c r="Y55" s="9"/>
      <c r="Z55" s="97" t="s">
        <v>2623</v>
      </c>
      <c r="AA55" s="56"/>
      <c r="AB55" s="56"/>
      <c r="AC55" s="56"/>
      <c r="AD55" s="56"/>
      <c r="AE55" s="56"/>
      <c r="AF55" s="9"/>
      <c r="AG55" s="19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31"/>
      <c r="AT55" s="32"/>
      <c r="AU55" s="33"/>
      <c r="AV55" s="148"/>
      <c r="AW55" s="40"/>
      <c r="AX55" s="199"/>
      <c r="AY55" s="199"/>
      <c r="AZ55" s="296">
        <f>ROUND(ROUND(G55*AG56,0)*(1+AX63),0)+(ROUND(V55*AG56,0))</f>
        <v>179</v>
      </c>
      <c r="BA55" s="22"/>
    </row>
    <row r="56" spans="1:54" ht="16.5" customHeight="1">
      <c r="A56" s="4">
        <v>15</v>
      </c>
      <c r="B56" s="5">
        <v>7793</v>
      </c>
      <c r="C56" s="6" t="s">
        <v>2319</v>
      </c>
      <c r="D56" s="139"/>
      <c r="E56" s="140"/>
      <c r="F56" s="140"/>
      <c r="K56" s="78"/>
      <c r="L56" s="78"/>
      <c r="M56" s="51"/>
      <c r="N56" s="13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6"/>
      <c r="Z56" s="57" t="s">
        <v>2624</v>
      </c>
      <c r="AA56" s="58"/>
      <c r="AB56" s="58"/>
      <c r="AC56" s="58"/>
      <c r="AD56" s="58"/>
      <c r="AE56" s="58"/>
      <c r="AF56" s="17" t="s">
        <v>2622</v>
      </c>
      <c r="AG56" s="186">
        <v>0.9</v>
      </c>
      <c r="AH56" s="187"/>
      <c r="AI56" s="35" t="s">
        <v>2636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2622</v>
      </c>
      <c r="AT56" s="186">
        <v>1</v>
      </c>
      <c r="AU56" s="187"/>
      <c r="AV56" s="148"/>
      <c r="AW56" s="149"/>
      <c r="AX56" s="149"/>
      <c r="AY56" s="51"/>
      <c r="AZ56" s="296">
        <f>ROUND(ROUND(ROUND(G55*AG56,0)*AT56,0)*(1+AX63),0)+(ROUND(ROUND(V55*AG56,0)*AT56,0))</f>
        <v>179</v>
      </c>
      <c r="BA56" s="22"/>
    </row>
    <row r="57" spans="1:54" ht="17.100000000000001" customHeight="1">
      <c r="A57" s="4">
        <v>15</v>
      </c>
      <c r="B57" s="5">
        <v>7794</v>
      </c>
      <c r="C57" s="6" t="s">
        <v>497</v>
      </c>
      <c r="D57" s="247" t="s">
        <v>690</v>
      </c>
      <c r="E57" s="301"/>
      <c r="F57" s="301"/>
      <c r="G57" s="301"/>
      <c r="H57" s="301"/>
      <c r="I57" s="301"/>
      <c r="J57" s="301"/>
      <c r="K57" s="301"/>
      <c r="L57" s="301"/>
      <c r="M57" s="301"/>
      <c r="N57" s="13"/>
      <c r="O57" s="204" t="s">
        <v>1364</v>
      </c>
      <c r="P57" s="283"/>
      <c r="Q57" s="283"/>
      <c r="R57" s="283"/>
      <c r="S57" s="283"/>
      <c r="T57" s="283"/>
      <c r="U57" s="283"/>
      <c r="V57" s="283"/>
      <c r="W57" s="283"/>
      <c r="X57" s="283"/>
      <c r="Y57" s="41"/>
      <c r="Z57" s="11"/>
      <c r="AA57" s="11"/>
      <c r="AB57" s="11"/>
      <c r="AC57" s="11"/>
      <c r="AD57" s="21"/>
      <c r="AE57" s="21"/>
      <c r="AF57" s="11"/>
      <c r="AG57" s="36"/>
      <c r="AH57" s="3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31"/>
      <c r="AT57" s="32"/>
      <c r="AU57" s="33"/>
      <c r="AV57" s="208"/>
      <c r="AW57" s="209"/>
      <c r="AX57" s="209"/>
      <c r="AY57" s="210"/>
      <c r="AZ57" s="296">
        <f>ROUND(ROUND(G55*(1+AX63),0)+V59,0)</f>
        <v>242</v>
      </c>
      <c r="BA57" s="22"/>
    </row>
    <row r="58" spans="1:54" ht="17.100000000000001" customHeight="1">
      <c r="A58" s="4">
        <v>15</v>
      </c>
      <c r="B58" s="5">
        <v>7795</v>
      </c>
      <c r="C58" s="6" t="s">
        <v>498</v>
      </c>
      <c r="D58" s="284"/>
      <c r="E58" s="301"/>
      <c r="F58" s="301"/>
      <c r="G58" s="301"/>
      <c r="H58" s="301"/>
      <c r="I58" s="301"/>
      <c r="J58" s="301"/>
      <c r="K58" s="301"/>
      <c r="L58" s="301"/>
      <c r="M58" s="301"/>
      <c r="N58" s="82"/>
      <c r="O58" s="284"/>
      <c r="P58" s="285"/>
      <c r="Q58" s="285"/>
      <c r="R58" s="285"/>
      <c r="S58" s="285"/>
      <c r="T58" s="285"/>
      <c r="U58" s="285"/>
      <c r="V58" s="285"/>
      <c r="W58" s="285"/>
      <c r="X58" s="285"/>
      <c r="Y58" s="142"/>
      <c r="Z58" s="14"/>
      <c r="AA58" s="15"/>
      <c r="AB58" s="15"/>
      <c r="AC58" s="15"/>
      <c r="AD58" s="24"/>
      <c r="AE58" s="24"/>
      <c r="AF58" s="80"/>
      <c r="AG58" s="80"/>
      <c r="AH58" s="83"/>
      <c r="AI58" s="35" t="s">
        <v>2636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2622</v>
      </c>
      <c r="AT58" s="186">
        <v>1</v>
      </c>
      <c r="AU58" s="187"/>
      <c r="AV58" s="208"/>
      <c r="AW58" s="209"/>
      <c r="AX58" s="209"/>
      <c r="AY58" s="210"/>
      <c r="AZ58" s="296">
        <f>ROUND(ROUND(G55*AT58,0)*(1+AX63),0)+(ROUND(V59*AT58,0))</f>
        <v>242</v>
      </c>
      <c r="BA58" s="22"/>
    </row>
    <row r="59" spans="1:54" ht="17.100000000000001" customHeight="1">
      <c r="A59" s="4">
        <v>15</v>
      </c>
      <c r="B59" s="5">
        <v>7796</v>
      </c>
      <c r="C59" s="6" t="s">
        <v>2320</v>
      </c>
      <c r="D59" s="139"/>
      <c r="E59" s="140"/>
      <c r="F59" s="77"/>
      <c r="G59" s="261">
        <v>102</v>
      </c>
      <c r="H59" s="261"/>
      <c r="I59" s="9" t="s">
        <v>394</v>
      </c>
      <c r="J59" s="9"/>
      <c r="K59" s="19"/>
      <c r="L59" s="77"/>
      <c r="M59" s="77"/>
      <c r="N59" s="82"/>
      <c r="V59" s="261">
        <v>89</v>
      </c>
      <c r="W59" s="261"/>
      <c r="X59" s="9" t="s">
        <v>394</v>
      </c>
      <c r="Y59" s="9"/>
      <c r="Z59" s="97" t="s">
        <v>2623</v>
      </c>
      <c r="AA59" s="56"/>
      <c r="AB59" s="56"/>
      <c r="AC59" s="56"/>
      <c r="AD59" s="56"/>
      <c r="AE59" s="56"/>
      <c r="AF59" s="9"/>
      <c r="AG59" s="19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31"/>
      <c r="AT59" s="32"/>
      <c r="AU59" s="33"/>
      <c r="AV59" s="148"/>
      <c r="AW59" s="40"/>
      <c r="AX59" s="199"/>
      <c r="AY59" s="199"/>
      <c r="AZ59" s="296">
        <f>ROUND(ROUND(G55*AG60,0)*(1+AX63),0)+(ROUND(V59*AG60,0))</f>
        <v>218</v>
      </c>
      <c r="BA59" s="22"/>
    </row>
    <row r="60" spans="1:54" ht="16.5" customHeight="1">
      <c r="A60" s="4">
        <v>15</v>
      </c>
      <c r="B60" s="5">
        <v>7797</v>
      </c>
      <c r="C60" s="6" t="s">
        <v>2321</v>
      </c>
      <c r="D60" s="139"/>
      <c r="E60" s="140"/>
      <c r="F60" s="140"/>
      <c r="G60" s="77"/>
      <c r="H60" s="77"/>
      <c r="I60" s="77"/>
      <c r="J60" s="77"/>
      <c r="K60" s="77"/>
      <c r="L60" s="77"/>
      <c r="M60" s="19"/>
      <c r="N60" s="13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6"/>
      <c r="Z60" s="57" t="s">
        <v>2624</v>
      </c>
      <c r="AA60" s="58"/>
      <c r="AB60" s="58"/>
      <c r="AC60" s="58"/>
      <c r="AD60" s="58"/>
      <c r="AE60" s="58"/>
      <c r="AF60" s="17" t="s">
        <v>2622</v>
      </c>
      <c r="AG60" s="186">
        <v>0.9</v>
      </c>
      <c r="AH60" s="187"/>
      <c r="AI60" s="35" t="s">
        <v>2636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2622</v>
      </c>
      <c r="AT60" s="186">
        <v>1</v>
      </c>
      <c r="AU60" s="187"/>
      <c r="AV60" s="148"/>
      <c r="AW60" s="149"/>
      <c r="AX60" s="149"/>
      <c r="AY60" s="51"/>
      <c r="AZ60" s="296">
        <f>ROUND(ROUND(ROUND(G55*AG60,0)*AT60,0)*(1+AX63),0)+(ROUND(ROUND(V59*AG60,0)*AT60,0))</f>
        <v>218</v>
      </c>
      <c r="BA60" s="22"/>
    </row>
    <row r="61" spans="1:54" ht="17.100000000000001" customHeight="1">
      <c r="A61" s="4">
        <v>15</v>
      </c>
      <c r="B61" s="5">
        <v>7798</v>
      </c>
      <c r="C61" s="6" t="s">
        <v>1355</v>
      </c>
      <c r="D61" s="247" t="s">
        <v>690</v>
      </c>
      <c r="E61" s="301"/>
      <c r="F61" s="301"/>
      <c r="G61" s="301"/>
      <c r="H61" s="301"/>
      <c r="I61" s="301"/>
      <c r="J61" s="301"/>
      <c r="K61" s="301"/>
      <c r="L61" s="301"/>
      <c r="M61" s="301"/>
      <c r="N61" s="13"/>
      <c r="O61" s="204" t="s">
        <v>1365</v>
      </c>
      <c r="P61" s="283"/>
      <c r="Q61" s="283"/>
      <c r="R61" s="283"/>
      <c r="S61" s="283"/>
      <c r="T61" s="283"/>
      <c r="U61" s="283"/>
      <c r="V61" s="283"/>
      <c r="W61" s="283"/>
      <c r="X61" s="283"/>
      <c r="Y61" s="41"/>
      <c r="Z61" s="11"/>
      <c r="AA61" s="11"/>
      <c r="AB61" s="11"/>
      <c r="AC61" s="11"/>
      <c r="AD61" s="21"/>
      <c r="AE61" s="21"/>
      <c r="AF61" s="11"/>
      <c r="AG61" s="36"/>
      <c r="AH61" s="3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31"/>
      <c r="AT61" s="32"/>
      <c r="AU61" s="33"/>
      <c r="AV61" s="208" t="s">
        <v>1206</v>
      </c>
      <c r="AW61" s="209"/>
      <c r="AX61" s="209"/>
      <c r="AY61" s="210"/>
      <c r="AZ61" s="296">
        <f>ROUND(ROUND(G55*(1+AX63),0)+V63,0)</f>
        <v>282</v>
      </c>
      <c r="BA61" s="22"/>
    </row>
    <row r="62" spans="1:54" ht="17.100000000000001" customHeight="1">
      <c r="A62" s="4">
        <v>15</v>
      </c>
      <c r="B62" s="5">
        <v>7799</v>
      </c>
      <c r="C62" s="6" t="s">
        <v>1356</v>
      </c>
      <c r="D62" s="284"/>
      <c r="E62" s="301"/>
      <c r="F62" s="301"/>
      <c r="G62" s="301"/>
      <c r="H62" s="301"/>
      <c r="I62" s="301"/>
      <c r="J62" s="301"/>
      <c r="K62" s="301"/>
      <c r="L62" s="301"/>
      <c r="M62" s="301"/>
      <c r="N62" s="82"/>
      <c r="O62" s="284"/>
      <c r="P62" s="285"/>
      <c r="Q62" s="285"/>
      <c r="R62" s="285"/>
      <c r="S62" s="285"/>
      <c r="T62" s="285"/>
      <c r="U62" s="285"/>
      <c r="V62" s="285"/>
      <c r="W62" s="285"/>
      <c r="X62" s="285"/>
      <c r="Y62" s="142"/>
      <c r="Z62" s="14"/>
      <c r="AA62" s="15"/>
      <c r="AB62" s="15"/>
      <c r="AC62" s="15"/>
      <c r="AD62" s="24"/>
      <c r="AE62" s="24"/>
      <c r="AF62" s="80"/>
      <c r="AG62" s="80"/>
      <c r="AH62" s="83"/>
      <c r="AI62" s="35" t="s">
        <v>2636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2622</v>
      </c>
      <c r="AT62" s="186">
        <v>1</v>
      </c>
      <c r="AU62" s="187"/>
      <c r="AV62" s="208"/>
      <c r="AW62" s="209"/>
      <c r="AX62" s="209"/>
      <c r="AY62" s="210"/>
      <c r="AZ62" s="296">
        <f>ROUND(ROUND(G55*AT62,0)*(1+AX63),0)+(ROUND(V63*AT62,0))</f>
        <v>282</v>
      </c>
      <c r="BA62" s="22"/>
    </row>
    <row r="63" spans="1:54" ht="17.100000000000001" customHeight="1">
      <c r="A63" s="4">
        <v>15</v>
      </c>
      <c r="B63" s="5">
        <v>7800</v>
      </c>
      <c r="C63" s="6" t="s">
        <v>2322</v>
      </c>
      <c r="D63" s="139"/>
      <c r="E63" s="140"/>
      <c r="F63" s="77"/>
      <c r="G63" s="261">
        <v>102</v>
      </c>
      <c r="H63" s="261"/>
      <c r="I63" s="9" t="s">
        <v>394</v>
      </c>
      <c r="J63" s="9"/>
      <c r="K63" s="19"/>
      <c r="L63" s="77"/>
      <c r="M63" s="77"/>
      <c r="N63" s="82"/>
      <c r="V63" s="261">
        <v>129</v>
      </c>
      <c r="W63" s="261"/>
      <c r="X63" s="9" t="s">
        <v>394</v>
      </c>
      <c r="Y63" s="9"/>
      <c r="Z63" s="97" t="s">
        <v>2623</v>
      </c>
      <c r="AA63" s="56"/>
      <c r="AB63" s="56"/>
      <c r="AC63" s="56"/>
      <c r="AD63" s="56"/>
      <c r="AE63" s="56"/>
      <c r="AF63" s="9"/>
      <c r="AG63" s="19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31"/>
      <c r="AT63" s="32"/>
      <c r="AU63" s="33"/>
      <c r="AV63" s="148" t="s">
        <v>2637</v>
      </c>
      <c r="AW63" s="40" t="s">
        <v>2622</v>
      </c>
      <c r="AX63" s="199">
        <v>0.5</v>
      </c>
      <c r="AY63" s="199"/>
      <c r="AZ63" s="296">
        <f>ROUND(ROUND(G55*AG64,0)*(1+AX63),0)+(ROUND(V63*AG64,0))</f>
        <v>254</v>
      </c>
      <c r="BA63" s="22"/>
    </row>
    <row r="64" spans="1:54" ht="16.5" customHeight="1">
      <c r="A64" s="4">
        <v>15</v>
      </c>
      <c r="B64" s="5">
        <v>7801</v>
      </c>
      <c r="C64" s="6" t="s">
        <v>2323</v>
      </c>
      <c r="D64" s="139"/>
      <c r="E64" s="140"/>
      <c r="F64" s="140"/>
      <c r="K64" s="78"/>
      <c r="L64" s="78"/>
      <c r="M64" s="51"/>
      <c r="N64" s="13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6"/>
      <c r="Z64" s="57" t="s">
        <v>2624</v>
      </c>
      <c r="AA64" s="58"/>
      <c r="AB64" s="58"/>
      <c r="AC64" s="58"/>
      <c r="AD64" s="58"/>
      <c r="AE64" s="58"/>
      <c r="AF64" s="17" t="s">
        <v>2622</v>
      </c>
      <c r="AG64" s="186">
        <v>0.9</v>
      </c>
      <c r="AH64" s="187"/>
      <c r="AI64" s="35" t="s">
        <v>2636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2622</v>
      </c>
      <c r="AT64" s="186">
        <v>1</v>
      </c>
      <c r="AU64" s="187"/>
      <c r="AV64" s="148"/>
      <c r="AW64" s="149"/>
      <c r="AX64" s="149"/>
      <c r="AY64" s="51" t="s">
        <v>898</v>
      </c>
      <c r="AZ64" s="296">
        <f>ROUND(ROUND(ROUND(G55*AG64,0)*AT64,0)*(1+AX63),0)+(ROUND(ROUND(V63*AG64,0)*AT64,0))</f>
        <v>254</v>
      </c>
      <c r="BA64" s="22"/>
    </row>
    <row r="65" spans="1:53" ht="17.100000000000001" customHeight="1">
      <c r="A65" s="4">
        <v>15</v>
      </c>
      <c r="B65" s="5">
        <v>7802</v>
      </c>
      <c r="C65" s="6" t="s">
        <v>10</v>
      </c>
      <c r="D65" s="139"/>
      <c r="E65" s="140"/>
      <c r="F65" s="140"/>
      <c r="G65" s="140"/>
      <c r="H65" s="96"/>
      <c r="I65" s="96"/>
      <c r="J65" s="96"/>
      <c r="K65" s="9"/>
      <c r="L65" s="9"/>
      <c r="M65" s="9"/>
      <c r="N65" s="13"/>
      <c r="O65" s="204" t="s">
        <v>1366</v>
      </c>
      <c r="P65" s="283"/>
      <c r="Q65" s="283"/>
      <c r="R65" s="283"/>
      <c r="S65" s="283"/>
      <c r="T65" s="283"/>
      <c r="U65" s="283"/>
      <c r="V65" s="283"/>
      <c r="W65" s="283"/>
      <c r="X65" s="283"/>
      <c r="Y65" s="41"/>
      <c r="Z65" s="11"/>
      <c r="AA65" s="11"/>
      <c r="AB65" s="11"/>
      <c r="AC65" s="11"/>
      <c r="AD65" s="21"/>
      <c r="AE65" s="21"/>
      <c r="AF65" s="11"/>
      <c r="AG65" s="36"/>
      <c r="AH65" s="37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31"/>
      <c r="AT65" s="32"/>
      <c r="AU65" s="33"/>
      <c r="AV65" s="148"/>
      <c r="AW65" s="149"/>
      <c r="AX65" s="149"/>
      <c r="AY65" s="150"/>
      <c r="AZ65" s="296">
        <f>ROUND(ROUND(G55*(1+AX63),0)+V67,0)</f>
        <v>318</v>
      </c>
      <c r="BA65" s="22"/>
    </row>
    <row r="66" spans="1:53" ht="17.100000000000001" customHeight="1">
      <c r="A66" s="4">
        <v>15</v>
      </c>
      <c r="B66" s="5">
        <v>7803</v>
      </c>
      <c r="C66" s="6" t="s">
        <v>11</v>
      </c>
      <c r="D66" s="140"/>
      <c r="E66" s="140"/>
      <c r="F66" s="140"/>
      <c r="G66" s="140"/>
      <c r="H66" s="96"/>
      <c r="I66" s="96"/>
      <c r="J66" s="96"/>
      <c r="K66" s="9"/>
      <c r="L66" s="9"/>
      <c r="M66" s="9"/>
      <c r="N66" s="13"/>
      <c r="O66" s="284"/>
      <c r="P66" s="285"/>
      <c r="Q66" s="285"/>
      <c r="R66" s="285"/>
      <c r="S66" s="285"/>
      <c r="T66" s="285"/>
      <c r="U66" s="285"/>
      <c r="V66" s="285"/>
      <c r="W66" s="285"/>
      <c r="X66" s="285"/>
      <c r="Y66" s="142"/>
      <c r="Z66" s="14"/>
      <c r="AA66" s="15"/>
      <c r="AB66" s="15"/>
      <c r="AC66" s="15"/>
      <c r="AD66" s="24"/>
      <c r="AE66" s="24"/>
      <c r="AF66" s="80"/>
      <c r="AG66" s="80"/>
      <c r="AH66" s="83"/>
      <c r="AI66" s="35" t="s">
        <v>2636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2622</v>
      </c>
      <c r="AT66" s="186">
        <v>1</v>
      </c>
      <c r="AU66" s="187"/>
      <c r="AV66" s="148"/>
      <c r="AW66" s="149"/>
      <c r="AX66" s="149"/>
      <c r="AY66" s="150"/>
      <c r="AZ66" s="296">
        <f>ROUND(ROUND(G55*AT66,0)*(1+AX63),0)+(ROUND(V67*AT66,0))</f>
        <v>318</v>
      </c>
      <c r="BA66" s="22"/>
    </row>
    <row r="67" spans="1:53" ht="17.100000000000001" customHeight="1">
      <c r="A67" s="4">
        <v>15</v>
      </c>
      <c r="B67" s="5">
        <v>7804</v>
      </c>
      <c r="C67" s="6" t="s">
        <v>2324</v>
      </c>
      <c r="D67" s="140"/>
      <c r="E67" s="140"/>
      <c r="F67" s="140"/>
      <c r="G67" s="140"/>
      <c r="H67" s="96"/>
      <c r="I67" s="96"/>
      <c r="J67" s="96"/>
      <c r="K67" s="9"/>
      <c r="L67" s="9"/>
      <c r="M67" s="9"/>
      <c r="N67" s="13"/>
      <c r="V67" s="261">
        <v>165</v>
      </c>
      <c r="W67" s="261"/>
      <c r="X67" s="9" t="s">
        <v>394</v>
      </c>
      <c r="Y67" s="9"/>
      <c r="Z67" s="97" t="s">
        <v>2623</v>
      </c>
      <c r="AA67" s="56"/>
      <c r="AB67" s="56"/>
      <c r="AC67" s="56"/>
      <c r="AD67" s="56"/>
      <c r="AE67" s="56"/>
      <c r="AF67" s="9"/>
      <c r="AG67" s="19"/>
      <c r="AH67" s="3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31"/>
      <c r="AT67" s="32"/>
      <c r="AU67" s="33"/>
      <c r="AV67" s="148"/>
      <c r="AW67" s="149"/>
      <c r="AX67" s="149"/>
      <c r="AY67" s="150"/>
      <c r="AZ67" s="296">
        <f>ROUND(ROUND(G55*AG68,0)*(1+AX63),0)+(ROUND(V67*AG68,0))</f>
        <v>287</v>
      </c>
      <c r="BA67" s="22"/>
    </row>
    <row r="68" spans="1:53" ht="17.100000000000001" customHeight="1">
      <c r="A68" s="4">
        <v>15</v>
      </c>
      <c r="B68" s="5">
        <v>7805</v>
      </c>
      <c r="C68" s="6" t="s">
        <v>2325</v>
      </c>
      <c r="D68" s="140"/>
      <c r="E68" s="140"/>
      <c r="F68" s="140"/>
      <c r="G68" s="140"/>
      <c r="H68" s="96"/>
      <c r="I68" s="96"/>
      <c r="J68" s="96"/>
      <c r="K68" s="9"/>
      <c r="L68" s="9"/>
      <c r="M68" s="9"/>
      <c r="N68" s="13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57" t="s">
        <v>2624</v>
      </c>
      <c r="AA68" s="58"/>
      <c r="AB68" s="58"/>
      <c r="AC68" s="58"/>
      <c r="AD68" s="58"/>
      <c r="AE68" s="58"/>
      <c r="AF68" s="17" t="s">
        <v>2622</v>
      </c>
      <c r="AG68" s="186">
        <v>0.9</v>
      </c>
      <c r="AH68" s="187"/>
      <c r="AI68" s="35" t="s">
        <v>2636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7" t="s">
        <v>2622</v>
      </c>
      <c r="AT68" s="186">
        <v>1</v>
      </c>
      <c r="AU68" s="187"/>
      <c r="AV68" s="148"/>
      <c r="AW68" s="149"/>
      <c r="AX68" s="149"/>
      <c r="AY68" s="150"/>
      <c r="AZ68" s="296">
        <f>ROUND(ROUND(ROUND(G55*AG68,0)*AT68,0)*(1+AX63),0)+(ROUND(ROUND(V67*AG68,0)*AT68,0))</f>
        <v>287</v>
      </c>
      <c r="BA68" s="22"/>
    </row>
    <row r="69" spans="1:53" ht="17.100000000000001" customHeight="1">
      <c r="A69" s="4">
        <v>15</v>
      </c>
      <c r="B69" s="5">
        <v>7806</v>
      </c>
      <c r="C69" s="6" t="s">
        <v>1357</v>
      </c>
      <c r="D69" s="188" t="s">
        <v>1337</v>
      </c>
      <c r="E69" s="283"/>
      <c r="F69" s="283"/>
      <c r="G69" s="283"/>
      <c r="H69" s="283"/>
      <c r="I69" s="283"/>
      <c r="J69" s="283"/>
      <c r="K69" s="283"/>
      <c r="L69" s="283"/>
      <c r="M69" s="283"/>
      <c r="N69" s="10"/>
      <c r="O69" s="204" t="s">
        <v>1363</v>
      </c>
      <c r="P69" s="283"/>
      <c r="Q69" s="283"/>
      <c r="R69" s="283"/>
      <c r="S69" s="283"/>
      <c r="T69" s="283"/>
      <c r="U69" s="283"/>
      <c r="V69" s="283"/>
      <c r="W69" s="283"/>
      <c r="X69" s="283"/>
      <c r="Y69" s="41"/>
      <c r="Z69" s="11"/>
      <c r="AA69" s="11"/>
      <c r="AB69" s="11"/>
      <c r="AC69" s="11"/>
      <c r="AD69" s="21"/>
      <c r="AE69" s="21"/>
      <c r="AF69" s="11"/>
      <c r="AG69" s="36"/>
      <c r="AH69" s="37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31"/>
      <c r="AT69" s="32"/>
      <c r="AU69" s="33"/>
      <c r="AV69" s="208"/>
      <c r="AW69" s="209"/>
      <c r="AX69" s="209"/>
      <c r="AY69" s="210"/>
      <c r="AZ69" s="296">
        <f>ROUND(ROUND(G71*(1+AX63),0)+V71,0)</f>
        <v>265</v>
      </c>
      <c r="BA69" s="22"/>
    </row>
    <row r="70" spans="1:53" ht="17.100000000000001" customHeight="1">
      <c r="A70" s="4">
        <v>15</v>
      </c>
      <c r="B70" s="5">
        <v>7807</v>
      </c>
      <c r="C70" s="6" t="s">
        <v>1358</v>
      </c>
      <c r="D70" s="284"/>
      <c r="E70" s="285"/>
      <c r="F70" s="285"/>
      <c r="G70" s="285"/>
      <c r="H70" s="285"/>
      <c r="I70" s="285"/>
      <c r="J70" s="285"/>
      <c r="K70" s="285"/>
      <c r="L70" s="285"/>
      <c r="M70" s="285"/>
      <c r="N70" s="82"/>
      <c r="O70" s="284"/>
      <c r="P70" s="285"/>
      <c r="Q70" s="285"/>
      <c r="R70" s="285"/>
      <c r="S70" s="285"/>
      <c r="T70" s="285"/>
      <c r="U70" s="285"/>
      <c r="V70" s="285"/>
      <c r="W70" s="285"/>
      <c r="X70" s="285"/>
      <c r="Y70" s="142"/>
      <c r="Z70" s="14"/>
      <c r="AA70" s="15"/>
      <c r="AB70" s="15"/>
      <c r="AC70" s="15"/>
      <c r="AD70" s="24"/>
      <c r="AE70" s="24"/>
      <c r="AF70" s="80"/>
      <c r="AG70" s="80"/>
      <c r="AH70" s="83"/>
      <c r="AI70" s="35" t="s">
        <v>2636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7" t="s">
        <v>2622</v>
      </c>
      <c r="AT70" s="186">
        <v>1</v>
      </c>
      <c r="AU70" s="187"/>
      <c r="AV70" s="208"/>
      <c r="AW70" s="209"/>
      <c r="AX70" s="209"/>
      <c r="AY70" s="210"/>
      <c r="AZ70" s="296">
        <f>ROUND(ROUND(G71*AT70,0)*(1+AX63),0)+(ROUND(V71*AT70,0))</f>
        <v>265</v>
      </c>
      <c r="BA70" s="22"/>
    </row>
    <row r="71" spans="1:53" ht="17.100000000000001" customHeight="1">
      <c r="A71" s="4">
        <v>15</v>
      </c>
      <c r="B71" s="5">
        <v>7808</v>
      </c>
      <c r="C71" s="6" t="s">
        <v>2326</v>
      </c>
      <c r="D71" s="139"/>
      <c r="E71" s="140"/>
      <c r="G71" s="261">
        <v>148</v>
      </c>
      <c r="H71" s="261"/>
      <c r="I71" s="9" t="s">
        <v>394</v>
      </c>
      <c r="J71" s="9"/>
      <c r="K71" s="19"/>
      <c r="L71" s="78"/>
      <c r="M71" s="78"/>
      <c r="N71" s="82"/>
      <c r="V71" s="261">
        <v>43</v>
      </c>
      <c r="W71" s="261"/>
      <c r="X71" s="9" t="s">
        <v>394</v>
      </c>
      <c r="Y71" s="9"/>
      <c r="Z71" s="97" t="s">
        <v>2623</v>
      </c>
      <c r="AA71" s="56"/>
      <c r="AB71" s="56"/>
      <c r="AC71" s="56"/>
      <c r="AD71" s="56"/>
      <c r="AE71" s="56"/>
      <c r="AF71" s="9"/>
      <c r="AG71" s="19"/>
      <c r="AH71" s="39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31"/>
      <c r="AT71" s="32"/>
      <c r="AU71" s="33"/>
      <c r="AV71" s="148"/>
      <c r="AW71" s="40"/>
      <c r="AX71" s="199"/>
      <c r="AY71" s="199"/>
      <c r="AZ71" s="296">
        <f>ROUND(ROUND(G71*AG72,0)*(1+AX63),0)+(ROUND(V71*AG72,0))</f>
        <v>239</v>
      </c>
      <c r="BA71" s="22"/>
    </row>
    <row r="72" spans="1:53" ht="16.5" customHeight="1">
      <c r="A72" s="4">
        <v>15</v>
      </c>
      <c r="B72" s="5">
        <v>7809</v>
      </c>
      <c r="C72" s="6" t="s">
        <v>2327</v>
      </c>
      <c r="D72" s="139"/>
      <c r="E72" s="140"/>
      <c r="F72" s="140"/>
      <c r="K72" s="78"/>
      <c r="L72" s="78"/>
      <c r="M72" s="51"/>
      <c r="N72" s="16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57" t="s">
        <v>2624</v>
      </c>
      <c r="AA72" s="58"/>
      <c r="AB72" s="58"/>
      <c r="AC72" s="58"/>
      <c r="AD72" s="58"/>
      <c r="AE72" s="58"/>
      <c r="AF72" s="17" t="s">
        <v>2622</v>
      </c>
      <c r="AG72" s="186">
        <v>0.9</v>
      </c>
      <c r="AH72" s="187"/>
      <c r="AI72" s="35" t="s">
        <v>2636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7" t="s">
        <v>2622</v>
      </c>
      <c r="AT72" s="186">
        <v>1</v>
      </c>
      <c r="AU72" s="187"/>
      <c r="AV72" s="148"/>
      <c r="AW72" s="149"/>
      <c r="AX72" s="149"/>
      <c r="AY72" s="51"/>
      <c r="AZ72" s="296">
        <f>ROUND(ROUND(ROUND(G71*AG72,0)*AT72,0)*(1+AX63),0)+(ROUND(ROUND(V71*AG72,0)*AT72,0))</f>
        <v>239</v>
      </c>
      <c r="BA72" s="22"/>
    </row>
    <row r="73" spans="1:53" ht="17.100000000000001" customHeight="1">
      <c r="A73" s="4">
        <v>15</v>
      </c>
      <c r="B73" s="5">
        <v>7810</v>
      </c>
      <c r="C73" s="6" t="s">
        <v>1359</v>
      </c>
      <c r="D73" s="188" t="s">
        <v>1337</v>
      </c>
      <c r="E73" s="283"/>
      <c r="F73" s="283"/>
      <c r="G73" s="283"/>
      <c r="H73" s="283"/>
      <c r="I73" s="283"/>
      <c r="J73" s="283"/>
      <c r="K73" s="283"/>
      <c r="L73" s="283"/>
      <c r="M73" s="283"/>
      <c r="N73" s="13"/>
      <c r="O73" s="204" t="s">
        <v>1364</v>
      </c>
      <c r="P73" s="283"/>
      <c r="Q73" s="283"/>
      <c r="R73" s="283"/>
      <c r="S73" s="283"/>
      <c r="T73" s="283"/>
      <c r="U73" s="283"/>
      <c r="V73" s="283"/>
      <c r="W73" s="283"/>
      <c r="X73" s="283"/>
      <c r="Y73" s="41"/>
      <c r="Z73" s="11"/>
      <c r="AA73" s="11"/>
      <c r="AB73" s="11"/>
      <c r="AC73" s="11"/>
      <c r="AD73" s="21"/>
      <c r="AE73" s="21"/>
      <c r="AF73" s="11"/>
      <c r="AG73" s="36"/>
      <c r="AH73" s="37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31"/>
      <c r="AT73" s="32"/>
      <c r="AU73" s="33"/>
      <c r="AV73" s="208"/>
      <c r="AW73" s="209"/>
      <c r="AX73" s="209"/>
      <c r="AY73" s="210"/>
      <c r="AZ73" s="296">
        <f>ROUND(ROUND(G71*(1+AX63),0)+V75,0)</f>
        <v>305</v>
      </c>
      <c r="BA73" s="22"/>
    </row>
    <row r="74" spans="1:53" ht="17.100000000000001" customHeight="1">
      <c r="A74" s="4">
        <v>15</v>
      </c>
      <c r="B74" s="5">
        <v>7811</v>
      </c>
      <c r="C74" s="6" t="s">
        <v>1360</v>
      </c>
      <c r="D74" s="284"/>
      <c r="E74" s="285"/>
      <c r="F74" s="285"/>
      <c r="G74" s="285"/>
      <c r="H74" s="285"/>
      <c r="I74" s="285"/>
      <c r="J74" s="285"/>
      <c r="K74" s="285"/>
      <c r="L74" s="285"/>
      <c r="M74" s="285"/>
      <c r="N74" s="82"/>
      <c r="O74" s="284"/>
      <c r="P74" s="285"/>
      <c r="Q74" s="285"/>
      <c r="R74" s="285"/>
      <c r="S74" s="285"/>
      <c r="T74" s="285"/>
      <c r="U74" s="285"/>
      <c r="V74" s="285"/>
      <c r="W74" s="285"/>
      <c r="X74" s="285"/>
      <c r="Y74" s="142"/>
      <c r="Z74" s="14"/>
      <c r="AA74" s="15"/>
      <c r="AB74" s="15"/>
      <c r="AC74" s="15"/>
      <c r="AD74" s="24"/>
      <c r="AE74" s="24"/>
      <c r="AF74" s="80"/>
      <c r="AG74" s="80"/>
      <c r="AH74" s="83"/>
      <c r="AI74" s="35" t="s">
        <v>2636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7" t="s">
        <v>2622</v>
      </c>
      <c r="AT74" s="186">
        <v>1</v>
      </c>
      <c r="AU74" s="187"/>
      <c r="AV74" s="208"/>
      <c r="AW74" s="209"/>
      <c r="AX74" s="209"/>
      <c r="AY74" s="210"/>
      <c r="AZ74" s="296">
        <f>ROUND(ROUND(G71*AT74,0)*(1+AX63),0)+(ROUND(V75*AT74,0))</f>
        <v>305</v>
      </c>
      <c r="BA74" s="22"/>
    </row>
    <row r="75" spans="1:53" ht="17.100000000000001" customHeight="1">
      <c r="A75" s="4">
        <v>15</v>
      </c>
      <c r="B75" s="5">
        <v>7812</v>
      </c>
      <c r="C75" s="6" t="s">
        <v>2328</v>
      </c>
      <c r="D75" s="139"/>
      <c r="E75" s="140"/>
      <c r="F75" s="77"/>
      <c r="G75" s="261">
        <v>148</v>
      </c>
      <c r="H75" s="261"/>
      <c r="I75" s="9" t="s">
        <v>394</v>
      </c>
      <c r="J75" s="9"/>
      <c r="K75" s="19"/>
      <c r="L75" s="77"/>
      <c r="M75" s="77"/>
      <c r="N75" s="82"/>
      <c r="V75" s="261">
        <v>83</v>
      </c>
      <c r="W75" s="261"/>
      <c r="X75" s="9" t="s">
        <v>394</v>
      </c>
      <c r="Y75" s="9"/>
      <c r="Z75" s="97" t="s">
        <v>2623</v>
      </c>
      <c r="AA75" s="56"/>
      <c r="AB75" s="56"/>
      <c r="AC75" s="56"/>
      <c r="AD75" s="56"/>
      <c r="AE75" s="56"/>
      <c r="AF75" s="9"/>
      <c r="AG75" s="19"/>
      <c r="AH75" s="39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31"/>
      <c r="AT75" s="32"/>
      <c r="AU75" s="33"/>
      <c r="AV75" s="148"/>
      <c r="AW75" s="40"/>
      <c r="AX75" s="199"/>
      <c r="AY75" s="199"/>
      <c r="AZ75" s="296">
        <f>ROUND(ROUND(G71*AG76,0)*(1+AX63),0)+(ROUND(V75*AG76,0))</f>
        <v>275</v>
      </c>
      <c r="BA75" s="22"/>
    </row>
    <row r="76" spans="1:53" ht="16.5" customHeight="1">
      <c r="A76" s="4">
        <v>15</v>
      </c>
      <c r="B76" s="5">
        <v>7813</v>
      </c>
      <c r="C76" s="6" t="s">
        <v>2329</v>
      </c>
      <c r="D76" s="139"/>
      <c r="E76" s="140"/>
      <c r="F76" s="140"/>
      <c r="G76" s="77"/>
      <c r="H76" s="77"/>
      <c r="I76" s="77"/>
      <c r="J76" s="77"/>
      <c r="K76" s="77"/>
      <c r="L76" s="77"/>
      <c r="M76" s="19"/>
      <c r="N76" s="16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57" t="s">
        <v>2624</v>
      </c>
      <c r="AA76" s="58"/>
      <c r="AB76" s="58"/>
      <c r="AC76" s="58"/>
      <c r="AD76" s="58"/>
      <c r="AE76" s="58"/>
      <c r="AF76" s="17" t="s">
        <v>2622</v>
      </c>
      <c r="AG76" s="186">
        <v>0.9</v>
      </c>
      <c r="AH76" s="187"/>
      <c r="AI76" s="35" t="s">
        <v>2636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7" t="s">
        <v>2622</v>
      </c>
      <c r="AT76" s="186">
        <v>1</v>
      </c>
      <c r="AU76" s="187"/>
      <c r="AV76" s="148"/>
      <c r="AW76" s="149"/>
      <c r="AX76" s="149"/>
      <c r="AY76" s="51"/>
      <c r="AZ76" s="296">
        <f>ROUND(ROUND(ROUND(G71*AG76,0)*AT76,0)*(1+AX63),0)+(ROUND(ROUND(V75*AG76,0)*AT76,0))</f>
        <v>275</v>
      </c>
      <c r="BA76" s="22"/>
    </row>
    <row r="77" spans="1:53" ht="17.100000000000001" customHeight="1">
      <c r="A77" s="4">
        <v>15</v>
      </c>
      <c r="B77" s="5">
        <v>7814</v>
      </c>
      <c r="C77" s="6" t="s">
        <v>1361</v>
      </c>
      <c r="D77" s="188" t="s">
        <v>1337</v>
      </c>
      <c r="E77" s="283"/>
      <c r="F77" s="283"/>
      <c r="G77" s="283"/>
      <c r="H77" s="283"/>
      <c r="I77" s="283"/>
      <c r="J77" s="283"/>
      <c r="K77" s="283"/>
      <c r="L77" s="283"/>
      <c r="M77" s="283"/>
      <c r="N77" s="13"/>
      <c r="O77" s="204" t="s">
        <v>1365</v>
      </c>
      <c r="P77" s="283"/>
      <c r="Q77" s="283"/>
      <c r="R77" s="283"/>
      <c r="S77" s="283"/>
      <c r="T77" s="283"/>
      <c r="U77" s="283"/>
      <c r="V77" s="283"/>
      <c r="W77" s="283"/>
      <c r="X77" s="283"/>
      <c r="Y77" s="41"/>
      <c r="Z77" s="11"/>
      <c r="AA77" s="11"/>
      <c r="AB77" s="11"/>
      <c r="AC77" s="11"/>
      <c r="AD77" s="21"/>
      <c r="AE77" s="21"/>
      <c r="AF77" s="11"/>
      <c r="AG77" s="36"/>
      <c r="AH77" s="37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31"/>
      <c r="AT77" s="32"/>
      <c r="AU77" s="33"/>
      <c r="AV77" s="208"/>
      <c r="AW77" s="209"/>
      <c r="AX77" s="209"/>
      <c r="AY77" s="210"/>
      <c r="AZ77" s="296">
        <f>ROUND(ROUND(G71*(1+AX63),0)+V79,0)</f>
        <v>341</v>
      </c>
      <c r="BA77" s="22"/>
    </row>
    <row r="78" spans="1:53" ht="17.100000000000001" customHeight="1">
      <c r="A78" s="4">
        <v>15</v>
      </c>
      <c r="B78" s="5">
        <v>7815</v>
      </c>
      <c r="C78" s="6" t="s">
        <v>1362</v>
      </c>
      <c r="D78" s="284"/>
      <c r="E78" s="285"/>
      <c r="F78" s="285"/>
      <c r="G78" s="285"/>
      <c r="H78" s="285"/>
      <c r="I78" s="285"/>
      <c r="J78" s="285"/>
      <c r="K78" s="285"/>
      <c r="L78" s="285"/>
      <c r="M78" s="285"/>
      <c r="N78" s="82"/>
      <c r="O78" s="284"/>
      <c r="P78" s="285"/>
      <c r="Q78" s="285"/>
      <c r="R78" s="285"/>
      <c r="S78" s="285"/>
      <c r="T78" s="285"/>
      <c r="U78" s="285"/>
      <c r="V78" s="285"/>
      <c r="W78" s="285"/>
      <c r="X78" s="285"/>
      <c r="Y78" s="142"/>
      <c r="Z78" s="14"/>
      <c r="AA78" s="15"/>
      <c r="AB78" s="15"/>
      <c r="AC78" s="15"/>
      <c r="AD78" s="24"/>
      <c r="AE78" s="24"/>
      <c r="AF78" s="80"/>
      <c r="AG78" s="80"/>
      <c r="AH78" s="83"/>
      <c r="AI78" s="35" t="s">
        <v>2636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7" t="s">
        <v>2622</v>
      </c>
      <c r="AT78" s="186">
        <v>1</v>
      </c>
      <c r="AU78" s="187"/>
      <c r="AV78" s="208"/>
      <c r="AW78" s="209"/>
      <c r="AX78" s="209"/>
      <c r="AY78" s="210"/>
      <c r="AZ78" s="296">
        <f>ROUND(ROUND(G71*AT78,0)*(1+AX63),0)+(ROUND(V79*AT78,0))</f>
        <v>341</v>
      </c>
      <c r="BA78" s="22"/>
    </row>
    <row r="79" spans="1:53" ht="17.100000000000001" customHeight="1">
      <c r="A79" s="4">
        <v>15</v>
      </c>
      <c r="B79" s="5">
        <v>7816</v>
      </c>
      <c r="C79" s="6" t="s">
        <v>2330</v>
      </c>
      <c r="D79" s="139"/>
      <c r="E79" s="140"/>
      <c r="F79" s="77"/>
      <c r="G79" s="261">
        <v>148</v>
      </c>
      <c r="H79" s="261"/>
      <c r="I79" s="9" t="s">
        <v>394</v>
      </c>
      <c r="J79" s="9"/>
      <c r="K79" s="19"/>
      <c r="L79" s="77"/>
      <c r="M79" s="77"/>
      <c r="N79" s="82"/>
      <c r="V79" s="261">
        <v>119</v>
      </c>
      <c r="W79" s="261"/>
      <c r="X79" s="9" t="s">
        <v>394</v>
      </c>
      <c r="Y79" s="9"/>
      <c r="Z79" s="97" t="s">
        <v>2623</v>
      </c>
      <c r="AA79" s="56"/>
      <c r="AB79" s="56"/>
      <c r="AC79" s="56"/>
      <c r="AD79" s="56"/>
      <c r="AE79" s="56"/>
      <c r="AF79" s="9"/>
      <c r="AG79" s="19"/>
      <c r="AH79" s="39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31"/>
      <c r="AT79" s="32"/>
      <c r="AU79" s="33"/>
      <c r="AV79" s="148"/>
      <c r="AW79" s="40"/>
      <c r="AX79" s="199"/>
      <c r="AY79" s="200"/>
      <c r="AZ79" s="296">
        <f>ROUND(ROUND(G71*AG80,0)*(1+AX63),0)+(ROUND(V79*AG80,0))</f>
        <v>307</v>
      </c>
      <c r="BA79" s="22"/>
    </row>
    <row r="80" spans="1:53" ht="16.5" customHeight="1">
      <c r="A80" s="4">
        <v>15</v>
      </c>
      <c r="B80" s="5">
        <v>7817</v>
      </c>
      <c r="C80" s="6" t="s">
        <v>2331</v>
      </c>
      <c r="D80" s="139"/>
      <c r="E80" s="140"/>
      <c r="F80" s="140"/>
      <c r="K80" s="78"/>
      <c r="L80" s="78"/>
      <c r="M80" s="51"/>
      <c r="N80" s="13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57" t="s">
        <v>2624</v>
      </c>
      <c r="AA80" s="58"/>
      <c r="AB80" s="58"/>
      <c r="AC80" s="58"/>
      <c r="AD80" s="58"/>
      <c r="AE80" s="58"/>
      <c r="AF80" s="17" t="s">
        <v>2622</v>
      </c>
      <c r="AG80" s="186">
        <v>0.9</v>
      </c>
      <c r="AH80" s="187"/>
      <c r="AI80" s="35" t="s">
        <v>2636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7" t="s">
        <v>2622</v>
      </c>
      <c r="AT80" s="186">
        <v>1</v>
      </c>
      <c r="AU80" s="187"/>
      <c r="AV80" s="148"/>
      <c r="AW80" s="149"/>
      <c r="AX80" s="149"/>
      <c r="AY80" s="39"/>
      <c r="AZ80" s="296">
        <f>ROUND(ROUND(ROUND(G71*AG80,0)*AT80,0)*(1+AX63),0)+(ROUND(ROUND(V79*AG80,0)*AT80,0))</f>
        <v>307</v>
      </c>
      <c r="BA80" s="22"/>
    </row>
    <row r="81" spans="1:54" ht="17.100000000000001" customHeight="1">
      <c r="A81" s="4">
        <v>15</v>
      </c>
      <c r="B81" s="5">
        <v>7818</v>
      </c>
      <c r="C81" s="6" t="s">
        <v>1367</v>
      </c>
      <c r="D81" s="188" t="s">
        <v>1371</v>
      </c>
      <c r="E81" s="283"/>
      <c r="F81" s="283"/>
      <c r="G81" s="283"/>
      <c r="H81" s="283"/>
      <c r="I81" s="283"/>
      <c r="J81" s="283"/>
      <c r="K81" s="283"/>
      <c r="L81" s="283"/>
      <c r="M81" s="283"/>
      <c r="N81" s="10"/>
      <c r="O81" s="204" t="s">
        <v>1363</v>
      </c>
      <c r="P81" s="283"/>
      <c r="Q81" s="283"/>
      <c r="R81" s="283"/>
      <c r="S81" s="283"/>
      <c r="T81" s="283"/>
      <c r="U81" s="283"/>
      <c r="V81" s="283"/>
      <c r="W81" s="283"/>
      <c r="X81" s="283"/>
      <c r="Y81" s="41"/>
      <c r="Z81" s="11"/>
      <c r="AA81" s="11"/>
      <c r="AB81" s="11"/>
      <c r="AC81" s="11"/>
      <c r="AD81" s="21"/>
      <c r="AE81" s="21"/>
      <c r="AF81" s="11"/>
      <c r="AG81" s="36"/>
      <c r="AH81" s="37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31"/>
      <c r="AT81" s="32"/>
      <c r="AU81" s="33"/>
      <c r="AV81" s="208"/>
      <c r="AW81" s="209"/>
      <c r="AX81" s="209"/>
      <c r="AY81" s="210"/>
      <c r="AZ81" s="296">
        <f>ROUND(ROUND(G83*(1+AX63),0)+V83,0)</f>
        <v>327</v>
      </c>
      <c r="BA81" s="22"/>
    </row>
    <row r="82" spans="1:54" ht="17.100000000000001" customHeight="1">
      <c r="A82" s="4">
        <v>15</v>
      </c>
      <c r="B82" s="5">
        <v>7819</v>
      </c>
      <c r="C82" s="6" t="s">
        <v>1368</v>
      </c>
      <c r="D82" s="284"/>
      <c r="E82" s="285"/>
      <c r="F82" s="285"/>
      <c r="G82" s="285"/>
      <c r="H82" s="285"/>
      <c r="I82" s="285"/>
      <c r="J82" s="285"/>
      <c r="K82" s="285"/>
      <c r="L82" s="285"/>
      <c r="M82" s="285"/>
      <c r="N82" s="82"/>
      <c r="O82" s="284"/>
      <c r="P82" s="285"/>
      <c r="Q82" s="285"/>
      <c r="R82" s="285"/>
      <c r="S82" s="285"/>
      <c r="T82" s="285"/>
      <c r="U82" s="285"/>
      <c r="V82" s="285"/>
      <c r="W82" s="285"/>
      <c r="X82" s="285"/>
      <c r="Y82" s="142"/>
      <c r="Z82" s="14"/>
      <c r="AA82" s="15"/>
      <c r="AB82" s="15"/>
      <c r="AC82" s="15"/>
      <c r="AD82" s="24"/>
      <c r="AE82" s="24"/>
      <c r="AF82" s="80"/>
      <c r="AG82" s="80"/>
      <c r="AH82" s="83"/>
      <c r="AI82" s="35" t="s">
        <v>2636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7" t="s">
        <v>2622</v>
      </c>
      <c r="AT82" s="186">
        <v>1</v>
      </c>
      <c r="AU82" s="187"/>
      <c r="AV82" s="208"/>
      <c r="AW82" s="209"/>
      <c r="AX82" s="209"/>
      <c r="AY82" s="210"/>
      <c r="AZ82" s="296">
        <f>ROUND(ROUND(G83*AT82,0)*(1+AX63),0)+(ROUND(V83*AT82,0))</f>
        <v>327</v>
      </c>
      <c r="BA82" s="22"/>
    </row>
    <row r="83" spans="1:54" ht="17.100000000000001" customHeight="1">
      <c r="A83" s="4">
        <v>15</v>
      </c>
      <c r="B83" s="5">
        <v>7820</v>
      </c>
      <c r="C83" s="6" t="s">
        <v>2332</v>
      </c>
      <c r="D83" s="139"/>
      <c r="E83" s="140"/>
      <c r="G83" s="261">
        <v>191</v>
      </c>
      <c r="H83" s="261"/>
      <c r="I83" s="9" t="s">
        <v>394</v>
      </c>
      <c r="J83" s="9"/>
      <c r="K83" s="19"/>
      <c r="L83" s="78"/>
      <c r="M83" s="78"/>
      <c r="N83" s="82"/>
      <c r="V83" s="261">
        <v>40</v>
      </c>
      <c r="W83" s="261"/>
      <c r="X83" s="9" t="s">
        <v>394</v>
      </c>
      <c r="Y83" s="9"/>
      <c r="Z83" s="97" t="s">
        <v>2623</v>
      </c>
      <c r="AA83" s="56"/>
      <c r="AB83" s="56"/>
      <c r="AC83" s="56"/>
      <c r="AD83" s="56"/>
      <c r="AE83" s="56"/>
      <c r="AF83" s="9"/>
      <c r="AG83" s="19"/>
      <c r="AH83" s="39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31"/>
      <c r="AT83" s="32"/>
      <c r="AU83" s="33"/>
      <c r="AV83" s="148"/>
      <c r="AW83" s="40"/>
      <c r="AX83" s="199"/>
      <c r="AY83" s="200"/>
      <c r="AZ83" s="296">
        <f>ROUND(ROUND(G83*AG84,0)*(1+AX63),0)+(ROUND(V83*AG84,0))</f>
        <v>294</v>
      </c>
      <c r="BA83" s="22"/>
    </row>
    <row r="84" spans="1:54" ht="16.5" customHeight="1">
      <c r="A84" s="4">
        <v>15</v>
      </c>
      <c r="B84" s="5">
        <v>7821</v>
      </c>
      <c r="C84" s="6" t="s">
        <v>2333</v>
      </c>
      <c r="D84" s="139"/>
      <c r="E84" s="140"/>
      <c r="F84" s="140"/>
      <c r="K84" s="78"/>
      <c r="L84" s="78"/>
      <c r="M84" s="51"/>
      <c r="N84" s="13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57" t="s">
        <v>2624</v>
      </c>
      <c r="AA84" s="58"/>
      <c r="AB84" s="58"/>
      <c r="AC84" s="58"/>
      <c r="AD84" s="58"/>
      <c r="AE84" s="58"/>
      <c r="AF84" s="17" t="s">
        <v>2622</v>
      </c>
      <c r="AG84" s="186">
        <v>0.9</v>
      </c>
      <c r="AH84" s="187"/>
      <c r="AI84" s="35" t="s">
        <v>2636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7" t="s">
        <v>2622</v>
      </c>
      <c r="AT84" s="186">
        <v>1</v>
      </c>
      <c r="AU84" s="187"/>
      <c r="AV84" s="148"/>
      <c r="AW84" s="149"/>
      <c r="AX84" s="149"/>
      <c r="AY84" s="39"/>
      <c r="AZ84" s="296">
        <f>ROUND(ROUND(ROUND(G83*AG84,0)*AT84,0)*(1+AX63),0)+(ROUND(ROUND(V83*AG84,0)*AT84,0))</f>
        <v>294</v>
      </c>
      <c r="BA84" s="22"/>
    </row>
    <row r="85" spans="1:54" ht="17.100000000000001" customHeight="1">
      <c r="A85" s="4">
        <v>15</v>
      </c>
      <c r="B85" s="5">
        <v>7822</v>
      </c>
      <c r="C85" s="6" t="s">
        <v>2639</v>
      </c>
      <c r="D85" s="188" t="s">
        <v>1371</v>
      </c>
      <c r="E85" s="283"/>
      <c r="F85" s="283"/>
      <c r="G85" s="283"/>
      <c r="H85" s="283"/>
      <c r="I85" s="283"/>
      <c r="J85" s="283"/>
      <c r="K85" s="283"/>
      <c r="L85" s="283"/>
      <c r="M85" s="283"/>
      <c r="N85" s="13"/>
      <c r="O85" s="204" t="s">
        <v>1364</v>
      </c>
      <c r="P85" s="283"/>
      <c r="Q85" s="283"/>
      <c r="R85" s="283"/>
      <c r="S85" s="283"/>
      <c r="T85" s="283"/>
      <c r="U85" s="283"/>
      <c r="V85" s="283"/>
      <c r="W85" s="283"/>
      <c r="X85" s="283"/>
      <c r="Y85" s="41"/>
      <c r="Z85" s="11"/>
      <c r="AA85" s="11"/>
      <c r="AB85" s="11"/>
      <c r="AC85" s="11"/>
      <c r="AD85" s="21"/>
      <c r="AE85" s="21"/>
      <c r="AF85" s="11"/>
      <c r="AG85" s="36"/>
      <c r="AH85" s="37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31"/>
      <c r="AT85" s="32"/>
      <c r="AU85" s="33"/>
      <c r="AV85" s="148"/>
      <c r="AW85" s="149"/>
      <c r="AX85" s="149"/>
      <c r="AY85" s="150"/>
      <c r="AZ85" s="296">
        <f>ROUND(ROUND(G83*(1+AX63),0)+V87,0)</f>
        <v>363</v>
      </c>
      <c r="BA85" s="22"/>
    </row>
    <row r="86" spans="1:54" ht="17.100000000000001" customHeight="1">
      <c r="A86" s="4">
        <v>15</v>
      </c>
      <c r="B86" s="5">
        <v>7823</v>
      </c>
      <c r="C86" s="6" t="s">
        <v>12</v>
      </c>
      <c r="D86" s="284"/>
      <c r="E86" s="285"/>
      <c r="F86" s="285"/>
      <c r="G86" s="285"/>
      <c r="H86" s="285"/>
      <c r="I86" s="285"/>
      <c r="J86" s="285"/>
      <c r="K86" s="285"/>
      <c r="L86" s="285"/>
      <c r="M86" s="285"/>
      <c r="N86" s="82"/>
      <c r="O86" s="284"/>
      <c r="P86" s="285"/>
      <c r="Q86" s="285"/>
      <c r="R86" s="285"/>
      <c r="S86" s="285"/>
      <c r="T86" s="285"/>
      <c r="U86" s="285"/>
      <c r="V86" s="285"/>
      <c r="W86" s="285"/>
      <c r="X86" s="285"/>
      <c r="Y86" s="142"/>
      <c r="Z86" s="14"/>
      <c r="AA86" s="15"/>
      <c r="AB86" s="15"/>
      <c r="AC86" s="15"/>
      <c r="AD86" s="24"/>
      <c r="AE86" s="24"/>
      <c r="AF86" s="80"/>
      <c r="AG86" s="80"/>
      <c r="AH86" s="83"/>
      <c r="AI86" s="35" t="s">
        <v>2636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7" t="s">
        <v>2622</v>
      </c>
      <c r="AT86" s="186">
        <v>1</v>
      </c>
      <c r="AU86" s="187"/>
      <c r="AV86" s="148"/>
      <c r="AW86" s="149"/>
      <c r="AX86" s="149"/>
      <c r="AY86" s="150"/>
      <c r="AZ86" s="296">
        <f>ROUND(ROUND(G83*AT86,0)*(1+AX63),0)+(ROUND(V87*AT86,0))</f>
        <v>363</v>
      </c>
      <c r="BA86" s="22"/>
    </row>
    <row r="87" spans="1:54" ht="17.100000000000001" customHeight="1">
      <c r="A87" s="4">
        <v>15</v>
      </c>
      <c r="B87" s="5">
        <v>7824</v>
      </c>
      <c r="C87" s="6" t="s">
        <v>2640</v>
      </c>
      <c r="D87" s="139"/>
      <c r="E87" s="140"/>
      <c r="F87" s="77"/>
      <c r="G87" s="261">
        <v>191</v>
      </c>
      <c r="H87" s="261"/>
      <c r="I87" s="9" t="s">
        <v>394</v>
      </c>
      <c r="J87" s="9"/>
      <c r="K87" s="19"/>
      <c r="L87" s="141"/>
      <c r="M87" s="141"/>
      <c r="N87" s="82"/>
      <c r="V87" s="261">
        <v>76</v>
      </c>
      <c r="W87" s="261"/>
      <c r="X87" s="9" t="s">
        <v>394</v>
      </c>
      <c r="Y87" s="9"/>
      <c r="Z87" s="97" t="s">
        <v>2623</v>
      </c>
      <c r="AA87" s="56"/>
      <c r="AB87" s="56"/>
      <c r="AC87" s="56"/>
      <c r="AD87" s="56"/>
      <c r="AE87" s="56"/>
      <c r="AF87" s="9"/>
      <c r="AG87" s="19"/>
      <c r="AH87" s="39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31"/>
      <c r="AT87" s="32"/>
      <c r="AU87" s="33"/>
      <c r="AV87" s="148"/>
      <c r="AW87" s="149"/>
      <c r="AX87" s="149"/>
      <c r="AY87" s="150"/>
      <c r="AZ87" s="296">
        <f>ROUND(ROUND(G87*AG88,0)*(1+AX63),0)+(ROUND(V87*AG88,0))</f>
        <v>326</v>
      </c>
      <c r="BA87" s="22"/>
    </row>
    <row r="88" spans="1:54" ht="17.100000000000001" customHeight="1">
      <c r="A88" s="4">
        <v>15</v>
      </c>
      <c r="B88" s="5">
        <v>7825</v>
      </c>
      <c r="C88" s="6" t="s">
        <v>2334</v>
      </c>
      <c r="D88" s="139"/>
      <c r="E88" s="140"/>
      <c r="F88" s="140"/>
      <c r="G88" s="77"/>
      <c r="H88" s="77"/>
      <c r="I88" s="77"/>
      <c r="J88" s="77"/>
      <c r="K88" s="77"/>
      <c r="L88" s="77"/>
      <c r="M88" s="19"/>
      <c r="N88" s="13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6"/>
      <c r="Z88" s="57" t="s">
        <v>2624</v>
      </c>
      <c r="AA88" s="58"/>
      <c r="AB88" s="58"/>
      <c r="AC88" s="58"/>
      <c r="AD88" s="58"/>
      <c r="AE88" s="58"/>
      <c r="AF88" s="17" t="s">
        <v>2622</v>
      </c>
      <c r="AG88" s="186">
        <v>0.9</v>
      </c>
      <c r="AH88" s="187"/>
      <c r="AI88" s="35" t="s">
        <v>2636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7" t="s">
        <v>2622</v>
      </c>
      <c r="AT88" s="186">
        <v>1</v>
      </c>
      <c r="AU88" s="187"/>
      <c r="AV88" s="85"/>
      <c r="AW88" s="77"/>
      <c r="AX88" s="77"/>
      <c r="AY88" s="82"/>
      <c r="AZ88" s="18">
        <f>ROUND(ROUND(ROUND(G87*AG88,0)*AT88,0)*(1+AX63),0)+(ROUND(ROUND(V87*AG88,0)*AT88,0))</f>
        <v>326</v>
      </c>
      <c r="BA88" s="22"/>
    </row>
    <row r="89" spans="1:54" ht="17.100000000000001" customHeight="1">
      <c r="A89" s="4">
        <v>15</v>
      </c>
      <c r="B89" s="5">
        <v>7826</v>
      </c>
      <c r="C89" s="6" t="s">
        <v>1369</v>
      </c>
      <c r="D89" s="188" t="s">
        <v>1372</v>
      </c>
      <c r="E89" s="283"/>
      <c r="F89" s="283"/>
      <c r="G89" s="283"/>
      <c r="H89" s="283"/>
      <c r="I89" s="283"/>
      <c r="J89" s="283"/>
      <c r="K89" s="283"/>
      <c r="L89" s="283"/>
      <c r="M89" s="283"/>
      <c r="N89" s="10"/>
      <c r="O89" s="204" t="s">
        <v>1363</v>
      </c>
      <c r="P89" s="283"/>
      <c r="Q89" s="283"/>
      <c r="R89" s="283"/>
      <c r="S89" s="283"/>
      <c r="T89" s="283"/>
      <c r="U89" s="283"/>
      <c r="V89" s="283"/>
      <c r="W89" s="283"/>
      <c r="X89" s="283"/>
      <c r="Y89" s="41"/>
      <c r="Z89" s="11"/>
      <c r="AA89" s="11"/>
      <c r="AB89" s="11"/>
      <c r="AC89" s="11"/>
      <c r="AD89" s="21"/>
      <c r="AE89" s="21"/>
      <c r="AF89" s="11"/>
      <c r="AG89" s="36"/>
      <c r="AH89" s="37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31"/>
      <c r="AT89" s="32"/>
      <c r="AU89" s="33"/>
      <c r="AV89" s="208"/>
      <c r="AW89" s="209"/>
      <c r="AX89" s="209"/>
      <c r="AY89" s="210"/>
      <c r="AZ89" s="296">
        <f>ROUND(ROUND(G91*(1+AX63),0)+V91,0)</f>
        <v>383</v>
      </c>
      <c r="BA89" s="22"/>
    </row>
    <row r="90" spans="1:54" ht="17.100000000000001" customHeight="1">
      <c r="A90" s="4">
        <v>15</v>
      </c>
      <c r="B90" s="5">
        <v>7827</v>
      </c>
      <c r="C90" s="6" t="s">
        <v>1370</v>
      </c>
      <c r="D90" s="284"/>
      <c r="E90" s="285"/>
      <c r="F90" s="285"/>
      <c r="G90" s="285"/>
      <c r="H90" s="285"/>
      <c r="I90" s="285"/>
      <c r="J90" s="285"/>
      <c r="K90" s="285"/>
      <c r="L90" s="285"/>
      <c r="M90" s="285"/>
      <c r="N90" s="82"/>
      <c r="O90" s="284"/>
      <c r="P90" s="285"/>
      <c r="Q90" s="285"/>
      <c r="R90" s="285"/>
      <c r="S90" s="285"/>
      <c r="T90" s="285"/>
      <c r="U90" s="285"/>
      <c r="V90" s="285"/>
      <c r="W90" s="285"/>
      <c r="X90" s="285"/>
      <c r="Y90" s="142"/>
      <c r="Z90" s="14"/>
      <c r="AA90" s="15"/>
      <c r="AB90" s="15"/>
      <c r="AC90" s="15"/>
      <c r="AD90" s="24"/>
      <c r="AE90" s="24"/>
      <c r="AF90" s="80"/>
      <c r="AG90" s="80"/>
      <c r="AH90" s="83"/>
      <c r="AI90" s="35" t="s">
        <v>2636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7" t="s">
        <v>2622</v>
      </c>
      <c r="AT90" s="186">
        <v>1</v>
      </c>
      <c r="AU90" s="187"/>
      <c r="AV90" s="208"/>
      <c r="AW90" s="209"/>
      <c r="AX90" s="209"/>
      <c r="AY90" s="210"/>
      <c r="AZ90" s="296">
        <f>ROUND(ROUND(G91*AT90,0)*(1+AX63),0)+(ROUND(V91*AT90,0))</f>
        <v>383</v>
      </c>
      <c r="BA90" s="22"/>
    </row>
    <row r="91" spans="1:54" ht="17.100000000000001" customHeight="1">
      <c r="A91" s="4">
        <v>15</v>
      </c>
      <c r="B91" s="5">
        <v>7828</v>
      </c>
      <c r="C91" s="6" t="s">
        <v>2335</v>
      </c>
      <c r="D91" s="139"/>
      <c r="E91" s="140"/>
      <c r="G91" s="261">
        <v>231</v>
      </c>
      <c r="H91" s="261"/>
      <c r="I91" s="9" t="s">
        <v>394</v>
      </c>
      <c r="J91" s="9"/>
      <c r="K91" s="19"/>
      <c r="L91" s="78"/>
      <c r="M91" s="78"/>
      <c r="N91" s="82"/>
      <c r="V91" s="261">
        <v>36</v>
      </c>
      <c r="W91" s="261"/>
      <c r="X91" s="9" t="s">
        <v>394</v>
      </c>
      <c r="Y91" s="9"/>
      <c r="Z91" s="97" t="s">
        <v>2623</v>
      </c>
      <c r="AA91" s="56"/>
      <c r="AB91" s="56"/>
      <c r="AC91" s="56"/>
      <c r="AD91" s="56"/>
      <c r="AE91" s="56"/>
      <c r="AF91" s="9"/>
      <c r="AG91" s="19"/>
      <c r="AH91" s="39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31"/>
      <c r="AT91" s="32"/>
      <c r="AU91" s="33"/>
      <c r="AV91" s="148"/>
      <c r="AW91" s="40"/>
      <c r="AX91" s="199"/>
      <c r="AY91" s="200"/>
      <c r="AZ91" s="296">
        <f>ROUND(ROUND(G91*AG92,0)*(1+AX63),0)+(ROUND(V91*AG92,0))</f>
        <v>344</v>
      </c>
      <c r="BA91" s="22"/>
    </row>
    <row r="92" spans="1:54" ht="16.5" customHeight="1">
      <c r="A92" s="4">
        <v>15</v>
      </c>
      <c r="B92" s="5">
        <v>7829</v>
      </c>
      <c r="C92" s="6" t="s">
        <v>2336</v>
      </c>
      <c r="D92" s="44"/>
      <c r="E92" s="45"/>
      <c r="F92" s="45"/>
      <c r="G92" s="80"/>
      <c r="H92" s="80"/>
      <c r="I92" s="80"/>
      <c r="J92" s="80"/>
      <c r="K92" s="80"/>
      <c r="L92" s="80"/>
      <c r="M92" s="17"/>
      <c r="N92" s="16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6"/>
      <c r="Z92" s="57" t="s">
        <v>2624</v>
      </c>
      <c r="AA92" s="58"/>
      <c r="AB92" s="58"/>
      <c r="AC92" s="58"/>
      <c r="AD92" s="58"/>
      <c r="AE92" s="58"/>
      <c r="AF92" s="17" t="s">
        <v>2622</v>
      </c>
      <c r="AG92" s="186">
        <v>0.9</v>
      </c>
      <c r="AH92" s="187"/>
      <c r="AI92" s="35" t="s">
        <v>2636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7" t="s">
        <v>2622</v>
      </c>
      <c r="AT92" s="186">
        <v>1</v>
      </c>
      <c r="AU92" s="187"/>
      <c r="AV92" s="53"/>
      <c r="AW92" s="54"/>
      <c r="AX92" s="54"/>
      <c r="AY92" s="52"/>
      <c r="AZ92" s="18">
        <f>ROUND(ROUND(ROUND(G91*AG92,0)*AT92,0)*(1+AX63),0)+(ROUND(ROUND(V91*AG92,0)*AT92,0))</f>
        <v>344</v>
      </c>
      <c r="BA92" s="183"/>
    </row>
    <row r="93" spans="1:54" ht="33.75" customHeight="1">
      <c r="A93" s="20"/>
      <c r="B93" s="20"/>
      <c r="C93" s="9"/>
      <c r="D93" s="9"/>
      <c r="E93" s="9"/>
      <c r="F93" s="9"/>
      <c r="G93" s="9"/>
      <c r="H93" s="9"/>
      <c r="I93" s="77"/>
      <c r="J93" s="77"/>
      <c r="K93" s="19"/>
      <c r="L93" s="9"/>
      <c r="M93" s="9"/>
      <c r="N93" s="9"/>
      <c r="O93" s="77"/>
      <c r="P93" s="77"/>
      <c r="Q93" s="141"/>
      <c r="R93" s="141"/>
      <c r="S93" s="19"/>
      <c r="T93" s="77"/>
      <c r="U93" s="77"/>
      <c r="V93" s="77"/>
      <c r="W93" s="77"/>
      <c r="X93" s="77"/>
      <c r="Y93" s="77"/>
      <c r="Z93" s="9"/>
      <c r="AA93" s="9"/>
      <c r="AB93" s="9"/>
      <c r="AC93" s="9"/>
      <c r="AD93" s="9"/>
      <c r="AE93" s="19"/>
      <c r="AF93" s="9"/>
      <c r="AG93" s="19"/>
      <c r="AH93" s="23"/>
      <c r="AI93" s="9"/>
      <c r="AJ93" s="9"/>
      <c r="AK93" s="9"/>
      <c r="AL93" s="141"/>
      <c r="AM93" s="23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7"/>
      <c r="BA93" s="77"/>
    </row>
    <row r="94" spans="1:54" ht="17.100000000000001" customHeight="1">
      <c r="A94" s="20"/>
      <c r="B94" s="2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9"/>
      <c r="AA94" s="9"/>
      <c r="AB94" s="9"/>
      <c r="AC94" s="9"/>
      <c r="AD94" s="9"/>
      <c r="AE94" s="19"/>
      <c r="AF94" s="9"/>
      <c r="AG94" s="19"/>
      <c r="AH94" s="23"/>
      <c r="AI94" s="9"/>
      <c r="AJ94" s="9"/>
      <c r="AK94" s="9"/>
      <c r="AL94" s="8"/>
      <c r="AM94" s="8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27"/>
      <c r="BA94" s="77"/>
    </row>
    <row r="95" spans="1:54" ht="17.100000000000001" customHeight="1">
      <c r="A95" s="72"/>
      <c r="B95" s="72" t="s">
        <v>1119</v>
      </c>
      <c r="K95" s="78"/>
      <c r="L95" s="78"/>
      <c r="M95" s="78"/>
      <c r="N95" s="78"/>
      <c r="Q95" s="50"/>
      <c r="R95" s="50"/>
      <c r="S95" s="50"/>
      <c r="T95" s="50"/>
    </row>
    <row r="96" spans="1:54" ht="17.100000000000001" customHeight="1">
      <c r="A96" s="1" t="s">
        <v>2626</v>
      </c>
      <c r="B96" s="73"/>
      <c r="C96" s="155" t="s">
        <v>387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11"/>
      <c r="R96" s="11"/>
      <c r="S96" s="11"/>
      <c r="T96" s="11"/>
      <c r="U96" s="75"/>
      <c r="V96" s="75"/>
      <c r="W96" s="75"/>
      <c r="X96" s="75"/>
      <c r="Y96" s="75"/>
      <c r="Z96" s="211" t="s">
        <v>2627</v>
      </c>
      <c r="AA96" s="211"/>
      <c r="AB96" s="211"/>
      <c r="AC96" s="211"/>
      <c r="AD96" s="7"/>
      <c r="AE96" s="76"/>
      <c r="AF96" s="75"/>
      <c r="AG96" s="76"/>
      <c r="AH96" s="76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184" t="s">
        <v>388</v>
      </c>
      <c r="BA96" s="184" t="s">
        <v>389</v>
      </c>
      <c r="BB96" s="77"/>
    </row>
    <row r="97" spans="1:54" ht="17.100000000000001" customHeight="1">
      <c r="A97" s="2" t="s">
        <v>390</v>
      </c>
      <c r="B97" s="3" t="s">
        <v>391</v>
      </c>
      <c r="C97" s="16"/>
      <c r="D97" s="80"/>
      <c r="E97" s="80"/>
      <c r="F97" s="80"/>
      <c r="G97" s="80"/>
      <c r="H97" s="80"/>
      <c r="I97" s="80"/>
      <c r="J97" s="116"/>
      <c r="K97" s="99"/>
      <c r="L97" s="298" t="s">
        <v>2637</v>
      </c>
      <c r="M97" s="298"/>
      <c r="N97" s="99"/>
      <c r="O97" s="73"/>
      <c r="P97" s="99"/>
      <c r="Q97" s="12"/>
      <c r="R97" s="298" t="s">
        <v>2638</v>
      </c>
      <c r="S97" s="298"/>
      <c r="T97" s="12"/>
      <c r="U97" s="73"/>
      <c r="V97" s="80"/>
      <c r="W97" s="80"/>
      <c r="X97" s="80"/>
      <c r="Y97" s="80"/>
      <c r="Z97" s="15"/>
      <c r="AA97" s="80"/>
      <c r="AB97" s="80"/>
      <c r="AC97" s="80"/>
      <c r="AD97" s="80"/>
      <c r="AE97" s="81"/>
      <c r="AF97" s="80"/>
      <c r="AG97" s="81"/>
      <c r="AH97" s="81"/>
      <c r="AI97" s="80"/>
      <c r="AJ97" s="80"/>
      <c r="AK97" s="80"/>
      <c r="AL97" s="80"/>
      <c r="AM97" s="80"/>
      <c r="AN97" s="80"/>
      <c r="AO97" s="80"/>
      <c r="AP97" s="80"/>
      <c r="AQ97" s="80"/>
      <c r="AR97" s="77"/>
      <c r="AS97" s="77"/>
      <c r="AT97" s="77"/>
      <c r="AU97" s="77"/>
      <c r="AV97" s="77"/>
      <c r="AW97" s="77"/>
      <c r="AX97" s="77"/>
      <c r="AY97" s="77"/>
      <c r="AZ97" s="185" t="s">
        <v>392</v>
      </c>
      <c r="BA97" s="185" t="s">
        <v>393</v>
      </c>
      <c r="BB97" s="77"/>
    </row>
    <row r="98" spans="1:54" ht="17.100000000000001" customHeight="1">
      <c r="A98" s="4">
        <v>15</v>
      </c>
      <c r="B98" s="5">
        <v>7840</v>
      </c>
      <c r="C98" s="6" t="s">
        <v>2641</v>
      </c>
      <c r="D98" s="204" t="s">
        <v>892</v>
      </c>
      <c r="E98" s="283"/>
      <c r="F98" s="283"/>
      <c r="G98" s="283"/>
      <c r="H98" s="283"/>
      <c r="I98" s="299"/>
      <c r="J98" s="188" t="s">
        <v>1376</v>
      </c>
      <c r="K98" s="283"/>
      <c r="L98" s="283"/>
      <c r="M98" s="283"/>
      <c r="N98" s="283"/>
      <c r="O98" s="299"/>
      <c r="P98" s="192" t="s">
        <v>1380</v>
      </c>
      <c r="Q98" s="227"/>
      <c r="R98" s="227"/>
      <c r="S98" s="227"/>
      <c r="T98" s="227"/>
      <c r="U98" s="243"/>
      <c r="V98" s="11"/>
      <c r="W98" s="11"/>
      <c r="X98" s="11"/>
      <c r="Y98" s="11"/>
      <c r="Z98" s="21"/>
      <c r="AA98" s="21"/>
      <c r="AB98" s="11"/>
      <c r="AC98" s="36"/>
      <c r="AD98" s="37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31"/>
      <c r="AP98" s="32"/>
      <c r="AQ98" s="33"/>
      <c r="AR98" s="221"/>
      <c r="AS98" s="222"/>
      <c r="AT98" s="222"/>
      <c r="AU98" s="223"/>
      <c r="AV98" s="214"/>
      <c r="AW98" s="215"/>
      <c r="AX98" s="215"/>
      <c r="AY98" s="216"/>
      <c r="AZ98" s="296">
        <f>ROUND(F100,0)+(ROUND(K100*(1+AT104),0)+(ROUND(Q100*(1+AX104),0)))</f>
        <v>225</v>
      </c>
      <c r="BA98" s="22" t="s">
        <v>1007</v>
      </c>
    </row>
    <row r="99" spans="1:54" ht="17.100000000000001" customHeight="1">
      <c r="A99" s="4">
        <v>15</v>
      </c>
      <c r="B99" s="5">
        <v>7841</v>
      </c>
      <c r="C99" s="6" t="s">
        <v>1374</v>
      </c>
      <c r="D99" s="284"/>
      <c r="E99" s="285"/>
      <c r="F99" s="285"/>
      <c r="G99" s="285"/>
      <c r="H99" s="285"/>
      <c r="I99" s="300"/>
      <c r="J99" s="284"/>
      <c r="K99" s="285"/>
      <c r="L99" s="285"/>
      <c r="M99" s="285"/>
      <c r="N99" s="285"/>
      <c r="O99" s="300"/>
      <c r="P99" s="228"/>
      <c r="Q99" s="229"/>
      <c r="R99" s="229"/>
      <c r="S99" s="229"/>
      <c r="T99" s="229"/>
      <c r="U99" s="244"/>
      <c r="V99" s="15"/>
      <c r="W99" s="15"/>
      <c r="X99" s="15"/>
      <c r="Y99" s="15"/>
      <c r="Z99" s="24"/>
      <c r="AA99" s="24"/>
      <c r="AB99" s="80"/>
      <c r="AC99" s="80"/>
      <c r="AD99" s="83"/>
      <c r="AE99" s="35" t="s">
        <v>2636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7" t="s">
        <v>2622</v>
      </c>
      <c r="AP99" s="186">
        <v>1</v>
      </c>
      <c r="AQ99" s="187"/>
      <c r="AR99" s="224"/>
      <c r="AS99" s="225"/>
      <c r="AT99" s="225"/>
      <c r="AU99" s="226"/>
      <c r="AV99" s="208"/>
      <c r="AW99" s="209"/>
      <c r="AX99" s="209"/>
      <c r="AY99" s="210"/>
      <c r="AZ99" s="296">
        <f>ROUND(F100*AP99,0)+(ROUND(ROUND(K100*AP99,0)*(1+AT104),0)+(ROUND(ROUND(Q100*AP99,0)*(1+AX104),0)))</f>
        <v>225</v>
      </c>
      <c r="BA99" s="22"/>
    </row>
    <row r="100" spans="1:54" ht="17.100000000000001" customHeight="1">
      <c r="A100" s="4">
        <v>15</v>
      </c>
      <c r="B100" s="5">
        <v>7842</v>
      </c>
      <c r="C100" s="6" t="s">
        <v>2642</v>
      </c>
      <c r="D100" s="85"/>
      <c r="F100" s="261">
        <v>102</v>
      </c>
      <c r="G100" s="261"/>
      <c r="H100" s="9" t="s">
        <v>394</v>
      </c>
      <c r="J100" s="139"/>
      <c r="K100" s="261">
        <v>46</v>
      </c>
      <c r="L100" s="261"/>
      <c r="M100" s="9" t="s">
        <v>394</v>
      </c>
      <c r="N100" s="78"/>
      <c r="O100" s="82"/>
      <c r="P100" s="29"/>
      <c r="Q100" s="261">
        <v>43</v>
      </c>
      <c r="R100" s="261"/>
      <c r="S100" s="9" t="s">
        <v>394</v>
      </c>
      <c r="T100" s="77"/>
      <c r="U100" s="82"/>
      <c r="V100" s="61" t="s">
        <v>2623</v>
      </c>
      <c r="W100" s="61"/>
      <c r="X100" s="61"/>
      <c r="Y100" s="61"/>
      <c r="Z100" s="61"/>
      <c r="AA100" s="61"/>
      <c r="AB100" s="9"/>
      <c r="AC100" s="19"/>
      <c r="AD100" s="39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31"/>
      <c r="AP100" s="32"/>
      <c r="AQ100" s="33"/>
      <c r="AR100" s="85"/>
      <c r="AS100" s="19"/>
      <c r="AT100" s="212"/>
      <c r="AU100" s="213"/>
      <c r="AV100" s="34"/>
      <c r="AW100" s="19"/>
      <c r="AX100" s="212"/>
      <c r="AY100" s="213"/>
      <c r="AZ100" s="296">
        <f>ROUND(F100*AC101,0)+(ROUND(ROUND(K100*AC101,0)*(1+AT104),0)+(ROUND(ROUND(Q100*AC101,0)*(1+AX104),0)))</f>
        <v>202</v>
      </c>
      <c r="BA100" s="22"/>
    </row>
    <row r="101" spans="1:54" ht="17.100000000000001" customHeight="1">
      <c r="A101" s="4">
        <v>15</v>
      </c>
      <c r="B101" s="5">
        <v>7843</v>
      </c>
      <c r="C101" s="6" t="s">
        <v>2337</v>
      </c>
      <c r="D101" s="43"/>
      <c r="E101" s="141"/>
      <c r="F101" s="141"/>
      <c r="G101" s="141"/>
      <c r="H101" s="141"/>
      <c r="I101" s="142"/>
      <c r="J101" s="44"/>
      <c r="K101" s="45"/>
      <c r="L101" s="45"/>
      <c r="M101" s="80"/>
      <c r="N101" s="80"/>
      <c r="O101" s="83"/>
      <c r="P101" s="79"/>
      <c r="Q101" s="80"/>
      <c r="R101" s="80"/>
      <c r="S101" s="15"/>
      <c r="T101" s="135"/>
      <c r="U101" s="83"/>
      <c r="V101" s="63" t="s">
        <v>2624</v>
      </c>
      <c r="W101" s="63"/>
      <c r="X101" s="63"/>
      <c r="Y101" s="63"/>
      <c r="Z101" s="63"/>
      <c r="AA101" s="63"/>
      <c r="AB101" s="17" t="s">
        <v>2622</v>
      </c>
      <c r="AC101" s="219">
        <v>0.9</v>
      </c>
      <c r="AD101" s="220"/>
      <c r="AE101" s="35" t="s">
        <v>2636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7" t="s">
        <v>2622</v>
      </c>
      <c r="AP101" s="186">
        <v>1</v>
      </c>
      <c r="AQ101" s="187"/>
      <c r="AR101" s="85"/>
      <c r="AS101" s="77"/>
      <c r="AT101" s="77"/>
      <c r="AU101" s="39"/>
      <c r="AV101" s="43"/>
      <c r="AW101" s="141"/>
      <c r="AX101" s="141"/>
      <c r="AY101" s="39"/>
      <c r="AZ101" s="18">
        <f>ROUND(ROUND(F100*AC101,0)*AP101,0)+(ROUND(ROUND(ROUND(K100*AC101,0)*AP101,0)*(1+AT104),0)+(ROUND(ROUND(ROUND(Q100*AC101,0)*AP101,0)*(1+AX104),0)))</f>
        <v>202</v>
      </c>
      <c r="BA101" s="22"/>
    </row>
    <row r="102" spans="1:54" ht="17.100000000000001" customHeight="1">
      <c r="A102" s="4">
        <v>15</v>
      </c>
      <c r="B102" s="5">
        <v>7844</v>
      </c>
      <c r="C102" s="6" t="s">
        <v>2643</v>
      </c>
      <c r="D102" s="240" t="s">
        <v>892</v>
      </c>
      <c r="E102" s="301"/>
      <c r="F102" s="301"/>
      <c r="G102" s="301"/>
      <c r="H102" s="301"/>
      <c r="I102" s="300"/>
      <c r="J102" s="188" t="s">
        <v>1376</v>
      </c>
      <c r="K102" s="283"/>
      <c r="L102" s="283"/>
      <c r="M102" s="283"/>
      <c r="N102" s="283"/>
      <c r="O102" s="299"/>
      <c r="P102" s="192" t="s">
        <v>1381</v>
      </c>
      <c r="Q102" s="227"/>
      <c r="R102" s="227"/>
      <c r="S102" s="227"/>
      <c r="T102" s="227"/>
      <c r="U102" s="243"/>
      <c r="V102" s="11"/>
      <c r="W102" s="11"/>
      <c r="X102" s="11"/>
      <c r="Y102" s="11"/>
      <c r="Z102" s="21"/>
      <c r="AA102" s="21"/>
      <c r="AB102" s="11"/>
      <c r="AC102" s="36"/>
      <c r="AD102" s="37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31"/>
      <c r="AP102" s="32"/>
      <c r="AQ102" s="33"/>
      <c r="AR102" s="224" t="s">
        <v>444</v>
      </c>
      <c r="AS102" s="225"/>
      <c r="AT102" s="225"/>
      <c r="AU102" s="226"/>
      <c r="AV102" s="208" t="s">
        <v>1206</v>
      </c>
      <c r="AW102" s="209"/>
      <c r="AX102" s="209"/>
      <c r="AY102" s="210"/>
      <c r="AZ102" s="296">
        <f>ROUND(F100,0)+(ROUND(K104*(1+AT104),0)+(ROUND(Q104*(1+AX104),0)))</f>
        <v>285</v>
      </c>
      <c r="BA102" s="22"/>
    </row>
    <row r="103" spans="1:54" ht="17.100000000000001" customHeight="1">
      <c r="A103" s="4">
        <v>15</v>
      </c>
      <c r="B103" s="5">
        <v>7845</v>
      </c>
      <c r="C103" s="6" t="s">
        <v>1373</v>
      </c>
      <c r="D103" s="284"/>
      <c r="E103" s="301"/>
      <c r="F103" s="301"/>
      <c r="G103" s="301"/>
      <c r="H103" s="301"/>
      <c r="I103" s="300"/>
      <c r="J103" s="284"/>
      <c r="K103" s="285"/>
      <c r="L103" s="285"/>
      <c r="M103" s="285"/>
      <c r="N103" s="285"/>
      <c r="O103" s="300"/>
      <c r="P103" s="228"/>
      <c r="Q103" s="229"/>
      <c r="R103" s="229"/>
      <c r="S103" s="229"/>
      <c r="T103" s="229"/>
      <c r="U103" s="244"/>
      <c r="V103" s="15"/>
      <c r="W103" s="15"/>
      <c r="X103" s="15"/>
      <c r="Y103" s="15"/>
      <c r="Z103" s="24"/>
      <c r="AA103" s="24"/>
      <c r="AB103" s="80"/>
      <c r="AC103" s="80"/>
      <c r="AD103" s="83"/>
      <c r="AE103" s="35" t="s">
        <v>2636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7" t="s">
        <v>2622</v>
      </c>
      <c r="AP103" s="186">
        <v>1</v>
      </c>
      <c r="AQ103" s="187"/>
      <c r="AR103" s="224"/>
      <c r="AS103" s="225"/>
      <c r="AT103" s="225"/>
      <c r="AU103" s="226"/>
      <c r="AV103" s="208"/>
      <c r="AW103" s="209"/>
      <c r="AX103" s="209"/>
      <c r="AY103" s="210"/>
      <c r="AZ103" s="296">
        <f>ROUND(F100*AP103,0)+(ROUND(ROUND(K104*AP103,0)*(1+AT104),0)+(ROUND(ROUND(Q104*AP103,0)*(1+AX104),0)))</f>
        <v>285</v>
      </c>
      <c r="BA103" s="22"/>
    </row>
    <row r="104" spans="1:54" ht="17.100000000000001" customHeight="1">
      <c r="A104" s="4">
        <v>15</v>
      </c>
      <c r="B104" s="5">
        <v>7846</v>
      </c>
      <c r="C104" s="6" t="s">
        <v>2644</v>
      </c>
      <c r="D104" s="85"/>
      <c r="E104" s="77"/>
      <c r="F104" s="261">
        <v>102</v>
      </c>
      <c r="G104" s="261"/>
      <c r="H104" s="9" t="s">
        <v>394</v>
      </c>
      <c r="I104" s="82"/>
      <c r="J104" s="139"/>
      <c r="K104" s="261">
        <v>46</v>
      </c>
      <c r="L104" s="261"/>
      <c r="M104" s="9" t="s">
        <v>394</v>
      </c>
      <c r="N104" s="78"/>
      <c r="O104" s="82"/>
      <c r="P104" s="29"/>
      <c r="Q104" s="261">
        <v>83</v>
      </c>
      <c r="R104" s="261"/>
      <c r="S104" s="9" t="s">
        <v>394</v>
      </c>
      <c r="T104" s="77"/>
      <c r="U104" s="82"/>
      <c r="V104" s="61" t="s">
        <v>2623</v>
      </c>
      <c r="W104" s="61"/>
      <c r="X104" s="61"/>
      <c r="Y104" s="61"/>
      <c r="Z104" s="61"/>
      <c r="AA104" s="61"/>
      <c r="AB104" s="9"/>
      <c r="AC104" s="19"/>
      <c r="AD104" s="39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31"/>
      <c r="AP104" s="32"/>
      <c r="AQ104" s="33"/>
      <c r="AR104" s="85" t="s">
        <v>2637</v>
      </c>
      <c r="AS104" s="19" t="s">
        <v>2622</v>
      </c>
      <c r="AT104" s="212">
        <v>0.25</v>
      </c>
      <c r="AU104" s="213"/>
      <c r="AV104" s="34" t="s">
        <v>2638</v>
      </c>
      <c r="AW104" s="19" t="s">
        <v>2622</v>
      </c>
      <c r="AX104" s="212">
        <v>0.5</v>
      </c>
      <c r="AY104" s="213"/>
      <c r="AZ104" s="296">
        <f>ROUND(F100*AC105,0)+(ROUND(ROUND(K104*AC105,0)*(1+AT104),0)+(ROUND(ROUND(Q104*AC105,0)*(1+AX104),0)))</f>
        <v>256</v>
      </c>
      <c r="BA104" s="22"/>
    </row>
    <row r="105" spans="1:54" ht="17.100000000000001" customHeight="1">
      <c r="A105" s="4">
        <v>15</v>
      </c>
      <c r="B105" s="5">
        <v>7847</v>
      </c>
      <c r="C105" s="6" t="s">
        <v>2338</v>
      </c>
      <c r="D105" s="43"/>
      <c r="E105" s="141"/>
      <c r="F105" s="141"/>
      <c r="G105" s="141"/>
      <c r="H105" s="141"/>
      <c r="I105" s="142"/>
      <c r="J105" s="44"/>
      <c r="K105" s="45"/>
      <c r="L105" s="45"/>
      <c r="M105" s="80"/>
      <c r="N105" s="80"/>
      <c r="O105" s="83"/>
      <c r="P105" s="79"/>
      <c r="Q105" s="80"/>
      <c r="R105" s="80"/>
      <c r="S105" s="15"/>
      <c r="T105" s="135"/>
      <c r="U105" s="83"/>
      <c r="V105" s="63" t="s">
        <v>2624</v>
      </c>
      <c r="W105" s="63"/>
      <c r="X105" s="63"/>
      <c r="Y105" s="63"/>
      <c r="Z105" s="63"/>
      <c r="AA105" s="63"/>
      <c r="AB105" s="17" t="s">
        <v>2622</v>
      </c>
      <c r="AC105" s="219">
        <v>0.9</v>
      </c>
      <c r="AD105" s="220"/>
      <c r="AE105" s="35" t="s">
        <v>2636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7" t="s">
        <v>2622</v>
      </c>
      <c r="AP105" s="186">
        <v>1</v>
      </c>
      <c r="AQ105" s="187"/>
      <c r="AR105" s="85"/>
      <c r="AS105" s="77"/>
      <c r="AT105" s="77"/>
      <c r="AU105" s="39" t="s">
        <v>898</v>
      </c>
      <c r="AV105" s="43"/>
      <c r="AW105" s="141"/>
      <c r="AX105" s="141"/>
      <c r="AY105" s="39" t="s">
        <v>898</v>
      </c>
      <c r="AZ105" s="18">
        <f>ROUND(ROUND(F100*AC105,0)*AP105,0)+(ROUND(ROUND(ROUND(K104*AC105,0)*AP105,0)*(1+AT104),0)+(ROUND(ROUND(ROUND(Q104*AC105,0)*AP105,0)*(1+AX104),0)))</f>
        <v>256</v>
      </c>
      <c r="BA105" s="22"/>
    </row>
    <row r="106" spans="1:54" ht="17.100000000000001" customHeight="1">
      <c r="A106" s="4">
        <v>15</v>
      </c>
      <c r="B106" s="5">
        <v>7848</v>
      </c>
      <c r="C106" s="6" t="s">
        <v>2645</v>
      </c>
      <c r="D106" s="240" t="s">
        <v>892</v>
      </c>
      <c r="E106" s="301"/>
      <c r="F106" s="301"/>
      <c r="G106" s="301"/>
      <c r="H106" s="301"/>
      <c r="I106" s="300"/>
      <c r="J106" s="188" t="s">
        <v>1376</v>
      </c>
      <c r="K106" s="283"/>
      <c r="L106" s="283"/>
      <c r="M106" s="283"/>
      <c r="N106" s="283"/>
      <c r="O106" s="299"/>
      <c r="P106" s="192" t="s">
        <v>1382</v>
      </c>
      <c r="Q106" s="227"/>
      <c r="R106" s="227"/>
      <c r="S106" s="227"/>
      <c r="T106" s="227"/>
      <c r="U106" s="243"/>
      <c r="V106" s="11"/>
      <c r="W106" s="11"/>
      <c r="X106" s="11"/>
      <c r="Y106" s="11"/>
      <c r="Z106" s="21"/>
      <c r="AA106" s="21"/>
      <c r="AB106" s="11"/>
      <c r="AC106" s="36"/>
      <c r="AD106" s="37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31"/>
      <c r="AP106" s="32"/>
      <c r="AQ106" s="33"/>
      <c r="AR106" s="224"/>
      <c r="AS106" s="225"/>
      <c r="AT106" s="225"/>
      <c r="AU106" s="226"/>
      <c r="AV106" s="208"/>
      <c r="AW106" s="209"/>
      <c r="AX106" s="209"/>
      <c r="AY106" s="210"/>
      <c r="AZ106" s="296">
        <f>ROUND(F100,0)+(ROUND(K108*(1+AT104),0)+(ROUND(Q108*(1+AX104),0)))</f>
        <v>339</v>
      </c>
      <c r="BA106" s="22"/>
    </row>
    <row r="107" spans="1:54" ht="17.100000000000001" customHeight="1">
      <c r="A107" s="4">
        <v>15</v>
      </c>
      <c r="B107" s="5">
        <v>7849</v>
      </c>
      <c r="C107" s="6" t="s">
        <v>1378</v>
      </c>
      <c r="D107" s="284"/>
      <c r="E107" s="301"/>
      <c r="F107" s="301"/>
      <c r="G107" s="301"/>
      <c r="H107" s="301"/>
      <c r="I107" s="300"/>
      <c r="J107" s="284"/>
      <c r="K107" s="285"/>
      <c r="L107" s="285"/>
      <c r="M107" s="285"/>
      <c r="N107" s="285"/>
      <c r="O107" s="300"/>
      <c r="P107" s="228"/>
      <c r="Q107" s="229"/>
      <c r="R107" s="229"/>
      <c r="S107" s="229"/>
      <c r="T107" s="229"/>
      <c r="U107" s="244"/>
      <c r="V107" s="15"/>
      <c r="W107" s="15"/>
      <c r="X107" s="15"/>
      <c r="Y107" s="15"/>
      <c r="Z107" s="24"/>
      <c r="AA107" s="24"/>
      <c r="AB107" s="80"/>
      <c r="AC107" s="80"/>
      <c r="AD107" s="83"/>
      <c r="AE107" s="35" t="s">
        <v>2636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7" t="s">
        <v>2622</v>
      </c>
      <c r="AP107" s="186">
        <v>1</v>
      </c>
      <c r="AQ107" s="187"/>
      <c r="AR107" s="224"/>
      <c r="AS107" s="225"/>
      <c r="AT107" s="225"/>
      <c r="AU107" s="226"/>
      <c r="AV107" s="208"/>
      <c r="AW107" s="209"/>
      <c r="AX107" s="209"/>
      <c r="AY107" s="210"/>
      <c r="AZ107" s="296">
        <f>ROUND(F100*AP107,0)+(ROUND(ROUND(K108*AP107,0)*(1+AT104),0)+(ROUND(ROUND(Q108*AP107,0)*(1+AX104),0)))</f>
        <v>339</v>
      </c>
      <c r="BA107" s="22"/>
    </row>
    <row r="108" spans="1:54" ht="17.100000000000001" customHeight="1">
      <c r="A108" s="4">
        <v>15</v>
      </c>
      <c r="B108" s="5">
        <v>7850</v>
      </c>
      <c r="C108" s="6" t="s">
        <v>2646</v>
      </c>
      <c r="D108" s="85"/>
      <c r="E108" s="77"/>
      <c r="F108" s="261">
        <v>102</v>
      </c>
      <c r="G108" s="261"/>
      <c r="H108" s="9" t="s">
        <v>394</v>
      </c>
      <c r="I108" s="82"/>
      <c r="J108" s="139"/>
      <c r="K108" s="261">
        <v>46</v>
      </c>
      <c r="L108" s="261"/>
      <c r="M108" s="9" t="s">
        <v>394</v>
      </c>
      <c r="N108" s="78"/>
      <c r="O108" s="82"/>
      <c r="P108" s="29"/>
      <c r="Q108" s="261">
        <v>119</v>
      </c>
      <c r="R108" s="261"/>
      <c r="S108" s="9" t="s">
        <v>394</v>
      </c>
      <c r="T108" s="77"/>
      <c r="U108" s="82"/>
      <c r="V108" s="61" t="s">
        <v>2623</v>
      </c>
      <c r="W108" s="61"/>
      <c r="X108" s="61"/>
      <c r="Y108" s="61"/>
      <c r="Z108" s="61"/>
      <c r="AA108" s="61"/>
      <c r="AB108" s="9"/>
      <c r="AC108" s="19"/>
      <c r="AD108" s="39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31"/>
      <c r="AP108" s="32"/>
      <c r="AQ108" s="33"/>
      <c r="AR108" s="85"/>
      <c r="AS108" s="19"/>
      <c r="AT108" s="212"/>
      <c r="AU108" s="213"/>
      <c r="AV108" s="34"/>
      <c r="AW108" s="19"/>
      <c r="AX108" s="212"/>
      <c r="AY108" s="213"/>
      <c r="AZ108" s="296">
        <f>ROUND(F100*AC109,0)+(ROUND(ROUND(K108*AC109,0)*(1+AT104),0)+(ROUND(ROUND(Q108*AC109,0)*(1+AX104),0)))</f>
        <v>304</v>
      </c>
      <c r="BA108" s="22"/>
    </row>
    <row r="109" spans="1:54" ht="17.100000000000001" customHeight="1">
      <c r="A109" s="4">
        <v>15</v>
      </c>
      <c r="B109" s="5">
        <v>7851</v>
      </c>
      <c r="C109" s="6" t="s">
        <v>2339</v>
      </c>
      <c r="D109" s="43"/>
      <c r="E109" s="141"/>
      <c r="F109" s="141"/>
      <c r="G109" s="141"/>
      <c r="H109" s="141"/>
      <c r="I109" s="142"/>
      <c r="J109" s="44"/>
      <c r="K109" s="45"/>
      <c r="L109" s="45"/>
      <c r="M109" s="80"/>
      <c r="N109" s="80"/>
      <c r="O109" s="83"/>
      <c r="P109" s="79"/>
      <c r="Q109" s="80"/>
      <c r="R109" s="80"/>
      <c r="S109" s="15"/>
      <c r="T109" s="135"/>
      <c r="U109" s="83"/>
      <c r="V109" s="63" t="s">
        <v>2624</v>
      </c>
      <c r="W109" s="63"/>
      <c r="X109" s="63"/>
      <c r="Y109" s="63"/>
      <c r="Z109" s="63"/>
      <c r="AA109" s="63"/>
      <c r="AB109" s="17" t="s">
        <v>2622</v>
      </c>
      <c r="AC109" s="219">
        <v>0.9</v>
      </c>
      <c r="AD109" s="220"/>
      <c r="AE109" s="35" t="s">
        <v>2636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7" t="s">
        <v>2622</v>
      </c>
      <c r="AP109" s="186">
        <v>1</v>
      </c>
      <c r="AQ109" s="187"/>
      <c r="AR109" s="85"/>
      <c r="AS109" s="77"/>
      <c r="AT109" s="77"/>
      <c r="AU109" s="39"/>
      <c r="AV109" s="43"/>
      <c r="AW109" s="141"/>
      <c r="AX109" s="141"/>
      <c r="AY109" s="39"/>
      <c r="AZ109" s="18">
        <f>ROUND(ROUND(F100*AC109,0)*AP109,0)+(ROUND(ROUND(ROUND(K108*AC109,0)*AP109,0)*(1+AT104),0)+(ROUND(ROUND(ROUND(Q108*AC109,0)*AP109,0)*(1+AX104),0)))</f>
        <v>304</v>
      </c>
      <c r="BA109" s="22"/>
    </row>
    <row r="110" spans="1:54" ht="17.100000000000001" customHeight="1">
      <c r="A110" s="4">
        <v>15</v>
      </c>
      <c r="B110" s="5">
        <v>7852</v>
      </c>
      <c r="C110" s="6" t="s">
        <v>2647</v>
      </c>
      <c r="D110" s="240" t="s">
        <v>892</v>
      </c>
      <c r="E110" s="301"/>
      <c r="F110" s="301"/>
      <c r="G110" s="301"/>
      <c r="H110" s="301"/>
      <c r="I110" s="300"/>
      <c r="J110" s="188" t="s">
        <v>1377</v>
      </c>
      <c r="K110" s="283"/>
      <c r="L110" s="283"/>
      <c r="M110" s="283"/>
      <c r="N110" s="283"/>
      <c r="O110" s="299"/>
      <c r="P110" s="192" t="s">
        <v>1380</v>
      </c>
      <c r="Q110" s="227"/>
      <c r="R110" s="227"/>
      <c r="S110" s="227"/>
      <c r="T110" s="227"/>
      <c r="U110" s="243"/>
      <c r="V110" s="11"/>
      <c r="W110" s="11"/>
      <c r="X110" s="11"/>
      <c r="Y110" s="11"/>
      <c r="Z110" s="21"/>
      <c r="AA110" s="21"/>
      <c r="AB110" s="11"/>
      <c r="AC110" s="36"/>
      <c r="AD110" s="37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31"/>
      <c r="AP110" s="32"/>
      <c r="AQ110" s="33"/>
      <c r="AR110" s="224"/>
      <c r="AS110" s="225"/>
      <c r="AT110" s="225"/>
      <c r="AU110" s="226"/>
      <c r="AV110" s="208"/>
      <c r="AW110" s="209"/>
      <c r="AX110" s="209"/>
      <c r="AY110" s="210"/>
      <c r="AZ110" s="296">
        <f>ROUND(F100,0)+(ROUND(K112*(1+AT104),0)+(ROUND(Q112*(1+AX104),0)))</f>
        <v>273</v>
      </c>
      <c r="BA110" s="22"/>
    </row>
    <row r="111" spans="1:54" ht="17.100000000000001" customHeight="1">
      <c r="A111" s="4">
        <v>15</v>
      </c>
      <c r="B111" s="5">
        <v>7853</v>
      </c>
      <c r="C111" s="6" t="s">
        <v>1375</v>
      </c>
      <c r="D111" s="284"/>
      <c r="E111" s="301"/>
      <c r="F111" s="301"/>
      <c r="G111" s="301"/>
      <c r="H111" s="301"/>
      <c r="I111" s="300"/>
      <c r="J111" s="284"/>
      <c r="K111" s="285"/>
      <c r="L111" s="285"/>
      <c r="M111" s="285"/>
      <c r="N111" s="285"/>
      <c r="O111" s="300"/>
      <c r="P111" s="228"/>
      <c r="Q111" s="229"/>
      <c r="R111" s="229"/>
      <c r="S111" s="229"/>
      <c r="T111" s="229"/>
      <c r="U111" s="244"/>
      <c r="V111" s="15"/>
      <c r="W111" s="15"/>
      <c r="X111" s="15"/>
      <c r="Y111" s="15"/>
      <c r="Z111" s="24"/>
      <c r="AA111" s="24"/>
      <c r="AB111" s="80"/>
      <c r="AC111" s="80"/>
      <c r="AD111" s="83"/>
      <c r="AE111" s="35" t="s">
        <v>2636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7" t="s">
        <v>2622</v>
      </c>
      <c r="AP111" s="186">
        <v>1</v>
      </c>
      <c r="AQ111" s="187"/>
      <c r="AR111" s="224"/>
      <c r="AS111" s="225"/>
      <c r="AT111" s="225"/>
      <c r="AU111" s="226"/>
      <c r="AV111" s="208"/>
      <c r="AW111" s="209"/>
      <c r="AX111" s="209"/>
      <c r="AY111" s="210"/>
      <c r="AZ111" s="296">
        <f>ROUND(F100*AP111,0)+(ROUND(ROUND(K112*AP111,0)*(1+AT104),0)+(ROUND(ROUND(Q112*AP111,0)*(1+AX104),0)))</f>
        <v>273</v>
      </c>
      <c r="BA111" s="22"/>
    </row>
    <row r="112" spans="1:54" ht="17.100000000000001" customHeight="1">
      <c r="A112" s="4">
        <v>15</v>
      </c>
      <c r="B112" s="5">
        <v>7854</v>
      </c>
      <c r="C112" s="6" t="s">
        <v>2648</v>
      </c>
      <c r="D112" s="85"/>
      <c r="E112" s="77"/>
      <c r="F112" s="261">
        <v>102</v>
      </c>
      <c r="G112" s="261"/>
      <c r="H112" s="9" t="s">
        <v>394</v>
      </c>
      <c r="I112" s="82"/>
      <c r="J112" s="139"/>
      <c r="K112" s="261">
        <v>89</v>
      </c>
      <c r="L112" s="261"/>
      <c r="M112" s="9" t="s">
        <v>394</v>
      </c>
      <c r="N112" s="78"/>
      <c r="O112" s="82"/>
      <c r="P112" s="29"/>
      <c r="Q112" s="261">
        <v>40</v>
      </c>
      <c r="R112" s="261"/>
      <c r="S112" s="9" t="s">
        <v>394</v>
      </c>
      <c r="T112" s="77"/>
      <c r="U112" s="82"/>
      <c r="V112" s="61" t="s">
        <v>2623</v>
      </c>
      <c r="W112" s="61"/>
      <c r="X112" s="61"/>
      <c r="Y112" s="61"/>
      <c r="Z112" s="61"/>
      <c r="AA112" s="61"/>
      <c r="AB112" s="9"/>
      <c r="AC112" s="19"/>
      <c r="AD112" s="39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31"/>
      <c r="AP112" s="32"/>
      <c r="AQ112" s="33"/>
      <c r="AR112" s="85"/>
      <c r="AS112" s="19"/>
      <c r="AT112" s="212"/>
      <c r="AU112" s="213"/>
      <c r="AV112" s="34"/>
      <c r="AW112" s="19"/>
      <c r="AX112" s="212"/>
      <c r="AY112" s="213"/>
      <c r="AZ112" s="296">
        <f>ROUND(F100*AC113,0)+(ROUND(ROUND(K112*AC113,0)*(1+AT104),0)+(ROUND(ROUND(Q112*AC113,0)*(1+AX104),0)))</f>
        <v>246</v>
      </c>
      <c r="BA112" s="22"/>
    </row>
    <row r="113" spans="1:53" ht="17.100000000000001" customHeight="1">
      <c r="A113" s="4">
        <v>15</v>
      </c>
      <c r="B113" s="5">
        <v>7855</v>
      </c>
      <c r="C113" s="6" t="s">
        <v>2340</v>
      </c>
      <c r="D113" s="43"/>
      <c r="E113" s="141"/>
      <c r="F113" s="141"/>
      <c r="G113" s="141"/>
      <c r="H113" s="141"/>
      <c r="I113" s="142"/>
      <c r="J113" s="44"/>
      <c r="K113" s="45"/>
      <c r="L113" s="45"/>
      <c r="M113" s="80"/>
      <c r="N113" s="80"/>
      <c r="O113" s="83"/>
      <c r="P113" s="79"/>
      <c r="Q113" s="80"/>
      <c r="R113" s="80"/>
      <c r="S113" s="15"/>
      <c r="T113" s="135"/>
      <c r="U113" s="83"/>
      <c r="V113" s="63" t="s">
        <v>2624</v>
      </c>
      <c r="W113" s="63"/>
      <c r="X113" s="63"/>
      <c r="Y113" s="63"/>
      <c r="Z113" s="63"/>
      <c r="AA113" s="63"/>
      <c r="AB113" s="17" t="s">
        <v>2622</v>
      </c>
      <c r="AC113" s="219">
        <v>0.9</v>
      </c>
      <c r="AD113" s="220"/>
      <c r="AE113" s="35" t="s">
        <v>2636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7" t="s">
        <v>2622</v>
      </c>
      <c r="AP113" s="186">
        <v>1</v>
      </c>
      <c r="AQ113" s="187"/>
      <c r="AR113" s="85"/>
      <c r="AS113" s="77"/>
      <c r="AT113" s="77"/>
      <c r="AU113" s="39"/>
      <c r="AV113" s="43"/>
      <c r="AW113" s="141"/>
      <c r="AX113" s="141"/>
      <c r="AY113" s="39"/>
      <c r="AZ113" s="18">
        <f>ROUND(ROUND(F100*AC113,0)*AP113,0)+(ROUND(ROUND(ROUND(K112*AC113,0)*AP113,0)*(1+AT104),0)+(ROUND(ROUND(ROUND(Q112*AC113,0)*AP113,0)*(1+AX104),0)))</f>
        <v>246</v>
      </c>
      <c r="BA113" s="22"/>
    </row>
    <row r="114" spans="1:53" ht="17.100000000000001" customHeight="1">
      <c r="A114" s="4">
        <v>15</v>
      </c>
      <c r="B114" s="5">
        <v>7856</v>
      </c>
      <c r="C114" s="6" t="s">
        <v>2649</v>
      </c>
      <c r="D114" s="240" t="s">
        <v>892</v>
      </c>
      <c r="E114" s="301"/>
      <c r="F114" s="301"/>
      <c r="G114" s="301"/>
      <c r="H114" s="301"/>
      <c r="I114" s="300"/>
      <c r="J114" s="188" t="s">
        <v>1377</v>
      </c>
      <c r="K114" s="283"/>
      <c r="L114" s="283"/>
      <c r="M114" s="283"/>
      <c r="N114" s="283"/>
      <c r="O114" s="299"/>
      <c r="P114" s="192" t="s">
        <v>1383</v>
      </c>
      <c r="Q114" s="227"/>
      <c r="R114" s="227"/>
      <c r="S114" s="227"/>
      <c r="T114" s="227"/>
      <c r="U114" s="243"/>
      <c r="V114" s="11"/>
      <c r="W114" s="11"/>
      <c r="X114" s="11"/>
      <c r="Y114" s="11"/>
      <c r="Z114" s="21"/>
      <c r="AA114" s="21"/>
      <c r="AB114" s="11"/>
      <c r="AC114" s="36"/>
      <c r="AD114" s="37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31"/>
      <c r="AP114" s="32"/>
      <c r="AQ114" s="33"/>
      <c r="AR114" s="224"/>
      <c r="AS114" s="225"/>
      <c r="AT114" s="225"/>
      <c r="AU114" s="226"/>
      <c r="AV114" s="208"/>
      <c r="AW114" s="209"/>
      <c r="AX114" s="209"/>
      <c r="AY114" s="210"/>
      <c r="AZ114" s="296">
        <f>ROUND(F100,0)+(ROUND(K116*(1+AT104),0)+(ROUND(Q116*(1+AX104),0)))</f>
        <v>327</v>
      </c>
      <c r="BA114" s="22"/>
    </row>
    <row r="115" spans="1:53" ht="17.100000000000001" customHeight="1">
      <c r="A115" s="4">
        <v>15</v>
      </c>
      <c r="B115" s="5">
        <v>7857</v>
      </c>
      <c r="C115" s="6" t="s">
        <v>848</v>
      </c>
      <c r="D115" s="284"/>
      <c r="E115" s="301"/>
      <c r="F115" s="301"/>
      <c r="G115" s="301"/>
      <c r="H115" s="301"/>
      <c r="I115" s="300"/>
      <c r="J115" s="284"/>
      <c r="K115" s="285"/>
      <c r="L115" s="285"/>
      <c r="M115" s="285"/>
      <c r="N115" s="285"/>
      <c r="O115" s="300"/>
      <c r="P115" s="228"/>
      <c r="Q115" s="229"/>
      <c r="R115" s="229"/>
      <c r="S115" s="229"/>
      <c r="T115" s="229"/>
      <c r="U115" s="244"/>
      <c r="V115" s="15"/>
      <c r="W115" s="15"/>
      <c r="X115" s="15"/>
      <c r="Y115" s="15"/>
      <c r="Z115" s="24"/>
      <c r="AA115" s="24"/>
      <c r="AB115" s="80"/>
      <c r="AC115" s="80"/>
      <c r="AD115" s="83"/>
      <c r="AE115" s="35" t="s">
        <v>2636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7" t="s">
        <v>2622</v>
      </c>
      <c r="AP115" s="186">
        <v>1</v>
      </c>
      <c r="AQ115" s="187"/>
      <c r="AR115" s="224"/>
      <c r="AS115" s="225"/>
      <c r="AT115" s="225"/>
      <c r="AU115" s="226"/>
      <c r="AV115" s="208"/>
      <c r="AW115" s="209"/>
      <c r="AX115" s="209"/>
      <c r="AY115" s="210"/>
      <c r="AZ115" s="296">
        <f>ROUND(F100*AP115,0)+(ROUND(ROUND(K116*AP115,0)*(1+AT104),0)+(ROUND(ROUND(Q116*AP115,0)*(1+AX104),0)))</f>
        <v>327</v>
      </c>
      <c r="BA115" s="22"/>
    </row>
    <row r="116" spans="1:53" ht="17.100000000000001" customHeight="1">
      <c r="A116" s="4">
        <v>15</v>
      </c>
      <c r="B116" s="5">
        <v>7858</v>
      </c>
      <c r="C116" s="6" t="s">
        <v>2650</v>
      </c>
      <c r="D116" s="85"/>
      <c r="E116" s="77"/>
      <c r="F116" s="261">
        <v>102</v>
      </c>
      <c r="G116" s="261"/>
      <c r="H116" s="9" t="s">
        <v>394</v>
      </c>
      <c r="I116" s="82"/>
      <c r="J116" s="139"/>
      <c r="K116" s="261">
        <v>89</v>
      </c>
      <c r="L116" s="261"/>
      <c r="M116" s="9" t="s">
        <v>394</v>
      </c>
      <c r="N116" s="78"/>
      <c r="O116" s="82"/>
      <c r="P116" s="29"/>
      <c r="Q116" s="261">
        <v>76</v>
      </c>
      <c r="R116" s="261"/>
      <c r="S116" s="9" t="s">
        <v>394</v>
      </c>
      <c r="T116" s="77"/>
      <c r="U116" s="82"/>
      <c r="V116" s="61" t="s">
        <v>2623</v>
      </c>
      <c r="W116" s="61"/>
      <c r="X116" s="61"/>
      <c r="Y116" s="61"/>
      <c r="Z116" s="61"/>
      <c r="AA116" s="61"/>
      <c r="AB116" s="9"/>
      <c r="AC116" s="19"/>
      <c r="AD116" s="39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31"/>
      <c r="AP116" s="32"/>
      <c r="AQ116" s="33"/>
      <c r="AR116" s="85"/>
      <c r="AS116" s="19"/>
      <c r="AT116" s="212"/>
      <c r="AU116" s="213"/>
      <c r="AV116" s="34"/>
      <c r="AW116" s="19"/>
      <c r="AX116" s="212"/>
      <c r="AY116" s="213"/>
      <c r="AZ116" s="296">
        <f>ROUND(F100*AC117,0)+(ROUND(ROUND(K116*AC117,0)*(1+AT104),0)+(ROUND(ROUND(Q116*AC117,0)*(1+AX104),0)))</f>
        <v>294</v>
      </c>
      <c r="BA116" s="22"/>
    </row>
    <row r="117" spans="1:53" ht="17.100000000000001" customHeight="1">
      <c r="A117" s="4">
        <v>15</v>
      </c>
      <c r="B117" s="5">
        <v>7859</v>
      </c>
      <c r="C117" s="6" t="s">
        <v>2341</v>
      </c>
      <c r="D117" s="43"/>
      <c r="E117" s="141"/>
      <c r="F117" s="141"/>
      <c r="G117" s="141"/>
      <c r="H117" s="141"/>
      <c r="I117" s="142"/>
      <c r="J117" s="44"/>
      <c r="K117" s="45"/>
      <c r="L117" s="45"/>
      <c r="M117" s="80"/>
      <c r="N117" s="80"/>
      <c r="O117" s="83"/>
      <c r="P117" s="79"/>
      <c r="Q117" s="80"/>
      <c r="R117" s="80"/>
      <c r="S117" s="15"/>
      <c r="T117" s="135"/>
      <c r="U117" s="83"/>
      <c r="V117" s="63" t="s">
        <v>2624</v>
      </c>
      <c r="W117" s="63"/>
      <c r="X117" s="63"/>
      <c r="Y117" s="63"/>
      <c r="Z117" s="63"/>
      <c r="AA117" s="63"/>
      <c r="AB117" s="17" t="s">
        <v>2622</v>
      </c>
      <c r="AC117" s="219">
        <v>0.9</v>
      </c>
      <c r="AD117" s="220"/>
      <c r="AE117" s="35" t="s">
        <v>2636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7" t="s">
        <v>2622</v>
      </c>
      <c r="AP117" s="186">
        <v>1</v>
      </c>
      <c r="AQ117" s="187"/>
      <c r="AR117" s="85"/>
      <c r="AS117" s="77"/>
      <c r="AT117" s="77"/>
      <c r="AU117" s="39"/>
      <c r="AV117" s="43"/>
      <c r="AW117" s="141"/>
      <c r="AX117" s="141"/>
      <c r="AY117" s="39"/>
      <c r="AZ117" s="18">
        <f>ROUND(ROUND(F100*AC117,0)*AP117,0)+(ROUND(ROUND(ROUND(K116*AC117,0)*AP117,0)*(1+AT104),0)+(ROUND(ROUND(ROUND(Q116*AC117,0)*AP117,0)*(1+AX104),0)))</f>
        <v>294</v>
      </c>
      <c r="BA117" s="22"/>
    </row>
    <row r="118" spans="1:53" ht="17.100000000000001" customHeight="1">
      <c r="A118" s="4">
        <v>15</v>
      </c>
      <c r="B118" s="5">
        <v>7860</v>
      </c>
      <c r="C118" s="6" t="s">
        <v>2651</v>
      </c>
      <c r="D118" s="240" t="s">
        <v>892</v>
      </c>
      <c r="E118" s="301"/>
      <c r="F118" s="301"/>
      <c r="G118" s="301"/>
      <c r="H118" s="301"/>
      <c r="I118" s="300"/>
      <c r="J118" s="188" t="s">
        <v>1384</v>
      </c>
      <c r="K118" s="283"/>
      <c r="L118" s="283"/>
      <c r="M118" s="283"/>
      <c r="N118" s="283"/>
      <c r="O118" s="299"/>
      <c r="P118" s="192" t="s">
        <v>1380</v>
      </c>
      <c r="Q118" s="227"/>
      <c r="R118" s="227"/>
      <c r="S118" s="227"/>
      <c r="T118" s="227"/>
      <c r="U118" s="243"/>
      <c r="V118" s="11"/>
      <c r="W118" s="11"/>
      <c r="X118" s="11"/>
      <c r="Y118" s="11"/>
      <c r="Z118" s="21"/>
      <c r="AA118" s="21"/>
      <c r="AB118" s="11"/>
      <c r="AC118" s="36"/>
      <c r="AD118" s="37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31"/>
      <c r="AP118" s="32"/>
      <c r="AQ118" s="33"/>
      <c r="AR118" s="224"/>
      <c r="AS118" s="225"/>
      <c r="AT118" s="225"/>
      <c r="AU118" s="226"/>
      <c r="AV118" s="208"/>
      <c r="AW118" s="209"/>
      <c r="AX118" s="209"/>
      <c r="AY118" s="210"/>
      <c r="AZ118" s="296">
        <f>ROUND(F100,0)+(ROUND(K120*(1+AT104),0)+(ROUND(Q120*(1+AX104),0)))</f>
        <v>317</v>
      </c>
      <c r="BA118" s="22"/>
    </row>
    <row r="119" spans="1:53" ht="17.100000000000001" customHeight="1">
      <c r="A119" s="4">
        <v>15</v>
      </c>
      <c r="B119" s="5">
        <v>7861</v>
      </c>
      <c r="C119" s="6" t="s">
        <v>1379</v>
      </c>
      <c r="D119" s="284"/>
      <c r="E119" s="301"/>
      <c r="F119" s="301"/>
      <c r="G119" s="301"/>
      <c r="H119" s="301"/>
      <c r="I119" s="300"/>
      <c r="J119" s="284"/>
      <c r="K119" s="285"/>
      <c r="L119" s="285"/>
      <c r="M119" s="285"/>
      <c r="N119" s="285"/>
      <c r="O119" s="300"/>
      <c r="P119" s="228"/>
      <c r="Q119" s="229"/>
      <c r="R119" s="229"/>
      <c r="S119" s="229"/>
      <c r="T119" s="229"/>
      <c r="U119" s="244"/>
      <c r="V119" s="15"/>
      <c r="W119" s="15"/>
      <c r="X119" s="15"/>
      <c r="Y119" s="15"/>
      <c r="Z119" s="24"/>
      <c r="AA119" s="24"/>
      <c r="AB119" s="80"/>
      <c r="AC119" s="80"/>
      <c r="AD119" s="83"/>
      <c r="AE119" s="35" t="s">
        <v>2636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7" t="s">
        <v>2622</v>
      </c>
      <c r="AP119" s="186">
        <v>1</v>
      </c>
      <c r="AQ119" s="187"/>
      <c r="AR119" s="224"/>
      <c r="AS119" s="225"/>
      <c r="AT119" s="225"/>
      <c r="AU119" s="226"/>
      <c r="AV119" s="208"/>
      <c r="AW119" s="209"/>
      <c r="AX119" s="209"/>
      <c r="AY119" s="210"/>
      <c r="AZ119" s="296">
        <f>ROUND(F100*AP119,0)+(ROUND(ROUND(K120*AP119,0)*(1+AT104),0)+(ROUND(ROUND(Q120*AP119,0)*(1+AX104),0)))</f>
        <v>317</v>
      </c>
      <c r="BA119" s="22"/>
    </row>
    <row r="120" spans="1:53" ht="17.100000000000001" customHeight="1">
      <c r="A120" s="4">
        <v>15</v>
      </c>
      <c r="B120" s="5">
        <v>7862</v>
      </c>
      <c r="C120" s="6" t="s">
        <v>2652</v>
      </c>
      <c r="D120" s="85"/>
      <c r="E120" s="77"/>
      <c r="F120" s="261">
        <v>102</v>
      </c>
      <c r="G120" s="261"/>
      <c r="H120" s="9" t="s">
        <v>394</v>
      </c>
      <c r="I120" s="82"/>
      <c r="J120" s="139"/>
      <c r="K120" s="261">
        <v>129</v>
      </c>
      <c r="L120" s="261"/>
      <c r="M120" s="9" t="s">
        <v>394</v>
      </c>
      <c r="N120" s="78"/>
      <c r="O120" s="82"/>
      <c r="P120" s="29"/>
      <c r="Q120" s="261">
        <v>36</v>
      </c>
      <c r="R120" s="261"/>
      <c r="S120" s="9" t="s">
        <v>394</v>
      </c>
      <c r="T120" s="77"/>
      <c r="U120" s="82"/>
      <c r="V120" s="61" t="s">
        <v>2623</v>
      </c>
      <c r="W120" s="61"/>
      <c r="X120" s="61"/>
      <c r="Y120" s="61"/>
      <c r="Z120" s="61"/>
      <c r="AA120" s="61"/>
      <c r="AB120" s="9"/>
      <c r="AC120" s="19"/>
      <c r="AD120" s="39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31"/>
      <c r="AP120" s="32"/>
      <c r="AQ120" s="33"/>
      <c r="AR120" s="85"/>
      <c r="AS120" s="19"/>
      <c r="AT120" s="212"/>
      <c r="AU120" s="213"/>
      <c r="AV120" s="34"/>
      <c r="AW120" s="19"/>
      <c r="AX120" s="212"/>
      <c r="AY120" s="213"/>
      <c r="AZ120" s="296">
        <f>ROUND(F100*AC121,0)+(ROUND(ROUND(K120*AC121,0)*(1+AT104),0)+(ROUND(ROUND(Q120*AC121,0)*(1+AX104),0)))</f>
        <v>285</v>
      </c>
      <c r="BA120" s="22"/>
    </row>
    <row r="121" spans="1:53" ht="17.100000000000001" customHeight="1">
      <c r="A121" s="4">
        <v>15</v>
      </c>
      <c r="B121" s="5">
        <v>7863</v>
      </c>
      <c r="C121" s="6" t="s">
        <v>2342</v>
      </c>
      <c r="D121" s="43"/>
      <c r="E121" s="141"/>
      <c r="F121" s="141"/>
      <c r="G121" s="141"/>
      <c r="H121" s="141"/>
      <c r="I121" s="142"/>
      <c r="J121" s="44"/>
      <c r="K121" s="45"/>
      <c r="L121" s="45"/>
      <c r="M121" s="80"/>
      <c r="N121" s="80"/>
      <c r="O121" s="83"/>
      <c r="P121" s="79"/>
      <c r="Q121" s="80"/>
      <c r="R121" s="80"/>
      <c r="S121" s="15"/>
      <c r="T121" s="135"/>
      <c r="U121" s="83"/>
      <c r="V121" s="63" t="s">
        <v>2624</v>
      </c>
      <c r="W121" s="63"/>
      <c r="X121" s="63"/>
      <c r="Y121" s="63"/>
      <c r="Z121" s="63"/>
      <c r="AA121" s="63"/>
      <c r="AB121" s="17" t="s">
        <v>2622</v>
      </c>
      <c r="AC121" s="219">
        <v>0.9</v>
      </c>
      <c r="AD121" s="220"/>
      <c r="AE121" s="35" t="s">
        <v>2636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7" t="s">
        <v>2622</v>
      </c>
      <c r="AP121" s="186">
        <v>1</v>
      </c>
      <c r="AQ121" s="187"/>
      <c r="AR121" s="85"/>
      <c r="AS121" s="77"/>
      <c r="AT121" s="77"/>
      <c r="AU121" s="39"/>
      <c r="AV121" s="43"/>
      <c r="AW121" s="141"/>
      <c r="AX121" s="141"/>
      <c r="AY121" s="39"/>
      <c r="AZ121" s="18">
        <f>ROUND(ROUND(F100*AC121,0)*AP121,0)+(ROUND(ROUND(ROUND(K120*AC121,0)*AP121,0)*(1+AT104),0)+(ROUND(ROUND(ROUND(Q120*AC121,0)*AP121,0)*(1+AX104),0)))</f>
        <v>285</v>
      </c>
      <c r="BA121" s="22"/>
    </row>
    <row r="122" spans="1:53" ht="17.100000000000001" customHeight="1">
      <c r="A122" s="4">
        <v>15</v>
      </c>
      <c r="B122" s="5">
        <v>7864</v>
      </c>
      <c r="C122" s="6" t="s">
        <v>2653</v>
      </c>
      <c r="D122" s="204" t="s">
        <v>1529</v>
      </c>
      <c r="E122" s="283"/>
      <c r="F122" s="283"/>
      <c r="G122" s="283"/>
      <c r="H122" s="283"/>
      <c r="I122" s="299"/>
      <c r="J122" s="188" t="s">
        <v>1376</v>
      </c>
      <c r="K122" s="283"/>
      <c r="L122" s="283"/>
      <c r="M122" s="283"/>
      <c r="N122" s="283"/>
      <c r="O122" s="299"/>
      <c r="P122" s="192" t="s">
        <v>1380</v>
      </c>
      <c r="Q122" s="227"/>
      <c r="R122" s="227"/>
      <c r="S122" s="227"/>
      <c r="T122" s="227"/>
      <c r="U122" s="243"/>
      <c r="V122" s="11"/>
      <c r="W122" s="11"/>
      <c r="X122" s="11"/>
      <c r="Y122" s="11"/>
      <c r="Z122" s="21"/>
      <c r="AA122" s="21"/>
      <c r="AB122" s="11"/>
      <c r="AC122" s="36"/>
      <c r="AD122" s="37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31"/>
      <c r="AP122" s="32"/>
      <c r="AQ122" s="33"/>
      <c r="AR122" s="224"/>
      <c r="AS122" s="225"/>
      <c r="AT122" s="225"/>
      <c r="AU122" s="226"/>
      <c r="AV122" s="208"/>
      <c r="AW122" s="209"/>
      <c r="AX122" s="209"/>
      <c r="AY122" s="210"/>
      <c r="AZ122" s="296">
        <f>ROUND(F124,0)+(ROUND(K124*(1+AT104),0)+(ROUND(Q124*(1+AX104),0)))</f>
        <v>262</v>
      </c>
      <c r="BA122" s="22"/>
    </row>
    <row r="123" spans="1:53" ht="17.100000000000001" customHeight="1">
      <c r="A123" s="4">
        <v>15</v>
      </c>
      <c r="B123" s="5">
        <v>7865</v>
      </c>
      <c r="C123" s="6" t="s">
        <v>1526</v>
      </c>
      <c r="D123" s="284"/>
      <c r="E123" s="285"/>
      <c r="F123" s="285"/>
      <c r="G123" s="285"/>
      <c r="H123" s="285"/>
      <c r="I123" s="300"/>
      <c r="J123" s="284"/>
      <c r="K123" s="285"/>
      <c r="L123" s="285"/>
      <c r="M123" s="285"/>
      <c r="N123" s="285"/>
      <c r="O123" s="300"/>
      <c r="P123" s="228"/>
      <c r="Q123" s="229"/>
      <c r="R123" s="229"/>
      <c r="S123" s="229"/>
      <c r="T123" s="229"/>
      <c r="U123" s="244"/>
      <c r="V123" s="15"/>
      <c r="W123" s="15"/>
      <c r="X123" s="15"/>
      <c r="Y123" s="15"/>
      <c r="Z123" s="24"/>
      <c r="AA123" s="24"/>
      <c r="AB123" s="80"/>
      <c r="AC123" s="80"/>
      <c r="AD123" s="83"/>
      <c r="AE123" s="35" t="s">
        <v>2636</v>
      </c>
      <c r="AF123" s="15"/>
      <c r="AG123" s="15"/>
      <c r="AH123" s="15"/>
      <c r="AI123" s="15"/>
      <c r="AJ123" s="15"/>
      <c r="AK123" s="15"/>
      <c r="AL123" s="15"/>
      <c r="AM123" s="15"/>
      <c r="AN123" s="15"/>
      <c r="AO123" s="17" t="s">
        <v>2622</v>
      </c>
      <c r="AP123" s="186">
        <v>1</v>
      </c>
      <c r="AQ123" s="187"/>
      <c r="AR123" s="224"/>
      <c r="AS123" s="225"/>
      <c r="AT123" s="225"/>
      <c r="AU123" s="226"/>
      <c r="AV123" s="208"/>
      <c r="AW123" s="209"/>
      <c r="AX123" s="209"/>
      <c r="AY123" s="210"/>
      <c r="AZ123" s="296">
        <f>ROUND(F124*AP123,0)+(ROUND(ROUND(K124*AP123,0)*(1+AT104),0)+(ROUND(ROUND(Q124*AP123,0)*(1+AX104),0)))</f>
        <v>262</v>
      </c>
      <c r="BA123" s="22"/>
    </row>
    <row r="124" spans="1:53" ht="17.100000000000001" customHeight="1">
      <c r="A124" s="4">
        <v>15</v>
      </c>
      <c r="B124" s="5">
        <v>7866</v>
      </c>
      <c r="C124" s="6" t="s">
        <v>2654</v>
      </c>
      <c r="D124" s="85"/>
      <c r="F124" s="261">
        <v>148</v>
      </c>
      <c r="G124" s="261"/>
      <c r="H124" s="9" t="s">
        <v>394</v>
      </c>
      <c r="J124" s="139"/>
      <c r="K124" s="261">
        <v>43</v>
      </c>
      <c r="L124" s="261"/>
      <c r="M124" s="9" t="s">
        <v>394</v>
      </c>
      <c r="N124" s="78"/>
      <c r="O124" s="82"/>
      <c r="P124" s="29"/>
      <c r="Q124" s="261">
        <v>40</v>
      </c>
      <c r="R124" s="261"/>
      <c r="S124" s="9" t="s">
        <v>394</v>
      </c>
      <c r="T124" s="77"/>
      <c r="U124" s="82"/>
      <c r="V124" s="61" t="s">
        <v>2623</v>
      </c>
      <c r="W124" s="61"/>
      <c r="X124" s="61"/>
      <c r="Y124" s="61"/>
      <c r="Z124" s="61"/>
      <c r="AA124" s="61"/>
      <c r="AB124" s="9"/>
      <c r="AC124" s="19"/>
      <c r="AD124" s="39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31"/>
      <c r="AP124" s="32"/>
      <c r="AQ124" s="33"/>
      <c r="AR124" s="85"/>
      <c r="AS124" s="19"/>
      <c r="AT124" s="212"/>
      <c r="AU124" s="213"/>
      <c r="AV124" s="34"/>
      <c r="AW124" s="19"/>
      <c r="AX124" s="212"/>
      <c r="AY124" s="213"/>
      <c r="AZ124" s="296">
        <f>ROUND(F124*AC125,0)+(ROUND(ROUND(K124*AC125,0)*(1+AT104),0)+(ROUND(ROUND(Q124*AC125,0)*(1+AX104),0)))</f>
        <v>236</v>
      </c>
      <c r="BA124" s="22"/>
    </row>
    <row r="125" spans="1:53" ht="17.100000000000001" customHeight="1">
      <c r="A125" s="4">
        <v>15</v>
      </c>
      <c r="B125" s="5">
        <v>7867</v>
      </c>
      <c r="C125" s="6" t="s">
        <v>2343</v>
      </c>
      <c r="D125" s="43"/>
      <c r="E125" s="141"/>
      <c r="F125" s="141"/>
      <c r="G125" s="141"/>
      <c r="H125" s="141"/>
      <c r="I125" s="142"/>
      <c r="J125" s="44"/>
      <c r="K125" s="45"/>
      <c r="L125" s="45"/>
      <c r="M125" s="80"/>
      <c r="N125" s="80"/>
      <c r="O125" s="83"/>
      <c r="P125" s="79"/>
      <c r="Q125" s="80"/>
      <c r="R125" s="80"/>
      <c r="S125" s="15"/>
      <c r="T125" s="135"/>
      <c r="U125" s="83"/>
      <c r="V125" s="63" t="s">
        <v>2624</v>
      </c>
      <c r="W125" s="63"/>
      <c r="X125" s="63"/>
      <c r="Y125" s="63"/>
      <c r="Z125" s="63"/>
      <c r="AA125" s="63"/>
      <c r="AB125" s="17" t="s">
        <v>2622</v>
      </c>
      <c r="AC125" s="219">
        <v>0.9</v>
      </c>
      <c r="AD125" s="220"/>
      <c r="AE125" s="35" t="s">
        <v>2636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7" t="s">
        <v>2622</v>
      </c>
      <c r="AP125" s="186">
        <v>1</v>
      </c>
      <c r="AQ125" s="187"/>
      <c r="AR125" s="85"/>
      <c r="AS125" s="77"/>
      <c r="AT125" s="77"/>
      <c r="AU125" s="39"/>
      <c r="AV125" s="43"/>
      <c r="AW125" s="141"/>
      <c r="AX125" s="141"/>
      <c r="AY125" s="39"/>
      <c r="AZ125" s="18">
        <f>ROUND(ROUND(F124*AC125,0)*AP125,0)+(ROUND(ROUND(ROUND(K124*AC125,0)*AP125,0)*(1+AT104),0)+(ROUND(ROUND(ROUND(Q124*AC125,0)*AP125,0)*(1+AX104),0)))</f>
        <v>236</v>
      </c>
      <c r="BA125" s="22"/>
    </row>
    <row r="126" spans="1:53" ht="17.100000000000001" customHeight="1">
      <c r="A126" s="4">
        <v>15</v>
      </c>
      <c r="B126" s="5">
        <v>7868</v>
      </c>
      <c r="C126" s="6" t="s">
        <v>2655</v>
      </c>
      <c r="D126" s="240" t="s">
        <v>1529</v>
      </c>
      <c r="E126" s="301"/>
      <c r="F126" s="301"/>
      <c r="G126" s="301"/>
      <c r="H126" s="301"/>
      <c r="I126" s="300"/>
      <c r="J126" s="188" t="s">
        <v>1376</v>
      </c>
      <c r="K126" s="283"/>
      <c r="L126" s="283"/>
      <c r="M126" s="283"/>
      <c r="N126" s="283"/>
      <c r="O126" s="299"/>
      <c r="P126" s="192" t="s">
        <v>1381</v>
      </c>
      <c r="Q126" s="227"/>
      <c r="R126" s="227"/>
      <c r="S126" s="227"/>
      <c r="T126" s="227"/>
      <c r="U126" s="243"/>
      <c r="V126" s="11"/>
      <c r="W126" s="11"/>
      <c r="X126" s="11"/>
      <c r="Y126" s="11"/>
      <c r="Z126" s="21"/>
      <c r="AA126" s="21"/>
      <c r="AB126" s="11"/>
      <c r="AC126" s="36"/>
      <c r="AD126" s="37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31"/>
      <c r="AP126" s="32"/>
      <c r="AQ126" s="33"/>
      <c r="AR126" s="224"/>
      <c r="AS126" s="225"/>
      <c r="AT126" s="225"/>
      <c r="AU126" s="226"/>
      <c r="AV126" s="208"/>
      <c r="AW126" s="209"/>
      <c r="AX126" s="209"/>
      <c r="AY126" s="210"/>
      <c r="AZ126" s="296">
        <f>ROUND(F124,0)+(ROUND(K128*(1+AT104),0)+(ROUND(Q128*(1+AX104),0)))</f>
        <v>316</v>
      </c>
      <c r="BA126" s="22"/>
    </row>
    <row r="127" spans="1:53" ht="17.100000000000001" customHeight="1">
      <c r="A127" s="4">
        <v>15</v>
      </c>
      <c r="B127" s="5">
        <v>7869</v>
      </c>
      <c r="C127" s="6" t="s">
        <v>1527</v>
      </c>
      <c r="D127" s="284"/>
      <c r="E127" s="301"/>
      <c r="F127" s="301"/>
      <c r="G127" s="301"/>
      <c r="H127" s="301"/>
      <c r="I127" s="300"/>
      <c r="J127" s="284"/>
      <c r="K127" s="285"/>
      <c r="L127" s="285"/>
      <c r="M127" s="285"/>
      <c r="N127" s="285"/>
      <c r="O127" s="300"/>
      <c r="P127" s="228"/>
      <c r="Q127" s="229"/>
      <c r="R127" s="229"/>
      <c r="S127" s="229"/>
      <c r="T127" s="229"/>
      <c r="U127" s="244"/>
      <c r="V127" s="15"/>
      <c r="W127" s="15"/>
      <c r="X127" s="15"/>
      <c r="Y127" s="15"/>
      <c r="Z127" s="24"/>
      <c r="AA127" s="24"/>
      <c r="AB127" s="80"/>
      <c r="AC127" s="80"/>
      <c r="AD127" s="83"/>
      <c r="AE127" s="35" t="s">
        <v>2636</v>
      </c>
      <c r="AF127" s="15"/>
      <c r="AG127" s="15"/>
      <c r="AH127" s="15"/>
      <c r="AI127" s="15"/>
      <c r="AJ127" s="15"/>
      <c r="AK127" s="15"/>
      <c r="AL127" s="15"/>
      <c r="AM127" s="15"/>
      <c r="AN127" s="15"/>
      <c r="AO127" s="17" t="s">
        <v>2622</v>
      </c>
      <c r="AP127" s="186">
        <v>1</v>
      </c>
      <c r="AQ127" s="187"/>
      <c r="AR127" s="224"/>
      <c r="AS127" s="225"/>
      <c r="AT127" s="225"/>
      <c r="AU127" s="226"/>
      <c r="AV127" s="208"/>
      <c r="AW127" s="209"/>
      <c r="AX127" s="209"/>
      <c r="AY127" s="210"/>
      <c r="AZ127" s="296">
        <f>ROUND(F124*AP127,0)+(ROUND(ROUND(K128*AP127,0)*(1+AT104),0)+(ROUND(ROUND(Q128*AP127,0)*(1+AX104),0)))</f>
        <v>316</v>
      </c>
      <c r="BA127" s="22"/>
    </row>
    <row r="128" spans="1:53" ht="17.100000000000001" customHeight="1">
      <c r="A128" s="4">
        <v>15</v>
      </c>
      <c r="B128" s="5">
        <v>7870</v>
      </c>
      <c r="C128" s="6" t="s">
        <v>2656</v>
      </c>
      <c r="D128" s="85"/>
      <c r="E128" s="77"/>
      <c r="F128" s="261">
        <v>148</v>
      </c>
      <c r="G128" s="261"/>
      <c r="H128" s="9" t="s">
        <v>394</v>
      </c>
      <c r="I128" s="82"/>
      <c r="J128" s="139"/>
      <c r="K128" s="261">
        <v>43</v>
      </c>
      <c r="L128" s="261"/>
      <c r="M128" s="9" t="s">
        <v>394</v>
      </c>
      <c r="N128" s="78"/>
      <c r="O128" s="82"/>
      <c r="P128" s="29"/>
      <c r="Q128" s="261">
        <v>76</v>
      </c>
      <c r="R128" s="261"/>
      <c r="S128" s="9" t="s">
        <v>394</v>
      </c>
      <c r="T128" s="77"/>
      <c r="U128" s="82"/>
      <c r="V128" s="61" t="s">
        <v>2623</v>
      </c>
      <c r="W128" s="61"/>
      <c r="X128" s="61"/>
      <c r="Y128" s="61"/>
      <c r="Z128" s="61"/>
      <c r="AA128" s="61"/>
      <c r="AB128" s="9"/>
      <c r="AC128" s="19"/>
      <c r="AD128" s="39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31"/>
      <c r="AP128" s="32"/>
      <c r="AQ128" s="33"/>
      <c r="AR128" s="85"/>
      <c r="AS128" s="19"/>
      <c r="AT128" s="212"/>
      <c r="AU128" s="213"/>
      <c r="AV128" s="34"/>
      <c r="AW128" s="19"/>
      <c r="AX128" s="212"/>
      <c r="AY128" s="213"/>
      <c r="AZ128" s="296">
        <f>ROUND(F124*AC129,0)+(ROUND(ROUND(K128*AC129,0)*(1+AT104),0)+(ROUND(ROUND(Q128*AC129,0)*(1+AX104),0)))</f>
        <v>284</v>
      </c>
      <c r="BA128" s="22"/>
    </row>
    <row r="129" spans="1:53" ht="17.100000000000001" customHeight="1">
      <c r="A129" s="4">
        <v>15</v>
      </c>
      <c r="B129" s="5">
        <v>7871</v>
      </c>
      <c r="C129" s="6" t="s">
        <v>2344</v>
      </c>
      <c r="D129" s="43"/>
      <c r="E129" s="141"/>
      <c r="F129" s="141"/>
      <c r="G129" s="141"/>
      <c r="H129" s="141"/>
      <c r="I129" s="142"/>
      <c r="J129" s="44"/>
      <c r="K129" s="45"/>
      <c r="L129" s="45"/>
      <c r="M129" s="80"/>
      <c r="N129" s="80"/>
      <c r="O129" s="83"/>
      <c r="P129" s="79"/>
      <c r="Q129" s="80"/>
      <c r="R129" s="80"/>
      <c r="S129" s="15"/>
      <c r="T129" s="135"/>
      <c r="U129" s="83"/>
      <c r="V129" s="63" t="s">
        <v>2624</v>
      </c>
      <c r="W129" s="63"/>
      <c r="X129" s="63"/>
      <c r="Y129" s="63"/>
      <c r="Z129" s="63"/>
      <c r="AA129" s="63"/>
      <c r="AB129" s="17" t="s">
        <v>2622</v>
      </c>
      <c r="AC129" s="219">
        <v>0.9</v>
      </c>
      <c r="AD129" s="220"/>
      <c r="AE129" s="35" t="s">
        <v>2636</v>
      </c>
      <c r="AF129" s="15"/>
      <c r="AG129" s="15"/>
      <c r="AH129" s="15"/>
      <c r="AI129" s="15"/>
      <c r="AJ129" s="15"/>
      <c r="AK129" s="15"/>
      <c r="AL129" s="15"/>
      <c r="AM129" s="15"/>
      <c r="AN129" s="15"/>
      <c r="AO129" s="17" t="s">
        <v>2622</v>
      </c>
      <c r="AP129" s="186">
        <v>1</v>
      </c>
      <c r="AQ129" s="187"/>
      <c r="AR129" s="85"/>
      <c r="AS129" s="77"/>
      <c r="AT129" s="77"/>
      <c r="AU129" s="39"/>
      <c r="AV129" s="43"/>
      <c r="AW129" s="141"/>
      <c r="AX129" s="141"/>
      <c r="AY129" s="39"/>
      <c r="AZ129" s="18">
        <f>ROUND(ROUND(F124*AC129,0)*AP129,0)+(ROUND(ROUND(ROUND(K128*AC129,0)*AP129,0)*(1+AT104),0)+(ROUND(ROUND(ROUND(Q128*AC129,0)*AP129,0)*(1+AX104),0)))</f>
        <v>284</v>
      </c>
      <c r="BA129" s="22"/>
    </row>
    <row r="130" spans="1:53" ht="17.100000000000001" customHeight="1">
      <c r="A130" s="4">
        <v>15</v>
      </c>
      <c r="B130" s="5">
        <v>7872</v>
      </c>
      <c r="C130" s="6" t="s">
        <v>2657</v>
      </c>
      <c r="D130" s="240" t="s">
        <v>1529</v>
      </c>
      <c r="E130" s="301"/>
      <c r="F130" s="301"/>
      <c r="G130" s="301"/>
      <c r="H130" s="301"/>
      <c r="I130" s="300"/>
      <c r="J130" s="188" t="s">
        <v>1377</v>
      </c>
      <c r="K130" s="283"/>
      <c r="L130" s="283"/>
      <c r="M130" s="283"/>
      <c r="N130" s="283"/>
      <c r="O130" s="299"/>
      <c r="P130" s="192" t="s">
        <v>1380</v>
      </c>
      <c r="Q130" s="227"/>
      <c r="R130" s="227"/>
      <c r="S130" s="227"/>
      <c r="T130" s="227"/>
      <c r="U130" s="243"/>
      <c r="V130" s="11"/>
      <c r="W130" s="11"/>
      <c r="X130" s="11"/>
      <c r="Y130" s="11"/>
      <c r="Z130" s="21"/>
      <c r="AA130" s="21"/>
      <c r="AB130" s="11"/>
      <c r="AC130" s="36"/>
      <c r="AD130" s="37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31"/>
      <c r="AP130" s="32"/>
      <c r="AQ130" s="33"/>
      <c r="AR130" s="224"/>
      <c r="AS130" s="225"/>
      <c r="AT130" s="225"/>
      <c r="AU130" s="226"/>
      <c r="AV130" s="208"/>
      <c r="AW130" s="209"/>
      <c r="AX130" s="209"/>
      <c r="AY130" s="210"/>
      <c r="AZ130" s="296">
        <f>ROUND(F124,0)+(ROUND(K132*(1+AT104),0)+(ROUND(Q132*(1+AX104),0)))</f>
        <v>306</v>
      </c>
      <c r="BA130" s="22"/>
    </row>
    <row r="131" spans="1:53" ht="17.100000000000001" customHeight="1">
      <c r="A131" s="4">
        <v>15</v>
      </c>
      <c r="B131" s="5">
        <v>7873</v>
      </c>
      <c r="C131" s="6" t="s">
        <v>1528</v>
      </c>
      <c r="D131" s="284"/>
      <c r="E131" s="301"/>
      <c r="F131" s="301"/>
      <c r="G131" s="301"/>
      <c r="H131" s="301"/>
      <c r="I131" s="300"/>
      <c r="J131" s="284"/>
      <c r="K131" s="285"/>
      <c r="L131" s="285"/>
      <c r="M131" s="285"/>
      <c r="N131" s="285"/>
      <c r="O131" s="300"/>
      <c r="P131" s="228"/>
      <c r="Q131" s="229"/>
      <c r="R131" s="229"/>
      <c r="S131" s="229"/>
      <c r="T131" s="229"/>
      <c r="U131" s="244"/>
      <c r="V131" s="15"/>
      <c r="W131" s="15"/>
      <c r="X131" s="15"/>
      <c r="Y131" s="15"/>
      <c r="Z131" s="24"/>
      <c r="AA131" s="24"/>
      <c r="AB131" s="80"/>
      <c r="AC131" s="80"/>
      <c r="AD131" s="83"/>
      <c r="AE131" s="35" t="s">
        <v>2636</v>
      </c>
      <c r="AF131" s="15"/>
      <c r="AG131" s="15"/>
      <c r="AH131" s="15"/>
      <c r="AI131" s="15"/>
      <c r="AJ131" s="15"/>
      <c r="AK131" s="15"/>
      <c r="AL131" s="15"/>
      <c r="AM131" s="15"/>
      <c r="AN131" s="15"/>
      <c r="AO131" s="17" t="s">
        <v>2622</v>
      </c>
      <c r="AP131" s="186">
        <v>1</v>
      </c>
      <c r="AQ131" s="187"/>
      <c r="AR131" s="224"/>
      <c r="AS131" s="225"/>
      <c r="AT131" s="225"/>
      <c r="AU131" s="226"/>
      <c r="AV131" s="208"/>
      <c r="AW131" s="209"/>
      <c r="AX131" s="209"/>
      <c r="AY131" s="210"/>
      <c r="AZ131" s="296">
        <f>ROUND(F124*AP131,0)+(ROUND(ROUND(K132*AP131,0)*(1+AT104),0)+(ROUND(ROUND(Q132*AP131,0)*(1+AX104),0)))</f>
        <v>306</v>
      </c>
      <c r="BA131" s="22"/>
    </row>
    <row r="132" spans="1:53" ht="17.100000000000001" customHeight="1">
      <c r="A132" s="4">
        <v>15</v>
      </c>
      <c r="B132" s="5">
        <v>7874</v>
      </c>
      <c r="C132" s="6" t="s">
        <v>2658</v>
      </c>
      <c r="D132" s="85"/>
      <c r="E132" s="77"/>
      <c r="F132" s="261">
        <v>148</v>
      </c>
      <c r="G132" s="261"/>
      <c r="H132" s="9" t="s">
        <v>394</v>
      </c>
      <c r="I132" s="82"/>
      <c r="J132" s="139"/>
      <c r="K132" s="261">
        <v>83</v>
      </c>
      <c r="L132" s="261"/>
      <c r="M132" s="9" t="s">
        <v>394</v>
      </c>
      <c r="N132" s="78"/>
      <c r="O132" s="82"/>
      <c r="P132" s="29"/>
      <c r="Q132" s="261">
        <v>36</v>
      </c>
      <c r="R132" s="261"/>
      <c r="S132" s="9" t="s">
        <v>394</v>
      </c>
      <c r="T132" s="77"/>
      <c r="U132" s="82"/>
      <c r="V132" s="61" t="s">
        <v>2623</v>
      </c>
      <c r="W132" s="61"/>
      <c r="X132" s="61"/>
      <c r="Y132" s="61"/>
      <c r="Z132" s="61"/>
      <c r="AA132" s="61"/>
      <c r="AB132" s="9"/>
      <c r="AC132" s="19"/>
      <c r="AD132" s="39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31"/>
      <c r="AP132" s="32"/>
      <c r="AQ132" s="33"/>
      <c r="AR132" s="85"/>
      <c r="AS132" s="19"/>
      <c r="AT132" s="212"/>
      <c r="AU132" s="213"/>
      <c r="AV132" s="34"/>
      <c r="AW132" s="19"/>
      <c r="AX132" s="212"/>
      <c r="AY132" s="213"/>
      <c r="AZ132" s="296">
        <f>ROUND(F124*AC133,0)+(ROUND(ROUND(K132*AC133,0)*(1+AT104),0)+(ROUND(ROUND(Q132*AC133,0)*(1+AX104),0)))</f>
        <v>275</v>
      </c>
      <c r="BA132" s="22"/>
    </row>
    <row r="133" spans="1:53" ht="17.100000000000001" customHeight="1">
      <c r="A133" s="4">
        <v>15</v>
      </c>
      <c r="B133" s="5">
        <v>7875</v>
      </c>
      <c r="C133" s="6" t="s">
        <v>2345</v>
      </c>
      <c r="D133" s="43"/>
      <c r="E133" s="141"/>
      <c r="F133" s="141"/>
      <c r="G133" s="141"/>
      <c r="H133" s="141"/>
      <c r="I133" s="142"/>
      <c r="J133" s="44"/>
      <c r="K133" s="45"/>
      <c r="L133" s="45"/>
      <c r="M133" s="80"/>
      <c r="N133" s="80"/>
      <c r="O133" s="83"/>
      <c r="P133" s="79"/>
      <c r="Q133" s="80"/>
      <c r="R133" s="80"/>
      <c r="S133" s="15"/>
      <c r="T133" s="135"/>
      <c r="U133" s="83"/>
      <c r="V133" s="63" t="s">
        <v>2624</v>
      </c>
      <c r="W133" s="63"/>
      <c r="X133" s="63"/>
      <c r="Y133" s="63"/>
      <c r="Z133" s="63"/>
      <c r="AA133" s="63"/>
      <c r="AB133" s="17" t="s">
        <v>2622</v>
      </c>
      <c r="AC133" s="219">
        <v>0.9</v>
      </c>
      <c r="AD133" s="220"/>
      <c r="AE133" s="35" t="s">
        <v>2636</v>
      </c>
      <c r="AF133" s="15"/>
      <c r="AG133" s="15"/>
      <c r="AH133" s="15"/>
      <c r="AI133" s="15"/>
      <c r="AJ133" s="15"/>
      <c r="AK133" s="15"/>
      <c r="AL133" s="15"/>
      <c r="AM133" s="15"/>
      <c r="AN133" s="15"/>
      <c r="AO133" s="17" t="s">
        <v>2622</v>
      </c>
      <c r="AP133" s="186">
        <v>1</v>
      </c>
      <c r="AQ133" s="187"/>
      <c r="AR133" s="85"/>
      <c r="AS133" s="77"/>
      <c r="AT133" s="77"/>
      <c r="AU133" s="39"/>
      <c r="AV133" s="43"/>
      <c r="AW133" s="141"/>
      <c r="AX133" s="141"/>
      <c r="AY133" s="39"/>
      <c r="AZ133" s="18">
        <f>ROUND(ROUND(F124*AC133,0)*AP133,0)+(ROUND(ROUND(ROUND(K132*AC133,0)*AP133,0)*(1+AT104),0)+(ROUND(ROUND(ROUND(Q132*AC133,0)*AP133,0)*(1+AX104),0)))</f>
        <v>275</v>
      </c>
      <c r="BA133" s="22"/>
    </row>
    <row r="134" spans="1:53" ht="17.100000000000001" customHeight="1">
      <c r="A134" s="4">
        <v>15</v>
      </c>
      <c r="B134" s="5">
        <v>7876</v>
      </c>
      <c r="C134" s="6" t="s">
        <v>2659</v>
      </c>
      <c r="D134" s="204" t="s">
        <v>1531</v>
      </c>
      <c r="E134" s="283"/>
      <c r="F134" s="283"/>
      <c r="G134" s="283"/>
      <c r="H134" s="283"/>
      <c r="I134" s="299"/>
      <c r="J134" s="188" t="s">
        <v>1376</v>
      </c>
      <c r="K134" s="283"/>
      <c r="L134" s="283"/>
      <c r="M134" s="283"/>
      <c r="N134" s="283"/>
      <c r="O134" s="299"/>
      <c r="P134" s="192" t="s">
        <v>1380</v>
      </c>
      <c r="Q134" s="227"/>
      <c r="R134" s="227"/>
      <c r="S134" s="227"/>
      <c r="T134" s="227"/>
      <c r="U134" s="243"/>
      <c r="V134" s="11"/>
      <c r="W134" s="11"/>
      <c r="X134" s="11"/>
      <c r="Y134" s="11"/>
      <c r="Z134" s="21"/>
      <c r="AA134" s="21"/>
      <c r="AB134" s="11"/>
      <c r="AC134" s="36"/>
      <c r="AD134" s="37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31"/>
      <c r="AP134" s="32"/>
      <c r="AQ134" s="33"/>
      <c r="AR134" s="224"/>
      <c r="AS134" s="225"/>
      <c r="AT134" s="225"/>
      <c r="AU134" s="226"/>
      <c r="AV134" s="208"/>
      <c r="AW134" s="209"/>
      <c r="AX134" s="209"/>
      <c r="AY134" s="210"/>
      <c r="AZ134" s="296">
        <f>ROUND(F136,0)+(ROUND(K136*(1+AT104),0)+(ROUND(Q136*(1+AX104),0)))</f>
        <v>295</v>
      </c>
      <c r="BA134" s="22"/>
    </row>
    <row r="135" spans="1:53" ht="17.100000000000001" customHeight="1">
      <c r="A135" s="4">
        <v>15</v>
      </c>
      <c r="B135" s="5">
        <v>7877</v>
      </c>
      <c r="C135" s="6" t="s">
        <v>1530</v>
      </c>
      <c r="D135" s="284"/>
      <c r="E135" s="285"/>
      <c r="F135" s="285"/>
      <c r="G135" s="285"/>
      <c r="H135" s="285"/>
      <c r="I135" s="300"/>
      <c r="J135" s="284"/>
      <c r="K135" s="285"/>
      <c r="L135" s="285"/>
      <c r="M135" s="285"/>
      <c r="N135" s="285"/>
      <c r="O135" s="300"/>
      <c r="P135" s="228"/>
      <c r="Q135" s="229"/>
      <c r="R135" s="229"/>
      <c r="S135" s="229"/>
      <c r="T135" s="229"/>
      <c r="U135" s="244"/>
      <c r="V135" s="15"/>
      <c r="W135" s="15"/>
      <c r="X135" s="15"/>
      <c r="Y135" s="15"/>
      <c r="Z135" s="24"/>
      <c r="AA135" s="24"/>
      <c r="AB135" s="80"/>
      <c r="AC135" s="80"/>
      <c r="AD135" s="83"/>
      <c r="AE135" s="35" t="s">
        <v>2636</v>
      </c>
      <c r="AF135" s="15"/>
      <c r="AG135" s="15"/>
      <c r="AH135" s="15"/>
      <c r="AI135" s="15"/>
      <c r="AJ135" s="15"/>
      <c r="AK135" s="15"/>
      <c r="AL135" s="15"/>
      <c r="AM135" s="15"/>
      <c r="AN135" s="15"/>
      <c r="AO135" s="17" t="s">
        <v>2622</v>
      </c>
      <c r="AP135" s="186">
        <v>1</v>
      </c>
      <c r="AQ135" s="187"/>
      <c r="AR135" s="224"/>
      <c r="AS135" s="225"/>
      <c r="AT135" s="225"/>
      <c r="AU135" s="226"/>
      <c r="AV135" s="208"/>
      <c r="AW135" s="209"/>
      <c r="AX135" s="209"/>
      <c r="AY135" s="210"/>
      <c r="AZ135" s="296">
        <f>ROUND(F136*AP135,0)+(ROUND(ROUND(K136*AP135,0)*(1+AT104),0)+(ROUND(ROUND(Q136*AP135,0)*(1+AX104),0)))</f>
        <v>295</v>
      </c>
      <c r="BA135" s="22"/>
    </row>
    <row r="136" spans="1:53" ht="17.100000000000001" customHeight="1">
      <c r="A136" s="4">
        <v>15</v>
      </c>
      <c r="B136" s="5">
        <v>7878</v>
      </c>
      <c r="C136" s="6" t="s">
        <v>2660</v>
      </c>
      <c r="D136" s="85"/>
      <c r="F136" s="261">
        <v>191</v>
      </c>
      <c r="G136" s="261"/>
      <c r="H136" s="9" t="s">
        <v>394</v>
      </c>
      <c r="J136" s="139"/>
      <c r="K136" s="261">
        <v>40</v>
      </c>
      <c r="L136" s="261"/>
      <c r="M136" s="9" t="s">
        <v>394</v>
      </c>
      <c r="N136" s="78"/>
      <c r="O136" s="82"/>
      <c r="P136" s="29"/>
      <c r="Q136" s="261">
        <v>36</v>
      </c>
      <c r="R136" s="261"/>
      <c r="S136" s="9" t="s">
        <v>394</v>
      </c>
      <c r="T136" s="77"/>
      <c r="U136" s="82"/>
      <c r="V136" s="61" t="s">
        <v>2623</v>
      </c>
      <c r="W136" s="61"/>
      <c r="X136" s="61"/>
      <c r="Y136" s="61"/>
      <c r="Z136" s="61"/>
      <c r="AA136" s="61"/>
      <c r="AB136" s="9"/>
      <c r="AC136" s="19"/>
      <c r="AD136" s="39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31"/>
      <c r="AP136" s="32"/>
      <c r="AQ136" s="33"/>
      <c r="AR136" s="85"/>
      <c r="AS136" s="19"/>
      <c r="AT136" s="212"/>
      <c r="AU136" s="213"/>
      <c r="AV136" s="34"/>
      <c r="AW136" s="19"/>
      <c r="AX136" s="212"/>
      <c r="AY136" s="213"/>
      <c r="AZ136" s="296">
        <f>ROUND(F136*AC137,0)+(ROUND(ROUND(K136*AC137,0)*(1+AT104),0)+(ROUND(ROUND(Q136*AC137,0)*(1+AX104),0)))</f>
        <v>265</v>
      </c>
      <c r="BA136" s="22"/>
    </row>
    <row r="137" spans="1:53" ht="17.100000000000001" customHeight="1">
      <c r="A137" s="4">
        <v>15</v>
      </c>
      <c r="B137" s="5">
        <v>7879</v>
      </c>
      <c r="C137" s="6" t="s">
        <v>2346</v>
      </c>
      <c r="D137" s="46"/>
      <c r="E137" s="135"/>
      <c r="F137" s="135"/>
      <c r="G137" s="135"/>
      <c r="H137" s="135"/>
      <c r="I137" s="136"/>
      <c r="J137" s="44"/>
      <c r="K137" s="45"/>
      <c r="L137" s="45"/>
      <c r="M137" s="80"/>
      <c r="N137" s="80"/>
      <c r="O137" s="83"/>
      <c r="P137" s="79"/>
      <c r="Q137" s="80"/>
      <c r="R137" s="80"/>
      <c r="S137" s="15"/>
      <c r="T137" s="135"/>
      <c r="U137" s="83"/>
      <c r="V137" s="63" t="s">
        <v>2624</v>
      </c>
      <c r="W137" s="63"/>
      <c r="X137" s="63"/>
      <c r="Y137" s="63"/>
      <c r="Z137" s="63"/>
      <c r="AA137" s="63"/>
      <c r="AB137" s="17" t="s">
        <v>2622</v>
      </c>
      <c r="AC137" s="219">
        <v>0.9</v>
      </c>
      <c r="AD137" s="220"/>
      <c r="AE137" s="35" t="s">
        <v>2636</v>
      </c>
      <c r="AF137" s="15"/>
      <c r="AG137" s="15"/>
      <c r="AH137" s="15"/>
      <c r="AI137" s="15"/>
      <c r="AJ137" s="15"/>
      <c r="AK137" s="15"/>
      <c r="AL137" s="15"/>
      <c r="AM137" s="15"/>
      <c r="AN137" s="15"/>
      <c r="AO137" s="17" t="s">
        <v>2622</v>
      </c>
      <c r="AP137" s="186">
        <v>1</v>
      </c>
      <c r="AQ137" s="187"/>
      <c r="AR137" s="79"/>
      <c r="AS137" s="80"/>
      <c r="AT137" s="80"/>
      <c r="AU137" s="52"/>
      <c r="AV137" s="46"/>
      <c r="AW137" s="135"/>
      <c r="AX137" s="135"/>
      <c r="AY137" s="52"/>
      <c r="AZ137" s="18">
        <f>ROUND(ROUND(F136*AC137,0)*AP137,0)+(ROUND(ROUND(ROUND(K136*AC137,0)*AP137,0)*(1+AT104),0)+(ROUND(ROUND(ROUND(Q136*AC137,0)*AP137,0)*(1+AX104),0)))</f>
        <v>265</v>
      </c>
      <c r="BA137" s="183"/>
    </row>
    <row r="138" spans="1:53" ht="17.100000000000001" customHeight="1">
      <c r="A138" s="72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1:53" ht="17.100000000000001" customHeight="1">
      <c r="A139" s="20"/>
      <c r="B139" s="20"/>
      <c r="C139" s="9"/>
      <c r="D139" s="9"/>
      <c r="E139" s="9"/>
      <c r="F139" s="9"/>
      <c r="G139" s="9"/>
      <c r="H139" s="9"/>
      <c r="K139" s="78"/>
      <c r="L139" s="9"/>
      <c r="M139" s="9"/>
      <c r="N139" s="9"/>
      <c r="O139" s="77"/>
      <c r="P139" s="77"/>
      <c r="T139" s="77"/>
      <c r="U139" s="77"/>
      <c r="V139" s="77"/>
      <c r="W139" s="77"/>
      <c r="X139" s="77"/>
      <c r="Y139" s="77"/>
      <c r="Z139" s="9"/>
      <c r="AA139" s="9"/>
      <c r="AB139" s="9"/>
      <c r="AC139" s="9"/>
      <c r="AD139" s="9"/>
      <c r="AE139" s="19"/>
      <c r="AF139" s="9"/>
      <c r="AG139" s="141"/>
      <c r="AH139" s="23"/>
      <c r="AI139" s="9"/>
      <c r="AJ139" s="9"/>
      <c r="AK139" s="9"/>
      <c r="AL139" s="141"/>
      <c r="AM139" s="23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7"/>
      <c r="BA139" s="77"/>
    </row>
    <row r="140" spans="1:53" ht="17.100000000000001" customHeight="1">
      <c r="A140" s="20"/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78"/>
      <c r="M140" s="78"/>
      <c r="N140" s="78"/>
      <c r="S140" s="77"/>
      <c r="T140" s="77"/>
      <c r="U140" s="77"/>
      <c r="V140" s="77"/>
      <c r="W140" s="77"/>
      <c r="X140" s="77"/>
      <c r="Y140" s="77"/>
      <c r="Z140" s="9"/>
      <c r="AA140" s="9"/>
      <c r="AB140" s="9"/>
      <c r="AC140" s="9"/>
      <c r="AD140" s="28"/>
      <c r="AE140" s="84"/>
      <c r="AF140" s="77"/>
      <c r="AG140" s="84"/>
      <c r="AH140" s="23"/>
      <c r="AI140" s="9"/>
      <c r="AJ140" s="9"/>
      <c r="AK140" s="9"/>
      <c r="AL140" s="141"/>
      <c r="AM140" s="23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7"/>
      <c r="BA140" s="77"/>
    </row>
    <row r="141" spans="1:53" ht="17.100000000000001" customHeight="1">
      <c r="A141" s="20"/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78"/>
      <c r="M141" s="78"/>
      <c r="N141" s="78"/>
      <c r="S141" s="77"/>
      <c r="T141" s="77"/>
      <c r="U141" s="77"/>
      <c r="V141" s="77"/>
      <c r="W141" s="77"/>
      <c r="X141" s="77"/>
      <c r="Y141" s="77"/>
      <c r="Z141" s="9"/>
      <c r="AA141" s="9"/>
      <c r="AB141" s="9"/>
      <c r="AC141" s="9"/>
      <c r="AD141" s="19"/>
      <c r="AE141" s="141"/>
      <c r="AF141" s="9"/>
      <c r="AG141" s="19"/>
      <c r="AH141" s="23"/>
      <c r="AI141" s="9"/>
      <c r="AJ141" s="9"/>
      <c r="AK141" s="9"/>
      <c r="AL141" s="141"/>
      <c r="AM141" s="23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7"/>
      <c r="BA141" s="77"/>
    </row>
    <row r="142" spans="1:53" ht="17.100000000000001" customHeight="1">
      <c r="A142" s="20"/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78"/>
      <c r="M142" s="78"/>
      <c r="N142" s="78"/>
      <c r="S142" s="77"/>
      <c r="T142" s="77"/>
      <c r="U142" s="77"/>
      <c r="V142" s="77"/>
      <c r="W142" s="77"/>
      <c r="X142" s="77"/>
      <c r="Y142" s="77"/>
      <c r="Z142" s="9"/>
      <c r="AA142" s="9"/>
      <c r="AB142" s="9"/>
      <c r="AC142" s="9"/>
      <c r="AD142" s="9"/>
      <c r="AE142" s="19"/>
      <c r="AF142" s="9"/>
      <c r="AG142" s="19"/>
      <c r="AH142" s="23"/>
      <c r="AI142" s="9"/>
      <c r="AJ142" s="9"/>
      <c r="AK142" s="9"/>
      <c r="AL142" s="8"/>
      <c r="AM142" s="8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27"/>
      <c r="BA142" s="77"/>
    </row>
    <row r="143" spans="1:53" ht="17.100000000000001" customHeight="1">
      <c r="A143" s="20"/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78"/>
      <c r="M143" s="78"/>
      <c r="N143" s="78"/>
      <c r="S143" s="77"/>
      <c r="T143" s="77"/>
      <c r="U143" s="77"/>
      <c r="V143" s="77"/>
      <c r="W143" s="77"/>
      <c r="X143" s="77"/>
      <c r="Y143" s="77"/>
      <c r="Z143" s="9"/>
      <c r="AA143" s="9"/>
      <c r="AB143" s="9"/>
      <c r="AC143" s="9"/>
      <c r="AD143" s="9"/>
      <c r="AE143" s="19"/>
      <c r="AF143" s="9"/>
      <c r="AG143" s="141"/>
      <c r="AH143" s="23"/>
      <c r="AI143" s="9"/>
      <c r="AJ143" s="9"/>
      <c r="AK143" s="9"/>
      <c r="AL143" s="141"/>
      <c r="AM143" s="23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7"/>
      <c r="BA143" s="77"/>
    </row>
    <row r="144" spans="1:53" ht="17.100000000000001" customHeight="1"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15:25" ht="17.100000000000001" customHeight="1"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5:25" ht="17.100000000000001" customHeight="1"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5:25" ht="17.100000000000001" customHeight="1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5:25" ht="17.100000000000001" customHeight="1"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5:25" ht="17.100000000000001" customHeight="1"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5:25" ht="17.100000000000001" customHeight="1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5:25" ht="17.100000000000001" customHeight="1"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</sheetData>
  <mergeCells count="351">
    <mergeCell ref="AC137:AD137"/>
    <mergeCell ref="AP137:AQ137"/>
    <mergeCell ref="D134:I135"/>
    <mergeCell ref="J134:O135"/>
    <mergeCell ref="P134:U135"/>
    <mergeCell ref="AR134:AU135"/>
    <mergeCell ref="AV134:AY135"/>
    <mergeCell ref="AP135:AQ135"/>
    <mergeCell ref="F136:G136"/>
    <mergeCell ref="K136:L136"/>
    <mergeCell ref="Q136:R136"/>
    <mergeCell ref="AT136:AU136"/>
    <mergeCell ref="AX136:AY136"/>
    <mergeCell ref="AC129:AD129"/>
    <mergeCell ref="AP129:AQ129"/>
    <mergeCell ref="D126:I127"/>
    <mergeCell ref="J126:O127"/>
    <mergeCell ref="P126:U127"/>
    <mergeCell ref="AR126:AU127"/>
    <mergeCell ref="AV126:AY127"/>
    <mergeCell ref="AP127:AQ127"/>
    <mergeCell ref="AX124:AY124"/>
    <mergeCell ref="AC125:AD125"/>
    <mergeCell ref="AP125:AQ125"/>
    <mergeCell ref="AT46:AU46"/>
    <mergeCell ref="AX46:AY46"/>
    <mergeCell ref="AC47:AD47"/>
    <mergeCell ref="AP47:AQ47"/>
    <mergeCell ref="F128:G128"/>
    <mergeCell ref="K128:L128"/>
    <mergeCell ref="Q128:R128"/>
    <mergeCell ref="AT128:AU128"/>
    <mergeCell ref="F124:G124"/>
    <mergeCell ref="K124:L124"/>
    <mergeCell ref="Q124:R124"/>
    <mergeCell ref="AT124:AU124"/>
    <mergeCell ref="AX128:AY128"/>
    <mergeCell ref="D122:I123"/>
    <mergeCell ref="J122:O123"/>
    <mergeCell ref="P122:U123"/>
    <mergeCell ref="AR122:AU123"/>
    <mergeCell ref="AV122:AY123"/>
    <mergeCell ref="AP123:AQ123"/>
    <mergeCell ref="AP117:AQ117"/>
    <mergeCell ref="F116:G116"/>
    <mergeCell ref="K116:L116"/>
    <mergeCell ref="Q116:R116"/>
    <mergeCell ref="AC117:AD117"/>
    <mergeCell ref="AX132:AY132"/>
    <mergeCell ref="AX42:AY42"/>
    <mergeCell ref="AC43:AD43"/>
    <mergeCell ref="AP43:AQ43"/>
    <mergeCell ref="D40:I41"/>
    <mergeCell ref="J40:O41"/>
    <mergeCell ref="P40:U41"/>
    <mergeCell ref="AR40:AU41"/>
    <mergeCell ref="AV40:AY41"/>
    <mergeCell ref="AR130:AU131"/>
    <mergeCell ref="E42:F42"/>
    <mergeCell ref="K42:L42"/>
    <mergeCell ref="R42:S42"/>
    <mergeCell ref="AT42:AU42"/>
    <mergeCell ref="G75:H75"/>
    <mergeCell ref="D44:I45"/>
    <mergeCell ref="J44:O45"/>
    <mergeCell ref="P44:U45"/>
    <mergeCell ref="AR44:AU45"/>
    <mergeCell ref="AV44:AY45"/>
    <mergeCell ref="AP45:AQ45"/>
    <mergeCell ref="E46:F46"/>
    <mergeCell ref="K46:L46"/>
    <mergeCell ref="R46:S46"/>
    <mergeCell ref="P36:U37"/>
    <mergeCell ref="AR36:AU37"/>
    <mergeCell ref="AV36:AY37"/>
    <mergeCell ref="AP37:AQ37"/>
    <mergeCell ref="AC133:AD133"/>
    <mergeCell ref="AP133:AQ133"/>
    <mergeCell ref="E38:F38"/>
    <mergeCell ref="K38:L38"/>
    <mergeCell ref="R38:S38"/>
    <mergeCell ref="K132:L132"/>
    <mergeCell ref="Q132:R132"/>
    <mergeCell ref="F132:G132"/>
    <mergeCell ref="P130:U131"/>
    <mergeCell ref="AT38:AU38"/>
    <mergeCell ref="G83:H83"/>
    <mergeCell ref="V83:W83"/>
    <mergeCell ref="G71:H71"/>
    <mergeCell ref="V71:W71"/>
    <mergeCell ref="AV130:AY131"/>
    <mergeCell ref="AP131:AQ131"/>
    <mergeCell ref="AP41:AQ41"/>
    <mergeCell ref="D130:I131"/>
    <mergeCell ref="J130:O131"/>
    <mergeCell ref="AT132:AU132"/>
    <mergeCell ref="Z6:AC6"/>
    <mergeCell ref="AV24:AY25"/>
    <mergeCell ref="AX26:AY26"/>
    <mergeCell ref="AT26:AU26"/>
    <mergeCell ref="F7:G7"/>
    <mergeCell ref="L7:M7"/>
    <mergeCell ref="AR24:AU25"/>
    <mergeCell ref="D24:I25"/>
    <mergeCell ref="J24:O25"/>
    <mergeCell ref="D8:I9"/>
    <mergeCell ref="AV8:AY9"/>
    <mergeCell ref="AP9:AQ9"/>
    <mergeCell ref="E10:F10"/>
    <mergeCell ref="K10:L10"/>
    <mergeCell ref="R10:S10"/>
    <mergeCell ref="AT10:AU10"/>
    <mergeCell ref="AX10:AY10"/>
    <mergeCell ref="J8:O9"/>
    <mergeCell ref="P8:U9"/>
    <mergeCell ref="AR8:AU9"/>
    <mergeCell ref="AV12:AY13"/>
    <mergeCell ref="AX14:AY14"/>
    <mergeCell ref="AV16:AY17"/>
    <mergeCell ref="AT18:AU18"/>
    <mergeCell ref="AP27:AQ27"/>
    <mergeCell ref="AP25:AQ25"/>
    <mergeCell ref="AC27:AD27"/>
    <mergeCell ref="Z51:AC51"/>
    <mergeCell ref="AC31:AD31"/>
    <mergeCell ref="AP31:AQ31"/>
    <mergeCell ref="AG56:AH56"/>
    <mergeCell ref="AT56:AU56"/>
    <mergeCell ref="D28:I29"/>
    <mergeCell ref="J28:O29"/>
    <mergeCell ref="P28:U29"/>
    <mergeCell ref="P24:U25"/>
    <mergeCell ref="AR28:AU29"/>
    <mergeCell ref="E26:F26"/>
    <mergeCell ref="K26:L26"/>
    <mergeCell ref="R26:S26"/>
    <mergeCell ref="P32:U33"/>
    <mergeCell ref="AR32:AU33"/>
    <mergeCell ref="AP33:AQ33"/>
    <mergeCell ref="E34:F34"/>
    <mergeCell ref="K34:L34"/>
    <mergeCell ref="R34:S34"/>
    <mergeCell ref="AT34:AU34"/>
    <mergeCell ref="AC35:AD35"/>
    <mergeCell ref="D114:I115"/>
    <mergeCell ref="J114:O115"/>
    <mergeCell ref="P114:U115"/>
    <mergeCell ref="AP115:AQ115"/>
    <mergeCell ref="AR114:AU115"/>
    <mergeCell ref="AV114:AY115"/>
    <mergeCell ref="AT116:AU116"/>
    <mergeCell ref="AX116:AY116"/>
    <mergeCell ref="AT88:AU88"/>
    <mergeCell ref="AX100:AY100"/>
    <mergeCell ref="AT92:AU92"/>
    <mergeCell ref="D98:I99"/>
    <mergeCell ref="J98:O99"/>
    <mergeCell ref="P98:U99"/>
    <mergeCell ref="AR98:AU99"/>
    <mergeCell ref="AV98:AY99"/>
    <mergeCell ref="AP99:AQ99"/>
    <mergeCell ref="AG92:AH92"/>
    <mergeCell ref="L97:M97"/>
    <mergeCell ref="R97:S97"/>
    <mergeCell ref="AC101:AD101"/>
    <mergeCell ref="AP101:AQ101"/>
    <mergeCell ref="D102:I103"/>
    <mergeCell ref="J102:O103"/>
    <mergeCell ref="AC11:AD11"/>
    <mergeCell ref="AP11:AQ11"/>
    <mergeCell ref="D12:I13"/>
    <mergeCell ref="J12:O13"/>
    <mergeCell ref="P12:U13"/>
    <mergeCell ref="AR12:AU13"/>
    <mergeCell ref="AC15:AD15"/>
    <mergeCell ref="AP15:AQ15"/>
    <mergeCell ref="D20:I21"/>
    <mergeCell ref="J20:O21"/>
    <mergeCell ref="P20:U21"/>
    <mergeCell ref="AR20:AU21"/>
    <mergeCell ref="AP13:AQ13"/>
    <mergeCell ref="E14:F14"/>
    <mergeCell ref="K14:L14"/>
    <mergeCell ref="R14:S14"/>
    <mergeCell ref="AT14:AU14"/>
    <mergeCell ref="AP17:AQ17"/>
    <mergeCell ref="E18:F18"/>
    <mergeCell ref="K18:L18"/>
    <mergeCell ref="R18:S18"/>
    <mergeCell ref="AX18:AY18"/>
    <mergeCell ref="AC23:AD23"/>
    <mergeCell ref="AP23:AQ23"/>
    <mergeCell ref="D16:I17"/>
    <mergeCell ref="J16:O17"/>
    <mergeCell ref="P16:U17"/>
    <mergeCell ref="AR16:AU17"/>
    <mergeCell ref="AC19:AD19"/>
    <mergeCell ref="AP19:AQ19"/>
    <mergeCell ref="AV20:AY21"/>
    <mergeCell ref="AP21:AQ21"/>
    <mergeCell ref="E22:F22"/>
    <mergeCell ref="K22:L22"/>
    <mergeCell ref="R22:S22"/>
    <mergeCell ref="AT22:AU22"/>
    <mergeCell ref="AX22:AY22"/>
    <mergeCell ref="D53:M54"/>
    <mergeCell ref="O53:X54"/>
    <mergeCell ref="AV53:AY54"/>
    <mergeCell ref="AT54:AU54"/>
    <mergeCell ref="G55:H55"/>
    <mergeCell ref="V55:W55"/>
    <mergeCell ref="AX55:AY55"/>
    <mergeCell ref="AV28:AY29"/>
    <mergeCell ref="AP29:AQ29"/>
    <mergeCell ref="E30:F30"/>
    <mergeCell ref="K30:L30"/>
    <mergeCell ref="R30:S30"/>
    <mergeCell ref="AT30:AU30"/>
    <mergeCell ref="AX30:AY30"/>
    <mergeCell ref="D32:I33"/>
    <mergeCell ref="J32:O33"/>
    <mergeCell ref="AV32:AY33"/>
    <mergeCell ref="AX34:AY34"/>
    <mergeCell ref="AP35:AQ35"/>
    <mergeCell ref="AX38:AY38"/>
    <mergeCell ref="AC39:AD39"/>
    <mergeCell ref="AP39:AQ39"/>
    <mergeCell ref="D36:I37"/>
    <mergeCell ref="J36:O37"/>
    <mergeCell ref="G63:H63"/>
    <mergeCell ref="V63:W63"/>
    <mergeCell ref="AX63:AY63"/>
    <mergeCell ref="AX59:AY59"/>
    <mergeCell ref="D57:M58"/>
    <mergeCell ref="AG64:AH64"/>
    <mergeCell ref="AT64:AU64"/>
    <mergeCell ref="O61:X62"/>
    <mergeCell ref="AV61:AY62"/>
    <mergeCell ref="AT62:AU62"/>
    <mergeCell ref="AT60:AU60"/>
    <mergeCell ref="O57:X58"/>
    <mergeCell ref="AV57:AY58"/>
    <mergeCell ref="AT58:AU58"/>
    <mergeCell ref="G59:H59"/>
    <mergeCell ref="V59:W59"/>
    <mergeCell ref="AG60:AH60"/>
    <mergeCell ref="D61:M62"/>
    <mergeCell ref="V75:W75"/>
    <mergeCell ref="AX75:AY75"/>
    <mergeCell ref="AG76:AH76"/>
    <mergeCell ref="AT76:AU76"/>
    <mergeCell ref="D77:M78"/>
    <mergeCell ref="O77:X78"/>
    <mergeCell ref="AV77:AY78"/>
    <mergeCell ref="AT78:AU78"/>
    <mergeCell ref="AT66:AU66"/>
    <mergeCell ref="AX71:AY71"/>
    <mergeCell ref="AG72:AH72"/>
    <mergeCell ref="AT72:AU72"/>
    <mergeCell ref="AT68:AU68"/>
    <mergeCell ref="AG68:AH68"/>
    <mergeCell ref="D73:M74"/>
    <mergeCell ref="O73:X74"/>
    <mergeCell ref="AV73:AY74"/>
    <mergeCell ref="AT74:AU74"/>
    <mergeCell ref="D69:M70"/>
    <mergeCell ref="O69:X70"/>
    <mergeCell ref="AV69:AY70"/>
    <mergeCell ref="AT70:AU70"/>
    <mergeCell ref="O65:X66"/>
    <mergeCell ref="V67:W67"/>
    <mergeCell ref="G79:H79"/>
    <mergeCell ref="V79:W79"/>
    <mergeCell ref="AX79:AY79"/>
    <mergeCell ref="AG80:AH80"/>
    <mergeCell ref="AT80:AU80"/>
    <mergeCell ref="D81:M82"/>
    <mergeCell ref="O81:X82"/>
    <mergeCell ref="AV81:AY82"/>
    <mergeCell ref="AT82:AU82"/>
    <mergeCell ref="G91:H91"/>
    <mergeCell ref="F100:G100"/>
    <mergeCell ref="K100:L100"/>
    <mergeCell ref="Q100:R100"/>
    <mergeCell ref="AT100:AU100"/>
    <mergeCell ref="AC105:AD105"/>
    <mergeCell ref="AP105:AQ105"/>
    <mergeCell ref="AX83:AY83"/>
    <mergeCell ref="AG84:AH84"/>
    <mergeCell ref="AT84:AU84"/>
    <mergeCell ref="D89:M90"/>
    <mergeCell ref="O89:X90"/>
    <mergeCell ref="AV89:AY90"/>
    <mergeCell ref="AT90:AU90"/>
    <mergeCell ref="D85:M86"/>
    <mergeCell ref="AX91:AY91"/>
    <mergeCell ref="AG88:AH88"/>
    <mergeCell ref="G87:H87"/>
    <mergeCell ref="O85:X86"/>
    <mergeCell ref="AT86:AU86"/>
    <mergeCell ref="V87:W87"/>
    <mergeCell ref="Z96:AC96"/>
    <mergeCell ref="V91:W91"/>
    <mergeCell ref="AV102:AY103"/>
    <mergeCell ref="AP103:AQ103"/>
    <mergeCell ref="F104:G104"/>
    <mergeCell ref="K104:L104"/>
    <mergeCell ref="Q104:R104"/>
    <mergeCell ref="AT104:AU104"/>
    <mergeCell ref="AX104:AY104"/>
    <mergeCell ref="AV106:AY107"/>
    <mergeCell ref="AP107:AQ107"/>
    <mergeCell ref="P102:U103"/>
    <mergeCell ref="AR102:AU103"/>
    <mergeCell ref="AC113:AD113"/>
    <mergeCell ref="AP113:AQ113"/>
    <mergeCell ref="D106:I107"/>
    <mergeCell ref="J106:O107"/>
    <mergeCell ref="P106:U107"/>
    <mergeCell ref="AR106:AU107"/>
    <mergeCell ref="AC109:AD109"/>
    <mergeCell ref="AP109:AQ109"/>
    <mergeCell ref="AV110:AY111"/>
    <mergeCell ref="AP111:AQ111"/>
    <mergeCell ref="F112:G112"/>
    <mergeCell ref="K112:L112"/>
    <mergeCell ref="Q112:R112"/>
    <mergeCell ref="AT112:AU112"/>
    <mergeCell ref="AX112:AY112"/>
    <mergeCell ref="D110:I111"/>
    <mergeCell ref="J110:O111"/>
    <mergeCell ref="P110:U111"/>
    <mergeCell ref="AR110:AU111"/>
    <mergeCell ref="F108:G108"/>
    <mergeCell ref="K108:L108"/>
    <mergeCell ref="Q108:R108"/>
    <mergeCell ref="AT108:AU108"/>
    <mergeCell ref="AX108:AY108"/>
    <mergeCell ref="F120:G120"/>
    <mergeCell ref="K120:L120"/>
    <mergeCell ref="Q120:R120"/>
    <mergeCell ref="AT120:AU120"/>
    <mergeCell ref="AX120:AY120"/>
    <mergeCell ref="AC121:AD121"/>
    <mergeCell ref="AP121:AQ121"/>
    <mergeCell ref="D118:I119"/>
    <mergeCell ref="J118:O119"/>
    <mergeCell ref="P118:U119"/>
    <mergeCell ref="AR118:AU119"/>
    <mergeCell ref="AV118:AY119"/>
    <mergeCell ref="AP119:AQ11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3" manualBreakCount="3">
    <brk id="94" max="52" man="1"/>
    <brk id="137" max="52" man="1"/>
    <brk id="138" max="4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AU183"/>
  <sheetViews>
    <sheetView view="pageBreakPreview" zoomScale="85" zoomScaleNormal="75" zoomScaleSheetLayoutView="85" workbookViewId="0">
      <selection activeCell="AW11" sqref="AW11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2" width="2.375" style="50" customWidth="1"/>
    <col min="13" max="13" width="3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1120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7890</v>
      </c>
      <c r="C8" s="6" t="s">
        <v>1385</v>
      </c>
      <c r="D8" s="188" t="s">
        <v>1427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1"/>
      <c r="AQ8" s="32"/>
      <c r="AR8" s="33"/>
      <c r="AS8" s="296">
        <f>ROUND(L10,0)</f>
        <v>34</v>
      </c>
      <c r="AT8" s="182" t="s">
        <v>2613</v>
      </c>
    </row>
    <row r="9" spans="1:47" ht="17.100000000000001" customHeight="1">
      <c r="A9" s="4">
        <v>15</v>
      </c>
      <c r="B9" s="5">
        <v>7891</v>
      </c>
      <c r="C9" s="6" t="s">
        <v>1386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2622</v>
      </c>
      <c r="AQ9" s="186">
        <v>1</v>
      </c>
      <c r="AR9" s="187"/>
      <c r="AS9" s="296">
        <f>ROUND(L10*AQ9,0)</f>
        <v>34</v>
      </c>
      <c r="AT9" s="22"/>
    </row>
    <row r="10" spans="1:47" ht="17.100000000000001" customHeight="1">
      <c r="A10" s="4">
        <v>15</v>
      </c>
      <c r="B10" s="5">
        <v>7892</v>
      </c>
      <c r="C10" s="6" t="s">
        <v>2347</v>
      </c>
      <c r="D10" s="139"/>
      <c r="E10" s="140"/>
      <c r="F10" s="140"/>
      <c r="G10" s="103"/>
      <c r="H10" s="104"/>
      <c r="I10" s="104"/>
      <c r="J10" s="104"/>
      <c r="K10" s="104"/>
      <c r="L10" s="297">
        <f>'[1]1居宅介護(家援、単一日中)'!L29-'[1]1居宅介護(家援、単一日中)'!L25</f>
        <v>34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1"/>
      <c r="AQ10" s="32"/>
      <c r="AR10" s="33"/>
      <c r="AS10" s="296">
        <f>ROUND(L10*X11,0)</f>
        <v>31</v>
      </c>
      <c r="AT10" s="22"/>
    </row>
    <row r="11" spans="1:47" ht="17.100000000000001" customHeight="1">
      <c r="A11" s="4">
        <v>15</v>
      </c>
      <c r="B11" s="5">
        <v>7893</v>
      </c>
      <c r="C11" s="6" t="s">
        <v>2348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0.9</v>
      </c>
      <c r="Y11" s="187"/>
      <c r="Z11" s="35" t="s">
        <v>2621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2622</v>
      </c>
      <c r="AQ11" s="186">
        <v>1</v>
      </c>
      <c r="AR11" s="187"/>
      <c r="AS11" s="18">
        <f>ROUND(ROUND(L10*X11,0)*AQ11,0)</f>
        <v>31</v>
      </c>
      <c r="AT11" s="22"/>
    </row>
    <row r="12" spans="1:47" ht="17.100000000000001" customHeight="1">
      <c r="A12" s="4">
        <v>15</v>
      </c>
      <c r="B12" s="5">
        <v>7894</v>
      </c>
      <c r="C12" s="6" t="s">
        <v>849</v>
      </c>
      <c r="D12" s="188" t="s">
        <v>1483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0" t="s">
        <v>2625</v>
      </c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1"/>
      <c r="AQ12" s="32"/>
      <c r="AR12" s="33"/>
      <c r="AS12" s="296">
        <f>ROUND(L14,0)</f>
        <v>68</v>
      </c>
      <c r="AT12" s="22"/>
    </row>
    <row r="13" spans="1:47" ht="17.100000000000001" customHeight="1">
      <c r="A13" s="4">
        <v>15</v>
      </c>
      <c r="B13" s="5">
        <v>7895</v>
      </c>
      <c r="C13" s="6" t="s">
        <v>850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2621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2622</v>
      </c>
      <c r="AQ13" s="186">
        <v>1</v>
      </c>
      <c r="AR13" s="187"/>
      <c r="AS13" s="296">
        <f>ROUND(L14*AQ13,0)</f>
        <v>68</v>
      </c>
      <c r="AT13" s="22"/>
    </row>
    <row r="14" spans="1:47" ht="17.100000000000001" customHeight="1">
      <c r="A14" s="4">
        <v>15</v>
      </c>
      <c r="B14" s="5">
        <v>7896</v>
      </c>
      <c r="C14" s="6" t="s">
        <v>2349</v>
      </c>
      <c r="D14" s="139"/>
      <c r="E14" s="140"/>
      <c r="F14" s="140"/>
      <c r="G14" s="103"/>
      <c r="H14" s="104"/>
      <c r="I14" s="104"/>
      <c r="J14" s="104"/>
      <c r="K14" s="104"/>
      <c r="L14" s="297">
        <f>L10*2</f>
        <v>68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1"/>
      <c r="AQ14" s="32"/>
      <c r="AR14" s="33"/>
      <c r="AS14" s="296">
        <f>ROUND(L14*X15,0)</f>
        <v>61</v>
      </c>
      <c r="AT14" s="22"/>
    </row>
    <row r="15" spans="1:47" ht="17.100000000000001" customHeight="1">
      <c r="A15" s="4">
        <v>15</v>
      </c>
      <c r="B15" s="5">
        <v>7897</v>
      </c>
      <c r="C15" s="6" t="s">
        <v>2350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0.9</v>
      </c>
      <c r="Y15" s="187"/>
      <c r="Z15" s="35" t="s">
        <v>2621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2622</v>
      </c>
      <c r="AQ15" s="186">
        <v>1</v>
      </c>
      <c r="AR15" s="187"/>
      <c r="AS15" s="18">
        <f>ROUND(ROUND(L14*X15,0)*AQ15,0)</f>
        <v>61</v>
      </c>
      <c r="AT15" s="22"/>
    </row>
    <row r="16" spans="1:47" ht="17.100000000000001" customHeight="1">
      <c r="A16" s="4">
        <v>15</v>
      </c>
      <c r="B16" s="5">
        <v>7898</v>
      </c>
      <c r="C16" s="6" t="s">
        <v>1387</v>
      </c>
      <c r="D16" s="188" t="s">
        <v>2553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1"/>
      <c r="AQ16" s="32"/>
      <c r="AR16" s="33"/>
      <c r="AS16" s="296">
        <f>ROUND(L18,0)</f>
        <v>102</v>
      </c>
      <c r="AT16" s="22"/>
    </row>
    <row r="17" spans="1:46" ht="17.100000000000001" customHeight="1">
      <c r="A17" s="4">
        <v>15</v>
      </c>
      <c r="B17" s="5">
        <v>7899</v>
      </c>
      <c r="C17" s="6" t="s">
        <v>1388</v>
      </c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2622</v>
      </c>
      <c r="AQ17" s="186">
        <v>1</v>
      </c>
      <c r="AR17" s="187"/>
      <c r="AS17" s="296">
        <f>ROUND(L18*AQ17,0)</f>
        <v>102</v>
      </c>
      <c r="AT17" s="22"/>
    </row>
    <row r="18" spans="1:46" ht="17.100000000000001" customHeight="1">
      <c r="A18" s="4">
        <v>15</v>
      </c>
      <c r="B18" s="5">
        <v>7900</v>
      </c>
      <c r="C18" s="6" t="s">
        <v>2351</v>
      </c>
      <c r="D18" s="139"/>
      <c r="E18" s="140"/>
      <c r="F18" s="140"/>
      <c r="G18" s="103"/>
      <c r="H18" s="104"/>
      <c r="I18" s="104"/>
      <c r="J18" s="104"/>
      <c r="K18" s="104"/>
      <c r="L18" s="297">
        <f>L10*3</f>
        <v>102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1"/>
      <c r="AQ18" s="32"/>
      <c r="AR18" s="33"/>
      <c r="AS18" s="296">
        <f>ROUND(L18*X19,0)</f>
        <v>92</v>
      </c>
      <c r="AT18" s="22"/>
    </row>
    <row r="19" spans="1:46" ht="17.100000000000001" customHeight="1">
      <c r="A19" s="4">
        <v>15</v>
      </c>
      <c r="B19" s="5">
        <v>7901</v>
      </c>
      <c r="C19" s="6" t="s">
        <v>2352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0.9</v>
      </c>
      <c r="Y19" s="187"/>
      <c r="Z19" s="35" t="s">
        <v>2621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2622</v>
      </c>
      <c r="AQ19" s="186">
        <v>1</v>
      </c>
      <c r="AR19" s="187"/>
      <c r="AS19" s="18">
        <f>ROUND(ROUND(L18*X19,0)*AQ19,0)</f>
        <v>92</v>
      </c>
      <c r="AT19" s="22"/>
    </row>
    <row r="20" spans="1:46" ht="17.100000000000001" customHeight="1">
      <c r="A20" s="4">
        <v>15</v>
      </c>
      <c r="B20" s="5">
        <v>7902</v>
      </c>
      <c r="C20" s="6" t="s">
        <v>851</v>
      </c>
      <c r="D20" s="188" t="s">
        <v>2554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1"/>
      <c r="AQ20" s="32"/>
      <c r="AR20" s="33"/>
      <c r="AS20" s="296">
        <f>ROUND(L22,0)</f>
        <v>136</v>
      </c>
      <c r="AT20" s="22"/>
    </row>
    <row r="21" spans="1:46" ht="17.100000000000001" customHeight="1">
      <c r="A21" s="4">
        <v>15</v>
      </c>
      <c r="B21" s="5">
        <v>7903</v>
      </c>
      <c r="C21" s="6" t="s">
        <v>512</v>
      </c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2621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2622</v>
      </c>
      <c r="AQ21" s="186">
        <v>1</v>
      </c>
      <c r="AR21" s="187"/>
      <c r="AS21" s="296">
        <f>ROUND(L22*AQ21,0)</f>
        <v>136</v>
      </c>
      <c r="AT21" s="22"/>
    </row>
    <row r="22" spans="1:46" ht="17.100000000000001" customHeight="1">
      <c r="A22" s="4">
        <v>15</v>
      </c>
      <c r="B22" s="5">
        <v>7904</v>
      </c>
      <c r="C22" s="6" t="s">
        <v>2353</v>
      </c>
      <c r="D22" s="139"/>
      <c r="E22" s="140"/>
      <c r="F22" s="140"/>
      <c r="G22" s="103"/>
      <c r="H22" s="104"/>
      <c r="I22" s="104"/>
      <c r="J22" s="104"/>
      <c r="K22" s="104"/>
      <c r="L22" s="297">
        <f>L10*4</f>
        <v>136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1"/>
      <c r="AQ22" s="32"/>
      <c r="AR22" s="33"/>
      <c r="AS22" s="296">
        <f>ROUND(L22*X23,0)</f>
        <v>122</v>
      </c>
      <c r="AT22" s="22"/>
    </row>
    <row r="23" spans="1:46" ht="17.100000000000001" customHeight="1">
      <c r="A23" s="4">
        <v>15</v>
      </c>
      <c r="B23" s="5">
        <v>7905</v>
      </c>
      <c r="C23" s="6" t="s">
        <v>2354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0.9</v>
      </c>
      <c r="Y23" s="187"/>
      <c r="Z23" s="35" t="s">
        <v>2621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2622</v>
      </c>
      <c r="AQ23" s="186">
        <v>1</v>
      </c>
      <c r="AR23" s="187"/>
      <c r="AS23" s="18">
        <f>ROUND(ROUND(L22*X23,0)*AQ23,0)</f>
        <v>122</v>
      </c>
      <c r="AT23" s="22"/>
    </row>
    <row r="24" spans="1:46" ht="17.100000000000001" customHeight="1">
      <c r="A24" s="4">
        <v>15</v>
      </c>
      <c r="B24" s="5">
        <v>7906</v>
      </c>
      <c r="C24" s="6" t="s">
        <v>1389</v>
      </c>
      <c r="D24" s="188" t="s">
        <v>2555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31"/>
      <c r="AQ24" s="32"/>
      <c r="AR24" s="33"/>
      <c r="AS24" s="296">
        <f>ROUND(L26,0)</f>
        <v>170</v>
      </c>
      <c r="AT24" s="22"/>
    </row>
    <row r="25" spans="1:46" ht="17.100000000000001" customHeight="1">
      <c r="A25" s="4">
        <v>15</v>
      </c>
      <c r="B25" s="5">
        <v>7907</v>
      </c>
      <c r="C25" s="6" t="s">
        <v>1390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2621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2622</v>
      </c>
      <c r="AQ25" s="186">
        <v>1</v>
      </c>
      <c r="AR25" s="187"/>
      <c r="AS25" s="296">
        <f>ROUND(L26*AQ25,0)</f>
        <v>170</v>
      </c>
      <c r="AT25" s="22"/>
    </row>
    <row r="26" spans="1:46" ht="17.100000000000001" customHeight="1">
      <c r="A26" s="4">
        <v>15</v>
      </c>
      <c r="B26" s="5">
        <v>7908</v>
      </c>
      <c r="C26" s="6" t="s">
        <v>2355</v>
      </c>
      <c r="D26" s="139"/>
      <c r="E26" s="140"/>
      <c r="F26" s="140"/>
      <c r="G26" s="103"/>
      <c r="H26" s="104"/>
      <c r="I26" s="104"/>
      <c r="J26" s="104"/>
      <c r="K26" s="104"/>
      <c r="L26" s="297">
        <f>L10*5</f>
        <v>170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1"/>
      <c r="AQ26" s="32"/>
      <c r="AR26" s="33"/>
      <c r="AS26" s="296">
        <f>ROUND(L26*X27,0)</f>
        <v>153</v>
      </c>
      <c r="AT26" s="22"/>
    </row>
    <row r="27" spans="1:46" ht="17.100000000000001" customHeight="1">
      <c r="A27" s="4">
        <v>15</v>
      </c>
      <c r="B27" s="5">
        <v>7909</v>
      </c>
      <c r="C27" s="6" t="s">
        <v>2356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0.9</v>
      </c>
      <c r="Y27" s="187"/>
      <c r="Z27" s="35" t="s">
        <v>2621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2622</v>
      </c>
      <c r="AQ27" s="186">
        <v>1</v>
      </c>
      <c r="AR27" s="187"/>
      <c r="AS27" s="18">
        <f>ROUND(ROUND(L26*X27,0)*AQ27,0)</f>
        <v>153</v>
      </c>
      <c r="AT27" s="22"/>
    </row>
    <row r="28" spans="1:46" ht="17.100000000000001" customHeight="1">
      <c r="A28" s="4">
        <v>15</v>
      </c>
      <c r="B28" s="5">
        <v>7910</v>
      </c>
      <c r="C28" s="6" t="s">
        <v>513</v>
      </c>
      <c r="D28" s="188" t="s">
        <v>2556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1"/>
      <c r="AQ28" s="32"/>
      <c r="AR28" s="33"/>
      <c r="AS28" s="296">
        <f>ROUND(L30,0)</f>
        <v>204</v>
      </c>
      <c r="AT28" s="22"/>
    </row>
    <row r="29" spans="1:46" ht="17.100000000000001" customHeight="1">
      <c r="A29" s="4">
        <v>15</v>
      </c>
      <c r="B29" s="5">
        <v>7911</v>
      </c>
      <c r="C29" s="6" t="s">
        <v>514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2622</v>
      </c>
      <c r="AQ29" s="186">
        <v>1</v>
      </c>
      <c r="AR29" s="187"/>
      <c r="AS29" s="296">
        <f>ROUND(L30*AQ29,0)</f>
        <v>204</v>
      </c>
      <c r="AT29" s="22"/>
    </row>
    <row r="30" spans="1:46" ht="17.100000000000001" customHeight="1">
      <c r="A30" s="4">
        <v>15</v>
      </c>
      <c r="B30" s="5">
        <v>7912</v>
      </c>
      <c r="C30" s="6" t="s">
        <v>2357</v>
      </c>
      <c r="D30" s="139"/>
      <c r="E30" s="140"/>
      <c r="F30" s="140"/>
      <c r="G30" s="103"/>
      <c r="H30" s="104"/>
      <c r="I30" s="104"/>
      <c r="J30" s="104"/>
      <c r="K30" s="104"/>
      <c r="L30" s="297">
        <f>L10*6</f>
        <v>204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1"/>
      <c r="AQ30" s="32"/>
      <c r="AR30" s="33"/>
      <c r="AS30" s="296">
        <f>ROUND(L30*X31,0)</f>
        <v>184</v>
      </c>
      <c r="AT30" s="22"/>
    </row>
    <row r="31" spans="1:46" ht="17.100000000000001" customHeight="1">
      <c r="A31" s="4">
        <v>15</v>
      </c>
      <c r="B31" s="5">
        <v>7913</v>
      </c>
      <c r="C31" s="6" t="s">
        <v>2358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0.9</v>
      </c>
      <c r="Y31" s="187"/>
      <c r="Z31" s="35" t="s">
        <v>2621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2622</v>
      </c>
      <c r="AQ31" s="186">
        <v>1</v>
      </c>
      <c r="AR31" s="187"/>
      <c r="AS31" s="18">
        <f>ROUND(ROUND(L30*X31,0)*AQ31,0)</f>
        <v>184</v>
      </c>
      <c r="AT31" s="22"/>
    </row>
    <row r="32" spans="1:46" ht="17.100000000000001" customHeight="1">
      <c r="A32" s="4">
        <v>15</v>
      </c>
      <c r="B32" s="5">
        <v>7914</v>
      </c>
      <c r="C32" s="6" t="s">
        <v>1391</v>
      </c>
      <c r="D32" s="188" t="s">
        <v>2557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1"/>
      <c r="AQ32" s="32"/>
      <c r="AR32" s="33"/>
      <c r="AS32" s="296">
        <f>ROUND(L34,0)</f>
        <v>238</v>
      </c>
      <c r="AT32" s="22"/>
    </row>
    <row r="33" spans="1:46" ht="17.100000000000001" customHeight="1">
      <c r="A33" s="4">
        <v>15</v>
      </c>
      <c r="B33" s="5">
        <v>7915</v>
      </c>
      <c r="C33" s="6" t="s">
        <v>1392</v>
      </c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2622</v>
      </c>
      <c r="AQ33" s="186">
        <v>1</v>
      </c>
      <c r="AR33" s="187"/>
      <c r="AS33" s="296">
        <f>ROUND(L34*AQ33,0)</f>
        <v>238</v>
      </c>
      <c r="AT33" s="22"/>
    </row>
    <row r="34" spans="1:46" ht="17.100000000000001" customHeight="1">
      <c r="A34" s="4">
        <v>15</v>
      </c>
      <c r="B34" s="5">
        <v>7916</v>
      </c>
      <c r="C34" s="6" t="s">
        <v>2359</v>
      </c>
      <c r="D34" s="139"/>
      <c r="E34" s="140"/>
      <c r="F34" s="140"/>
      <c r="G34" s="103"/>
      <c r="H34" s="104"/>
      <c r="I34" s="104"/>
      <c r="J34" s="104"/>
      <c r="K34" s="104"/>
      <c r="L34" s="297">
        <f>L10*7</f>
        <v>238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1"/>
      <c r="AQ34" s="32"/>
      <c r="AR34" s="33"/>
      <c r="AS34" s="296">
        <f>ROUND(L34*X35,0)</f>
        <v>214</v>
      </c>
      <c r="AT34" s="22"/>
    </row>
    <row r="35" spans="1:46" ht="17.100000000000001" customHeight="1">
      <c r="A35" s="4">
        <v>15</v>
      </c>
      <c r="B35" s="5">
        <v>7917</v>
      </c>
      <c r="C35" s="6" t="s">
        <v>2360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0.9</v>
      </c>
      <c r="Y35" s="187"/>
      <c r="Z35" s="35" t="s">
        <v>2621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2622</v>
      </c>
      <c r="AQ35" s="186">
        <v>1</v>
      </c>
      <c r="AR35" s="187"/>
      <c r="AS35" s="18">
        <f>ROUND(ROUND(L34*X35,0)*AQ35,0)</f>
        <v>214</v>
      </c>
      <c r="AT35" s="22"/>
    </row>
    <row r="36" spans="1:46" ht="17.100000000000001" customHeight="1">
      <c r="A36" s="4">
        <v>15</v>
      </c>
      <c r="B36" s="5">
        <v>7918</v>
      </c>
      <c r="C36" s="6" t="s">
        <v>515</v>
      </c>
      <c r="D36" s="188" t="s">
        <v>2558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1"/>
      <c r="AQ36" s="32"/>
      <c r="AR36" s="33"/>
      <c r="AS36" s="296">
        <f>ROUND(L38,0)</f>
        <v>272</v>
      </c>
      <c r="AT36" s="22"/>
    </row>
    <row r="37" spans="1:46" ht="17.100000000000001" customHeight="1">
      <c r="A37" s="4">
        <v>15</v>
      </c>
      <c r="B37" s="5">
        <v>7919</v>
      </c>
      <c r="C37" s="6" t="s">
        <v>516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2621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2622</v>
      </c>
      <c r="AQ37" s="186">
        <v>1</v>
      </c>
      <c r="AR37" s="187"/>
      <c r="AS37" s="296">
        <f>ROUND(L38*AQ37,0)</f>
        <v>272</v>
      </c>
      <c r="AT37" s="22"/>
    </row>
    <row r="38" spans="1:46" ht="17.100000000000001" customHeight="1">
      <c r="A38" s="4">
        <v>15</v>
      </c>
      <c r="B38" s="5">
        <v>7920</v>
      </c>
      <c r="C38" s="6" t="s">
        <v>2361</v>
      </c>
      <c r="D38" s="139"/>
      <c r="E38" s="140"/>
      <c r="F38" s="140"/>
      <c r="G38" s="103"/>
      <c r="H38" s="104"/>
      <c r="I38" s="104"/>
      <c r="J38" s="104"/>
      <c r="K38" s="104"/>
      <c r="L38" s="297">
        <f>L10*8</f>
        <v>272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31"/>
      <c r="AQ38" s="32"/>
      <c r="AR38" s="33"/>
      <c r="AS38" s="296">
        <f>ROUND(L38*X39,0)</f>
        <v>245</v>
      </c>
      <c r="AT38" s="22"/>
    </row>
    <row r="39" spans="1:46" ht="17.100000000000001" customHeight="1">
      <c r="A39" s="4">
        <v>15</v>
      </c>
      <c r="B39" s="5">
        <v>7921</v>
      </c>
      <c r="C39" s="6" t="s">
        <v>2362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0.9</v>
      </c>
      <c r="Y39" s="187"/>
      <c r="Z39" s="35" t="s">
        <v>2621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2622</v>
      </c>
      <c r="AQ39" s="186">
        <v>1</v>
      </c>
      <c r="AR39" s="187"/>
      <c r="AS39" s="18">
        <f>ROUND(ROUND(L38*X39,0)*AQ39,0)</f>
        <v>245</v>
      </c>
      <c r="AT39" s="22"/>
    </row>
    <row r="40" spans="1:46" ht="17.100000000000001" customHeight="1">
      <c r="A40" s="4">
        <v>15</v>
      </c>
      <c r="B40" s="5">
        <v>7922</v>
      </c>
      <c r="C40" s="6" t="s">
        <v>1393</v>
      </c>
      <c r="D40" s="188" t="s">
        <v>2559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31"/>
      <c r="AQ40" s="32"/>
      <c r="AR40" s="33"/>
      <c r="AS40" s="296">
        <f>ROUND(L42,0)</f>
        <v>306</v>
      </c>
      <c r="AT40" s="22"/>
    </row>
    <row r="41" spans="1:46" ht="17.100000000000001" customHeight="1">
      <c r="A41" s="4">
        <v>15</v>
      </c>
      <c r="B41" s="5">
        <v>7923</v>
      </c>
      <c r="C41" s="6" t="s">
        <v>1394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2621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2622</v>
      </c>
      <c r="AQ41" s="186">
        <v>1</v>
      </c>
      <c r="AR41" s="187"/>
      <c r="AS41" s="296">
        <f>ROUND(L42*AQ41,0)</f>
        <v>306</v>
      </c>
      <c r="AT41" s="22"/>
    </row>
    <row r="42" spans="1:46" ht="17.100000000000001" customHeight="1">
      <c r="A42" s="4">
        <v>15</v>
      </c>
      <c r="B42" s="5">
        <v>7924</v>
      </c>
      <c r="C42" s="6" t="s">
        <v>2363</v>
      </c>
      <c r="D42" s="139"/>
      <c r="E42" s="140"/>
      <c r="F42" s="140"/>
      <c r="G42" s="103"/>
      <c r="H42" s="104"/>
      <c r="I42" s="104"/>
      <c r="J42" s="104"/>
      <c r="K42" s="104"/>
      <c r="L42" s="297">
        <f>L10*9</f>
        <v>306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31"/>
      <c r="AQ42" s="32"/>
      <c r="AR42" s="33"/>
      <c r="AS42" s="296">
        <f>ROUND(L42*X43,0)</f>
        <v>275</v>
      </c>
      <c r="AT42" s="22"/>
    </row>
    <row r="43" spans="1:46" ht="17.100000000000001" customHeight="1">
      <c r="A43" s="4">
        <v>15</v>
      </c>
      <c r="B43" s="5">
        <v>7925</v>
      </c>
      <c r="C43" s="6" t="s">
        <v>2364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0.9</v>
      </c>
      <c r="Y43" s="187"/>
      <c r="Z43" s="35" t="s">
        <v>2621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2622</v>
      </c>
      <c r="AQ43" s="186">
        <v>1</v>
      </c>
      <c r="AR43" s="187"/>
      <c r="AS43" s="18">
        <f>ROUND(ROUND(L42*X43,0)*AQ43,0)</f>
        <v>275</v>
      </c>
      <c r="AT43" s="22"/>
    </row>
    <row r="44" spans="1:46" ht="17.100000000000001" customHeight="1">
      <c r="A44" s="4">
        <v>15</v>
      </c>
      <c r="B44" s="5">
        <v>7926</v>
      </c>
      <c r="C44" s="6" t="s">
        <v>517</v>
      </c>
      <c r="D44" s="188" t="s">
        <v>2560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31"/>
      <c r="AQ44" s="32"/>
      <c r="AR44" s="33"/>
      <c r="AS44" s="296">
        <f>ROUND(L46,0)</f>
        <v>340</v>
      </c>
      <c r="AT44" s="22"/>
    </row>
    <row r="45" spans="1:46" ht="17.100000000000001" customHeight="1">
      <c r="A45" s="4">
        <v>15</v>
      </c>
      <c r="B45" s="5">
        <v>7927</v>
      </c>
      <c r="C45" s="6" t="s">
        <v>518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2621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2622</v>
      </c>
      <c r="AQ45" s="186">
        <v>1</v>
      </c>
      <c r="AR45" s="187"/>
      <c r="AS45" s="296">
        <f>ROUND(L46*AQ45,0)</f>
        <v>340</v>
      </c>
      <c r="AT45" s="22"/>
    </row>
    <row r="46" spans="1:46" ht="17.100000000000001" customHeight="1">
      <c r="A46" s="4">
        <v>15</v>
      </c>
      <c r="B46" s="5">
        <v>7928</v>
      </c>
      <c r="C46" s="6" t="s">
        <v>2365</v>
      </c>
      <c r="D46" s="139"/>
      <c r="E46" s="140"/>
      <c r="F46" s="140"/>
      <c r="G46" s="103"/>
      <c r="H46" s="104"/>
      <c r="I46" s="104"/>
      <c r="J46" s="104"/>
      <c r="K46" s="104"/>
      <c r="L46" s="297">
        <f>L10*10</f>
        <v>340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31"/>
      <c r="AQ46" s="32"/>
      <c r="AR46" s="33"/>
      <c r="AS46" s="296">
        <f>ROUND(L46*X47,0)</f>
        <v>306</v>
      </c>
      <c r="AT46" s="22"/>
    </row>
    <row r="47" spans="1:46" ht="17.100000000000001" customHeight="1">
      <c r="A47" s="4">
        <v>15</v>
      </c>
      <c r="B47" s="5">
        <v>7929</v>
      </c>
      <c r="C47" s="6" t="s">
        <v>2366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0.9</v>
      </c>
      <c r="Y47" s="187"/>
      <c r="Z47" s="35" t="s">
        <v>2621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2622</v>
      </c>
      <c r="AQ47" s="186">
        <v>1</v>
      </c>
      <c r="AR47" s="187"/>
      <c r="AS47" s="18">
        <f>ROUND(ROUND(L46*X47,0)*AQ47,0)</f>
        <v>306</v>
      </c>
      <c r="AT47" s="22"/>
    </row>
    <row r="48" spans="1:46" ht="17.100000000000001" customHeight="1">
      <c r="A48" s="4">
        <v>15</v>
      </c>
      <c r="B48" s="5">
        <v>7930</v>
      </c>
      <c r="C48" s="6" t="s">
        <v>1395</v>
      </c>
      <c r="D48" s="188" t="s">
        <v>2561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31"/>
      <c r="AQ48" s="32"/>
      <c r="AR48" s="33"/>
      <c r="AS48" s="296">
        <f>ROUND(L50,0)</f>
        <v>374</v>
      </c>
      <c r="AT48" s="22"/>
    </row>
    <row r="49" spans="1:46" ht="17.100000000000001" customHeight="1">
      <c r="A49" s="4">
        <v>15</v>
      </c>
      <c r="B49" s="5">
        <v>7931</v>
      </c>
      <c r="C49" s="6" t="s">
        <v>1396</v>
      </c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2621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7" t="s">
        <v>2622</v>
      </c>
      <c r="AQ49" s="186">
        <v>1</v>
      </c>
      <c r="AR49" s="187"/>
      <c r="AS49" s="296">
        <f>ROUND(L50*AQ49,0)</f>
        <v>374</v>
      </c>
      <c r="AT49" s="22"/>
    </row>
    <row r="50" spans="1:46" ht="17.100000000000001" customHeight="1">
      <c r="A50" s="4">
        <v>15</v>
      </c>
      <c r="B50" s="5">
        <v>7932</v>
      </c>
      <c r="C50" s="6" t="s">
        <v>2367</v>
      </c>
      <c r="D50" s="139"/>
      <c r="E50" s="140"/>
      <c r="F50" s="140"/>
      <c r="G50" s="103"/>
      <c r="H50" s="104"/>
      <c r="I50" s="104"/>
      <c r="J50" s="104"/>
      <c r="K50" s="104"/>
      <c r="L50" s="297">
        <f>L10*11</f>
        <v>374</v>
      </c>
      <c r="M50" s="297"/>
      <c r="N50" s="9" t="s">
        <v>394</v>
      </c>
      <c r="O50" s="13"/>
      <c r="P50" s="98" t="s">
        <v>2623</v>
      </c>
      <c r="Q50" s="61"/>
      <c r="R50" s="61"/>
      <c r="S50" s="61"/>
      <c r="T50" s="61"/>
      <c r="U50" s="61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31"/>
      <c r="AQ50" s="32"/>
      <c r="AR50" s="33"/>
      <c r="AS50" s="296">
        <f>ROUND(L50*X51,0)</f>
        <v>337</v>
      </c>
      <c r="AT50" s="22"/>
    </row>
    <row r="51" spans="1:46" ht="17.100000000000001" customHeight="1">
      <c r="A51" s="4">
        <v>15</v>
      </c>
      <c r="B51" s="5">
        <v>7933</v>
      </c>
      <c r="C51" s="6" t="s">
        <v>2368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62" t="s">
        <v>2624</v>
      </c>
      <c r="Q51" s="63"/>
      <c r="R51" s="63"/>
      <c r="S51" s="63"/>
      <c r="T51" s="63"/>
      <c r="U51" s="63"/>
      <c r="V51" s="95"/>
      <c r="W51" s="17" t="s">
        <v>2622</v>
      </c>
      <c r="X51" s="186">
        <v>0.9</v>
      </c>
      <c r="Y51" s="187"/>
      <c r="Z51" s="35" t="s">
        <v>2621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7" t="s">
        <v>2622</v>
      </c>
      <c r="AQ51" s="186">
        <v>1</v>
      </c>
      <c r="AR51" s="187"/>
      <c r="AS51" s="18">
        <f>ROUND(ROUND(L50*X51,0)*AQ51,0)</f>
        <v>337</v>
      </c>
      <c r="AT51" s="22"/>
    </row>
    <row r="52" spans="1:46" ht="17.100000000000001" customHeight="1">
      <c r="A52" s="4">
        <v>15</v>
      </c>
      <c r="B52" s="5">
        <v>7934</v>
      </c>
      <c r="C52" s="6" t="s">
        <v>519</v>
      </c>
      <c r="D52" s="188" t="s">
        <v>1484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1"/>
      <c r="AQ52" s="32"/>
      <c r="AR52" s="33"/>
      <c r="AS52" s="296">
        <f>ROUND(L54,0)</f>
        <v>408</v>
      </c>
      <c r="AT52" s="22"/>
    </row>
    <row r="53" spans="1:46" ht="17.100000000000001" customHeight="1">
      <c r="A53" s="4">
        <v>15</v>
      </c>
      <c r="B53" s="5">
        <v>7935</v>
      </c>
      <c r="C53" s="6" t="s">
        <v>520</v>
      </c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2621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2622</v>
      </c>
      <c r="AQ53" s="186">
        <v>1</v>
      </c>
      <c r="AR53" s="187"/>
      <c r="AS53" s="296">
        <f>ROUND(L54*AQ53,0)</f>
        <v>408</v>
      </c>
      <c r="AT53" s="22"/>
    </row>
    <row r="54" spans="1:46" ht="17.100000000000001" customHeight="1">
      <c r="A54" s="4">
        <v>15</v>
      </c>
      <c r="B54" s="5">
        <v>7936</v>
      </c>
      <c r="C54" s="6" t="s">
        <v>2369</v>
      </c>
      <c r="D54" s="139"/>
      <c r="E54" s="140"/>
      <c r="F54" s="140"/>
      <c r="G54" s="103"/>
      <c r="H54" s="104"/>
      <c r="I54" s="104"/>
      <c r="J54" s="104"/>
      <c r="K54" s="104"/>
      <c r="L54" s="297">
        <f>L10*12</f>
        <v>408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31"/>
      <c r="AQ54" s="32"/>
      <c r="AR54" s="33"/>
      <c r="AS54" s="296">
        <f>ROUND(L54*X55,0)</f>
        <v>367</v>
      </c>
      <c r="AT54" s="22"/>
    </row>
    <row r="55" spans="1:46" ht="17.100000000000001" customHeight="1">
      <c r="A55" s="4">
        <v>15</v>
      </c>
      <c r="B55" s="5">
        <v>7937</v>
      </c>
      <c r="C55" s="6" t="s">
        <v>2370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0.9</v>
      </c>
      <c r="Y55" s="187"/>
      <c r="Z55" s="35" t="s">
        <v>2621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7" t="s">
        <v>2622</v>
      </c>
      <c r="AQ55" s="186">
        <v>1</v>
      </c>
      <c r="AR55" s="187"/>
      <c r="AS55" s="18">
        <f>ROUND(ROUND(L54*X55,0)*AQ55,0)</f>
        <v>367</v>
      </c>
      <c r="AT55" s="22"/>
    </row>
    <row r="56" spans="1:46" ht="17.100000000000001" customHeight="1">
      <c r="A56" s="4">
        <v>15</v>
      </c>
      <c r="B56" s="5">
        <v>7938</v>
      </c>
      <c r="C56" s="6" t="s">
        <v>1397</v>
      </c>
      <c r="D56" s="188" t="s">
        <v>1485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31"/>
      <c r="AQ56" s="32"/>
      <c r="AR56" s="33"/>
      <c r="AS56" s="296">
        <f>ROUND(L58,0)</f>
        <v>442</v>
      </c>
      <c r="AT56" s="22"/>
    </row>
    <row r="57" spans="1:46" ht="17.100000000000001" customHeight="1">
      <c r="A57" s="4">
        <v>15</v>
      </c>
      <c r="B57" s="5">
        <v>7939</v>
      </c>
      <c r="C57" s="6" t="s">
        <v>1398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2621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7" t="s">
        <v>2622</v>
      </c>
      <c r="AQ57" s="186">
        <v>1</v>
      </c>
      <c r="AR57" s="187"/>
      <c r="AS57" s="296">
        <f>ROUND(L58*AQ57,0)</f>
        <v>442</v>
      </c>
      <c r="AT57" s="22"/>
    </row>
    <row r="58" spans="1:46" ht="17.100000000000001" customHeight="1">
      <c r="A58" s="4">
        <v>15</v>
      </c>
      <c r="B58" s="5">
        <v>7940</v>
      </c>
      <c r="C58" s="6" t="s">
        <v>2371</v>
      </c>
      <c r="D58" s="139"/>
      <c r="E58" s="140"/>
      <c r="F58" s="140"/>
      <c r="G58" s="103"/>
      <c r="H58" s="104"/>
      <c r="I58" s="104"/>
      <c r="J58" s="104"/>
      <c r="K58" s="104"/>
      <c r="L58" s="297">
        <f>L10*13</f>
        <v>442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31"/>
      <c r="AQ58" s="32"/>
      <c r="AR58" s="33"/>
      <c r="AS58" s="296">
        <f>ROUND(L58*X59,0)</f>
        <v>398</v>
      </c>
      <c r="AT58" s="22"/>
    </row>
    <row r="59" spans="1:46" ht="17.100000000000001" customHeight="1">
      <c r="A59" s="4">
        <v>15</v>
      </c>
      <c r="B59" s="5">
        <v>7941</v>
      </c>
      <c r="C59" s="6" t="s">
        <v>2372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0.9</v>
      </c>
      <c r="Y59" s="187"/>
      <c r="Z59" s="35" t="s">
        <v>2621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 t="s">
        <v>2622</v>
      </c>
      <c r="AQ59" s="186">
        <v>1</v>
      </c>
      <c r="AR59" s="187"/>
      <c r="AS59" s="18">
        <f>ROUND(ROUND(L58*X59,0)*AQ59,0)</f>
        <v>398</v>
      </c>
      <c r="AT59" s="22"/>
    </row>
    <row r="60" spans="1:46" ht="17.100000000000001" customHeight="1">
      <c r="A60" s="4">
        <v>15</v>
      </c>
      <c r="B60" s="5">
        <v>7942</v>
      </c>
      <c r="C60" s="6" t="s">
        <v>521</v>
      </c>
      <c r="D60" s="188" t="s">
        <v>2562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31"/>
      <c r="AQ60" s="32"/>
      <c r="AR60" s="33"/>
      <c r="AS60" s="296">
        <f>ROUND(L62,0)</f>
        <v>476</v>
      </c>
      <c r="AT60" s="22"/>
    </row>
    <row r="61" spans="1:46" ht="17.100000000000001" customHeight="1">
      <c r="A61" s="4">
        <v>15</v>
      </c>
      <c r="B61" s="5">
        <v>7943</v>
      </c>
      <c r="C61" s="6" t="s">
        <v>522</v>
      </c>
      <c r="D61" s="206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2621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7" t="s">
        <v>2622</v>
      </c>
      <c r="AQ61" s="186">
        <v>1</v>
      </c>
      <c r="AR61" s="187"/>
      <c r="AS61" s="296">
        <f>ROUND(L62*AQ61,0)</f>
        <v>476</v>
      </c>
      <c r="AT61" s="22"/>
    </row>
    <row r="62" spans="1:46" ht="17.100000000000001" customHeight="1">
      <c r="A62" s="4">
        <v>15</v>
      </c>
      <c r="B62" s="5">
        <v>7944</v>
      </c>
      <c r="C62" s="6" t="s">
        <v>2373</v>
      </c>
      <c r="D62" s="139"/>
      <c r="E62" s="140"/>
      <c r="F62" s="140"/>
      <c r="G62" s="103"/>
      <c r="H62" s="104"/>
      <c r="I62" s="104"/>
      <c r="J62" s="104"/>
      <c r="K62" s="104"/>
      <c r="L62" s="297">
        <f>L10*14</f>
        <v>476</v>
      </c>
      <c r="M62" s="297"/>
      <c r="N62" s="9" t="s">
        <v>394</v>
      </c>
      <c r="O62" s="13"/>
      <c r="P62" s="98" t="s">
        <v>2623</v>
      </c>
      <c r="Q62" s="61"/>
      <c r="R62" s="61"/>
      <c r="S62" s="61"/>
      <c r="T62" s="61"/>
      <c r="U62" s="61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31"/>
      <c r="AQ62" s="32"/>
      <c r="AR62" s="33"/>
      <c r="AS62" s="296">
        <f>ROUND(L62*X63,0)</f>
        <v>428</v>
      </c>
      <c r="AT62" s="22"/>
    </row>
    <row r="63" spans="1:46" ht="17.100000000000001" customHeight="1">
      <c r="A63" s="4">
        <v>15</v>
      </c>
      <c r="B63" s="5">
        <v>7945</v>
      </c>
      <c r="C63" s="6" t="s">
        <v>2374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62" t="s">
        <v>2624</v>
      </c>
      <c r="Q63" s="63"/>
      <c r="R63" s="63"/>
      <c r="S63" s="63"/>
      <c r="T63" s="63"/>
      <c r="U63" s="63"/>
      <c r="V63" s="95"/>
      <c r="W63" s="17" t="s">
        <v>2622</v>
      </c>
      <c r="X63" s="186">
        <v>0.9</v>
      </c>
      <c r="Y63" s="187"/>
      <c r="Z63" s="35" t="s">
        <v>2621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7" t="s">
        <v>2622</v>
      </c>
      <c r="AQ63" s="186">
        <v>1</v>
      </c>
      <c r="AR63" s="187"/>
      <c r="AS63" s="18">
        <f>ROUND(ROUND(L62*X63,0)*AQ63,0)</f>
        <v>428</v>
      </c>
      <c r="AT63" s="22"/>
    </row>
    <row r="64" spans="1:46" ht="17.100000000000001" customHeight="1">
      <c r="A64" s="4">
        <v>15</v>
      </c>
      <c r="B64" s="5">
        <v>7946</v>
      </c>
      <c r="C64" s="6" t="s">
        <v>1399</v>
      </c>
      <c r="D64" s="188" t="s">
        <v>2563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31"/>
      <c r="AQ64" s="32"/>
      <c r="AR64" s="33"/>
      <c r="AS64" s="296">
        <f>ROUND(L66,0)</f>
        <v>510</v>
      </c>
      <c r="AT64" s="22"/>
    </row>
    <row r="65" spans="1:46" ht="17.100000000000001" customHeight="1">
      <c r="A65" s="4">
        <v>15</v>
      </c>
      <c r="B65" s="5">
        <v>7947</v>
      </c>
      <c r="C65" s="6" t="s">
        <v>1400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2621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 t="s">
        <v>2622</v>
      </c>
      <c r="AQ65" s="186">
        <v>1</v>
      </c>
      <c r="AR65" s="187"/>
      <c r="AS65" s="296">
        <f>ROUND(L66*AQ65,0)</f>
        <v>510</v>
      </c>
      <c r="AT65" s="22"/>
    </row>
    <row r="66" spans="1:46" ht="17.100000000000001" customHeight="1">
      <c r="A66" s="4">
        <v>15</v>
      </c>
      <c r="B66" s="5">
        <v>7948</v>
      </c>
      <c r="C66" s="6" t="s">
        <v>2375</v>
      </c>
      <c r="D66" s="139"/>
      <c r="E66" s="140"/>
      <c r="F66" s="140"/>
      <c r="G66" s="103"/>
      <c r="H66" s="104"/>
      <c r="I66" s="104"/>
      <c r="J66" s="104"/>
      <c r="K66" s="104"/>
      <c r="L66" s="297">
        <f>L10*15</f>
        <v>510</v>
      </c>
      <c r="M66" s="297"/>
      <c r="N66" s="9" t="s">
        <v>394</v>
      </c>
      <c r="O66" s="13"/>
      <c r="P66" s="98" t="s">
        <v>2623</v>
      </c>
      <c r="Q66" s="61"/>
      <c r="R66" s="61"/>
      <c r="S66" s="61"/>
      <c r="T66" s="61"/>
      <c r="U66" s="61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31"/>
      <c r="AQ66" s="32"/>
      <c r="AR66" s="33"/>
      <c r="AS66" s="296">
        <f>ROUND(L66*X67,0)</f>
        <v>459</v>
      </c>
      <c r="AT66" s="22"/>
    </row>
    <row r="67" spans="1:46" ht="17.100000000000001" customHeight="1">
      <c r="A67" s="4">
        <v>15</v>
      </c>
      <c r="B67" s="5">
        <v>7949</v>
      </c>
      <c r="C67" s="6" t="s">
        <v>2376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62" t="s">
        <v>2624</v>
      </c>
      <c r="Q67" s="63"/>
      <c r="R67" s="63"/>
      <c r="S67" s="63"/>
      <c r="T67" s="63"/>
      <c r="U67" s="63"/>
      <c r="V67" s="95"/>
      <c r="W67" s="17" t="s">
        <v>2622</v>
      </c>
      <c r="X67" s="186">
        <v>0.9</v>
      </c>
      <c r="Y67" s="187"/>
      <c r="Z67" s="35" t="s">
        <v>2621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7" t="s">
        <v>2622</v>
      </c>
      <c r="AQ67" s="186">
        <v>1</v>
      </c>
      <c r="AR67" s="187"/>
      <c r="AS67" s="18">
        <f>ROUND(ROUND(L66*X67,0)*AQ67,0)</f>
        <v>459</v>
      </c>
      <c r="AT67" s="22"/>
    </row>
    <row r="68" spans="1:46" ht="17.100000000000001" customHeight="1">
      <c r="A68" s="4">
        <v>15</v>
      </c>
      <c r="B68" s="5">
        <v>7950</v>
      </c>
      <c r="C68" s="6" t="s">
        <v>1034</v>
      </c>
      <c r="D68" s="188" t="s">
        <v>1486</v>
      </c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31"/>
      <c r="AQ68" s="32"/>
      <c r="AR68" s="33"/>
      <c r="AS68" s="296">
        <f>ROUND(L70,0)</f>
        <v>544</v>
      </c>
      <c r="AT68" s="22"/>
    </row>
    <row r="69" spans="1:46" ht="17.100000000000001" customHeight="1">
      <c r="A69" s="4">
        <v>15</v>
      </c>
      <c r="B69" s="5">
        <v>7951</v>
      </c>
      <c r="C69" s="6" t="s">
        <v>1035</v>
      </c>
      <c r="D69" s="206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2621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7" t="s">
        <v>2622</v>
      </c>
      <c r="AQ69" s="186">
        <v>1</v>
      </c>
      <c r="AR69" s="187"/>
      <c r="AS69" s="296">
        <f>ROUND(L70*AQ69,0)</f>
        <v>544</v>
      </c>
      <c r="AT69" s="22"/>
    </row>
    <row r="70" spans="1:46" ht="17.100000000000001" customHeight="1">
      <c r="A70" s="4">
        <v>15</v>
      </c>
      <c r="B70" s="5">
        <v>7952</v>
      </c>
      <c r="C70" s="6" t="s">
        <v>2377</v>
      </c>
      <c r="D70" s="139"/>
      <c r="E70" s="140"/>
      <c r="F70" s="140"/>
      <c r="G70" s="103"/>
      <c r="H70" s="104"/>
      <c r="I70" s="104"/>
      <c r="J70" s="104"/>
      <c r="K70" s="104"/>
      <c r="L70" s="297">
        <f>L10*16</f>
        <v>544</v>
      </c>
      <c r="M70" s="297"/>
      <c r="N70" s="9" t="s">
        <v>394</v>
      </c>
      <c r="O70" s="13"/>
      <c r="P70" s="98" t="s">
        <v>2623</v>
      </c>
      <c r="Q70" s="61"/>
      <c r="R70" s="61"/>
      <c r="S70" s="61"/>
      <c r="T70" s="61"/>
      <c r="U70" s="61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31"/>
      <c r="AQ70" s="32"/>
      <c r="AR70" s="33"/>
      <c r="AS70" s="296">
        <f>ROUND(L70*X71,0)</f>
        <v>490</v>
      </c>
      <c r="AT70" s="22"/>
    </row>
    <row r="71" spans="1:46" ht="17.100000000000001" customHeight="1">
      <c r="A71" s="4">
        <v>15</v>
      </c>
      <c r="B71" s="5">
        <v>7953</v>
      </c>
      <c r="C71" s="6" t="s">
        <v>2378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62" t="s">
        <v>2624</v>
      </c>
      <c r="Q71" s="63"/>
      <c r="R71" s="63"/>
      <c r="S71" s="63"/>
      <c r="T71" s="63"/>
      <c r="U71" s="63"/>
      <c r="V71" s="95"/>
      <c r="W71" s="17" t="s">
        <v>2622</v>
      </c>
      <c r="X71" s="186">
        <v>0.9</v>
      </c>
      <c r="Y71" s="187"/>
      <c r="Z71" s="35" t="s">
        <v>2621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7" t="s">
        <v>2622</v>
      </c>
      <c r="AQ71" s="186">
        <v>1</v>
      </c>
      <c r="AR71" s="187"/>
      <c r="AS71" s="18">
        <f>ROUND(ROUND(L70*X71,0)*AQ71,0)</f>
        <v>490</v>
      </c>
      <c r="AT71" s="22"/>
    </row>
    <row r="72" spans="1:46" ht="17.100000000000001" customHeight="1">
      <c r="A72" s="4">
        <v>15</v>
      </c>
      <c r="B72" s="5">
        <v>7954</v>
      </c>
      <c r="C72" s="6" t="s">
        <v>1401</v>
      </c>
      <c r="D72" s="188" t="s">
        <v>2564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1"/>
      <c r="AQ72" s="32"/>
      <c r="AR72" s="33"/>
      <c r="AS72" s="296">
        <f>ROUND(L74,0)</f>
        <v>578</v>
      </c>
      <c r="AT72" s="22"/>
    </row>
    <row r="73" spans="1:46" ht="17.100000000000001" customHeight="1">
      <c r="A73" s="4">
        <v>15</v>
      </c>
      <c r="B73" s="5">
        <v>7955</v>
      </c>
      <c r="C73" s="6" t="s">
        <v>1402</v>
      </c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2621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7" t="s">
        <v>2622</v>
      </c>
      <c r="AQ73" s="186">
        <v>1</v>
      </c>
      <c r="AR73" s="187"/>
      <c r="AS73" s="296">
        <f>ROUND(L74*AQ73,0)</f>
        <v>578</v>
      </c>
      <c r="AT73" s="22"/>
    </row>
    <row r="74" spans="1:46" ht="17.100000000000001" customHeight="1">
      <c r="A74" s="4">
        <v>15</v>
      </c>
      <c r="B74" s="5">
        <v>7956</v>
      </c>
      <c r="C74" s="6" t="s">
        <v>2379</v>
      </c>
      <c r="D74" s="139"/>
      <c r="E74" s="140"/>
      <c r="F74" s="140"/>
      <c r="G74" s="103"/>
      <c r="H74" s="104"/>
      <c r="I74" s="104"/>
      <c r="J74" s="104"/>
      <c r="K74" s="104"/>
      <c r="L74" s="297">
        <f>L10*17</f>
        <v>578</v>
      </c>
      <c r="M74" s="297"/>
      <c r="N74" s="9" t="s">
        <v>394</v>
      </c>
      <c r="O74" s="13"/>
      <c r="P74" s="98" t="s">
        <v>2623</v>
      </c>
      <c r="Q74" s="61"/>
      <c r="R74" s="61"/>
      <c r="S74" s="61"/>
      <c r="T74" s="61"/>
      <c r="U74" s="61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31"/>
      <c r="AQ74" s="32"/>
      <c r="AR74" s="33"/>
      <c r="AS74" s="296">
        <f>ROUND(L74*X75,0)</f>
        <v>520</v>
      </c>
      <c r="AT74" s="22"/>
    </row>
    <row r="75" spans="1:46" ht="17.100000000000001" customHeight="1">
      <c r="A75" s="4">
        <v>15</v>
      </c>
      <c r="B75" s="5">
        <v>7957</v>
      </c>
      <c r="C75" s="6" t="s">
        <v>2380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62" t="s">
        <v>2624</v>
      </c>
      <c r="Q75" s="63"/>
      <c r="R75" s="63"/>
      <c r="S75" s="63"/>
      <c r="T75" s="63"/>
      <c r="U75" s="63"/>
      <c r="V75" s="95"/>
      <c r="W75" s="17" t="s">
        <v>2622</v>
      </c>
      <c r="X75" s="186">
        <v>0.9</v>
      </c>
      <c r="Y75" s="187"/>
      <c r="Z75" s="35" t="s">
        <v>2621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7" t="s">
        <v>2622</v>
      </c>
      <c r="AQ75" s="186">
        <v>1</v>
      </c>
      <c r="AR75" s="187"/>
      <c r="AS75" s="18">
        <f>ROUND(ROUND(L74*X75,0)*AQ75,0)</f>
        <v>520</v>
      </c>
      <c r="AT75" s="22"/>
    </row>
    <row r="76" spans="1:46" ht="17.100000000000001" customHeight="1">
      <c r="A76" s="4">
        <v>15</v>
      </c>
      <c r="B76" s="5">
        <v>7958</v>
      </c>
      <c r="C76" s="6" t="s">
        <v>707</v>
      </c>
      <c r="D76" s="188" t="s">
        <v>2565</v>
      </c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31"/>
      <c r="AQ76" s="32"/>
      <c r="AR76" s="33"/>
      <c r="AS76" s="296">
        <f>ROUND(L78,0)</f>
        <v>612</v>
      </c>
      <c r="AT76" s="22"/>
    </row>
    <row r="77" spans="1:46" ht="17.100000000000001" customHeight="1">
      <c r="A77" s="4">
        <v>15</v>
      </c>
      <c r="B77" s="5">
        <v>7959</v>
      </c>
      <c r="C77" s="6" t="s">
        <v>708</v>
      </c>
      <c r="D77" s="206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2621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 t="s">
        <v>2622</v>
      </c>
      <c r="AQ77" s="186">
        <v>1</v>
      </c>
      <c r="AR77" s="187"/>
      <c r="AS77" s="296">
        <f>ROUND(L78*AQ77,0)</f>
        <v>612</v>
      </c>
      <c r="AT77" s="22"/>
    </row>
    <row r="78" spans="1:46" ht="17.100000000000001" customHeight="1">
      <c r="A78" s="4">
        <v>15</v>
      </c>
      <c r="B78" s="5">
        <v>7960</v>
      </c>
      <c r="C78" s="6" t="s">
        <v>2381</v>
      </c>
      <c r="D78" s="139"/>
      <c r="E78" s="140"/>
      <c r="F78" s="140"/>
      <c r="G78" s="103"/>
      <c r="H78" s="104"/>
      <c r="I78" s="104"/>
      <c r="J78" s="104"/>
      <c r="K78" s="104"/>
      <c r="L78" s="297">
        <f>L10*18</f>
        <v>612</v>
      </c>
      <c r="M78" s="297"/>
      <c r="N78" s="9" t="s">
        <v>394</v>
      </c>
      <c r="O78" s="13"/>
      <c r="P78" s="98" t="s">
        <v>2623</v>
      </c>
      <c r="Q78" s="61"/>
      <c r="R78" s="61"/>
      <c r="S78" s="61"/>
      <c r="T78" s="61"/>
      <c r="U78" s="61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31"/>
      <c r="AQ78" s="32"/>
      <c r="AR78" s="33"/>
      <c r="AS78" s="296">
        <f>ROUND(L78*X79,0)</f>
        <v>551</v>
      </c>
      <c r="AT78" s="22"/>
    </row>
    <row r="79" spans="1:46" ht="17.100000000000001" customHeight="1">
      <c r="A79" s="4">
        <v>15</v>
      </c>
      <c r="B79" s="5">
        <v>7961</v>
      </c>
      <c r="C79" s="6" t="s">
        <v>2382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62" t="s">
        <v>2624</v>
      </c>
      <c r="Q79" s="63"/>
      <c r="R79" s="63"/>
      <c r="S79" s="63"/>
      <c r="T79" s="63"/>
      <c r="U79" s="63"/>
      <c r="V79" s="95"/>
      <c r="W79" s="17" t="s">
        <v>2622</v>
      </c>
      <c r="X79" s="186">
        <v>0.9</v>
      </c>
      <c r="Y79" s="187"/>
      <c r="Z79" s="35" t="s">
        <v>2621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7" t="s">
        <v>2622</v>
      </c>
      <c r="AQ79" s="186">
        <v>1</v>
      </c>
      <c r="AR79" s="187"/>
      <c r="AS79" s="18">
        <f>ROUND(ROUND(L78*X79,0)*AQ79,0)</f>
        <v>551</v>
      </c>
      <c r="AT79" s="22"/>
    </row>
    <row r="80" spans="1:46" ht="17.100000000000001" customHeight="1">
      <c r="A80" s="4">
        <v>15</v>
      </c>
      <c r="B80" s="5">
        <v>7962</v>
      </c>
      <c r="C80" s="6" t="s">
        <v>1403</v>
      </c>
      <c r="D80" s="188" t="s">
        <v>2566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31"/>
      <c r="AQ80" s="32"/>
      <c r="AR80" s="33"/>
      <c r="AS80" s="296">
        <f>ROUND(L82,0)</f>
        <v>646</v>
      </c>
      <c r="AT80" s="22"/>
    </row>
    <row r="81" spans="1:46" ht="17.100000000000001" customHeight="1">
      <c r="A81" s="4">
        <v>15</v>
      </c>
      <c r="B81" s="5">
        <v>7963</v>
      </c>
      <c r="C81" s="6" t="s">
        <v>1404</v>
      </c>
      <c r="D81" s="206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2621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7" t="s">
        <v>2622</v>
      </c>
      <c r="AQ81" s="186">
        <v>1</v>
      </c>
      <c r="AR81" s="187"/>
      <c r="AS81" s="296">
        <f>ROUND(L82*AQ81,0)</f>
        <v>646</v>
      </c>
      <c r="AT81" s="22"/>
    </row>
    <row r="82" spans="1:46" ht="17.100000000000001" customHeight="1">
      <c r="A82" s="4">
        <v>15</v>
      </c>
      <c r="B82" s="5">
        <v>7964</v>
      </c>
      <c r="C82" s="6" t="s">
        <v>2383</v>
      </c>
      <c r="D82" s="139"/>
      <c r="E82" s="140"/>
      <c r="F82" s="140"/>
      <c r="G82" s="103"/>
      <c r="H82" s="104"/>
      <c r="I82" s="104"/>
      <c r="J82" s="104"/>
      <c r="K82" s="104"/>
      <c r="L82" s="297">
        <f>L10*19</f>
        <v>646</v>
      </c>
      <c r="M82" s="297"/>
      <c r="N82" s="9" t="s">
        <v>394</v>
      </c>
      <c r="O82" s="13"/>
      <c r="P82" s="98" t="s">
        <v>2623</v>
      </c>
      <c r="Q82" s="61"/>
      <c r="R82" s="61"/>
      <c r="S82" s="61"/>
      <c r="T82" s="61"/>
      <c r="U82" s="61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31"/>
      <c r="AQ82" s="32"/>
      <c r="AR82" s="33"/>
      <c r="AS82" s="296">
        <f>ROUND(L82*X83,0)</f>
        <v>581</v>
      </c>
      <c r="AT82" s="22"/>
    </row>
    <row r="83" spans="1:46" ht="17.100000000000001" customHeight="1">
      <c r="A83" s="4">
        <v>15</v>
      </c>
      <c r="B83" s="5">
        <v>7965</v>
      </c>
      <c r="C83" s="6" t="s">
        <v>2384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62" t="s">
        <v>2624</v>
      </c>
      <c r="Q83" s="63"/>
      <c r="R83" s="63"/>
      <c r="S83" s="63"/>
      <c r="T83" s="63"/>
      <c r="U83" s="63"/>
      <c r="V83" s="95"/>
      <c r="W83" s="17" t="s">
        <v>2622</v>
      </c>
      <c r="X83" s="186">
        <v>0.9</v>
      </c>
      <c r="Y83" s="187"/>
      <c r="Z83" s="35" t="s">
        <v>2621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7" t="s">
        <v>2622</v>
      </c>
      <c r="AQ83" s="186">
        <v>1</v>
      </c>
      <c r="AR83" s="187"/>
      <c r="AS83" s="18">
        <f>ROUND(ROUND(L82*X83,0)*AQ83,0)</f>
        <v>581</v>
      </c>
      <c r="AT83" s="22"/>
    </row>
    <row r="84" spans="1:46" ht="17.100000000000001" customHeight="1">
      <c r="A84" s="4">
        <v>15</v>
      </c>
      <c r="B84" s="5">
        <v>7966</v>
      </c>
      <c r="C84" s="6" t="s">
        <v>709</v>
      </c>
      <c r="D84" s="188" t="s">
        <v>2567</v>
      </c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31"/>
      <c r="AQ84" s="32"/>
      <c r="AR84" s="33"/>
      <c r="AS84" s="296">
        <f>ROUND(L86,0)</f>
        <v>680</v>
      </c>
      <c r="AT84" s="22"/>
    </row>
    <row r="85" spans="1:46" ht="17.100000000000001" customHeight="1">
      <c r="A85" s="4">
        <v>15</v>
      </c>
      <c r="B85" s="5">
        <v>7967</v>
      </c>
      <c r="C85" s="6" t="s">
        <v>72</v>
      </c>
      <c r="D85" s="206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2621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7" t="s">
        <v>2622</v>
      </c>
      <c r="AQ85" s="186">
        <v>1</v>
      </c>
      <c r="AR85" s="187"/>
      <c r="AS85" s="296">
        <f>ROUND(L86*AQ85,0)</f>
        <v>680</v>
      </c>
      <c r="AT85" s="22"/>
    </row>
    <row r="86" spans="1:46" ht="17.100000000000001" customHeight="1">
      <c r="A86" s="4">
        <v>15</v>
      </c>
      <c r="B86" s="5">
        <v>7968</v>
      </c>
      <c r="C86" s="6" t="s">
        <v>2385</v>
      </c>
      <c r="D86" s="139"/>
      <c r="E86" s="140"/>
      <c r="F86" s="140"/>
      <c r="G86" s="103"/>
      <c r="H86" s="104"/>
      <c r="I86" s="104"/>
      <c r="J86" s="104"/>
      <c r="K86" s="104"/>
      <c r="L86" s="297">
        <f>L10*20</f>
        <v>680</v>
      </c>
      <c r="M86" s="297"/>
      <c r="N86" s="9" t="s">
        <v>394</v>
      </c>
      <c r="O86" s="13"/>
      <c r="P86" s="98" t="s">
        <v>2623</v>
      </c>
      <c r="Q86" s="61"/>
      <c r="R86" s="61"/>
      <c r="S86" s="61"/>
      <c r="T86" s="61"/>
      <c r="U86" s="61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31"/>
      <c r="AQ86" s="32"/>
      <c r="AR86" s="33"/>
      <c r="AS86" s="296">
        <f>ROUND(L86*X87,0)</f>
        <v>612</v>
      </c>
      <c r="AT86" s="22"/>
    </row>
    <row r="87" spans="1:46" ht="17.100000000000001" customHeight="1">
      <c r="A87" s="4">
        <v>15</v>
      </c>
      <c r="B87" s="5">
        <v>7969</v>
      </c>
      <c r="C87" s="6" t="s">
        <v>2386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62" t="s">
        <v>2624</v>
      </c>
      <c r="Q87" s="63"/>
      <c r="R87" s="63"/>
      <c r="S87" s="63"/>
      <c r="T87" s="63"/>
      <c r="U87" s="63"/>
      <c r="V87" s="95"/>
      <c r="W87" s="17" t="s">
        <v>2622</v>
      </c>
      <c r="X87" s="186">
        <v>0.9</v>
      </c>
      <c r="Y87" s="187"/>
      <c r="Z87" s="35" t="s">
        <v>2621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 t="s">
        <v>2622</v>
      </c>
      <c r="AQ87" s="186">
        <v>1</v>
      </c>
      <c r="AR87" s="187"/>
      <c r="AS87" s="18">
        <f>ROUND(ROUND(L86*X87,0)*AQ87,0)</f>
        <v>612</v>
      </c>
      <c r="AT87" s="22"/>
    </row>
    <row r="88" spans="1:46" ht="17.100000000000001" customHeight="1">
      <c r="A88" s="4">
        <v>15</v>
      </c>
      <c r="B88" s="5">
        <v>7970</v>
      </c>
      <c r="C88" s="6" t="s">
        <v>1405</v>
      </c>
      <c r="D88" s="188" t="s">
        <v>2568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31"/>
      <c r="AQ88" s="32"/>
      <c r="AR88" s="33"/>
      <c r="AS88" s="296">
        <f>ROUND(L90,0)</f>
        <v>714</v>
      </c>
      <c r="AT88" s="22"/>
    </row>
    <row r="89" spans="1:46" ht="17.100000000000001" customHeight="1">
      <c r="A89" s="4">
        <v>15</v>
      </c>
      <c r="B89" s="5">
        <v>7971</v>
      </c>
      <c r="C89" s="6" t="s">
        <v>1406</v>
      </c>
      <c r="D89" s="206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2621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7" t="s">
        <v>2622</v>
      </c>
      <c r="AQ89" s="186">
        <v>1</v>
      </c>
      <c r="AR89" s="187"/>
      <c r="AS89" s="296">
        <f>ROUND(L90*AQ89,0)</f>
        <v>714</v>
      </c>
      <c r="AT89" s="22"/>
    </row>
    <row r="90" spans="1:46" ht="17.100000000000001" customHeight="1">
      <c r="A90" s="4">
        <v>15</v>
      </c>
      <c r="B90" s="5">
        <v>7972</v>
      </c>
      <c r="C90" s="6" t="s">
        <v>2387</v>
      </c>
      <c r="D90" s="139"/>
      <c r="E90" s="140"/>
      <c r="F90" s="140"/>
      <c r="G90" s="103"/>
      <c r="H90" s="104"/>
      <c r="I90" s="104"/>
      <c r="J90" s="104"/>
      <c r="K90" s="104"/>
      <c r="L90" s="297">
        <f>L10*21</f>
        <v>714</v>
      </c>
      <c r="M90" s="297"/>
      <c r="N90" s="9" t="s">
        <v>394</v>
      </c>
      <c r="O90" s="13"/>
      <c r="P90" s="98" t="s">
        <v>2623</v>
      </c>
      <c r="Q90" s="61"/>
      <c r="R90" s="61"/>
      <c r="S90" s="61"/>
      <c r="T90" s="61"/>
      <c r="U90" s="61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31"/>
      <c r="AQ90" s="32"/>
      <c r="AR90" s="33"/>
      <c r="AS90" s="296">
        <f>ROUND(L90*X91,0)</f>
        <v>643</v>
      </c>
      <c r="AT90" s="22"/>
    </row>
    <row r="91" spans="1:46" ht="17.100000000000001" customHeight="1">
      <c r="A91" s="4">
        <v>15</v>
      </c>
      <c r="B91" s="5">
        <v>7973</v>
      </c>
      <c r="C91" s="6" t="s">
        <v>2388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62" t="s">
        <v>2624</v>
      </c>
      <c r="Q91" s="63"/>
      <c r="R91" s="63"/>
      <c r="S91" s="63"/>
      <c r="T91" s="63"/>
      <c r="U91" s="63"/>
      <c r="V91" s="95"/>
      <c r="W91" s="17" t="s">
        <v>2622</v>
      </c>
      <c r="X91" s="186">
        <v>0.9</v>
      </c>
      <c r="Y91" s="187"/>
      <c r="Z91" s="35" t="s">
        <v>2621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7" t="s">
        <v>2622</v>
      </c>
      <c r="AQ91" s="186">
        <v>1</v>
      </c>
      <c r="AR91" s="187"/>
      <c r="AS91" s="18">
        <f>ROUND(ROUND(L90*X91,0)*AQ91,0)</f>
        <v>643</v>
      </c>
      <c r="AT91" s="22"/>
    </row>
    <row r="92" spans="1:46" ht="17.100000000000001" customHeight="1">
      <c r="A92" s="4">
        <v>15</v>
      </c>
      <c r="B92" s="5">
        <v>7974</v>
      </c>
      <c r="C92" s="6" t="s">
        <v>178</v>
      </c>
      <c r="D92" s="188" t="s">
        <v>2569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10"/>
      <c r="P92" s="11"/>
      <c r="Q92" s="11"/>
      <c r="R92" s="11"/>
      <c r="S92" s="11"/>
      <c r="T92" s="21"/>
      <c r="U92" s="21"/>
      <c r="V92" s="75"/>
      <c r="W92" s="11"/>
      <c r="X92" s="36"/>
      <c r="Y92" s="3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31"/>
      <c r="AQ92" s="32"/>
      <c r="AR92" s="33"/>
      <c r="AS92" s="296">
        <f>ROUND(L94,0)</f>
        <v>748</v>
      </c>
      <c r="AT92" s="22"/>
    </row>
    <row r="93" spans="1:46" ht="17.100000000000001" customHeight="1">
      <c r="A93" s="4">
        <v>15</v>
      </c>
      <c r="B93" s="5">
        <v>7975</v>
      </c>
      <c r="C93" s="6" t="s">
        <v>852</v>
      </c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102"/>
      <c r="P93" s="14"/>
      <c r="Q93" s="15"/>
      <c r="R93" s="15"/>
      <c r="S93" s="15"/>
      <c r="T93" s="24"/>
      <c r="U93" s="24"/>
      <c r="V93" s="80"/>
      <c r="W93" s="80"/>
      <c r="X93" s="80"/>
      <c r="Y93" s="83"/>
      <c r="Z93" s="35" t="s">
        <v>2621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7" t="s">
        <v>2622</v>
      </c>
      <c r="AQ93" s="186">
        <v>1</v>
      </c>
      <c r="AR93" s="187"/>
      <c r="AS93" s="296">
        <f>ROUND(L94*AQ93,0)</f>
        <v>748</v>
      </c>
      <c r="AT93" s="22"/>
    </row>
    <row r="94" spans="1:46" ht="17.100000000000001" customHeight="1">
      <c r="A94" s="4">
        <v>15</v>
      </c>
      <c r="B94" s="5">
        <v>7976</v>
      </c>
      <c r="C94" s="6" t="s">
        <v>2389</v>
      </c>
      <c r="D94" s="139"/>
      <c r="E94" s="140"/>
      <c r="F94" s="140"/>
      <c r="G94" s="103"/>
      <c r="H94" s="104"/>
      <c r="I94" s="104"/>
      <c r="J94" s="104"/>
      <c r="K94" s="104"/>
      <c r="L94" s="297">
        <f>L10*22</f>
        <v>748</v>
      </c>
      <c r="M94" s="297"/>
      <c r="N94" s="9" t="s">
        <v>394</v>
      </c>
      <c r="O94" s="13"/>
      <c r="P94" s="98" t="s">
        <v>2623</v>
      </c>
      <c r="Q94" s="61"/>
      <c r="R94" s="61"/>
      <c r="S94" s="61"/>
      <c r="T94" s="61"/>
      <c r="U94" s="61"/>
      <c r="V94" s="26"/>
      <c r="W94" s="9"/>
      <c r="X94" s="19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31"/>
      <c r="AQ94" s="32"/>
      <c r="AR94" s="33"/>
      <c r="AS94" s="296">
        <f>ROUND(L94*X95,0)</f>
        <v>673</v>
      </c>
      <c r="AT94" s="22"/>
    </row>
    <row r="95" spans="1:46" ht="17.100000000000001" customHeight="1">
      <c r="A95" s="4">
        <v>15</v>
      </c>
      <c r="B95" s="5">
        <v>7977</v>
      </c>
      <c r="C95" s="6" t="s">
        <v>2390</v>
      </c>
      <c r="D95" s="44"/>
      <c r="E95" s="45"/>
      <c r="F95" s="45"/>
      <c r="G95" s="105"/>
      <c r="H95" s="105"/>
      <c r="I95" s="105"/>
      <c r="J95" s="106"/>
      <c r="K95" s="106"/>
      <c r="L95" s="15"/>
      <c r="M95" s="15"/>
      <c r="N95" s="15"/>
      <c r="O95" s="16"/>
      <c r="P95" s="62" t="s">
        <v>2624</v>
      </c>
      <c r="Q95" s="63"/>
      <c r="R95" s="63"/>
      <c r="S95" s="63"/>
      <c r="T95" s="63"/>
      <c r="U95" s="63"/>
      <c r="V95" s="95"/>
      <c r="W95" s="17" t="s">
        <v>2622</v>
      </c>
      <c r="X95" s="186">
        <v>0.9</v>
      </c>
      <c r="Y95" s="187"/>
      <c r="Z95" s="35" t="s">
        <v>2621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7" t="s">
        <v>2622</v>
      </c>
      <c r="AQ95" s="186">
        <v>1</v>
      </c>
      <c r="AR95" s="187"/>
      <c r="AS95" s="18">
        <f>ROUND(ROUND(L94*X95,0)*AQ95,0)</f>
        <v>673</v>
      </c>
      <c r="AT95" s="22"/>
    </row>
    <row r="96" spans="1:46" ht="17.100000000000001" customHeight="1">
      <c r="A96" s="4">
        <v>15</v>
      </c>
      <c r="B96" s="5">
        <v>7978</v>
      </c>
      <c r="C96" s="6" t="s">
        <v>1407</v>
      </c>
      <c r="D96" s="188" t="s">
        <v>2570</v>
      </c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10"/>
      <c r="P96" s="11"/>
      <c r="Q96" s="11"/>
      <c r="R96" s="11"/>
      <c r="S96" s="11"/>
      <c r="T96" s="21"/>
      <c r="U96" s="21"/>
      <c r="V96" s="75"/>
      <c r="W96" s="11"/>
      <c r="X96" s="36"/>
      <c r="Y96" s="3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31"/>
      <c r="AQ96" s="32"/>
      <c r="AR96" s="33"/>
      <c r="AS96" s="296">
        <f>ROUND(L98,0)</f>
        <v>782</v>
      </c>
      <c r="AT96" s="22"/>
    </row>
    <row r="97" spans="1:47" ht="17.100000000000001" customHeight="1">
      <c r="A97" s="4">
        <v>15</v>
      </c>
      <c r="B97" s="5">
        <v>7979</v>
      </c>
      <c r="C97" s="6" t="s">
        <v>1408</v>
      </c>
      <c r="D97" s="206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102"/>
      <c r="P97" s="14"/>
      <c r="Q97" s="15"/>
      <c r="R97" s="15"/>
      <c r="S97" s="15"/>
      <c r="T97" s="24"/>
      <c r="U97" s="24"/>
      <c r="V97" s="80"/>
      <c r="W97" s="80"/>
      <c r="X97" s="80"/>
      <c r="Y97" s="83"/>
      <c r="Z97" s="35" t="s">
        <v>2621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7" t="s">
        <v>2622</v>
      </c>
      <c r="AQ97" s="186">
        <v>1</v>
      </c>
      <c r="AR97" s="187"/>
      <c r="AS97" s="296">
        <f>ROUND(L98*AQ97,0)</f>
        <v>782</v>
      </c>
      <c r="AT97" s="22"/>
    </row>
    <row r="98" spans="1:47" ht="17.100000000000001" customHeight="1">
      <c r="A98" s="4">
        <v>15</v>
      </c>
      <c r="B98" s="5">
        <v>7980</v>
      </c>
      <c r="C98" s="6" t="s">
        <v>2391</v>
      </c>
      <c r="D98" s="139"/>
      <c r="E98" s="140"/>
      <c r="F98" s="140"/>
      <c r="G98" s="103"/>
      <c r="H98" s="104"/>
      <c r="I98" s="104"/>
      <c r="J98" s="104"/>
      <c r="K98" s="104"/>
      <c r="L98" s="297">
        <f>L10*23</f>
        <v>782</v>
      </c>
      <c r="M98" s="297"/>
      <c r="N98" s="9" t="s">
        <v>394</v>
      </c>
      <c r="O98" s="13"/>
      <c r="P98" s="98" t="s">
        <v>2623</v>
      </c>
      <c r="Q98" s="61"/>
      <c r="R98" s="61"/>
      <c r="S98" s="61"/>
      <c r="T98" s="61"/>
      <c r="U98" s="61"/>
      <c r="V98" s="26"/>
      <c r="W98" s="9"/>
      <c r="X98" s="19"/>
      <c r="Y98" s="39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31"/>
      <c r="AQ98" s="32"/>
      <c r="AR98" s="33"/>
      <c r="AS98" s="296">
        <f>ROUND(L98*X99,0)</f>
        <v>704</v>
      </c>
      <c r="AT98" s="22"/>
    </row>
    <row r="99" spans="1:47" ht="17.100000000000001" customHeight="1">
      <c r="A99" s="4">
        <v>15</v>
      </c>
      <c r="B99" s="5">
        <v>7981</v>
      </c>
      <c r="C99" s="6" t="s">
        <v>2392</v>
      </c>
      <c r="D99" s="44"/>
      <c r="E99" s="45"/>
      <c r="F99" s="45"/>
      <c r="G99" s="105"/>
      <c r="H99" s="105"/>
      <c r="I99" s="105"/>
      <c r="J99" s="106"/>
      <c r="K99" s="106"/>
      <c r="L99" s="15"/>
      <c r="M99" s="15"/>
      <c r="N99" s="15"/>
      <c r="O99" s="16"/>
      <c r="P99" s="62" t="s">
        <v>2624</v>
      </c>
      <c r="Q99" s="63"/>
      <c r="R99" s="63"/>
      <c r="S99" s="63"/>
      <c r="T99" s="63"/>
      <c r="U99" s="63"/>
      <c r="V99" s="95"/>
      <c r="W99" s="17" t="s">
        <v>2622</v>
      </c>
      <c r="X99" s="186">
        <v>0.9</v>
      </c>
      <c r="Y99" s="187"/>
      <c r="Z99" s="35" t="s">
        <v>2621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7" t="s">
        <v>2622</v>
      </c>
      <c r="AQ99" s="186">
        <v>1</v>
      </c>
      <c r="AR99" s="187"/>
      <c r="AS99" s="18">
        <f>ROUND(ROUND(L98*X99,0)*AQ99,0)</f>
        <v>704</v>
      </c>
      <c r="AT99" s="183"/>
    </row>
    <row r="100" spans="1:47" ht="51" customHeight="1">
      <c r="A100" s="87"/>
      <c r="B100" s="87"/>
      <c r="C100" s="15"/>
      <c r="D100" s="45"/>
      <c r="E100" s="45"/>
      <c r="F100" s="45"/>
      <c r="G100" s="92"/>
      <c r="H100" s="92"/>
      <c r="I100" s="92"/>
      <c r="J100" s="80"/>
      <c r="K100" s="80"/>
      <c r="L100" s="15"/>
      <c r="M100" s="15"/>
      <c r="N100" s="15"/>
      <c r="O100" s="15"/>
      <c r="P100" s="63"/>
      <c r="Q100" s="63"/>
      <c r="R100" s="63"/>
      <c r="S100" s="63"/>
      <c r="T100" s="63"/>
      <c r="U100" s="63"/>
      <c r="V100" s="95"/>
      <c r="W100" s="17"/>
      <c r="X100" s="135"/>
      <c r="Y100" s="135"/>
      <c r="Z100" s="3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7"/>
      <c r="AQ100" s="135"/>
      <c r="AR100" s="135"/>
      <c r="AS100" s="88"/>
      <c r="AT100" s="86"/>
    </row>
    <row r="101" spans="1:47" ht="17.100000000000001" customHeight="1">
      <c r="A101" s="1" t="s">
        <v>2626</v>
      </c>
      <c r="B101" s="73"/>
      <c r="C101" s="155" t="s">
        <v>387</v>
      </c>
      <c r="D101" s="74"/>
      <c r="E101" s="75"/>
      <c r="F101" s="75"/>
      <c r="G101" s="75"/>
      <c r="H101" s="75"/>
      <c r="I101" s="75"/>
      <c r="J101" s="75"/>
      <c r="K101" s="11"/>
      <c r="L101" s="11"/>
      <c r="M101" s="11"/>
      <c r="N101" s="11"/>
      <c r="O101" s="11"/>
      <c r="P101" s="11"/>
      <c r="Q101" s="75"/>
      <c r="R101" s="75"/>
      <c r="S101" s="75"/>
      <c r="T101" s="7"/>
      <c r="U101" s="76"/>
      <c r="V101" s="76"/>
      <c r="W101" s="75"/>
      <c r="X101" s="151" t="s">
        <v>2627</v>
      </c>
      <c r="Y101" s="76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184" t="s">
        <v>388</v>
      </c>
      <c r="AT101" s="184" t="s">
        <v>389</v>
      </c>
      <c r="AU101" s="77"/>
    </row>
    <row r="102" spans="1:47" ht="17.100000000000001" customHeight="1">
      <c r="A102" s="2" t="s">
        <v>390</v>
      </c>
      <c r="B102" s="3" t="s">
        <v>391</v>
      </c>
      <c r="C102" s="16"/>
      <c r="D102" s="79"/>
      <c r="E102" s="80"/>
      <c r="F102" s="80"/>
      <c r="G102" s="80"/>
      <c r="H102" s="80"/>
      <c r="I102" s="80"/>
      <c r="J102" s="80"/>
      <c r="K102" s="15"/>
      <c r="L102" s="15"/>
      <c r="M102" s="15"/>
      <c r="N102" s="15"/>
      <c r="O102" s="15"/>
      <c r="P102" s="15"/>
      <c r="Q102" s="80"/>
      <c r="R102" s="80"/>
      <c r="S102" s="80"/>
      <c r="T102" s="80"/>
      <c r="U102" s="81"/>
      <c r="V102" s="81"/>
      <c r="W102" s="80"/>
      <c r="X102" s="81"/>
      <c r="Y102" s="81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185" t="s">
        <v>392</v>
      </c>
      <c r="AT102" s="185" t="s">
        <v>393</v>
      </c>
      <c r="AU102" s="77"/>
    </row>
    <row r="103" spans="1:47" ht="17.100000000000001" customHeight="1">
      <c r="A103" s="4">
        <v>15</v>
      </c>
      <c r="B103" s="5">
        <v>7982</v>
      </c>
      <c r="C103" s="6" t="s">
        <v>982</v>
      </c>
      <c r="D103" s="188" t="s">
        <v>2571</v>
      </c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10"/>
      <c r="P103" s="11"/>
      <c r="Q103" s="11"/>
      <c r="R103" s="11"/>
      <c r="S103" s="11"/>
      <c r="T103" s="21"/>
      <c r="U103" s="21"/>
      <c r="V103" s="75"/>
      <c r="W103" s="11"/>
      <c r="X103" s="36"/>
      <c r="Y103" s="37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31"/>
      <c r="AQ103" s="32"/>
      <c r="AR103" s="33"/>
      <c r="AS103" s="296">
        <f>ROUND(L105,0)</f>
        <v>816</v>
      </c>
      <c r="AT103" s="182" t="s">
        <v>2613</v>
      </c>
    </row>
    <row r="104" spans="1:47" ht="17.100000000000001" customHeight="1">
      <c r="A104" s="4">
        <v>15</v>
      </c>
      <c r="B104" s="5">
        <v>7983</v>
      </c>
      <c r="C104" s="6" t="s">
        <v>983</v>
      </c>
      <c r="D104" s="206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102"/>
      <c r="P104" s="14"/>
      <c r="Q104" s="15"/>
      <c r="R104" s="15"/>
      <c r="S104" s="15"/>
      <c r="T104" s="24"/>
      <c r="U104" s="24"/>
      <c r="V104" s="80"/>
      <c r="W104" s="80"/>
      <c r="X104" s="80"/>
      <c r="Y104" s="83"/>
      <c r="Z104" s="35" t="s">
        <v>2621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7" t="s">
        <v>2622</v>
      </c>
      <c r="AQ104" s="186">
        <v>1</v>
      </c>
      <c r="AR104" s="187"/>
      <c r="AS104" s="296">
        <f>ROUND(L105*AQ104,0)</f>
        <v>816</v>
      </c>
      <c r="AT104" s="22"/>
    </row>
    <row r="105" spans="1:47" ht="17.100000000000001" customHeight="1">
      <c r="A105" s="4">
        <v>15</v>
      </c>
      <c r="B105" s="5">
        <v>7984</v>
      </c>
      <c r="C105" s="6" t="s">
        <v>2393</v>
      </c>
      <c r="D105" s="139"/>
      <c r="E105" s="140"/>
      <c r="F105" s="140"/>
      <c r="G105" s="103"/>
      <c r="H105" s="104"/>
      <c r="I105" s="104"/>
      <c r="J105" s="104"/>
      <c r="K105" s="104"/>
      <c r="L105" s="297">
        <v>816</v>
      </c>
      <c r="M105" s="297"/>
      <c r="N105" s="9" t="s">
        <v>394</v>
      </c>
      <c r="O105" s="13"/>
      <c r="P105" s="98" t="s">
        <v>2623</v>
      </c>
      <c r="Q105" s="61"/>
      <c r="R105" s="61"/>
      <c r="S105" s="61"/>
      <c r="T105" s="61"/>
      <c r="U105" s="61"/>
      <c r="V105" s="26"/>
      <c r="W105" s="9"/>
      <c r="X105" s="19"/>
      <c r="Y105" s="39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31"/>
      <c r="AQ105" s="32"/>
      <c r="AR105" s="33"/>
      <c r="AS105" s="296">
        <f>ROUND(L105*X106,0)</f>
        <v>734</v>
      </c>
      <c r="AT105" s="22"/>
    </row>
    <row r="106" spans="1:47" ht="17.100000000000001" customHeight="1">
      <c r="A106" s="4">
        <v>15</v>
      </c>
      <c r="B106" s="5">
        <v>7985</v>
      </c>
      <c r="C106" s="6" t="s">
        <v>2394</v>
      </c>
      <c r="D106" s="44"/>
      <c r="E106" s="45"/>
      <c r="F106" s="45"/>
      <c r="G106" s="105"/>
      <c r="H106" s="105"/>
      <c r="I106" s="105"/>
      <c r="J106" s="106"/>
      <c r="K106" s="106"/>
      <c r="L106" s="15"/>
      <c r="M106" s="15"/>
      <c r="N106" s="15"/>
      <c r="O106" s="16"/>
      <c r="P106" s="62" t="s">
        <v>2624</v>
      </c>
      <c r="Q106" s="63"/>
      <c r="R106" s="63"/>
      <c r="S106" s="63"/>
      <c r="T106" s="63"/>
      <c r="U106" s="63"/>
      <c r="V106" s="95"/>
      <c r="W106" s="17" t="s">
        <v>2622</v>
      </c>
      <c r="X106" s="186">
        <v>0.9</v>
      </c>
      <c r="Y106" s="187"/>
      <c r="Z106" s="35" t="s">
        <v>2621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7" t="s">
        <v>2622</v>
      </c>
      <c r="AQ106" s="186">
        <v>1</v>
      </c>
      <c r="AR106" s="187"/>
      <c r="AS106" s="18">
        <f>ROUND(ROUND(L105*X106,0)*AQ106,0)</f>
        <v>734</v>
      </c>
      <c r="AT106" s="22"/>
    </row>
    <row r="107" spans="1:47" ht="17.100000000000001" customHeight="1">
      <c r="A107" s="4">
        <v>15</v>
      </c>
      <c r="B107" s="5">
        <v>7986</v>
      </c>
      <c r="C107" s="6" t="s">
        <v>1409</v>
      </c>
      <c r="D107" s="188" t="s">
        <v>2572</v>
      </c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10"/>
      <c r="P107" s="11"/>
      <c r="Q107" s="11"/>
      <c r="R107" s="11"/>
      <c r="S107" s="11"/>
      <c r="T107" s="21"/>
      <c r="U107" s="21"/>
      <c r="V107" s="75"/>
      <c r="W107" s="11"/>
      <c r="X107" s="36"/>
      <c r="Y107" s="37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31"/>
      <c r="AQ107" s="32"/>
      <c r="AR107" s="33"/>
      <c r="AS107" s="296">
        <f>ROUND(L109,0)</f>
        <v>850</v>
      </c>
      <c r="AT107" s="22"/>
    </row>
    <row r="108" spans="1:47" ht="17.100000000000001" customHeight="1">
      <c r="A108" s="4">
        <v>15</v>
      </c>
      <c r="B108" s="5">
        <v>7987</v>
      </c>
      <c r="C108" s="6" t="s">
        <v>1410</v>
      </c>
      <c r="D108" s="206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102"/>
      <c r="P108" s="14"/>
      <c r="Q108" s="15"/>
      <c r="R108" s="15"/>
      <c r="S108" s="15"/>
      <c r="T108" s="24"/>
      <c r="U108" s="24"/>
      <c r="V108" s="80"/>
      <c r="W108" s="80"/>
      <c r="X108" s="80"/>
      <c r="Y108" s="83"/>
      <c r="Z108" s="35" t="s">
        <v>2621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7" t="s">
        <v>2622</v>
      </c>
      <c r="AQ108" s="186">
        <v>1</v>
      </c>
      <c r="AR108" s="187"/>
      <c r="AS108" s="296">
        <f>ROUND(L109*AQ108,0)</f>
        <v>850</v>
      </c>
      <c r="AT108" s="22"/>
    </row>
    <row r="109" spans="1:47" ht="17.100000000000001" customHeight="1">
      <c r="A109" s="4">
        <v>15</v>
      </c>
      <c r="B109" s="5">
        <v>7988</v>
      </c>
      <c r="C109" s="6" t="s">
        <v>2395</v>
      </c>
      <c r="D109" s="139"/>
      <c r="E109" s="140"/>
      <c r="F109" s="140"/>
      <c r="G109" s="103"/>
      <c r="H109" s="104"/>
      <c r="I109" s="104"/>
      <c r="J109" s="104"/>
      <c r="K109" s="104"/>
      <c r="L109" s="297">
        <v>850</v>
      </c>
      <c r="M109" s="297"/>
      <c r="N109" s="9" t="s">
        <v>394</v>
      </c>
      <c r="O109" s="13"/>
      <c r="P109" s="98" t="s">
        <v>2623</v>
      </c>
      <c r="Q109" s="61"/>
      <c r="R109" s="61"/>
      <c r="S109" s="61"/>
      <c r="T109" s="61"/>
      <c r="U109" s="61"/>
      <c r="V109" s="26"/>
      <c r="W109" s="9"/>
      <c r="X109" s="19"/>
      <c r="Y109" s="39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31"/>
      <c r="AQ109" s="32"/>
      <c r="AR109" s="33"/>
      <c r="AS109" s="296">
        <f>ROUND(L109*X110,0)</f>
        <v>765</v>
      </c>
      <c r="AT109" s="22"/>
    </row>
    <row r="110" spans="1:47" ht="17.100000000000001" customHeight="1">
      <c r="A110" s="4">
        <v>15</v>
      </c>
      <c r="B110" s="5">
        <v>7989</v>
      </c>
      <c r="C110" s="6" t="s">
        <v>2396</v>
      </c>
      <c r="D110" s="44"/>
      <c r="E110" s="45"/>
      <c r="F110" s="45"/>
      <c r="G110" s="105"/>
      <c r="H110" s="105"/>
      <c r="I110" s="105"/>
      <c r="J110" s="106"/>
      <c r="K110" s="106"/>
      <c r="L110" s="15"/>
      <c r="M110" s="15"/>
      <c r="N110" s="15"/>
      <c r="O110" s="16"/>
      <c r="P110" s="62" t="s">
        <v>2624</v>
      </c>
      <c r="Q110" s="63"/>
      <c r="R110" s="63"/>
      <c r="S110" s="63"/>
      <c r="T110" s="63"/>
      <c r="U110" s="63"/>
      <c r="V110" s="95"/>
      <c r="W110" s="17" t="s">
        <v>2622</v>
      </c>
      <c r="X110" s="186">
        <v>0.9</v>
      </c>
      <c r="Y110" s="187"/>
      <c r="Z110" s="35" t="s">
        <v>2621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7" t="s">
        <v>2622</v>
      </c>
      <c r="AQ110" s="186">
        <v>1</v>
      </c>
      <c r="AR110" s="187"/>
      <c r="AS110" s="18">
        <f>ROUND(ROUND(L109*X110,0)*AQ110,0)</f>
        <v>765</v>
      </c>
      <c r="AT110" s="22"/>
    </row>
    <row r="111" spans="1:47" ht="17.100000000000001" customHeight="1">
      <c r="A111" s="4">
        <v>15</v>
      </c>
      <c r="B111" s="5">
        <v>7990</v>
      </c>
      <c r="C111" s="6" t="s">
        <v>984</v>
      </c>
      <c r="D111" s="188" t="s">
        <v>2573</v>
      </c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10"/>
      <c r="P111" s="11"/>
      <c r="Q111" s="11"/>
      <c r="R111" s="11"/>
      <c r="S111" s="11"/>
      <c r="T111" s="21"/>
      <c r="U111" s="21"/>
      <c r="V111" s="75"/>
      <c r="W111" s="11"/>
      <c r="X111" s="36"/>
      <c r="Y111" s="37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31"/>
      <c r="AQ111" s="32"/>
      <c r="AR111" s="33"/>
      <c r="AS111" s="296">
        <f>ROUND(L113,0)</f>
        <v>884</v>
      </c>
      <c r="AT111" s="22"/>
    </row>
    <row r="112" spans="1:47" ht="17.100000000000001" customHeight="1">
      <c r="A112" s="4">
        <v>15</v>
      </c>
      <c r="B112" s="5">
        <v>7991</v>
      </c>
      <c r="C112" s="6" t="s">
        <v>985</v>
      </c>
      <c r="D112" s="206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102"/>
      <c r="P112" s="14"/>
      <c r="Q112" s="15"/>
      <c r="R112" s="15"/>
      <c r="S112" s="15"/>
      <c r="T112" s="24"/>
      <c r="U112" s="24"/>
      <c r="V112" s="80"/>
      <c r="W112" s="80"/>
      <c r="X112" s="80"/>
      <c r="Y112" s="83"/>
      <c r="Z112" s="35" t="s">
        <v>2621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7" t="s">
        <v>2622</v>
      </c>
      <c r="AQ112" s="186">
        <v>1</v>
      </c>
      <c r="AR112" s="187"/>
      <c r="AS112" s="296">
        <f>ROUND(L113*AQ112,0)</f>
        <v>884</v>
      </c>
      <c r="AT112" s="22"/>
    </row>
    <row r="113" spans="1:46" ht="17.100000000000001" customHeight="1">
      <c r="A113" s="4">
        <v>15</v>
      </c>
      <c r="B113" s="5">
        <v>7992</v>
      </c>
      <c r="C113" s="6" t="s">
        <v>2397</v>
      </c>
      <c r="D113" s="139"/>
      <c r="E113" s="140"/>
      <c r="F113" s="140"/>
      <c r="G113" s="103"/>
      <c r="H113" s="104"/>
      <c r="I113" s="104"/>
      <c r="J113" s="104"/>
      <c r="K113" s="104"/>
      <c r="L113" s="297">
        <v>884</v>
      </c>
      <c r="M113" s="297"/>
      <c r="N113" s="9" t="s">
        <v>394</v>
      </c>
      <c r="O113" s="13"/>
      <c r="P113" s="98" t="s">
        <v>2623</v>
      </c>
      <c r="Q113" s="61"/>
      <c r="R113" s="61"/>
      <c r="S113" s="61"/>
      <c r="T113" s="61"/>
      <c r="U113" s="61"/>
      <c r="V113" s="26"/>
      <c r="W113" s="9"/>
      <c r="X113" s="19"/>
      <c r="Y113" s="39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31"/>
      <c r="AQ113" s="32"/>
      <c r="AR113" s="33"/>
      <c r="AS113" s="296">
        <f>ROUND(L113*X114,0)</f>
        <v>796</v>
      </c>
      <c r="AT113" s="22"/>
    </row>
    <row r="114" spans="1:46" ht="17.100000000000001" customHeight="1">
      <c r="A114" s="4">
        <v>15</v>
      </c>
      <c r="B114" s="5">
        <v>7993</v>
      </c>
      <c r="C114" s="6" t="s">
        <v>2398</v>
      </c>
      <c r="D114" s="44"/>
      <c r="E114" s="45"/>
      <c r="F114" s="45"/>
      <c r="G114" s="105"/>
      <c r="H114" s="105"/>
      <c r="I114" s="105"/>
      <c r="J114" s="106"/>
      <c r="K114" s="106"/>
      <c r="L114" s="15"/>
      <c r="M114" s="15"/>
      <c r="N114" s="15"/>
      <c r="O114" s="16"/>
      <c r="P114" s="62" t="s">
        <v>2624</v>
      </c>
      <c r="Q114" s="63"/>
      <c r="R114" s="63"/>
      <c r="S114" s="63"/>
      <c r="T114" s="63"/>
      <c r="U114" s="63"/>
      <c r="V114" s="95"/>
      <c r="W114" s="17" t="s">
        <v>2622</v>
      </c>
      <c r="X114" s="186">
        <v>0.9</v>
      </c>
      <c r="Y114" s="187"/>
      <c r="Z114" s="35" t="s">
        <v>2621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7" t="s">
        <v>2622</v>
      </c>
      <c r="AQ114" s="186">
        <v>1</v>
      </c>
      <c r="AR114" s="187"/>
      <c r="AS114" s="18">
        <f>ROUND(ROUND(L113*X114,0)*AQ114,0)</f>
        <v>796</v>
      </c>
      <c r="AT114" s="22"/>
    </row>
    <row r="115" spans="1:46" ht="17.100000000000001" customHeight="1">
      <c r="A115" s="4">
        <v>15</v>
      </c>
      <c r="B115" s="5">
        <v>7994</v>
      </c>
      <c r="C115" s="6" t="s">
        <v>1411</v>
      </c>
      <c r="D115" s="188" t="s">
        <v>2574</v>
      </c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0"/>
      <c r="P115" s="11"/>
      <c r="Q115" s="11"/>
      <c r="R115" s="11"/>
      <c r="S115" s="11"/>
      <c r="T115" s="21"/>
      <c r="U115" s="21"/>
      <c r="V115" s="75"/>
      <c r="W115" s="11"/>
      <c r="X115" s="36"/>
      <c r="Y115" s="37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31"/>
      <c r="AQ115" s="32"/>
      <c r="AR115" s="33"/>
      <c r="AS115" s="296">
        <f>ROUND(L117,0)</f>
        <v>918</v>
      </c>
      <c r="AT115" s="22"/>
    </row>
    <row r="116" spans="1:46" ht="17.100000000000001" customHeight="1">
      <c r="A116" s="4">
        <v>15</v>
      </c>
      <c r="B116" s="5">
        <v>7995</v>
      </c>
      <c r="C116" s="6" t="s">
        <v>1412</v>
      </c>
      <c r="D116" s="206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102"/>
      <c r="P116" s="14"/>
      <c r="Q116" s="15"/>
      <c r="R116" s="15"/>
      <c r="S116" s="15"/>
      <c r="T116" s="24"/>
      <c r="U116" s="24"/>
      <c r="V116" s="80"/>
      <c r="W116" s="80"/>
      <c r="X116" s="80"/>
      <c r="Y116" s="83"/>
      <c r="Z116" s="35" t="s">
        <v>2621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7" t="s">
        <v>2622</v>
      </c>
      <c r="AQ116" s="186">
        <v>1</v>
      </c>
      <c r="AR116" s="187"/>
      <c r="AS116" s="296">
        <f>ROUND(L117*AQ116,0)</f>
        <v>918</v>
      </c>
      <c r="AT116" s="22"/>
    </row>
    <row r="117" spans="1:46" ht="17.100000000000001" customHeight="1">
      <c r="A117" s="4">
        <v>15</v>
      </c>
      <c r="B117" s="5">
        <v>7996</v>
      </c>
      <c r="C117" s="6" t="s">
        <v>2399</v>
      </c>
      <c r="D117" s="139"/>
      <c r="E117" s="140"/>
      <c r="F117" s="140"/>
      <c r="G117" s="103"/>
      <c r="H117" s="104"/>
      <c r="I117" s="104"/>
      <c r="J117" s="104"/>
      <c r="K117" s="104"/>
      <c r="L117" s="297">
        <v>918</v>
      </c>
      <c r="M117" s="297"/>
      <c r="N117" s="9" t="s">
        <v>394</v>
      </c>
      <c r="O117" s="13"/>
      <c r="P117" s="98" t="s">
        <v>2623</v>
      </c>
      <c r="Q117" s="61"/>
      <c r="R117" s="61"/>
      <c r="S117" s="61"/>
      <c r="T117" s="61"/>
      <c r="U117" s="61"/>
      <c r="V117" s="26"/>
      <c r="W117" s="9"/>
      <c r="X117" s="19"/>
      <c r="Y117" s="39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31"/>
      <c r="AQ117" s="32"/>
      <c r="AR117" s="33"/>
      <c r="AS117" s="296">
        <f>ROUND(L117*X118,0)</f>
        <v>826</v>
      </c>
      <c r="AT117" s="22"/>
    </row>
    <row r="118" spans="1:46" ht="17.100000000000001" customHeight="1">
      <c r="A118" s="4">
        <v>15</v>
      </c>
      <c r="B118" s="5">
        <v>7997</v>
      </c>
      <c r="C118" s="6" t="s">
        <v>2400</v>
      </c>
      <c r="D118" s="44"/>
      <c r="E118" s="45"/>
      <c r="F118" s="45"/>
      <c r="G118" s="105"/>
      <c r="H118" s="105"/>
      <c r="I118" s="105"/>
      <c r="J118" s="106"/>
      <c r="K118" s="106"/>
      <c r="L118" s="15"/>
      <c r="M118" s="15"/>
      <c r="N118" s="15"/>
      <c r="O118" s="16"/>
      <c r="P118" s="62" t="s">
        <v>2624</v>
      </c>
      <c r="Q118" s="63"/>
      <c r="R118" s="63"/>
      <c r="S118" s="63"/>
      <c r="T118" s="63"/>
      <c r="U118" s="63"/>
      <c r="V118" s="95"/>
      <c r="W118" s="17" t="s">
        <v>2622</v>
      </c>
      <c r="X118" s="186">
        <v>0.9</v>
      </c>
      <c r="Y118" s="187"/>
      <c r="Z118" s="35" t="s">
        <v>2621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7" t="s">
        <v>2622</v>
      </c>
      <c r="AQ118" s="186">
        <v>1</v>
      </c>
      <c r="AR118" s="187"/>
      <c r="AS118" s="18">
        <f>ROUND(ROUND(L117*X118,0)*AQ118,0)</f>
        <v>826</v>
      </c>
      <c r="AT118" s="22"/>
    </row>
    <row r="119" spans="1:46" ht="17.100000000000001" customHeight="1">
      <c r="A119" s="4">
        <v>15</v>
      </c>
      <c r="B119" s="5">
        <v>7998</v>
      </c>
      <c r="C119" s="6" t="s">
        <v>986</v>
      </c>
      <c r="D119" s="188" t="s">
        <v>2575</v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0"/>
      <c r="P119" s="11"/>
      <c r="Q119" s="11"/>
      <c r="R119" s="11"/>
      <c r="S119" s="11"/>
      <c r="T119" s="21"/>
      <c r="U119" s="21"/>
      <c r="V119" s="75"/>
      <c r="W119" s="11"/>
      <c r="X119" s="36"/>
      <c r="Y119" s="37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31"/>
      <c r="AQ119" s="32"/>
      <c r="AR119" s="33"/>
      <c r="AS119" s="296">
        <f>ROUND(L121,0)</f>
        <v>952</v>
      </c>
      <c r="AT119" s="22"/>
    </row>
    <row r="120" spans="1:46" ht="17.100000000000001" customHeight="1">
      <c r="A120" s="4">
        <v>15</v>
      </c>
      <c r="B120" s="5">
        <v>7999</v>
      </c>
      <c r="C120" s="6" t="s">
        <v>987</v>
      </c>
      <c r="D120" s="206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102"/>
      <c r="P120" s="14"/>
      <c r="Q120" s="15"/>
      <c r="R120" s="15"/>
      <c r="S120" s="15"/>
      <c r="T120" s="24"/>
      <c r="U120" s="24"/>
      <c r="V120" s="80"/>
      <c r="W120" s="80"/>
      <c r="X120" s="80"/>
      <c r="Y120" s="83"/>
      <c r="Z120" s="35" t="s">
        <v>2621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7" t="s">
        <v>2622</v>
      </c>
      <c r="AQ120" s="186">
        <v>1</v>
      </c>
      <c r="AR120" s="187"/>
      <c r="AS120" s="296">
        <f>ROUND(L121*AQ120,0)</f>
        <v>952</v>
      </c>
      <c r="AT120" s="22"/>
    </row>
    <row r="121" spans="1:46" ht="17.100000000000001" customHeight="1">
      <c r="A121" s="4">
        <v>15</v>
      </c>
      <c r="B121" s="5">
        <v>8000</v>
      </c>
      <c r="C121" s="6" t="s">
        <v>2401</v>
      </c>
      <c r="D121" s="139"/>
      <c r="E121" s="140"/>
      <c r="F121" s="140"/>
      <c r="G121" s="103"/>
      <c r="H121" s="104"/>
      <c r="I121" s="104"/>
      <c r="J121" s="104"/>
      <c r="K121" s="104"/>
      <c r="L121" s="297">
        <v>952</v>
      </c>
      <c r="M121" s="297"/>
      <c r="N121" s="9" t="s">
        <v>394</v>
      </c>
      <c r="O121" s="13"/>
      <c r="P121" s="98" t="s">
        <v>2623</v>
      </c>
      <c r="Q121" s="61"/>
      <c r="R121" s="61"/>
      <c r="S121" s="61"/>
      <c r="T121" s="61"/>
      <c r="U121" s="61"/>
      <c r="V121" s="26"/>
      <c r="W121" s="9"/>
      <c r="X121" s="19"/>
      <c r="Y121" s="39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31"/>
      <c r="AQ121" s="32"/>
      <c r="AR121" s="33"/>
      <c r="AS121" s="296">
        <f>ROUND(L121*X122,0)</f>
        <v>857</v>
      </c>
      <c r="AT121" s="22"/>
    </row>
    <row r="122" spans="1:46" ht="17.100000000000001" customHeight="1">
      <c r="A122" s="4">
        <v>15</v>
      </c>
      <c r="B122" s="5">
        <v>8001</v>
      </c>
      <c r="C122" s="6" t="s">
        <v>2402</v>
      </c>
      <c r="D122" s="44"/>
      <c r="E122" s="45"/>
      <c r="F122" s="45"/>
      <c r="G122" s="105"/>
      <c r="H122" s="105"/>
      <c r="I122" s="105"/>
      <c r="J122" s="106"/>
      <c r="K122" s="106"/>
      <c r="L122" s="15"/>
      <c r="M122" s="15"/>
      <c r="N122" s="15"/>
      <c r="O122" s="16"/>
      <c r="P122" s="62" t="s">
        <v>2624</v>
      </c>
      <c r="Q122" s="63"/>
      <c r="R122" s="63"/>
      <c r="S122" s="63"/>
      <c r="T122" s="63"/>
      <c r="U122" s="63"/>
      <c r="V122" s="95"/>
      <c r="W122" s="17" t="s">
        <v>2622</v>
      </c>
      <c r="X122" s="186">
        <v>0.9</v>
      </c>
      <c r="Y122" s="187"/>
      <c r="Z122" s="35" t="s">
        <v>2621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7" t="s">
        <v>2622</v>
      </c>
      <c r="AQ122" s="186">
        <v>1</v>
      </c>
      <c r="AR122" s="187"/>
      <c r="AS122" s="18">
        <f>ROUND(ROUND(L121*X122,0)*AQ122,0)</f>
        <v>857</v>
      </c>
      <c r="AT122" s="22"/>
    </row>
    <row r="123" spans="1:46" ht="17.100000000000001" customHeight="1">
      <c r="A123" s="4">
        <v>15</v>
      </c>
      <c r="B123" s="5">
        <v>8002</v>
      </c>
      <c r="C123" s="6" t="s">
        <v>1413</v>
      </c>
      <c r="D123" s="188" t="s">
        <v>2576</v>
      </c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0"/>
      <c r="P123" s="11"/>
      <c r="Q123" s="11"/>
      <c r="R123" s="11"/>
      <c r="S123" s="11"/>
      <c r="T123" s="21"/>
      <c r="U123" s="21"/>
      <c r="V123" s="75"/>
      <c r="W123" s="11"/>
      <c r="X123" s="36"/>
      <c r="Y123" s="37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31"/>
      <c r="AQ123" s="32"/>
      <c r="AR123" s="33"/>
      <c r="AS123" s="296">
        <f>ROUND(L125,0)</f>
        <v>986</v>
      </c>
      <c r="AT123" s="22"/>
    </row>
    <row r="124" spans="1:46" ht="17.100000000000001" customHeight="1">
      <c r="A124" s="4">
        <v>15</v>
      </c>
      <c r="B124" s="5">
        <v>8003</v>
      </c>
      <c r="C124" s="6" t="s">
        <v>1414</v>
      </c>
      <c r="D124" s="206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102"/>
      <c r="P124" s="14"/>
      <c r="Q124" s="15"/>
      <c r="R124" s="15"/>
      <c r="S124" s="15"/>
      <c r="T124" s="24"/>
      <c r="U124" s="24"/>
      <c r="V124" s="80"/>
      <c r="W124" s="80"/>
      <c r="X124" s="80"/>
      <c r="Y124" s="83"/>
      <c r="Z124" s="35" t="s">
        <v>2621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7" t="s">
        <v>2622</v>
      </c>
      <c r="AQ124" s="186">
        <v>1</v>
      </c>
      <c r="AR124" s="187"/>
      <c r="AS124" s="296">
        <f>ROUND(L125*AQ124,0)</f>
        <v>986</v>
      </c>
      <c r="AT124" s="22"/>
    </row>
    <row r="125" spans="1:46" ht="17.100000000000001" customHeight="1">
      <c r="A125" s="4">
        <v>15</v>
      </c>
      <c r="B125" s="5">
        <v>8004</v>
      </c>
      <c r="C125" s="6" t="s">
        <v>2403</v>
      </c>
      <c r="D125" s="139"/>
      <c r="E125" s="140"/>
      <c r="F125" s="140"/>
      <c r="G125" s="103"/>
      <c r="H125" s="104"/>
      <c r="I125" s="104"/>
      <c r="J125" s="104"/>
      <c r="K125" s="104"/>
      <c r="L125" s="297">
        <v>986</v>
      </c>
      <c r="M125" s="297"/>
      <c r="N125" s="9" t="s">
        <v>394</v>
      </c>
      <c r="O125" s="13"/>
      <c r="P125" s="98" t="s">
        <v>2623</v>
      </c>
      <c r="Q125" s="61"/>
      <c r="R125" s="61"/>
      <c r="S125" s="61"/>
      <c r="T125" s="61"/>
      <c r="U125" s="61"/>
      <c r="V125" s="26"/>
      <c r="W125" s="9"/>
      <c r="X125" s="19"/>
      <c r="Y125" s="39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31"/>
      <c r="AQ125" s="32"/>
      <c r="AR125" s="33"/>
      <c r="AS125" s="296">
        <f>ROUND(L125*X126,0)</f>
        <v>887</v>
      </c>
      <c r="AT125" s="22"/>
    </row>
    <row r="126" spans="1:46" ht="17.100000000000001" customHeight="1">
      <c r="A126" s="4">
        <v>15</v>
      </c>
      <c r="B126" s="5">
        <v>8005</v>
      </c>
      <c r="C126" s="6" t="s">
        <v>2404</v>
      </c>
      <c r="D126" s="44"/>
      <c r="E126" s="45"/>
      <c r="F126" s="45"/>
      <c r="G126" s="105"/>
      <c r="H126" s="105"/>
      <c r="I126" s="105"/>
      <c r="J126" s="106"/>
      <c r="K126" s="106"/>
      <c r="L126" s="15"/>
      <c r="M126" s="15"/>
      <c r="N126" s="15"/>
      <c r="O126" s="16"/>
      <c r="P126" s="62" t="s">
        <v>2624</v>
      </c>
      <c r="Q126" s="63"/>
      <c r="R126" s="63"/>
      <c r="S126" s="63"/>
      <c r="T126" s="63"/>
      <c r="U126" s="63"/>
      <c r="V126" s="95"/>
      <c r="W126" s="17" t="s">
        <v>2622</v>
      </c>
      <c r="X126" s="186">
        <v>0.9</v>
      </c>
      <c r="Y126" s="187"/>
      <c r="Z126" s="35" t="s">
        <v>2621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7" t="s">
        <v>2622</v>
      </c>
      <c r="AQ126" s="186">
        <v>1</v>
      </c>
      <c r="AR126" s="187"/>
      <c r="AS126" s="18">
        <f>ROUND(ROUND(L125*X126,0)*AQ126,0)</f>
        <v>887</v>
      </c>
      <c r="AT126" s="22"/>
    </row>
    <row r="127" spans="1:46" ht="17.100000000000001" customHeight="1">
      <c r="A127" s="4">
        <v>15</v>
      </c>
      <c r="B127" s="5">
        <v>8006</v>
      </c>
      <c r="C127" s="6" t="s">
        <v>988</v>
      </c>
      <c r="D127" s="188" t="s">
        <v>2577</v>
      </c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0"/>
      <c r="P127" s="11"/>
      <c r="Q127" s="11"/>
      <c r="R127" s="11"/>
      <c r="S127" s="11"/>
      <c r="T127" s="21"/>
      <c r="U127" s="21"/>
      <c r="V127" s="75"/>
      <c r="W127" s="11"/>
      <c r="X127" s="36"/>
      <c r="Y127" s="37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31"/>
      <c r="AQ127" s="32"/>
      <c r="AR127" s="33"/>
      <c r="AS127" s="296">
        <f>ROUND(L129,0)</f>
        <v>1020</v>
      </c>
      <c r="AT127" s="22"/>
    </row>
    <row r="128" spans="1:46" ht="17.100000000000001" customHeight="1">
      <c r="A128" s="4">
        <v>15</v>
      </c>
      <c r="B128" s="5">
        <v>8007</v>
      </c>
      <c r="C128" s="6" t="s">
        <v>989</v>
      </c>
      <c r="D128" s="206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102"/>
      <c r="P128" s="14"/>
      <c r="Q128" s="15"/>
      <c r="R128" s="15"/>
      <c r="S128" s="15"/>
      <c r="T128" s="24"/>
      <c r="U128" s="24"/>
      <c r="V128" s="80"/>
      <c r="W128" s="80"/>
      <c r="X128" s="80"/>
      <c r="Y128" s="83"/>
      <c r="Z128" s="35" t="s">
        <v>2621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7" t="s">
        <v>2622</v>
      </c>
      <c r="AQ128" s="186">
        <v>1</v>
      </c>
      <c r="AR128" s="187"/>
      <c r="AS128" s="296">
        <f>ROUND(L129*AQ128,0)</f>
        <v>1020</v>
      </c>
      <c r="AT128" s="22"/>
    </row>
    <row r="129" spans="1:46" ht="17.100000000000001" customHeight="1">
      <c r="A129" s="4">
        <v>15</v>
      </c>
      <c r="B129" s="5">
        <v>8008</v>
      </c>
      <c r="C129" s="6" t="s">
        <v>2405</v>
      </c>
      <c r="D129" s="139"/>
      <c r="E129" s="140"/>
      <c r="F129" s="140"/>
      <c r="G129" s="103"/>
      <c r="H129" s="104"/>
      <c r="I129" s="104"/>
      <c r="J129" s="104"/>
      <c r="K129" s="104"/>
      <c r="L129" s="297">
        <v>1020</v>
      </c>
      <c r="M129" s="297"/>
      <c r="N129" s="9" t="s">
        <v>394</v>
      </c>
      <c r="O129" s="13"/>
      <c r="P129" s="98" t="s">
        <v>2623</v>
      </c>
      <c r="Q129" s="61"/>
      <c r="R129" s="61"/>
      <c r="S129" s="61"/>
      <c r="T129" s="61"/>
      <c r="U129" s="61"/>
      <c r="V129" s="26"/>
      <c r="W129" s="9"/>
      <c r="X129" s="19"/>
      <c r="Y129" s="39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31"/>
      <c r="AQ129" s="32"/>
      <c r="AR129" s="33"/>
      <c r="AS129" s="296">
        <f>ROUND(L129*X130,0)</f>
        <v>918</v>
      </c>
      <c r="AT129" s="22"/>
    </row>
    <row r="130" spans="1:46" ht="17.100000000000001" customHeight="1">
      <c r="A130" s="4">
        <v>15</v>
      </c>
      <c r="B130" s="5">
        <v>8009</v>
      </c>
      <c r="C130" s="6" t="s">
        <v>2406</v>
      </c>
      <c r="D130" s="44"/>
      <c r="E130" s="45"/>
      <c r="F130" s="45"/>
      <c r="G130" s="105"/>
      <c r="H130" s="105"/>
      <c r="I130" s="105"/>
      <c r="J130" s="106"/>
      <c r="K130" s="106"/>
      <c r="L130" s="15"/>
      <c r="M130" s="15"/>
      <c r="N130" s="15"/>
      <c r="O130" s="16"/>
      <c r="P130" s="62" t="s">
        <v>2624</v>
      </c>
      <c r="Q130" s="63"/>
      <c r="R130" s="63"/>
      <c r="S130" s="63"/>
      <c r="T130" s="63"/>
      <c r="U130" s="63"/>
      <c r="V130" s="95"/>
      <c r="W130" s="17" t="s">
        <v>2622</v>
      </c>
      <c r="X130" s="186">
        <v>0.9</v>
      </c>
      <c r="Y130" s="187"/>
      <c r="Z130" s="35" t="s">
        <v>2621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7" t="s">
        <v>2622</v>
      </c>
      <c r="AQ130" s="186">
        <v>1</v>
      </c>
      <c r="AR130" s="187"/>
      <c r="AS130" s="18">
        <f>ROUND(ROUND(L129*X130,0)*AQ130,0)</f>
        <v>918</v>
      </c>
      <c r="AT130" s="22"/>
    </row>
    <row r="131" spans="1:46" ht="17.100000000000001" customHeight="1">
      <c r="A131" s="4">
        <v>15</v>
      </c>
      <c r="B131" s="5">
        <v>8010</v>
      </c>
      <c r="C131" s="6" t="s">
        <v>1415</v>
      </c>
      <c r="D131" s="188" t="s">
        <v>2578</v>
      </c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10"/>
      <c r="P131" s="11"/>
      <c r="Q131" s="11"/>
      <c r="R131" s="11"/>
      <c r="S131" s="11"/>
      <c r="T131" s="21"/>
      <c r="U131" s="21"/>
      <c r="V131" s="75"/>
      <c r="W131" s="11"/>
      <c r="X131" s="36"/>
      <c r="Y131" s="37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31"/>
      <c r="AQ131" s="32"/>
      <c r="AR131" s="33"/>
      <c r="AS131" s="296">
        <f>ROUND(L133,0)</f>
        <v>1054</v>
      </c>
      <c r="AT131" s="22"/>
    </row>
    <row r="132" spans="1:46" ht="17.100000000000001" customHeight="1">
      <c r="A132" s="4">
        <v>15</v>
      </c>
      <c r="B132" s="5">
        <v>8011</v>
      </c>
      <c r="C132" s="6" t="s">
        <v>1416</v>
      </c>
      <c r="D132" s="206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102"/>
      <c r="P132" s="14"/>
      <c r="Q132" s="15"/>
      <c r="R132" s="15"/>
      <c r="S132" s="15"/>
      <c r="T132" s="24"/>
      <c r="U132" s="24"/>
      <c r="V132" s="80"/>
      <c r="W132" s="80"/>
      <c r="X132" s="80"/>
      <c r="Y132" s="83"/>
      <c r="Z132" s="35" t="s">
        <v>2621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7" t="s">
        <v>2622</v>
      </c>
      <c r="AQ132" s="186">
        <v>1</v>
      </c>
      <c r="AR132" s="187"/>
      <c r="AS132" s="296">
        <f>ROUND(L133*AQ132,0)</f>
        <v>1054</v>
      </c>
      <c r="AT132" s="22"/>
    </row>
    <row r="133" spans="1:46" ht="17.100000000000001" customHeight="1">
      <c r="A133" s="4">
        <v>15</v>
      </c>
      <c r="B133" s="5">
        <v>8012</v>
      </c>
      <c r="C133" s="6" t="s">
        <v>2407</v>
      </c>
      <c r="D133" s="139"/>
      <c r="E133" s="140"/>
      <c r="F133" s="140"/>
      <c r="G133" s="103"/>
      <c r="H133" s="104"/>
      <c r="I133" s="104"/>
      <c r="J133" s="104"/>
      <c r="K133" s="104"/>
      <c r="L133" s="297">
        <v>1054</v>
      </c>
      <c r="M133" s="297"/>
      <c r="N133" s="9" t="s">
        <v>394</v>
      </c>
      <c r="O133" s="13"/>
      <c r="P133" s="98" t="s">
        <v>2623</v>
      </c>
      <c r="Q133" s="61"/>
      <c r="R133" s="61"/>
      <c r="S133" s="61"/>
      <c r="T133" s="61"/>
      <c r="U133" s="61"/>
      <c r="V133" s="26"/>
      <c r="W133" s="9"/>
      <c r="X133" s="19"/>
      <c r="Y133" s="39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31"/>
      <c r="AQ133" s="32"/>
      <c r="AR133" s="33"/>
      <c r="AS133" s="296">
        <f>ROUND(L133*X134,0)</f>
        <v>949</v>
      </c>
      <c r="AT133" s="22"/>
    </row>
    <row r="134" spans="1:46" ht="17.100000000000001" customHeight="1">
      <c r="A134" s="4">
        <v>15</v>
      </c>
      <c r="B134" s="5">
        <v>8013</v>
      </c>
      <c r="C134" s="6" t="s">
        <v>2408</v>
      </c>
      <c r="D134" s="44"/>
      <c r="E134" s="45"/>
      <c r="F134" s="45"/>
      <c r="G134" s="105"/>
      <c r="H134" s="105"/>
      <c r="I134" s="105"/>
      <c r="J134" s="106"/>
      <c r="K134" s="106"/>
      <c r="L134" s="15"/>
      <c r="M134" s="15"/>
      <c r="N134" s="15"/>
      <c r="O134" s="16"/>
      <c r="P134" s="62" t="s">
        <v>2624</v>
      </c>
      <c r="Q134" s="63"/>
      <c r="R134" s="63"/>
      <c r="S134" s="63"/>
      <c r="T134" s="63"/>
      <c r="U134" s="63"/>
      <c r="V134" s="95"/>
      <c r="W134" s="17" t="s">
        <v>2622</v>
      </c>
      <c r="X134" s="186">
        <v>0.9</v>
      </c>
      <c r="Y134" s="187"/>
      <c r="Z134" s="35" t="s">
        <v>2621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7" t="s">
        <v>2622</v>
      </c>
      <c r="AQ134" s="186">
        <v>1</v>
      </c>
      <c r="AR134" s="187"/>
      <c r="AS134" s="18">
        <f>ROUND(ROUND(L133*X134,0)*AQ134,0)</f>
        <v>949</v>
      </c>
      <c r="AT134" s="22"/>
    </row>
    <row r="135" spans="1:46" ht="17.100000000000001" customHeight="1">
      <c r="A135" s="4">
        <v>15</v>
      </c>
      <c r="B135" s="5">
        <v>8014</v>
      </c>
      <c r="C135" s="6" t="s">
        <v>990</v>
      </c>
      <c r="D135" s="188" t="s">
        <v>2579</v>
      </c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10"/>
      <c r="P135" s="11"/>
      <c r="Q135" s="11"/>
      <c r="R135" s="11"/>
      <c r="S135" s="11"/>
      <c r="T135" s="21"/>
      <c r="U135" s="21"/>
      <c r="V135" s="75"/>
      <c r="W135" s="11"/>
      <c r="X135" s="36"/>
      <c r="Y135" s="37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31"/>
      <c r="AQ135" s="32"/>
      <c r="AR135" s="33"/>
      <c r="AS135" s="296">
        <f>ROUND(L137,0)</f>
        <v>1088</v>
      </c>
      <c r="AT135" s="22"/>
    </row>
    <row r="136" spans="1:46" ht="17.100000000000001" customHeight="1">
      <c r="A136" s="4">
        <v>15</v>
      </c>
      <c r="B136" s="5">
        <v>8015</v>
      </c>
      <c r="C136" s="6" t="s">
        <v>991</v>
      </c>
      <c r="D136" s="206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102"/>
      <c r="P136" s="14"/>
      <c r="Q136" s="15"/>
      <c r="R136" s="15"/>
      <c r="S136" s="15"/>
      <c r="T136" s="24"/>
      <c r="U136" s="24"/>
      <c r="V136" s="80"/>
      <c r="W136" s="80"/>
      <c r="X136" s="80"/>
      <c r="Y136" s="83"/>
      <c r="Z136" s="35" t="s">
        <v>2621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7" t="s">
        <v>2622</v>
      </c>
      <c r="AQ136" s="186">
        <v>1</v>
      </c>
      <c r="AR136" s="187"/>
      <c r="AS136" s="296">
        <f>ROUND(L137*AQ136,0)</f>
        <v>1088</v>
      </c>
      <c r="AT136" s="22"/>
    </row>
    <row r="137" spans="1:46" ht="17.100000000000001" customHeight="1">
      <c r="A137" s="4">
        <v>15</v>
      </c>
      <c r="B137" s="5">
        <v>8016</v>
      </c>
      <c r="C137" s="6" t="s">
        <v>2409</v>
      </c>
      <c r="D137" s="139"/>
      <c r="E137" s="140"/>
      <c r="F137" s="140"/>
      <c r="G137" s="103"/>
      <c r="H137" s="104"/>
      <c r="I137" s="104"/>
      <c r="J137" s="104"/>
      <c r="K137" s="104"/>
      <c r="L137" s="297">
        <v>1088</v>
      </c>
      <c r="M137" s="297"/>
      <c r="N137" s="9" t="s">
        <v>394</v>
      </c>
      <c r="O137" s="13"/>
      <c r="P137" s="98" t="s">
        <v>2623</v>
      </c>
      <c r="Q137" s="61"/>
      <c r="R137" s="61"/>
      <c r="S137" s="61"/>
      <c r="T137" s="61"/>
      <c r="U137" s="61"/>
      <c r="V137" s="26"/>
      <c r="W137" s="9"/>
      <c r="X137" s="19"/>
      <c r="Y137" s="39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31"/>
      <c r="AQ137" s="32"/>
      <c r="AR137" s="33"/>
      <c r="AS137" s="296">
        <f>ROUND(L137*X138,0)</f>
        <v>979</v>
      </c>
      <c r="AT137" s="22"/>
    </row>
    <row r="138" spans="1:46" ht="17.100000000000001" customHeight="1">
      <c r="A138" s="4">
        <v>15</v>
      </c>
      <c r="B138" s="5">
        <v>8017</v>
      </c>
      <c r="C138" s="6" t="s">
        <v>2410</v>
      </c>
      <c r="D138" s="44"/>
      <c r="E138" s="45"/>
      <c r="F138" s="45"/>
      <c r="G138" s="105"/>
      <c r="H138" s="105"/>
      <c r="I138" s="105"/>
      <c r="J138" s="106"/>
      <c r="K138" s="106"/>
      <c r="L138" s="15"/>
      <c r="M138" s="15"/>
      <c r="N138" s="15"/>
      <c r="O138" s="16"/>
      <c r="P138" s="62" t="s">
        <v>2624</v>
      </c>
      <c r="Q138" s="63"/>
      <c r="R138" s="63"/>
      <c r="S138" s="63"/>
      <c r="T138" s="63"/>
      <c r="U138" s="63"/>
      <c r="V138" s="95"/>
      <c r="W138" s="17" t="s">
        <v>2622</v>
      </c>
      <c r="X138" s="186">
        <v>0.9</v>
      </c>
      <c r="Y138" s="187"/>
      <c r="Z138" s="35" t="s">
        <v>2621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7" t="s">
        <v>2622</v>
      </c>
      <c r="AQ138" s="186">
        <v>1</v>
      </c>
      <c r="AR138" s="187"/>
      <c r="AS138" s="18">
        <f>ROUND(ROUND(L137*X138,0)*AQ138,0)</f>
        <v>979</v>
      </c>
      <c r="AT138" s="22"/>
    </row>
    <row r="139" spans="1:46" ht="17.100000000000001" customHeight="1">
      <c r="A139" s="4">
        <v>15</v>
      </c>
      <c r="B139" s="5">
        <v>8018</v>
      </c>
      <c r="C139" s="6" t="s">
        <v>1417</v>
      </c>
      <c r="D139" s="188" t="s">
        <v>2580</v>
      </c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10"/>
      <c r="P139" s="11"/>
      <c r="Q139" s="11"/>
      <c r="R139" s="11"/>
      <c r="S139" s="11"/>
      <c r="T139" s="21"/>
      <c r="U139" s="21"/>
      <c r="V139" s="75"/>
      <c r="W139" s="11"/>
      <c r="X139" s="36"/>
      <c r="Y139" s="37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31"/>
      <c r="AQ139" s="32"/>
      <c r="AR139" s="33"/>
      <c r="AS139" s="296">
        <f>ROUND(L141,0)</f>
        <v>1122</v>
      </c>
      <c r="AT139" s="22"/>
    </row>
    <row r="140" spans="1:46" ht="17.100000000000001" customHeight="1">
      <c r="A140" s="4">
        <v>15</v>
      </c>
      <c r="B140" s="5">
        <v>8019</v>
      </c>
      <c r="C140" s="6" t="s">
        <v>1418</v>
      </c>
      <c r="D140" s="206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102"/>
      <c r="P140" s="14"/>
      <c r="Q140" s="15"/>
      <c r="R140" s="15"/>
      <c r="S140" s="15"/>
      <c r="T140" s="24"/>
      <c r="U140" s="24"/>
      <c r="V140" s="80"/>
      <c r="W140" s="80"/>
      <c r="X140" s="80"/>
      <c r="Y140" s="83"/>
      <c r="Z140" s="35" t="s">
        <v>2621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7" t="s">
        <v>2622</v>
      </c>
      <c r="AQ140" s="186">
        <v>1</v>
      </c>
      <c r="AR140" s="187"/>
      <c r="AS140" s="296">
        <f>ROUND(L141*AQ140,0)</f>
        <v>1122</v>
      </c>
      <c r="AT140" s="22"/>
    </row>
    <row r="141" spans="1:46" ht="17.100000000000001" customHeight="1">
      <c r="A141" s="4">
        <v>15</v>
      </c>
      <c r="B141" s="5">
        <v>8020</v>
      </c>
      <c r="C141" s="6" t="s">
        <v>2411</v>
      </c>
      <c r="D141" s="139"/>
      <c r="E141" s="140"/>
      <c r="F141" s="140"/>
      <c r="G141" s="103"/>
      <c r="H141" s="104"/>
      <c r="I141" s="104"/>
      <c r="J141" s="104"/>
      <c r="K141" s="104"/>
      <c r="L141" s="297">
        <v>1122</v>
      </c>
      <c r="M141" s="297"/>
      <c r="N141" s="9" t="s">
        <v>394</v>
      </c>
      <c r="O141" s="13"/>
      <c r="P141" s="98" t="s">
        <v>2623</v>
      </c>
      <c r="Q141" s="61"/>
      <c r="R141" s="61"/>
      <c r="S141" s="61"/>
      <c r="T141" s="61"/>
      <c r="U141" s="61"/>
      <c r="V141" s="26"/>
      <c r="W141" s="9"/>
      <c r="X141" s="19"/>
      <c r="Y141" s="39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31"/>
      <c r="AQ141" s="32"/>
      <c r="AR141" s="33"/>
      <c r="AS141" s="296">
        <f>ROUND(L141*X142,0)</f>
        <v>1010</v>
      </c>
      <c r="AT141" s="22"/>
    </row>
    <row r="142" spans="1:46" ht="17.100000000000001" customHeight="1">
      <c r="A142" s="4">
        <v>15</v>
      </c>
      <c r="B142" s="5">
        <v>8021</v>
      </c>
      <c r="C142" s="6" t="s">
        <v>2412</v>
      </c>
      <c r="D142" s="44"/>
      <c r="E142" s="45"/>
      <c r="F142" s="45"/>
      <c r="G142" s="105"/>
      <c r="H142" s="105"/>
      <c r="I142" s="105"/>
      <c r="J142" s="106"/>
      <c r="K142" s="106"/>
      <c r="L142" s="15"/>
      <c r="M142" s="15"/>
      <c r="N142" s="15"/>
      <c r="O142" s="16"/>
      <c r="P142" s="62" t="s">
        <v>2624</v>
      </c>
      <c r="Q142" s="63"/>
      <c r="R142" s="63"/>
      <c r="S142" s="63"/>
      <c r="T142" s="63"/>
      <c r="U142" s="63"/>
      <c r="V142" s="95"/>
      <c r="W142" s="17" t="s">
        <v>2622</v>
      </c>
      <c r="X142" s="186">
        <v>0.9</v>
      </c>
      <c r="Y142" s="187"/>
      <c r="Z142" s="35" t="s">
        <v>2621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7" t="s">
        <v>2622</v>
      </c>
      <c r="AQ142" s="186">
        <v>1</v>
      </c>
      <c r="AR142" s="187"/>
      <c r="AS142" s="18">
        <f>ROUND(ROUND(L141*X142,0)*AQ142,0)</f>
        <v>1010</v>
      </c>
      <c r="AT142" s="22"/>
    </row>
    <row r="143" spans="1:46" ht="17.100000000000001" customHeight="1">
      <c r="A143" s="4">
        <v>15</v>
      </c>
      <c r="B143" s="5">
        <v>8022</v>
      </c>
      <c r="C143" s="6" t="s">
        <v>992</v>
      </c>
      <c r="D143" s="188" t="s">
        <v>2581</v>
      </c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10"/>
      <c r="P143" s="11"/>
      <c r="Q143" s="11"/>
      <c r="R143" s="11"/>
      <c r="S143" s="11"/>
      <c r="T143" s="21"/>
      <c r="U143" s="21"/>
      <c r="V143" s="75"/>
      <c r="W143" s="11"/>
      <c r="X143" s="36"/>
      <c r="Y143" s="37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31"/>
      <c r="AQ143" s="32"/>
      <c r="AR143" s="33"/>
      <c r="AS143" s="296">
        <f>ROUND(L145,0)</f>
        <v>1156</v>
      </c>
      <c r="AT143" s="22"/>
    </row>
    <row r="144" spans="1:46" ht="17.100000000000001" customHeight="1">
      <c r="A144" s="4">
        <v>15</v>
      </c>
      <c r="B144" s="5">
        <v>8023</v>
      </c>
      <c r="C144" s="6" t="s">
        <v>993</v>
      </c>
      <c r="D144" s="206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102"/>
      <c r="P144" s="14"/>
      <c r="Q144" s="15"/>
      <c r="R144" s="15"/>
      <c r="S144" s="15"/>
      <c r="T144" s="24"/>
      <c r="U144" s="24"/>
      <c r="V144" s="80"/>
      <c r="W144" s="80"/>
      <c r="X144" s="80"/>
      <c r="Y144" s="83"/>
      <c r="Z144" s="35" t="s">
        <v>2621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7" t="s">
        <v>2622</v>
      </c>
      <c r="AQ144" s="186">
        <v>1</v>
      </c>
      <c r="AR144" s="187"/>
      <c r="AS144" s="296">
        <f>ROUND(L145*AQ144,0)</f>
        <v>1156</v>
      </c>
      <c r="AT144" s="22"/>
    </row>
    <row r="145" spans="1:46" ht="17.100000000000001" customHeight="1">
      <c r="A145" s="4">
        <v>15</v>
      </c>
      <c r="B145" s="5">
        <v>8024</v>
      </c>
      <c r="C145" s="6" t="s">
        <v>2413</v>
      </c>
      <c r="D145" s="139"/>
      <c r="E145" s="140"/>
      <c r="F145" s="140"/>
      <c r="G145" s="103"/>
      <c r="H145" s="104"/>
      <c r="I145" s="104"/>
      <c r="J145" s="104"/>
      <c r="K145" s="104"/>
      <c r="L145" s="297">
        <v>1156</v>
      </c>
      <c r="M145" s="297"/>
      <c r="N145" s="9" t="s">
        <v>394</v>
      </c>
      <c r="O145" s="13"/>
      <c r="P145" s="98" t="s">
        <v>2623</v>
      </c>
      <c r="Q145" s="61"/>
      <c r="R145" s="61"/>
      <c r="S145" s="61"/>
      <c r="T145" s="61"/>
      <c r="U145" s="61"/>
      <c r="V145" s="26"/>
      <c r="W145" s="9"/>
      <c r="X145" s="19"/>
      <c r="Y145" s="39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31"/>
      <c r="AQ145" s="32"/>
      <c r="AR145" s="33"/>
      <c r="AS145" s="296">
        <f>ROUND(L145*X146,0)</f>
        <v>1040</v>
      </c>
      <c r="AT145" s="22"/>
    </row>
    <row r="146" spans="1:46" ht="17.100000000000001" customHeight="1">
      <c r="A146" s="4">
        <v>15</v>
      </c>
      <c r="B146" s="5">
        <v>8025</v>
      </c>
      <c r="C146" s="6" t="s">
        <v>2414</v>
      </c>
      <c r="D146" s="44"/>
      <c r="E146" s="45"/>
      <c r="F146" s="45"/>
      <c r="G146" s="105"/>
      <c r="H146" s="105"/>
      <c r="I146" s="105"/>
      <c r="J146" s="106"/>
      <c r="K146" s="106"/>
      <c r="L146" s="15"/>
      <c r="M146" s="15"/>
      <c r="N146" s="15"/>
      <c r="O146" s="16"/>
      <c r="P146" s="62" t="s">
        <v>2624</v>
      </c>
      <c r="Q146" s="63"/>
      <c r="R146" s="63"/>
      <c r="S146" s="63"/>
      <c r="T146" s="63"/>
      <c r="U146" s="63"/>
      <c r="V146" s="95"/>
      <c r="W146" s="17" t="s">
        <v>2622</v>
      </c>
      <c r="X146" s="186">
        <v>0.9</v>
      </c>
      <c r="Y146" s="187"/>
      <c r="Z146" s="35" t="s">
        <v>2621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7" t="s">
        <v>2622</v>
      </c>
      <c r="AQ146" s="186">
        <v>1</v>
      </c>
      <c r="AR146" s="187"/>
      <c r="AS146" s="18">
        <f>ROUND(ROUND(L145*X146,0)*AQ146,0)</f>
        <v>1040</v>
      </c>
      <c r="AT146" s="22"/>
    </row>
    <row r="147" spans="1:46" ht="17.100000000000001" customHeight="1">
      <c r="A147" s="4">
        <v>15</v>
      </c>
      <c r="B147" s="5">
        <v>8026</v>
      </c>
      <c r="C147" s="6" t="s">
        <v>1419</v>
      </c>
      <c r="D147" s="188" t="s">
        <v>2582</v>
      </c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10"/>
      <c r="P147" s="11"/>
      <c r="Q147" s="11"/>
      <c r="R147" s="11"/>
      <c r="S147" s="11"/>
      <c r="T147" s="21"/>
      <c r="U147" s="21"/>
      <c r="V147" s="75"/>
      <c r="W147" s="11"/>
      <c r="X147" s="36"/>
      <c r="Y147" s="37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31"/>
      <c r="AQ147" s="32"/>
      <c r="AR147" s="33"/>
      <c r="AS147" s="296">
        <f t="shared" ref="AS147" si="0">ROUND(L149,0)</f>
        <v>1190</v>
      </c>
      <c r="AT147" s="22"/>
    </row>
    <row r="148" spans="1:46" ht="17.100000000000001" customHeight="1">
      <c r="A148" s="4">
        <v>15</v>
      </c>
      <c r="B148" s="5">
        <v>8027</v>
      </c>
      <c r="C148" s="6" t="s">
        <v>1420</v>
      </c>
      <c r="D148" s="206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102"/>
      <c r="P148" s="14"/>
      <c r="Q148" s="15"/>
      <c r="R148" s="15"/>
      <c r="S148" s="15"/>
      <c r="T148" s="24"/>
      <c r="U148" s="24"/>
      <c r="V148" s="80"/>
      <c r="W148" s="80"/>
      <c r="X148" s="80"/>
      <c r="Y148" s="83"/>
      <c r="Z148" s="35" t="s">
        <v>2621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7" t="s">
        <v>2622</v>
      </c>
      <c r="AQ148" s="186">
        <v>1</v>
      </c>
      <c r="AR148" s="187"/>
      <c r="AS148" s="296">
        <f t="shared" ref="AS148" si="1">ROUND(L149*AQ148,0)</f>
        <v>1190</v>
      </c>
      <c r="AT148" s="22"/>
    </row>
    <row r="149" spans="1:46" ht="17.100000000000001" customHeight="1">
      <c r="A149" s="4">
        <v>15</v>
      </c>
      <c r="B149" s="5">
        <v>8028</v>
      </c>
      <c r="C149" s="6" t="s">
        <v>2415</v>
      </c>
      <c r="D149" s="139"/>
      <c r="E149" s="140"/>
      <c r="F149" s="140"/>
      <c r="G149" s="103"/>
      <c r="H149" s="104"/>
      <c r="I149" s="104"/>
      <c r="J149" s="104"/>
      <c r="K149" s="104"/>
      <c r="L149" s="297">
        <v>1190</v>
      </c>
      <c r="M149" s="297"/>
      <c r="N149" s="9" t="s">
        <v>394</v>
      </c>
      <c r="O149" s="13"/>
      <c r="P149" s="98" t="s">
        <v>2623</v>
      </c>
      <c r="Q149" s="61"/>
      <c r="R149" s="61"/>
      <c r="S149" s="61"/>
      <c r="T149" s="61"/>
      <c r="U149" s="61"/>
      <c r="V149" s="26"/>
      <c r="W149" s="9"/>
      <c r="X149" s="19"/>
      <c r="Y149" s="39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31"/>
      <c r="AQ149" s="32"/>
      <c r="AR149" s="33"/>
      <c r="AS149" s="296">
        <f t="shared" ref="AS149" si="2">ROUND(L149*X150,0)</f>
        <v>1071</v>
      </c>
      <c r="AT149" s="22"/>
    </row>
    <row r="150" spans="1:46" ht="17.100000000000001" customHeight="1">
      <c r="A150" s="4">
        <v>15</v>
      </c>
      <c r="B150" s="5">
        <v>8029</v>
      </c>
      <c r="C150" s="6" t="s">
        <v>2416</v>
      </c>
      <c r="D150" s="44"/>
      <c r="E150" s="45"/>
      <c r="F150" s="45"/>
      <c r="G150" s="105"/>
      <c r="H150" s="105"/>
      <c r="I150" s="105"/>
      <c r="J150" s="106"/>
      <c r="K150" s="106"/>
      <c r="L150" s="15"/>
      <c r="M150" s="15"/>
      <c r="N150" s="15"/>
      <c r="O150" s="16"/>
      <c r="P150" s="62" t="s">
        <v>2624</v>
      </c>
      <c r="Q150" s="63"/>
      <c r="R150" s="63"/>
      <c r="S150" s="63"/>
      <c r="T150" s="63"/>
      <c r="U150" s="63"/>
      <c r="V150" s="95"/>
      <c r="W150" s="17" t="s">
        <v>2622</v>
      </c>
      <c r="X150" s="186">
        <v>0.9</v>
      </c>
      <c r="Y150" s="187"/>
      <c r="Z150" s="35" t="s">
        <v>2621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7" t="s">
        <v>2622</v>
      </c>
      <c r="AQ150" s="186">
        <v>1</v>
      </c>
      <c r="AR150" s="187"/>
      <c r="AS150" s="18">
        <f t="shared" ref="AS150" si="3">ROUND(ROUND(L149*X150,0)*AQ150,0)</f>
        <v>1071</v>
      </c>
      <c r="AT150" s="22"/>
    </row>
    <row r="151" spans="1:46" ht="17.100000000000001" customHeight="1">
      <c r="A151" s="4">
        <v>15</v>
      </c>
      <c r="B151" s="5">
        <v>8030</v>
      </c>
      <c r="C151" s="6" t="s">
        <v>994</v>
      </c>
      <c r="D151" s="188" t="s">
        <v>2583</v>
      </c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0"/>
      <c r="P151" s="11"/>
      <c r="Q151" s="11"/>
      <c r="R151" s="11"/>
      <c r="S151" s="11"/>
      <c r="T151" s="21"/>
      <c r="U151" s="21"/>
      <c r="V151" s="75"/>
      <c r="W151" s="11"/>
      <c r="X151" s="36"/>
      <c r="Y151" s="37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31"/>
      <c r="AQ151" s="32"/>
      <c r="AR151" s="33"/>
      <c r="AS151" s="296">
        <f t="shared" ref="AS151" si="4">ROUND(L153,0)</f>
        <v>1224</v>
      </c>
      <c r="AT151" s="22"/>
    </row>
    <row r="152" spans="1:46" ht="17.100000000000001" customHeight="1">
      <c r="A152" s="4">
        <v>15</v>
      </c>
      <c r="B152" s="5">
        <v>8031</v>
      </c>
      <c r="C152" s="6" t="s">
        <v>995</v>
      </c>
      <c r="D152" s="206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102"/>
      <c r="P152" s="14"/>
      <c r="Q152" s="15"/>
      <c r="R152" s="15"/>
      <c r="S152" s="15"/>
      <c r="T152" s="24"/>
      <c r="U152" s="24"/>
      <c r="V152" s="80"/>
      <c r="W152" s="80"/>
      <c r="X152" s="80"/>
      <c r="Y152" s="83"/>
      <c r="Z152" s="35" t="s">
        <v>2621</v>
      </c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7" t="s">
        <v>2622</v>
      </c>
      <c r="AQ152" s="186">
        <v>1</v>
      </c>
      <c r="AR152" s="187"/>
      <c r="AS152" s="296">
        <f t="shared" ref="AS152" si="5">ROUND(L153*AQ152,0)</f>
        <v>1224</v>
      </c>
      <c r="AT152" s="22"/>
    </row>
    <row r="153" spans="1:46" ht="17.100000000000001" customHeight="1">
      <c r="A153" s="4">
        <v>15</v>
      </c>
      <c r="B153" s="5">
        <v>8032</v>
      </c>
      <c r="C153" s="6" t="s">
        <v>2417</v>
      </c>
      <c r="D153" s="139"/>
      <c r="E153" s="140"/>
      <c r="F153" s="140"/>
      <c r="G153" s="103"/>
      <c r="H153" s="104"/>
      <c r="I153" s="104"/>
      <c r="J153" s="104"/>
      <c r="K153" s="104"/>
      <c r="L153" s="297">
        <v>1224</v>
      </c>
      <c r="M153" s="297"/>
      <c r="N153" s="9" t="s">
        <v>394</v>
      </c>
      <c r="O153" s="13"/>
      <c r="P153" s="98" t="s">
        <v>2623</v>
      </c>
      <c r="Q153" s="61"/>
      <c r="R153" s="61"/>
      <c r="S153" s="61"/>
      <c r="T153" s="61"/>
      <c r="U153" s="61"/>
      <c r="V153" s="26"/>
      <c r="W153" s="9"/>
      <c r="X153" s="19"/>
      <c r="Y153" s="39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31"/>
      <c r="AQ153" s="32"/>
      <c r="AR153" s="33"/>
      <c r="AS153" s="296">
        <f t="shared" ref="AS153" si="6">ROUND(L153*X154,0)</f>
        <v>1102</v>
      </c>
      <c r="AT153" s="22"/>
    </row>
    <row r="154" spans="1:46" ht="17.100000000000001" customHeight="1">
      <c r="A154" s="4">
        <v>15</v>
      </c>
      <c r="B154" s="5">
        <v>8033</v>
      </c>
      <c r="C154" s="6" t="s">
        <v>2418</v>
      </c>
      <c r="D154" s="44"/>
      <c r="E154" s="45"/>
      <c r="F154" s="45"/>
      <c r="G154" s="105"/>
      <c r="H154" s="105"/>
      <c r="I154" s="105"/>
      <c r="J154" s="106"/>
      <c r="K154" s="106"/>
      <c r="L154" s="15"/>
      <c r="M154" s="15"/>
      <c r="N154" s="15"/>
      <c r="O154" s="16"/>
      <c r="P154" s="62" t="s">
        <v>2624</v>
      </c>
      <c r="Q154" s="63"/>
      <c r="R154" s="63"/>
      <c r="S154" s="63"/>
      <c r="T154" s="63"/>
      <c r="U154" s="63"/>
      <c r="V154" s="95"/>
      <c r="W154" s="17" t="s">
        <v>2622</v>
      </c>
      <c r="X154" s="186">
        <v>0.9</v>
      </c>
      <c r="Y154" s="187"/>
      <c r="Z154" s="35" t="s">
        <v>2621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7" t="s">
        <v>2622</v>
      </c>
      <c r="AQ154" s="186">
        <v>1</v>
      </c>
      <c r="AR154" s="187"/>
      <c r="AS154" s="18">
        <f t="shared" ref="AS154" si="7">ROUND(ROUND(L153*X154,0)*AQ154,0)</f>
        <v>1102</v>
      </c>
      <c r="AT154" s="22"/>
    </row>
    <row r="155" spans="1:46" ht="17.100000000000001" customHeight="1">
      <c r="A155" s="4">
        <v>15</v>
      </c>
      <c r="B155" s="5">
        <v>8034</v>
      </c>
      <c r="C155" s="6" t="s">
        <v>1421</v>
      </c>
      <c r="D155" s="188" t="s">
        <v>2584</v>
      </c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10"/>
      <c r="P155" s="11"/>
      <c r="Q155" s="11"/>
      <c r="R155" s="11"/>
      <c r="S155" s="11"/>
      <c r="T155" s="21"/>
      <c r="U155" s="21"/>
      <c r="V155" s="75"/>
      <c r="W155" s="11"/>
      <c r="X155" s="36"/>
      <c r="Y155" s="37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31"/>
      <c r="AQ155" s="32"/>
      <c r="AR155" s="33"/>
      <c r="AS155" s="296">
        <f t="shared" ref="AS155" si="8">ROUND(L157,0)</f>
        <v>1258</v>
      </c>
      <c r="AT155" s="22"/>
    </row>
    <row r="156" spans="1:46" ht="17.100000000000001" customHeight="1">
      <c r="A156" s="4">
        <v>15</v>
      </c>
      <c r="B156" s="5">
        <v>8035</v>
      </c>
      <c r="C156" s="6" t="s">
        <v>1422</v>
      </c>
      <c r="D156" s="206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102"/>
      <c r="P156" s="14"/>
      <c r="Q156" s="15"/>
      <c r="R156" s="15"/>
      <c r="S156" s="15"/>
      <c r="T156" s="24"/>
      <c r="U156" s="24"/>
      <c r="V156" s="80"/>
      <c r="W156" s="80"/>
      <c r="X156" s="80"/>
      <c r="Y156" s="83"/>
      <c r="Z156" s="35" t="s">
        <v>2621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7" t="s">
        <v>2622</v>
      </c>
      <c r="AQ156" s="186">
        <v>1</v>
      </c>
      <c r="AR156" s="187"/>
      <c r="AS156" s="296">
        <f t="shared" ref="AS156" si="9">ROUND(L157*AQ156,0)</f>
        <v>1258</v>
      </c>
      <c r="AT156" s="22"/>
    </row>
    <row r="157" spans="1:46" ht="17.100000000000001" customHeight="1">
      <c r="A157" s="4">
        <v>15</v>
      </c>
      <c r="B157" s="5">
        <v>8036</v>
      </c>
      <c r="C157" s="6" t="s">
        <v>2419</v>
      </c>
      <c r="D157" s="139"/>
      <c r="E157" s="140"/>
      <c r="F157" s="140"/>
      <c r="G157" s="103"/>
      <c r="H157" s="104"/>
      <c r="I157" s="104"/>
      <c r="J157" s="104"/>
      <c r="K157" s="104"/>
      <c r="L157" s="297">
        <v>1258</v>
      </c>
      <c r="M157" s="297"/>
      <c r="N157" s="9" t="s">
        <v>394</v>
      </c>
      <c r="O157" s="13"/>
      <c r="P157" s="98" t="s">
        <v>2623</v>
      </c>
      <c r="Q157" s="61"/>
      <c r="R157" s="61"/>
      <c r="S157" s="61"/>
      <c r="T157" s="61"/>
      <c r="U157" s="61"/>
      <c r="V157" s="26"/>
      <c r="W157" s="9"/>
      <c r="X157" s="19"/>
      <c r="Y157" s="39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31"/>
      <c r="AQ157" s="32"/>
      <c r="AR157" s="33"/>
      <c r="AS157" s="296">
        <f t="shared" ref="AS157" si="10">ROUND(L157*X158,0)</f>
        <v>1132</v>
      </c>
      <c r="AT157" s="22"/>
    </row>
    <row r="158" spans="1:46" ht="17.100000000000001" customHeight="1">
      <c r="A158" s="4">
        <v>15</v>
      </c>
      <c r="B158" s="5">
        <v>8037</v>
      </c>
      <c r="C158" s="6" t="s">
        <v>2420</v>
      </c>
      <c r="D158" s="44"/>
      <c r="E158" s="45"/>
      <c r="F158" s="45"/>
      <c r="G158" s="105"/>
      <c r="H158" s="105"/>
      <c r="I158" s="105"/>
      <c r="J158" s="106"/>
      <c r="K158" s="106"/>
      <c r="L158" s="15"/>
      <c r="M158" s="15"/>
      <c r="N158" s="15"/>
      <c r="O158" s="16"/>
      <c r="P158" s="62" t="s">
        <v>2624</v>
      </c>
      <c r="Q158" s="63"/>
      <c r="R158" s="63"/>
      <c r="S158" s="63"/>
      <c r="T158" s="63"/>
      <c r="U158" s="63"/>
      <c r="V158" s="95"/>
      <c r="W158" s="17" t="s">
        <v>2622</v>
      </c>
      <c r="X158" s="186">
        <v>0.9</v>
      </c>
      <c r="Y158" s="187"/>
      <c r="Z158" s="35" t="s">
        <v>2621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7" t="s">
        <v>2622</v>
      </c>
      <c r="AQ158" s="186">
        <v>1</v>
      </c>
      <c r="AR158" s="187"/>
      <c r="AS158" s="18">
        <f t="shared" ref="AS158" si="11">ROUND(ROUND(L157*X158,0)*AQ158,0)</f>
        <v>1132</v>
      </c>
      <c r="AT158" s="22"/>
    </row>
    <row r="159" spans="1:46" ht="17.100000000000001" customHeight="1">
      <c r="A159" s="4">
        <v>15</v>
      </c>
      <c r="B159" s="5">
        <v>8038</v>
      </c>
      <c r="C159" s="6" t="s">
        <v>996</v>
      </c>
      <c r="D159" s="188" t="s">
        <v>2585</v>
      </c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10"/>
      <c r="P159" s="11"/>
      <c r="Q159" s="11"/>
      <c r="R159" s="11"/>
      <c r="S159" s="11"/>
      <c r="T159" s="21"/>
      <c r="U159" s="21"/>
      <c r="V159" s="75"/>
      <c r="W159" s="11"/>
      <c r="X159" s="36"/>
      <c r="Y159" s="37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31"/>
      <c r="AQ159" s="32"/>
      <c r="AR159" s="33"/>
      <c r="AS159" s="296">
        <f t="shared" ref="AS159" si="12">ROUND(L161,0)</f>
        <v>1292</v>
      </c>
      <c r="AT159" s="22"/>
    </row>
    <row r="160" spans="1:46" ht="17.100000000000001" customHeight="1">
      <c r="A160" s="4">
        <v>15</v>
      </c>
      <c r="B160" s="5">
        <v>8039</v>
      </c>
      <c r="C160" s="6" t="s">
        <v>997</v>
      </c>
      <c r="D160" s="206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102"/>
      <c r="P160" s="14"/>
      <c r="Q160" s="15"/>
      <c r="R160" s="15"/>
      <c r="S160" s="15"/>
      <c r="T160" s="24"/>
      <c r="U160" s="24"/>
      <c r="V160" s="80"/>
      <c r="W160" s="80"/>
      <c r="X160" s="80"/>
      <c r="Y160" s="83"/>
      <c r="Z160" s="35" t="s">
        <v>2621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7" t="s">
        <v>2622</v>
      </c>
      <c r="AQ160" s="186">
        <v>1</v>
      </c>
      <c r="AR160" s="187"/>
      <c r="AS160" s="296">
        <f t="shared" ref="AS160" si="13">ROUND(L161*AQ160,0)</f>
        <v>1292</v>
      </c>
      <c r="AT160" s="22"/>
    </row>
    <row r="161" spans="1:46" ht="17.100000000000001" customHeight="1">
      <c r="A161" s="4">
        <v>15</v>
      </c>
      <c r="B161" s="5">
        <v>8040</v>
      </c>
      <c r="C161" s="6" t="s">
        <v>2421</v>
      </c>
      <c r="D161" s="139"/>
      <c r="E161" s="140"/>
      <c r="F161" s="140"/>
      <c r="G161" s="103"/>
      <c r="H161" s="104"/>
      <c r="I161" s="104"/>
      <c r="J161" s="104"/>
      <c r="K161" s="104"/>
      <c r="L161" s="297">
        <v>1292</v>
      </c>
      <c r="M161" s="297"/>
      <c r="N161" s="9" t="s">
        <v>394</v>
      </c>
      <c r="O161" s="13"/>
      <c r="P161" s="98" t="s">
        <v>2623</v>
      </c>
      <c r="Q161" s="61"/>
      <c r="R161" s="61"/>
      <c r="S161" s="61"/>
      <c r="T161" s="61"/>
      <c r="U161" s="61"/>
      <c r="V161" s="26"/>
      <c r="W161" s="9"/>
      <c r="X161" s="19"/>
      <c r="Y161" s="39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31"/>
      <c r="AQ161" s="32"/>
      <c r="AR161" s="33"/>
      <c r="AS161" s="296">
        <f t="shared" ref="AS161" si="14">ROUND(L161*X162,0)</f>
        <v>1163</v>
      </c>
      <c r="AT161" s="22"/>
    </row>
    <row r="162" spans="1:46" ht="17.100000000000001" customHeight="1">
      <c r="A162" s="4">
        <v>15</v>
      </c>
      <c r="B162" s="5">
        <v>8041</v>
      </c>
      <c r="C162" s="6" t="s">
        <v>2422</v>
      </c>
      <c r="D162" s="44"/>
      <c r="E162" s="45"/>
      <c r="F162" s="45"/>
      <c r="G162" s="105"/>
      <c r="H162" s="105"/>
      <c r="I162" s="105"/>
      <c r="J162" s="106"/>
      <c r="K162" s="106"/>
      <c r="L162" s="15"/>
      <c r="M162" s="15"/>
      <c r="N162" s="15"/>
      <c r="O162" s="16"/>
      <c r="P162" s="62" t="s">
        <v>2624</v>
      </c>
      <c r="Q162" s="63"/>
      <c r="R162" s="63"/>
      <c r="S162" s="63"/>
      <c r="T162" s="63"/>
      <c r="U162" s="63"/>
      <c r="V162" s="95"/>
      <c r="W162" s="17" t="s">
        <v>2622</v>
      </c>
      <c r="X162" s="186">
        <v>0.9</v>
      </c>
      <c r="Y162" s="187"/>
      <c r="Z162" s="35" t="s">
        <v>2621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7" t="s">
        <v>2622</v>
      </c>
      <c r="AQ162" s="186">
        <v>1</v>
      </c>
      <c r="AR162" s="187"/>
      <c r="AS162" s="18">
        <f t="shared" ref="AS162" si="15">ROUND(ROUND(L161*X162,0)*AQ162,0)</f>
        <v>1163</v>
      </c>
      <c r="AT162" s="22"/>
    </row>
    <row r="163" spans="1:46" ht="17.100000000000001" customHeight="1">
      <c r="A163" s="4">
        <v>15</v>
      </c>
      <c r="B163" s="5">
        <v>8042</v>
      </c>
      <c r="C163" s="6" t="s">
        <v>1423</v>
      </c>
      <c r="D163" s="188" t="s">
        <v>2586</v>
      </c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10"/>
      <c r="P163" s="11"/>
      <c r="Q163" s="11"/>
      <c r="R163" s="11"/>
      <c r="S163" s="11"/>
      <c r="T163" s="21"/>
      <c r="U163" s="21"/>
      <c r="V163" s="75"/>
      <c r="W163" s="11"/>
      <c r="X163" s="36"/>
      <c r="Y163" s="37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31"/>
      <c r="AQ163" s="32"/>
      <c r="AR163" s="33"/>
      <c r="AS163" s="296">
        <f t="shared" ref="AS163" si="16">ROUND(L165,0)</f>
        <v>1326</v>
      </c>
      <c r="AT163" s="22"/>
    </row>
    <row r="164" spans="1:46" ht="17.100000000000001" customHeight="1">
      <c r="A164" s="4">
        <v>15</v>
      </c>
      <c r="B164" s="5">
        <v>8043</v>
      </c>
      <c r="C164" s="6" t="s">
        <v>1424</v>
      </c>
      <c r="D164" s="206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102"/>
      <c r="P164" s="14"/>
      <c r="Q164" s="15"/>
      <c r="R164" s="15"/>
      <c r="S164" s="15"/>
      <c r="T164" s="24"/>
      <c r="U164" s="24"/>
      <c r="V164" s="80"/>
      <c r="W164" s="80"/>
      <c r="X164" s="80"/>
      <c r="Y164" s="83"/>
      <c r="Z164" s="35" t="s">
        <v>2621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7" t="s">
        <v>2622</v>
      </c>
      <c r="AQ164" s="186">
        <v>1</v>
      </c>
      <c r="AR164" s="187"/>
      <c r="AS164" s="296">
        <f t="shared" ref="AS164" si="17">ROUND(L165*AQ164,0)</f>
        <v>1326</v>
      </c>
      <c r="AT164" s="22"/>
    </row>
    <row r="165" spans="1:46" ht="17.100000000000001" customHeight="1">
      <c r="A165" s="4">
        <v>15</v>
      </c>
      <c r="B165" s="5">
        <v>8044</v>
      </c>
      <c r="C165" s="6" t="s">
        <v>2423</v>
      </c>
      <c r="D165" s="139"/>
      <c r="E165" s="140"/>
      <c r="F165" s="140"/>
      <c r="G165" s="103"/>
      <c r="H165" s="104"/>
      <c r="I165" s="104"/>
      <c r="J165" s="104"/>
      <c r="K165" s="104"/>
      <c r="L165" s="297">
        <v>1326</v>
      </c>
      <c r="M165" s="297"/>
      <c r="N165" s="9" t="s">
        <v>394</v>
      </c>
      <c r="O165" s="13"/>
      <c r="P165" s="98" t="s">
        <v>2623</v>
      </c>
      <c r="Q165" s="61"/>
      <c r="R165" s="61"/>
      <c r="S165" s="61"/>
      <c r="T165" s="61"/>
      <c r="U165" s="61"/>
      <c r="V165" s="26"/>
      <c r="W165" s="9"/>
      <c r="X165" s="19"/>
      <c r="Y165" s="39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31"/>
      <c r="AQ165" s="32"/>
      <c r="AR165" s="33"/>
      <c r="AS165" s="296">
        <f t="shared" ref="AS165" si="18">ROUND(L165*X166,0)</f>
        <v>1193</v>
      </c>
      <c r="AT165" s="22"/>
    </row>
    <row r="166" spans="1:46" ht="17.100000000000001" customHeight="1">
      <c r="A166" s="4">
        <v>15</v>
      </c>
      <c r="B166" s="5">
        <v>8045</v>
      </c>
      <c r="C166" s="6" t="s">
        <v>2424</v>
      </c>
      <c r="D166" s="44"/>
      <c r="E166" s="45"/>
      <c r="F166" s="45"/>
      <c r="G166" s="105"/>
      <c r="H166" s="105"/>
      <c r="I166" s="105"/>
      <c r="J166" s="106"/>
      <c r="K166" s="106"/>
      <c r="L166" s="15"/>
      <c r="M166" s="15"/>
      <c r="N166" s="15"/>
      <c r="O166" s="16"/>
      <c r="P166" s="62" t="s">
        <v>2624</v>
      </c>
      <c r="Q166" s="63"/>
      <c r="R166" s="63"/>
      <c r="S166" s="63"/>
      <c r="T166" s="63"/>
      <c r="U166" s="63"/>
      <c r="V166" s="95"/>
      <c r="W166" s="17" t="s">
        <v>2622</v>
      </c>
      <c r="X166" s="186">
        <v>0.9</v>
      </c>
      <c r="Y166" s="187"/>
      <c r="Z166" s="35" t="s">
        <v>2621</v>
      </c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7" t="s">
        <v>2622</v>
      </c>
      <c r="AQ166" s="186">
        <v>1</v>
      </c>
      <c r="AR166" s="187"/>
      <c r="AS166" s="18">
        <f t="shared" ref="AS166" si="19">ROUND(ROUND(L165*X166,0)*AQ166,0)</f>
        <v>1193</v>
      </c>
      <c r="AT166" s="22"/>
    </row>
    <row r="167" spans="1:46" ht="17.100000000000001" customHeight="1">
      <c r="A167" s="4">
        <v>15</v>
      </c>
      <c r="B167" s="5">
        <v>8046</v>
      </c>
      <c r="C167" s="6" t="s">
        <v>998</v>
      </c>
      <c r="D167" s="188" t="s">
        <v>2587</v>
      </c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10"/>
      <c r="P167" s="11"/>
      <c r="Q167" s="11"/>
      <c r="R167" s="11"/>
      <c r="S167" s="11"/>
      <c r="T167" s="21"/>
      <c r="U167" s="21"/>
      <c r="V167" s="75"/>
      <c r="W167" s="11"/>
      <c r="X167" s="36"/>
      <c r="Y167" s="37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31"/>
      <c r="AQ167" s="32"/>
      <c r="AR167" s="33"/>
      <c r="AS167" s="296">
        <f t="shared" ref="AS167" si="20">ROUND(L169,0)</f>
        <v>1360</v>
      </c>
      <c r="AT167" s="22"/>
    </row>
    <row r="168" spans="1:46" ht="17.100000000000001" customHeight="1">
      <c r="A168" s="4">
        <v>15</v>
      </c>
      <c r="B168" s="5">
        <v>8047</v>
      </c>
      <c r="C168" s="6" t="s">
        <v>999</v>
      </c>
      <c r="D168" s="206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102"/>
      <c r="P168" s="14"/>
      <c r="Q168" s="15"/>
      <c r="R168" s="15"/>
      <c r="S168" s="15"/>
      <c r="T168" s="24"/>
      <c r="U168" s="24"/>
      <c r="V168" s="80"/>
      <c r="W168" s="80"/>
      <c r="X168" s="80"/>
      <c r="Y168" s="83"/>
      <c r="Z168" s="35" t="s">
        <v>2621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7" t="s">
        <v>2622</v>
      </c>
      <c r="AQ168" s="186">
        <v>1</v>
      </c>
      <c r="AR168" s="187"/>
      <c r="AS168" s="296">
        <f t="shared" ref="AS168" si="21">ROUND(L169*AQ168,0)</f>
        <v>1360</v>
      </c>
      <c r="AT168" s="22"/>
    </row>
    <row r="169" spans="1:46" ht="17.100000000000001" customHeight="1">
      <c r="A169" s="4">
        <v>15</v>
      </c>
      <c r="B169" s="5">
        <v>8048</v>
      </c>
      <c r="C169" s="6" t="s">
        <v>2425</v>
      </c>
      <c r="D169" s="139"/>
      <c r="E169" s="140"/>
      <c r="F169" s="140"/>
      <c r="G169" s="103"/>
      <c r="H169" s="104"/>
      <c r="I169" s="104"/>
      <c r="J169" s="104"/>
      <c r="K169" s="104"/>
      <c r="L169" s="297">
        <v>1360</v>
      </c>
      <c r="M169" s="297"/>
      <c r="N169" s="9" t="s">
        <v>394</v>
      </c>
      <c r="O169" s="13"/>
      <c r="P169" s="98" t="s">
        <v>2623</v>
      </c>
      <c r="Q169" s="61"/>
      <c r="R169" s="61"/>
      <c r="S169" s="61"/>
      <c r="T169" s="61"/>
      <c r="U169" s="61"/>
      <c r="V169" s="26"/>
      <c r="W169" s="9"/>
      <c r="X169" s="19"/>
      <c r="Y169" s="39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31"/>
      <c r="AQ169" s="32"/>
      <c r="AR169" s="33"/>
      <c r="AS169" s="296">
        <f t="shared" ref="AS169" si="22">ROUND(L169*X170,0)</f>
        <v>1224</v>
      </c>
      <c r="AT169" s="22"/>
    </row>
    <row r="170" spans="1:46" ht="17.100000000000001" customHeight="1">
      <c r="A170" s="4">
        <v>15</v>
      </c>
      <c r="B170" s="5">
        <v>8049</v>
      </c>
      <c r="C170" s="6" t="s">
        <v>2426</v>
      </c>
      <c r="D170" s="44"/>
      <c r="E170" s="45"/>
      <c r="F170" s="45"/>
      <c r="G170" s="105"/>
      <c r="H170" s="105"/>
      <c r="I170" s="105"/>
      <c r="J170" s="106"/>
      <c r="K170" s="106"/>
      <c r="L170" s="15"/>
      <c r="M170" s="15"/>
      <c r="N170" s="15"/>
      <c r="O170" s="16"/>
      <c r="P170" s="62" t="s">
        <v>2624</v>
      </c>
      <c r="Q170" s="63"/>
      <c r="R170" s="63"/>
      <c r="S170" s="63"/>
      <c r="T170" s="63"/>
      <c r="U170" s="63"/>
      <c r="V170" s="95"/>
      <c r="W170" s="17" t="s">
        <v>2622</v>
      </c>
      <c r="X170" s="186">
        <v>0.9</v>
      </c>
      <c r="Y170" s="187"/>
      <c r="Z170" s="35" t="s">
        <v>2621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7" t="s">
        <v>2622</v>
      </c>
      <c r="AQ170" s="186">
        <v>1</v>
      </c>
      <c r="AR170" s="187"/>
      <c r="AS170" s="18">
        <f t="shared" ref="AS170" si="23">ROUND(ROUND(L169*X170,0)*AQ170,0)</f>
        <v>1224</v>
      </c>
      <c r="AT170" s="22"/>
    </row>
    <row r="171" spans="1:46" ht="17.100000000000001" customHeight="1">
      <c r="A171" s="4">
        <v>15</v>
      </c>
      <c r="B171" s="5">
        <v>8050</v>
      </c>
      <c r="C171" s="6" t="s">
        <v>1425</v>
      </c>
      <c r="D171" s="188" t="s">
        <v>2588</v>
      </c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10"/>
      <c r="P171" s="11"/>
      <c r="Q171" s="11"/>
      <c r="R171" s="11"/>
      <c r="S171" s="11"/>
      <c r="T171" s="21"/>
      <c r="U171" s="21"/>
      <c r="V171" s="75"/>
      <c r="W171" s="11"/>
      <c r="X171" s="36"/>
      <c r="Y171" s="37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31"/>
      <c r="AQ171" s="32"/>
      <c r="AR171" s="33"/>
      <c r="AS171" s="296">
        <f t="shared" ref="AS171" si="24">ROUND(L173,0)</f>
        <v>1394</v>
      </c>
      <c r="AT171" s="22"/>
    </row>
    <row r="172" spans="1:46" ht="17.100000000000001" customHeight="1">
      <c r="A172" s="4">
        <v>15</v>
      </c>
      <c r="B172" s="5">
        <v>8051</v>
      </c>
      <c r="C172" s="6" t="s">
        <v>1426</v>
      </c>
      <c r="D172" s="206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102"/>
      <c r="P172" s="14"/>
      <c r="Q172" s="15"/>
      <c r="R172" s="15"/>
      <c r="S172" s="15"/>
      <c r="T172" s="24"/>
      <c r="U172" s="24"/>
      <c r="V172" s="80"/>
      <c r="W172" s="80"/>
      <c r="X172" s="80"/>
      <c r="Y172" s="83"/>
      <c r="Z172" s="35" t="s">
        <v>2621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7" t="s">
        <v>2622</v>
      </c>
      <c r="AQ172" s="186">
        <v>1</v>
      </c>
      <c r="AR172" s="187"/>
      <c r="AS172" s="296">
        <f t="shared" ref="AS172" si="25">ROUND(L173*AQ172,0)</f>
        <v>1394</v>
      </c>
      <c r="AT172" s="22"/>
    </row>
    <row r="173" spans="1:46" ht="17.100000000000001" customHeight="1">
      <c r="A173" s="4">
        <v>15</v>
      </c>
      <c r="B173" s="5">
        <v>8052</v>
      </c>
      <c r="C173" s="6" t="s">
        <v>2427</v>
      </c>
      <c r="D173" s="139"/>
      <c r="E173" s="140"/>
      <c r="F173" s="140"/>
      <c r="G173" s="103"/>
      <c r="H173" s="104"/>
      <c r="I173" s="104"/>
      <c r="J173" s="104"/>
      <c r="K173" s="104"/>
      <c r="L173" s="297">
        <v>1394</v>
      </c>
      <c r="M173" s="297"/>
      <c r="N173" s="9" t="s">
        <v>394</v>
      </c>
      <c r="O173" s="13"/>
      <c r="P173" s="98" t="s">
        <v>2623</v>
      </c>
      <c r="Q173" s="61"/>
      <c r="R173" s="61"/>
      <c r="S173" s="61"/>
      <c r="T173" s="61"/>
      <c r="U173" s="61"/>
      <c r="V173" s="26"/>
      <c r="W173" s="9"/>
      <c r="X173" s="19"/>
      <c r="Y173" s="39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31"/>
      <c r="AQ173" s="32"/>
      <c r="AR173" s="33"/>
      <c r="AS173" s="296">
        <f t="shared" ref="AS173" si="26">ROUND(L173*X174,0)</f>
        <v>1255</v>
      </c>
      <c r="AT173" s="22"/>
    </row>
    <row r="174" spans="1:46" ht="17.100000000000001" customHeight="1">
      <c r="A174" s="4">
        <v>15</v>
      </c>
      <c r="B174" s="5">
        <v>8053</v>
      </c>
      <c r="C174" s="6" t="s">
        <v>2428</v>
      </c>
      <c r="D174" s="44"/>
      <c r="E174" s="45"/>
      <c r="F174" s="45"/>
      <c r="G174" s="105"/>
      <c r="H174" s="105"/>
      <c r="I174" s="105"/>
      <c r="J174" s="106"/>
      <c r="K174" s="106"/>
      <c r="L174" s="15"/>
      <c r="M174" s="15"/>
      <c r="N174" s="15"/>
      <c r="O174" s="16"/>
      <c r="P174" s="62" t="s">
        <v>2624</v>
      </c>
      <c r="Q174" s="63"/>
      <c r="R174" s="63"/>
      <c r="S174" s="63"/>
      <c r="T174" s="63"/>
      <c r="U174" s="63"/>
      <c r="V174" s="95"/>
      <c r="W174" s="17" t="s">
        <v>2622</v>
      </c>
      <c r="X174" s="186">
        <v>0.9</v>
      </c>
      <c r="Y174" s="187"/>
      <c r="Z174" s="35" t="s">
        <v>2621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7" t="s">
        <v>2622</v>
      </c>
      <c r="AQ174" s="186">
        <v>1</v>
      </c>
      <c r="AR174" s="187"/>
      <c r="AS174" s="18">
        <f t="shared" ref="AS174" si="27">ROUND(ROUND(L173*X174,0)*AQ174,0)</f>
        <v>1255</v>
      </c>
      <c r="AT174" s="22"/>
    </row>
    <row r="175" spans="1:46" ht="17.100000000000001" customHeight="1">
      <c r="A175" s="4">
        <v>15</v>
      </c>
      <c r="B175" s="5">
        <v>8054</v>
      </c>
      <c r="C175" s="6" t="s">
        <v>2429</v>
      </c>
      <c r="D175" s="188" t="s">
        <v>2430</v>
      </c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10"/>
      <c r="P175" s="11"/>
      <c r="Q175" s="11"/>
      <c r="R175" s="11"/>
      <c r="S175" s="11"/>
      <c r="T175" s="21"/>
      <c r="U175" s="21"/>
      <c r="V175" s="75"/>
      <c r="W175" s="11"/>
      <c r="X175" s="36"/>
      <c r="Y175" s="37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31"/>
      <c r="AQ175" s="32"/>
      <c r="AR175" s="33"/>
      <c r="AS175" s="296">
        <f t="shared" ref="AS175" si="28">ROUND(L177,0)</f>
        <v>1428</v>
      </c>
      <c r="AT175" s="22"/>
    </row>
    <row r="176" spans="1:46" ht="17.100000000000001" customHeight="1">
      <c r="A176" s="4">
        <v>15</v>
      </c>
      <c r="B176" s="5">
        <v>8055</v>
      </c>
      <c r="C176" s="6" t="s">
        <v>2431</v>
      </c>
      <c r="D176" s="206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102"/>
      <c r="P176" s="14"/>
      <c r="Q176" s="15"/>
      <c r="R176" s="15"/>
      <c r="S176" s="15"/>
      <c r="T176" s="24"/>
      <c r="U176" s="24"/>
      <c r="V176" s="80"/>
      <c r="W176" s="80"/>
      <c r="X176" s="80"/>
      <c r="Y176" s="83"/>
      <c r="Z176" s="35" t="s">
        <v>2621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7" t="s">
        <v>2622</v>
      </c>
      <c r="AQ176" s="186">
        <v>1</v>
      </c>
      <c r="AR176" s="187"/>
      <c r="AS176" s="296">
        <f t="shared" ref="AS176" si="29">ROUND(L177*AQ176,0)</f>
        <v>1428</v>
      </c>
      <c r="AT176" s="22"/>
    </row>
    <row r="177" spans="1:46" ht="17.100000000000001" customHeight="1">
      <c r="A177" s="4">
        <v>15</v>
      </c>
      <c r="B177" s="5">
        <v>8056</v>
      </c>
      <c r="C177" s="6" t="s">
        <v>2634</v>
      </c>
      <c r="D177" s="139"/>
      <c r="E177" s="140"/>
      <c r="F177" s="140"/>
      <c r="G177" s="103"/>
      <c r="H177" s="104"/>
      <c r="I177" s="104"/>
      <c r="J177" s="104"/>
      <c r="K177" s="104"/>
      <c r="L177" s="297">
        <v>1428</v>
      </c>
      <c r="M177" s="297"/>
      <c r="N177" s="9" t="s">
        <v>394</v>
      </c>
      <c r="O177" s="13"/>
      <c r="P177" s="98" t="s">
        <v>2623</v>
      </c>
      <c r="Q177" s="61"/>
      <c r="R177" s="61"/>
      <c r="S177" s="61"/>
      <c r="T177" s="61"/>
      <c r="U177" s="61"/>
      <c r="V177" s="26"/>
      <c r="W177" s="9"/>
      <c r="X177" s="19"/>
      <c r="Y177" s="39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31"/>
      <c r="AQ177" s="32"/>
      <c r="AR177" s="33"/>
      <c r="AS177" s="296">
        <f t="shared" ref="AS177" si="30">ROUND(L177*X178,0)</f>
        <v>1285</v>
      </c>
      <c r="AT177" s="22"/>
    </row>
    <row r="178" spans="1:46" ht="17.100000000000001" customHeight="1">
      <c r="A178" s="4">
        <v>15</v>
      </c>
      <c r="B178" s="5">
        <v>8057</v>
      </c>
      <c r="C178" s="6" t="s">
        <v>2635</v>
      </c>
      <c r="D178" s="44"/>
      <c r="E178" s="45"/>
      <c r="F178" s="45"/>
      <c r="G178" s="105"/>
      <c r="H178" s="105"/>
      <c r="I178" s="105"/>
      <c r="J178" s="106"/>
      <c r="K178" s="106"/>
      <c r="L178" s="15"/>
      <c r="M178" s="15"/>
      <c r="N178" s="15"/>
      <c r="O178" s="16"/>
      <c r="P178" s="62" t="s">
        <v>2624</v>
      </c>
      <c r="Q178" s="63"/>
      <c r="R178" s="63"/>
      <c r="S178" s="63"/>
      <c r="T178" s="63"/>
      <c r="U178" s="63"/>
      <c r="V178" s="95"/>
      <c r="W178" s="17" t="s">
        <v>2622</v>
      </c>
      <c r="X178" s="186">
        <v>0.9</v>
      </c>
      <c r="Y178" s="187"/>
      <c r="Z178" s="35" t="s">
        <v>2621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7" t="s">
        <v>2622</v>
      </c>
      <c r="AQ178" s="186">
        <v>1</v>
      </c>
      <c r="AR178" s="187"/>
      <c r="AS178" s="18">
        <f t="shared" ref="AS178" si="31">ROUND(ROUND(L177*X178,0)*AQ178,0)</f>
        <v>1285</v>
      </c>
      <c r="AT178" s="183"/>
    </row>
    <row r="179" spans="1:46" ht="17.100000000000001" customHeight="1">
      <c r="A179" s="20"/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9"/>
      <c r="V179" s="19"/>
      <c r="W179" s="9"/>
      <c r="X179" s="19"/>
      <c r="Y179" s="23"/>
      <c r="Z179" s="9"/>
      <c r="AA179" s="9"/>
      <c r="AB179" s="9"/>
      <c r="AC179" s="8"/>
      <c r="AD179" s="8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27"/>
      <c r="AT179" s="77"/>
    </row>
    <row r="180" spans="1:46" ht="17.100000000000001" customHeight="1">
      <c r="A180" s="20"/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28"/>
      <c r="U180" s="84"/>
      <c r="V180" s="84"/>
      <c r="W180" s="77"/>
      <c r="X180" s="84"/>
      <c r="Y180" s="23"/>
      <c r="Z180" s="9"/>
      <c r="AA180" s="9"/>
      <c r="AB180" s="9"/>
      <c r="AC180" s="141"/>
      <c r="AD180" s="23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7"/>
      <c r="AT180" s="77"/>
    </row>
    <row r="181" spans="1:46" ht="17.100000000000001" customHeight="1">
      <c r="A181" s="20"/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9"/>
      <c r="U181" s="141"/>
      <c r="V181" s="23"/>
      <c r="W181" s="9"/>
      <c r="X181" s="19"/>
      <c r="Y181" s="23"/>
      <c r="Z181" s="9"/>
      <c r="AA181" s="9"/>
      <c r="AB181" s="9"/>
      <c r="AC181" s="141"/>
      <c r="AD181" s="23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7"/>
      <c r="AT181" s="77"/>
    </row>
    <row r="182" spans="1:46" ht="17.100000000000001" customHeight="1">
      <c r="A182" s="20"/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9"/>
      <c r="V182" s="23"/>
      <c r="W182" s="9"/>
      <c r="X182" s="19"/>
      <c r="Y182" s="23"/>
      <c r="Z182" s="9"/>
      <c r="AA182" s="9"/>
      <c r="AB182" s="9"/>
      <c r="AC182" s="8"/>
      <c r="AD182" s="8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27"/>
      <c r="AT182" s="77"/>
    </row>
    <row r="183" spans="1:46" ht="17.100000000000001" customHeight="1">
      <c r="A183" s="20"/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9"/>
      <c r="V183" s="23"/>
      <c r="W183" s="9"/>
      <c r="X183" s="141"/>
      <c r="Y183" s="23"/>
      <c r="Z183" s="9"/>
      <c r="AA183" s="9"/>
      <c r="AB183" s="9"/>
      <c r="AC183" s="141"/>
      <c r="AD183" s="23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7"/>
      <c r="AT183" s="77"/>
    </row>
  </sheetData>
  <mergeCells count="210">
    <mergeCell ref="D175:N176"/>
    <mergeCell ref="AQ176:AR176"/>
    <mergeCell ref="L177:M177"/>
    <mergeCell ref="X178:Y178"/>
    <mergeCell ref="AQ178:AR178"/>
    <mergeCell ref="X174:Y174"/>
    <mergeCell ref="AQ174:AR174"/>
    <mergeCell ref="AQ162:AR162"/>
    <mergeCell ref="L165:M165"/>
    <mergeCell ref="L169:M169"/>
    <mergeCell ref="L173:M173"/>
    <mergeCell ref="D155:N156"/>
    <mergeCell ref="AQ156:AR156"/>
    <mergeCell ref="X158:Y158"/>
    <mergeCell ref="D159:N160"/>
    <mergeCell ref="D171:N172"/>
    <mergeCell ref="AQ172:AR172"/>
    <mergeCell ref="D167:N168"/>
    <mergeCell ref="X170:Y170"/>
    <mergeCell ref="AQ170:AR170"/>
    <mergeCell ref="AQ168:AR168"/>
    <mergeCell ref="X162:Y162"/>
    <mergeCell ref="AQ158:AR158"/>
    <mergeCell ref="L145:M145"/>
    <mergeCell ref="L149:M149"/>
    <mergeCell ref="L153:M153"/>
    <mergeCell ref="L157:M157"/>
    <mergeCell ref="L161:M161"/>
    <mergeCell ref="L141:M141"/>
    <mergeCell ref="D123:N124"/>
    <mergeCell ref="AQ124:AR124"/>
    <mergeCell ref="L125:M125"/>
    <mergeCell ref="X126:Y126"/>
    <mergeCell ref="X130:Y130"/>
    <mergeCell ref="AQ130:AR130"/>
    <mergeCell ref="D127:N128"/>
    <mergeCell ref="AQ126:AR126"/>
    <mergeCell ref="D131:N132"/>
    <mergeCell ref="AQ136:AR136"/>
    <mergeCell ref="L137:M137"/>
    <mergeCell ref="X138:Y138"/>
    <mergeCell ref="AQ138:AR138"/>
    <mergeCell ref="D135:N136"/>
    <mergeCell ref="D139:N140"/>
    <mergeCell ref="AQ140:AR140"/>
    <mergeCell ref="AQ132:AR132"/>
    <mergeCell ref="L133:M133"/>
    <mergeCell ref="X134:Y134"/>
    <mergeCell ref="AQ134:AR134"/>
    <mergeCell ref="AQ128:AR128"/>
    <mergeCell ref="L129:M129"/>
    <mergeCell ref="AQ104:AR104"/>
    <mergeCell ref="L105:M105"/>
    <mergeCell ref="X106:Y106"/>
    <mergeCell ref="AQ106:AR106"/>
    <mergeCell ref="D103:N104"/>
    <mergeCell ref="AQ112:AR112"/>
    <mergeCell ref="D111:N112"/>
    <mergeCell ref="D107:N108"/>
    <mergeCell ref="AQ108:AR108"/>
    <mergeCell ref="L109:M109"/>
    <mergeCell ref="X110:Y110"/>
    <mergeCell ref="AQ110:AR110"/>
    <mergeCell ref="D115:N116"/>
    <mergeCell ref="AQ116:AR116"/>
    <mergeCell ref="L113:M113"/>
    <mergeCell ref="X114:Y114"/>
    <mergeCell ref="AQ114:AR114"/>
    <mergeCell ref="AQ120:AR120"/>
    <mergeCell ref="L117:M117"/>
    <mergeCell ref="X118:Y118"/>
    <mergeCell ref="AQ67:AR67"/>
    <mergeCell ref="AQ61:AR61"/>
    <mergeCell ref="L62:M62"/>
    <mergeCell ref="D72:N73"/>
    <mergeCell ref="AQ73:AR73"/>
    <mergeCell ref="L74:M74"/>
    <mergeCell ref="AQ85:AR85"/>
    <mergeCell ref="L82:M82"/>
    <mergeCell ref="X83:Y83"/>
    <mergeCell ref="AQ83:AR83"/>
    <mergeCell ref="D84:N85"/>
    <mergeCell ref="AQ37:AR37"/>
    <mergeCell ref="L38:M38"/>
    <mergeCell ref="X39:Y39"/>
    <mergeCell ref="AQ39:AR39"/>
    <mergeCell ref="D36:N37"/>
    <mergeCell ref="AQ45:AR45"/>
    <mergeCell ref="D44:N45"/>
    <mergeCell ref="D40:N41"/>
    <mergeCell ref="AQ41:AR41"/>
    <mergeCell ref="L42:M42"/>
    <mergeCell ref="X43:Y43"/>
    <mergeCell ref="AQ43:AR43"/>
    <mergeCell ref="L22:M22"/>
    <mergeCell ref="L18:M18"/>
    <mergeCell ref="X19:Y19"/>
    <mergeCell ref="AQ19:AR19"/>
    <mergeCell ref="X23:Y23"/>
    <mergeCell ref="AQ23:AR23"/>
    <mergeCell ref="AQ21:AR21"/>
    <mergeCell ref="D20:N21"/>
    <mergeCell ref="AQ29:AR29"/>
    <mergeCell ref="D24:N25"/>
    <mergeCell ref="AQ25:AR25"/>
    <mergeCell ref="L26:M26"/>
    <mergeCell ref="X27:Y27"/>
    <mergeCell ref="AQ27:AR27"/>
    <mergeCell ref="D8:N9"/>
    <mergeCell ref="AQ9:AR9"/>
    <mergeCell ref="L10:M10"/>
    <mergeCell ref="X11:Y11"/>
    <mergeCell ref="AQ11:AR11"/>
    <mergeCell ref="D16:N17"/>
    <mergeCell ref="AQ17:AR17"/>
    <mergeCell ref="L14:M14"/>
    <mergeCell ref="AQ13:AR13"/>
    <mergeCell ref="AQ15:AR15"/>
    <mergeCell ref="X15:Y15"/>
    <mergeCell ref="D12:N13"/>
    <mergeCell ref="D32:N33"/>
    <mergeCell ref="AQ33:AR33"/>
    <mergeCell ref="L34:M34"/>
    <mergeCell ref="X35:Y35"/>
    <mergeCell ref="AQ35:AR35"/>
    <mergeCell ref="X31:Y31"/>
    <mergeCell ref="AQ31:AR31"/>
    <mergeCell ref="D28:N29"/>
    <mergeCell ref="L30:M30"/>
    <mergeCell ref="D48:N49"/>
    <mergeCell ref="AQ49:AR49"/>
    <mergeCell ref="L46:M46"/>
    <mergeCell ref="X47:Y47"/>
    <mergeCell ref="AQ47:AR47"/>
    <mergeCell ref="AQ53:AR53"/>
    <mergeCell ref="L50:M50"/>
    <mergeCell ref="X51:Y51"/>
    <mergeCell ref="AQ51:AR51"/>
    <mergeCell ref="L54:M54"/>
    <mergeCell ref="X55:Y55"/>
    <mergeCell ref="AQ55:AR55"/>
    <mergeCell ref="D52:N53"/>
    <mergeCell ref="D56:N57"/>
    <mergeCell ref="AQ57:AR57"/>
    <mergeCell ref="D96:N97"/>
    <mergeCell ref="AQ97:AR97"/>
    <mergeCell ref="L98:M98"/>
    <mergeCell ref="L58:M58"/>
    <mergeCell ref="X59:Y59"/>
    <mergeCell ref="X63:Y63"/>
    <mergeCell ref="AQ63:AR63"/>
    <mergeCell ref="D60:N61"/>
    <mergeCell ref="AQ59:AR59"/>
    <mergeCell ref="AQ69:AR69"/>
    <mergeCell ref="L70:M70"/>
    <mergeCell ref="X71:Y71"/>
    <mergeCell ref="AQ71:AR71"/>
    <mergeCell ref="D68:N69"/>
    <mergeCell ref="D64:N65"/>
    <mergeCell ref="AQ65:AR65"/>
    <mergeCell ref="L66:M66"/>
    <mergeCell ref="X67:Y67"/>
    <mergeCell ref="X99:Y99"/>
    <mergeCell ref="AQ99:AR99"/>
    <mergeCell ref="AQ93:AR93"/>
    <mergeCell ref="L94:M94"/>
    <mergeCell ref="X75:Y75"/>
    <mergeCell ref="AQ75:AR75"/>
    <mergeCell ref="D80:N81"/>
    <mergeCell ref="AQ81:AR81"/>
    <mergeCell ref="L78:M78"/>
    <mergeCell ref="X79:Y79"/>
    <mergeCell ref="AQ79:AR79"/>
    <mergeCell ref="AQ77:AR77"/>
    <mergeCell ref="D76:N77"/>
    <mergeCell ref="D88:N89"/>
    <mergeCell ref="AQ89:AR89"/>
    <mergeCell ref="L90:M90"/>
    <mergeCell ref="X91:Y91"/>
    <mergeCell ref="X95:Y95"/>
    <mergeCell ref="AQ95:AR95"/>
    <mergeCell ref="D92:N93"/>
    <mergeCell ref="AQ91:AR91"/>
    <mergeCell ref="L86:M86"/>
    <mergeCell ref="X87:Y87"/>
    <mergeCell ref="AQ87:AR87"/>
    <mergeCell ref="AQ118:AR118"/>
    <mergeCell ref="L121:M121"/>
    <mergeCell ref="X122:Y122"/>
    <mergeCell ref="AQ122:AR122"/>
    <mergeCell ref="D119:N120"/>
    <mergeCell ref="D163:N164"/>
    <mergeCell ref="AQ164:AR164"/>
    <mergeCell ref="X166:Y166"/>
    <mergeCell ref="AQ166:AR166"/>
    <mergeCell ref="AQ160:AR160"/>
    <mergeCell ref="X142:Y142"/>
    <mergeCell ref="AQ142:AR142"/>
    <mergeCell ref="D147:N148"/>
    <mergeCell ref="AQ148:AR148"/>
    <mergeCell ref="X146:Y146"/>
    <mergeCell ref="AQ146:AR146"/>
    <mergeCell ref="D151:N152"/>
    <mergeCell ref="AQ144:AR144"/>
    <mergeCell ref="D143:N144"/>
    <mergeCell ref="AQ152:AR152"/>
    <mergeCell ref="X150:Y150"/>
    <mergeCell ref="AQ150:AR150"/>
    <mergeCell ref="X154:Y154"/>
    <mergeCell ref="AQ154:AR15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9" max="4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AU131"/>
  <sheetViews>
    <sheetView view="pageBreakPreview" zoomScale="85" zoomScaleNormal="75" zoomScaleSheetLayoutView="85" workbookViewId="0">
      <selection activeCell="AI4" sqref="AI4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1121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8060</v>
      </c>
      <c r="C8" s="6" t="s">
        <v>1428</v>
      </c>
      <c r="D8" s="188" t="s">
        <v>2589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ROUND(L10*(1+AQ24),0)</f>
        <v>43</v>
      </c>
      <c r="AT8" s="182" t="s">
        <v>2613</v>
      </c>
    </row>
    <row r="9" spans="1:47" ht="17.100000000000001" customHeight="1">
      <c r="A9" s="4">
        <v>15</v>
      </c>
      <c r="B9" s="5">
        <v>8061</v>
      </c>
      <c r="C9" s="6" t="s">
        <v>1429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ROUND(ROUND(L10*AN9,0)*(1+AQ24),0)</f>
        <v>43</v>
      </c>
      <c r="AT9" s="22"/>
    </row>
    <row r="10" spans="1:47" ht="17.100000000000001" customHeight="1">
      <c r="A10" s="4">
        <v>15</v>
      </c>
      <c r="B10" s="5">
        <v>8062</v>
      </c>
      <c r="C10" s="6" t="s">
        <v>2436</v>
      </c>
      <c r="D10" s="139"/>
      <c r="E10" s="140"/>
      <c r="F10" s="140"/>
      <c r="G10" s="103"/>
      <c r="H10" s="104"/>
      <c r="I10" s="104"/>
      <c r="J10" s="104"/>
      <c r="K10" s="104"/>
      <c r="L10" s="297">
        <f>'[1]1居宅介護(家援、日中増分)'!L9</f>
        <v>34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ROUND(ROUND(L10*X11,0)*(1+AQ24),0)</f>
        <v>39</v>
      </c>
      <c r="AT10" s="22"/>
    </row>
    <row r="11" spans="1:47" ht="17.100000000000001" customHeight="1">
      <c r="A11" s="4">
        <v>15</v>
      </c>
      <c r="B11" s="5">
        <v>8063</v>
      </c>
      <c r="C11" s="6" t="s">
        <v>2437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0.9</v>
      </c>
      <c r="Y11" s="187"/>
      <c r="Z11" s="35" t="s">
        <v>2621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ROUND(ROUND(ROUND(L10*X11,0)*AN11,0)*(1+AQ24),0)</f>
        <v>39</v>
      </c>
      <c r="AT11" s="22"/>
    </row>
    <row r="12" spans="1:47" ht="17.100000000000001" customHeight="1">
      <c r="A12" s="4">
        <v>15</v>
      </c>
      <c r="B12" s="5">
        <v>8064</v>
      </c>
      <c r="C12" s="6" t="s">
        <v>1000</v>
      </c>
      <c r="D12" s="188" t="s">
        <v>2590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0" t="s">
        <v>2625</v>
      </c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34"/>
      <c r="AQ12" s="30"/>
      <c r="AR12" s="31"/>
      <c r="AS12" s="296">
        <f>ROUND(L14*(1+AQ24),0)</f>
        <v>85</v>
      </c>
      <c r="AT12" s="22"/>
    </row>
    <row r="13" spans="1:47" ht="17.100000000000001" customHeight="1">
      <c r="A13" s="4">
        <v>15</v>
      </c>
      <c r="B13" s="5">
        <v>8065</v>
      </c>
      <c r="C13" s="6" t="s">
        <v>1001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2621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43"/>
      <c r="AQ13" s="141"/>
      <c r="AR13" s="142"/>
      <c r="AS13" s="296">
        <f>ROUND(ROUND(L14*AN13,0)*(1+AQ24),0)</f>
        <v>85</v>
      </c>
      <c r="AT13" s="22"/>
    </row>
    <row r="14" spans="1:47" ht="17.100000000000001" customHeight="1">
      <c r="A14" s="4">
        <v>15</v>
      </c>
      <c r="B14" s="5">
        <v>8066</v>
      </c>
      <c r="C14" s="6" t="s">
        <v>2438</v>
      </c>
      <c r="D14" s="139"/>
      <c r="E14" s="140"/>
      <c r="F14" s="140"/>
      <c r="G14" s="103"/>
      <c r="H14" s="104"/>
      <c r="I14" s="104"/>
      <c r="J14" s="104"/>
      <c r="K14" s="104"/>
      <c r="L14" s="297">
        <f>'[1]1居宅介護(家援、日中増分)'!L13</f>
        <v>68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34"/>
      <c r="AQ14" s="30"/>
      <c r="AR14" s="31"/>
      <c r="AS14" s="296">
        <f>ROUND(ROUND(L14*X15,0)*(1+AQ24),0)</f>
        <v>76</v>
      </c>
      <c r="AT14" s="22"/>
    </row>
    <row r="15" spans="1:47" ht="17.100000000000001" customHeight="1">
      <c r="A15" s="4">
        <v>15</v>
      </c>
      <c r="B15" s="5">
        <v>8067</v>
      </c>
      <c r="C15" s="6" t="s">
        <v>2439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0.9</v>
      </c>
      <c r="Y15" s="187"/>
      <c r="Z15" s="35" t="s">
        <v>2621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43"/>
      <c r="AQ15" s="141"/>
      <c r="AR15" s="142"/>
      <c r="AS15" s="18">
        <f>ROUND(ROUND(ROUND(L14*X15,0)*AN15,0)*(1+AQ24),0)</f>
        <v>76</v>
      </c>
      <c r="AT15" s="22"/>
    </row>
    <row r="16" spans="1:47" ht="17.100000000000001" customHeight="1">
      <c r="A16" s="4">
        <v>15</v>
      </c>
      <c r="B16" s="5">
        <v>8068</v>
      </c>
      <c r="C16" s="6" t="s">
        <v>1430</v>
      </c>
      <c r="D16" s="188" t="s">
        <v>2591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34"/>
      <c r="AQ16" s="30"/>
      <c r="AR16" s="31"/>
      <c r="AS16" s="296">
        <f>ROUND(L18*(1+AQ24),0)</f>
        <v>128</v>
      </c>
      <c r="AT16" s="22"/>
    </row>
    <row r="17" spans="1:46" ht="17.100000000000001" customHeight="1">
      <c r="A17" s="4">
        <v>15</v>
      </c>
      <c r="B17" s="5">
        <v>8069</v>
      </c>
      <c r="C17" s="6" t="s">
        <v>1431</v>
      </c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P17" s="43"/>
      <c r="AQ17" s="141"/>
      <c r="AR17" s="142"/>
      <c r="AS17" s="296">
        <f>ROUND(ROUND(L18*AN17,0)*(1+AQ24),0)</f>
        <v>128</v>
      </c>
      <c r="AT17" s="22"/>
    </row>
    <row r="18" spans="1:46" ht="17.100000000000001" customHeight="1">
      <c r="A18" s="4">
        <v>15</v>
      </c>
      <c r="B18" s="5">
        <v>8070</v>
      </c>
      <c r="C18" s="6" t="s">
        <v>2440</v>
      </c>
      <c r="D18" s="139"/>
      <c r="E18" s="140"/>
      <c r="F18" s="140"/>
      <c r="G18" s="103"/>
      <c r="H18" s="104"/>
      <c r="I18" s="104"/>
      <c r="J18" s="104"/>
      <c r="K18" s="104"/>
      <c r="L18" s="297">
        <f>'[1]1居宅介護(家援、日中増分)'!L17</f>
        <v>102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P18" s="34"/>
      <c r="AQ18" s="30"/>
      <c r="AR18" s="31"/>
      <c r="AS18" s="296">
        <f>ROUND(ROUND(L18*X19,0)*(1+AQ24),0)</f>
        <v>115</v>
      </c>
      <c r="AT18" s="22"/>
    </row>
    <row r="19" spans="1:46" ht="17.100000000000001" customHeight="1">
      <c r="A19" s="4">
        <v>15</v>
      </c>
      <c r="B19" s="5">
        <v>8071</v>
      </c>
      <c r="C19" s="6" t="s">
        <v>2441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0.9</v>
      </c>
      <c r="Y19" s="187"/>
      <c r="Z19" s="35" t="s">
        <v>2621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P19" s="43"/>
      <c r="AQ19" s="141"/>
      <c r="AR19" s="142"/>
      <c r="AS19" s="18">
        <f>ROUND(ROUND(ROUND(L18*X19,0)*AN19,0)*(1+AQ24),0)</f>
        <v>115</v>
      </c>
      <c r="AT19" s="22"/>
    </row>
    <row r="20" spans="1:46" ht="17.100000000000001" customHeight="1">
      <c r="A20" s="4">
        <v>15</v>
      </c>
      <c r="B20" s="5">
        <v>8072</v>
      </c>
      <c r="C20" s="6" t="s">
        <v>1002</v>
      </c>
      <c r="D20" s="188" t="s">
        <v>1487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P20" s="201" t="s">
        <v>902</v>
      </c>
      <c r="AQ20" s="202"/>
      <c r="AR20" s="203"/>
      <c r="AS20" s="296">
        <f>ROUND(L22*(1+AQ24),0)</f>
        <v>170</v>
      </c>
      <c r="AT20" s="22"/>
    </row>
    <row r="21" spans="1:46" ht="17.100000000000001" customHeight="1">
      <c r="A21" s="4">
        <v>15</v>
      </c>
      <c r="B21" s="5">
        <v>8073</v>
      </c>
      <c r="C21" s="6" t="s">
        <v>1003</v>
      </c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2621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P21" s="201"/>
      <c r="AQ21" s="202"/>
      <c r="AR21" s="203"/>
      <c r="AS21" s="296">
        <f>ROUND(ROUND(L22*AN21,0)*(1+AQ24),0)</f>
        <v>170</v>
      </c>
      <c r="AT21" s="22"/>
    </row>
    <row r="22" spans="1:46" ht="17.100000000000001" customHeight="1">
      <c r="A22" s="4">
        <v>15</v>
      </c>
      <c r="B22" s="5">
        <v>8074</v>
      </c>
      <c r="C22" s="6" t="s">
        <v>2442</v>
      </c>
      <c r="D22" s="139"/>
      <c r="E22" s="140"/>
      <c r="F22" s="140"/>
      <c r="G22" s="103"/>
      <c r="H22" s="104"/>
      <c r="I22" s="104"/>
      <c r="J22" s="104"/>
      <c r="K22" s="104"/>
      <c r="L22" s="297">
        <f>'[1]1居宅介護(家援、日中増分)'!L21</f>
        <v>136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201"/>
      <c r="AQ22" s="202"/>
      <c r="AR22" s="203"/>
      <c r="AS22" s="296">
        <f>ROUND(ROUND(L22*X23,0)*(1+AQ24),0)</f>
        <v>153</v>
      </c>
      <c r="AT22" s="22"/>
    </row>
    <row r="23" spans="1:46" ht="17.100000000000001" customHeight="1">
      <c r="A23" s="4">
        <v>15</v>
      </c>
      <c r="B23" s="5">
        <v>8075</v>
      </c>
      <c r="C23" s="6" t="s">
        <v>2443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0.9</v>
      </c>
      <c r="Y23" s="187"/>
      <c r="Z23" s="35" t="s">
        <v>2621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201"/>
      <c r="AQ23" s="202"/>
      <c r="AR23" s="203"/>
      <c r="AS23" s="18">
        <f>ROUND(ROUND(ROUND(L22*X23,0)*AN23,0)*(1+AQ24),0)</f>
        <v>153</v>
      </c>
      <c r="AT23" s="22"/>
    </row>
    <row r="24" spans="1:46" ht="17.100000000000001" customHeight="1">
      <c r="A24" s="4">
        <v>15</v>
      </c>
      <c r="B24" s="5">
        <v>8076</v>
      </c>
      <c r="C24" s="6" t="s">
        <v>1432</v>
      </c>
      <c r="D24" s="188" t="s">
        <v>1488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29" t="s">
        <v>2622</v>
      </c>
      <c r="AQ24" s="199">
        <v>0.25</v>
      </c>
      <c r="AR24" s="200"/>
      <c r="AS24" s="296">
        <f>ROUND(L26*(1+AQ24),0)</f>
        <v>213</v>
      </c>
      <c r="AT24" s="22"/>
    </row>
    <row r="25" spans="1:46" ht="17.100000000000001" customHeight="1">
      <c r="A25" s="4">
        <v>15</v>
      </c>
      <c r="B25" s="5">
        <v>8077</v>
      </c>
      <c r="C25" s="6" t="s">
        <v>1433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2621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R25" s="51" t="s">
        <v>898</v>
      </c>
      <c r="AS25" s="296">
        <f>ROUND(ROUND(L26*AN25,0)*(1+AQ24),0)</f>
        <v>213</v>
      </c>
      <c r="AT25" s="22"/>
    </row>
    <row r="26" spans="1:46" ht="17.100000000000001" customHeight="1">
      <c r="A26" s="4">
        <v>15</v>
      </c>
      <c r="B26" s="5">
        <v>8078</v>
      </c>
      <c r="C26" s="6" t="s">
        <v>2444</v>
      </c>
      <c r="D26" s="139"/>
      <c r="E26" s="140"/>
      <c r="F26" s="140"/>
      <c r="G26" s="103"/>
      <c r="H26" s="104"/>
      <c r="I26" s="104"/>
      <c r="J26" s="104"/>
      <c r="K26" s="104"/>
      <c r="L26" s="297">
        <f>'[1]1居宅介護(家援、日中増分)'!L25</f>
        <v>170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S26" s="296">
        <f>ROUND(ROUND(L26*X27,0)*(1+AQ24),0)</f>
        <v>191</v>
      </c>
      <c r="AT26" s="22"/>
    </row>
    <row r="27" spans="1:46" ht="17.100000000000001" customHeight="1">
      <c r="A27" s="4">
        <v>15</v>
      </c>
      <c r="B27" s="5">
        <v>8079</v>
      </c>
      <c r="C27" s="6" t="s">
        <v>2445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0.9</v>
      </c>
      <c r="Y27" s="187"/>
      <c r="Z27" s="35" t="s">
        <v>2621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S27" s="18">
        <f>ROUND(ROUND(ROUND(L26*X27,0)*AN27,0)*(1+AQ24),0)</f>
        <v>191</v>
      </c>
      <c r="AT27" s="22"/>
    </row>
    <row r="28" spans="1:46" ht="17.100000000000001" customHeight="1">
      <c r="A28" s="4">
        <v>15</v>
      </c>
      <c r="B28" s="5">
        <v>8080</v>
      </c>
      <c r="C28" s="6" t="s">
        <v>1004</v>
      </c>
      <c r="D28" s="188" t="s">
        <v>2592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29"/>
      <c r="AQ28" s="199"/>
      <c r="AR28" s="200"/>
      <c r="AS28" s="296">
        <f>ROUND(L30*(1+AQ24),0)</f>
        <v>255</v>
      </c>
      <c r="AT28" s="22"/>
    </row>
    <row r="29" spans="1:46" ht="17.100000000000001" customHeight="1">
      <c r="A29" s="4">
        <v>15</v>
      </c>
      <c r="B29" s="5">
        <v>8081</v>
      </c>
      <c r="C29" s="6" t="s">
        <v>1005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R29" s="51"/>
      <c r="AS29" s="296">
        <f>ROUND(ROUND(L30*AN29,0)*(1+AQ24),0)</f>
        <v>255</v>
      </c>
      <c r="AT29" s="22"/>
    </row>
    <row r="30" spans="1:46" ht="17.100000000000001" customHeight="1">
      <c r="A30" s="4">
        <v>15</v>
      </c>
      <c r="B30" s="5">
        <v>8082</v>
      </c>
      <c r="C30" s="6" t="s">
        <v>2446</v>
      </c>
      <c r="D30" s="139"/>
      <c r="E30" s="140"/>
      <c r="F30" s="140"/>
      <c r="G30" s="103"/>
      <c r="H30" s="104"/>
      <c r="I30" s="104"/>
      <c r="J30" s="104"/>
      <c r="K30" s="104"/>
      <c r="L30" s="297">
        <f>'[1]1居宅介護(家援、日中増分)'!L29</f>
        <v>204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S30" s="296">
        <f>ROUND(ROUND(L30*X31,0)*(1+AQ24),0)</f>
        <v>230</v>
      </c>
      <c r="AT30" s="22"/>
    </row>
    <row r="31" spans="1:46" ht="17.100000000000001" customHeight="1">
      <c r="A31" s="4">
        <v>15</v>
      </c>
      <c r="B31" s="5">
        <v>8083</v>
      </c>
      <c r="C31" s="6" t="s">
        <v>2447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0.9</v>
      </c>
      <c r="Y31" s="187"/>
      <c r="Z31" s="35" t="s">
        <v>2621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S31" s="18">
        <f>ROUND(ROUND(ROUND(L30*X31,0)*AN31,0)*(1+AQ24),0)</f>
        <v>230</v>
      </c>
      <c r="AT31" s="22"/>
    </row>
    <row r="32" spans="1:46" ht="17.100000000000001" customHeight="1">
      <c r="A32" s="4">
        <v>15</v>
      </c>
      <c r="B32" s="5">
        <v>8084</v>
      </c>
      <c r="C32" s="6" t="s">
        <v>1434</v>
      </c>
      <c r="D32" s="188" t="s">
        <v>2593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1"/>
      <c r="AN32" s="32"/>
      <c r="AO32" s="33"/>
      <c r="AP32" s="29"/>
      <c r="AQ32" s="199"/>
      <c r="AR32" s="200"/>
      <c r="AS32" s="296">
        <f>ROUND(L34*(1+AQ24),0)</f>
        <v>298</v>
      </c>
      <c r="AT32" s="22"/>
    </row>
    <row r="33" spans="1:46" ht="17.100000000000001" customHeight="1">
      <c r="A33" s="4">
        <v>15</v>
      </c>
      <c r="B33" s="5">
        <v>8085</v>
      </c>
      <c r="C33" s="6" t="s">
        <v>1435</v>
      </c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2622</v>
      </c>
      <c r="AN33" s="186">
        <v>1</v>
      </c>
      <c r="AO33" s="187"/>
      <c r="AR33" s="51"/>
      <c r="AS33" s="296">
        <f>ROUND(ROUND(L34*AN33,0)*(1+AQ24),0)</f>
        <v>298</v>
      </c>
      <c r="AT33" s="22"/>
    </row>
    <row r="34" spans="1:46" ht="17.100000000000001" customHeight="1">
      <c r="A34" s="4">
        <v>15</v>
      </c>
      <c r="B34" s="5">
        <v>8086</v>
      </c>
      <c r="C34" s="6" t="s">
        <v>2448</v>
      </c>
      <c r="D34" s="139"/>
      <c r="E34" s="140"/>
      <c r="F34" s="140"/>
      <c r="G34" s="103"/>
      <c r="H34" s="104"/>
      <c r="I34" s="104"/>
      <c r="J34" s="104"/>
      <c r="K34" s="104"/>
      <c r="L34" s="297">
        <f>'[1]1居宅介護(家援、日中増分)'!L33</f>
        <v>238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1"/>
      <c r="AN34" s="32"/>
      <c r="AO34" s="33"/>
      <c r="AS34" s="296">
        <f>ROUND(ROUND(L34*X35,0)*(1+AQ24),0)</f>
        <v>268</v>
      </c>
      <c r="AT34" s="22"/>
    </row>
    <row r="35" spans="1:46" ht="17.100000000000001" customHeight="1">
      <c r="A35" s="4">
        <v>15</v>
      </c>
      <c r="B35" s="5">
        <v>8087</v>
      </c>
      <c r="C35" s="6" t="s">
        <v>2449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0.9</v>
      </c>
      <c r="Y35" s="187"/>
      <c r="Z35" s="35" t="s">
        <v>2621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2622</v>
      </c>
      <c r="AN35" s="186">
        <v>1</v>
      </c>
      <c r="AO35" s="187"/>
      <c r="AS35" s="18">
        <f>ROUND(ROUND(ROUND(L34*X35,0)*AN35,0)*(1+AQ24),0)</f>
        <v>268</v>
      </c>
      <c r="AT35" s="22"/>
    </row>
    <row r="36" spans="1:46" ht="17.100000000000001" customHeight="1">
      <c r="A36" s="4">
        <v>15</v>
      </c>
      <c r="B36" s="5">
        <v>8088</v>
      </c>
      <c r="C36" s="6" t="s">
        <v>1006</v>
      </c>
      <c r="D36" s="188" t="s">
        <v>2594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1"/>
      <c r="AN36" s="32"/>
      <c r="AO36" s="33"/>
      <c r="AR36" s="82"/>
      <c r="AS36" s="296">
        <f>ROUND(L38*(1+AQ24),0)</f>
        <v>340</v>
      </c>
      <c r="AT36" s="22"/>
    </row>
    <row r="37" spans="1:46" ht="17.100000000000001" customHeight="1">
      <c r="A37" s="4">
        <v>15</v>
      </c>
      <c r="B37" s="5">
        <v>8089</v>
      </c>
      <c r="C37" s="6" t="s">
        <v>179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2621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2622</v>
      </c>
      <c r="AN37" s="186">
        <v>1</v>
      </c>
      <c r="AO37" s="187"/>
      <c r="AS37" s="296">
        <f>ROUND(ROUND(L38*AN37,0)*(1+AQ24),0)</f>
        <v>340</v>
      </c>
      <c r="AT37" s="22"/>
    </row>
    <row r="38" spans="1:46" ht="17.100000000000001" customHeight="1">
      <c r="A38" s="4">
        <v>15</v>
      </c>
      <c r="B38" s="5">
        <v>8090</v>
      </c>
      <c r="C38" s="6" t="s">
        <v>2450</v>
      </c>
      <c r="D38" s="139"/>
      <c r="E38" s="140"/>
      <c r="F38" s="140"/>
      <c r="G38" s="103"/>
      <c r="H38" s="104"/>
      <c r="I38" s="104"/>
      <c r="J38" s="104"/>
      <c r="K38" s="104"/>
      <c r="L38" s="297">
        <f>'[1]1居宅介護(家援、日中増分)'!L37</f>
        <v>272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1"/>
      <c r="AN38" s="32"/>
      <c r="AO38" s="33"/>
      <c r="AP38" s="34"/>
      <c r="AQ38" s="30"/>
      <c r="AR38" s="31"/>
      <c r="AS38" s="296">
        <f>ROUND(ROUND(L38*X39,0)*(1+AQ24),0)</f>
        <v>306</v>
      </c>
      <c r="AT38" s="22"/>
    </row>
    <row r="39" spans="1:46" ht="17.100000000000001" customHeight="1">
      <c r="A39" s="4">
        <v>15</v>
      </c>
      <c r="B39" s="5">
        <v>8091</v>
      </c>
      <c r="C39" s="6" t="s">
        <v>2451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0.9</v>
      </c>
      <c r="Y39" s="187"/>
      <c r="Z39" s="35" t="s">
        <v>2621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2622</v>
      </c>
      <c r="AN39" s="186">
        <v>1</v>
      </c>
      <c r="AO39" s="187"/>
      <c r="AP39" s="43"/>
      <c r="AQ39" s="141"/>
      <c r="AR39" s="142"/>
      <c r="AS39" s="18">
        <f>ROUND(ROUND(ROUND(L38*X39,0)*AN39,0)*(1+AQ24),0)</f>
        <v>306</v>
      </c>
      <c r="AT39" s="22"/>
    </row>
    <row r="40" spans="1:46" ht="17.100000000000001" customHeight="1">
      <c r="A40" s="4">
        <v>15</v>
      </c>
      <c r="B40" s="5">
        <v>8092</v>
      </c>
      <c r="C40" s="6" t="s">
        <v>1436</v>
      </c>
      <c r="D40" s="188" t="s">
        <v>1489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1"/>
      <c r="AN40" s="32"/>
      <c r="AO40" s="33"/>
      <c r="AP40" s="34"/>
      <c r="AQ40" s="30"/>
      <c r="AR40" s="31"/>
      <c r="AS40" s="296">
        <f>ROUND(L42*(1+AQ24),0)</f>
        <v>383</v>
      </c>
      <c r="AT40" s="22"/>
    </row>
    <row r="41" spans="1:46" ht="17.100000000000001" customHeight="1">
      <c r="A41" s="4">
        <v>15</v>
      </c>
      <c r="B41" s="5">
        <v>8093</v>
      </c>
      <c r="C41" s="6" t="s">
        <v>1437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2621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2622</v>
      </c>
      <c r="AN41" s="186">
        <v>1</v>
      </c>
      <c r="AO41" s="187"/>
      <c r="AP41" s="43"/>
      <c r="AQ41" s="141"/>
      <c r="AR41" s="142"/>
      <c r="AS41" s="296">
        <f>ROUND(ROUND(L42*AN41,0)*(1+AQ24),0)</f>
        <v>383</v>
      </c>
      <c r="AT41" s="22"/>
    </row>
    <row r="42" spans="1:46" ht="17.100000000000001" customHeight="1">
      <c r="A42" s="4">
        <v>15</v>
      </c>
      <c r="B42" s="5">
        <v>8094</v>
      </c>
      <c r="C42" s="6" t="s">
        <v>2452</v>
      </c>
      <c r="D42" s="139"/>
      <c r="E42" s="140"/>
      <c r="F42" s="140"/>
      <c r="G42" s="103"/>
      <c r="H42" s="104"/>
      <c r="I42" s="104"/>
      <c r="J42" s="104"/>
      <c r="K42" s="104"/>
      <c r="L42" s="297">
        <f>'[1]1居宅介護(家援、日中増分)'!L41</f>
        <v>306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1"/>
      <c r="AN42" s="32"/>
      <c r="AO42" s="33"/>
      <c r="AP42" s="34"/>
      <c r="AQ42" s="30"/>
      <c r="AR42" s="31"/>
      <c r="AS42" s="296">
        <f>ROUND(ROUND(L42*X43,0)*(1+AQ24),0)</f>
        <v>344</v>
      </c>
      <c r="AT42" s="22"/>
    </row>
    <row r="43" spans="1:46" ht="17.100000000000001" customHeight="1">
      <c r="A43" s="4">
        <v>15</v>
      </c>
      <c r="B43" s="5">
        <v>8095</v>
      </c>
      <c r="C43" s="6" t="s">
        <v>2453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0.9</v>
      </c>
      <c r="Y43" s="187"/>
      <c r="Z43" s="35" t="s">
        <v>2621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2622</v>
      </c>
      <c r="AN43" s="186">
        <v>1</v>
      </c>
      <c r="AO43" s="187"/>
      <c r="AS43" s="18">
        <f>ROUND(ROUND(ROUND(L42*X43,0)*AN43,0)*(1+AQ24),0)</f>
        <v>344</v>
      </c>
      <c r="AT43" s="22"/>
    </row>
    <row r="44" spans="1:46" ht="17.100000000000001" customHeight="1">
      <c r="A44" s="4">
        <v>15</v>
      </c>
      <c r="B44" s="4">
        <v>8096</v>
      </c>
      <c r="C44" s="6" t="s">
        <v>2432</v>
      </c>
      <c r="D44" s="188" t="s">
        <v>2488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1"/>
      <c r="AN44" s="32"/>
      <c r="AO44" s="33"/>
      <c r="AS44" s="296">
        <f>ROUND(L46*(1+AQ24),0)</f>
        <v>425</v>
      </c>
      <c r="AT44" s="22"/>
    </row>
    <row r="45" spans="1:46" ht="17.100000000000001" customHeight="1">
      <c r="A45" s="4">
        <v>15</v>
      </c>
      <c r="B45" s="4">
        <v>8097</v>
      </c>
      <c r="C45" s="6" t="s">
        <v>2433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2621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2622</v>
      </c>
      <c r="AN45" s="186">
        <v>1</v>
      </c>
      <c r="AO45" s="187"/>
      <c r="AS45" s="296">
        <f>ROUND(ROUND(L46*AN45,0)*(1+AQ24),0)</f>
        <v>425</v>
      </c>
      <c r="AT45" s="22"/>
    </row>
    <row r="46" spans="1:46" ht="17.100000000000001" customHeight="1">
      <c r="A46" s="4">
        <v>15</v>
      </c>
      <c r="B46" s="4">
        <v>8098</v>
      </c>
      <c r="C46" s="6" t="s">
        <v>2630</v>
      </c>
      <c r="D46" s="139"/>
      <c r="E46" s="140"/>
      <c r="F46" s="140"/>
      <c r="G46" s="103"/>
      <c r="H46" s="104"/>
      <c r="I46" s="104"/>
      <c r="J46" s="104"/>
      <c r="K46" s="104"/>
      <c r="L46" s="297">
        <f>'[1]1居宅介護(家援、日中増分)'!L45</f>
        <v>340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1"/>
      <c r="AN46" s="32"/>
      <c r="AO46" s="33"/>
      <c r="AP46" s="34"/>
      <c r="AQ46" s="30"/>
      <c r="AR46" s="31"/>
      <c r="AS46" s="296">
        <f>ROUND(ROUND(L46*X47,0)*(1+AQ24),0)</f>
        <v>383</v>
      </c>
      <c r="AT46" s="22"/>
    </row>
    <row r="47" spans="1:46" ht="17.100000000000001" customHeight="1">
      <c r="A47" s="4">
        <v>15</v>
      </c>
      <c r="B47" s="4">
        <v>8099</v>
      </c>
      <c r="C47" s="6" t="s">
        <v>2631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0.9</v>
      </c>
      <c r="Y47" s="187"/>
      <c r="Z47" s="35" t="s">
        <v>2621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2622</v>
      </c>
      <c r="AN47" s="186">
        <v>1</v>
      </c>
      <c r="AO47" s="187"/>
      <c r="AP47" s="46"/>
      <c r="AQ47" s="135"/>
      <c r="AR47" s="136"/>
      <c r="AS47" s="18">
        <f>ROUND(ROUND(ROUND(L46*X47,0)*AN47,0)*(1+AQ24),0)</f>
        <v>383</v>
      </c>
      <c r="AT47" s="183"/>
    </row>
    <row r="48" spans="1:46" ht="17.100000000000001" customHeight="1">
      <c r="A48" s="72"/>
    </row>
    <row r="49" spans="1:47" ht="17.100000000000001" customHeight="1">
      <c r="A49" s="72"/>
    </row>
    <row r="50" spans="1:47" ht="17.100000000000001" customHeight="1">
      <c r="A50" s="72"/>
      <c r="B50" s="72" t="s">
        <v>1122</v>
      </c>
    </row>
    <row r="51" spans="1:47" ht="17.100000000000001" customHeight="1">
      <c r="A51" s="1" t="s">
        <v>2626</v>
      </c>
      <c r="B51" s="73"/>
      <c r="C51" s="155" t="s">
        <v>387</v>
      </c>
      <c r="D51" s="74"/>
      <c r="E51" s="75"/>
      <c r="F51" s="75"/>
      <c r="G51" s="75"/>
      <c r="H51" s="75"/>
      <c r="I51" s="75"/>
      <c r="J51" s="75"/>
      <c r="K51" s="11"/>
      <c r="L51" s="11"/>
      <c r="M51" s="11"/>
      <c r="N51" s="11"/>
      <c r="O51" s="11"/>
      <c r="P51" s="11"/>
      <c r="Q51" s="75"/>
      <c r="R51" s="75"/>
      <c r="S51" s="75"/>
      <c r="T51" s="7"/>
      <c r="U51" s="76"/>
      <c r="V51" s="76"/>
      <c r="W51" s="75"/>
      <c r="X51" s="151" t="s">
        <v>2627</v>
      </c>
      <c r="Y51" s="76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184" t="s">
        <v>388</v>
      </c>
      <c r="AT51" s="184" t="s">
        <v>389</v>
      </c>
      <c r="AU51" s="77"/>
    </row>
    <row r="52" spans="1:47" ht="17.100000000000001" customHeight="1">
      <c r="A52" s="2" t="s">
        <v>390</v>
      </c>
      <c r="B52" s="3" t="s">
        <v>391</v>
      </c>
      <c r="C52" s="16"/>
      <c r="D52" s="79"/>
      <c r="E52" s="80"/>
      <c r="F52" s="80"/>
      <c r="G52" s="80"/>
      <c r="H52" s="80"/>
      <c r="I52" s="80"/>
      <c r="J52" s="80"/>
      <c r="K52" s="15"/>
      <c r="L52" s="15"/>
      <c r="M52" s="15"/>
      <c r="N52" s="15"/>
      <c r="O52" s="15"/>
      <c r="P52" s="15"/>
      <c r="Q52" s="80"/>
      <c r="R52" s="80"/>
      <c r="S52" s="80"/>
      <c r="T52" s="80"/>
      <c r="U52" s="81"/>
      <c r="V52" s="81"/>
      <c r="W52" s="80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185" t="s">
        <v>392</v>
      </c>
      <c r="AT52" s="185" t="s">
        <v>393</v>
      </c>
      <c r="AU52" s="77"/>
    </row>
    <row r="53" spans="1:47" ht="17.100000000000001" customHeight="1">
      <c r="A53" s="4">
        <v>15</v>
      </c>
      <c r="B53" s="5">
        <v>8100</v>
      </c>
      <c r="C53" s="6" t="s">
        <v>1438</v>
      </c>
      <c r="D53" s="188" t="s">
        <v>1456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10"/>
      <c r="P53" s="11"/>
      <c r="Q53" s="11"/>
      <c r="R53" s="11"/>
      <c r="S53" s="11"/>
      <c r="T53" s="21"/>
      <c r="U53" s="21"/>
      <c r="V53" s="75"/>
      <c r="W53" s="11"/>
      <c r="X53" s="36"/>
      <c r="Y53" s="3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1"/>
      <c r="AN53" s="32"/>
      <c r="AO53" s="33"/>
      <c r="AP53" s="42"/>
      <c r="AQ53" s="38"/>
      <c r="AR53" s="41"/>
      <c r="AS53" s="296">
        <f>ROUND(L55*(1+AQ69),0)</f>
        <v>43</v>
      </c>
      <c r="AT53" s="182" t="s">
        <v>2613</v>
      </c>
    </row>
    <row r="54" spans="1:47" ht="17.100000000000001" customHeight="1">
      <c r="A54" s="4">
        <v>15</v>
      </c>
      <c r="B54" s="5">
        <v>8101</v>
      </c>
      <c r="C54" s="6" t="s">
        <v>1439</v>
      </c>
      <c r="D54" s="247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82"/>
      <c r="P54" s="14"/>
      <c r="Q54" s="15"/>
      <c r="R54" s="15"/>
      <c r="S54" s="15"/>
      <c r="T54" s="24"/>
      <c r="U54" s="24"/>
      <c r="V54" s="80"/>
      <c r="W54" s="80"/>
      <c r="X54" s="80"/>
      <c r="Y54" s="83"/>
      <c r="Z54" s="35" t="s">
        <v>2621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2622</v>
      </c>
      <c r="AN54" s="186">
        <v>1</v>
      </c>
      <c r="AO54" s="187"/>
      <c r="AP54" s="43"/>
      <c r="AQ54" s="141"/>
      <c r="AR54" s="142"/>
      <c r="AS54" s="296">
        <f>ROUND(ROUND(L55*AN54,0)*(1+AQ69),0)</f>
        <v>43</v>
      </c>
      <c r="AT54" s="22"/>
    </row>
    <row r="55" spans="1:47" ht="17.100000000000001" customHeight="1">
      <c r="A55" s="4">
        <v>15</v>
      </c>
      <c r="B55" s="5">
        <v>8102</v>
      </c>
      <c r="C55" s="6" t="s">
        <v>2454</v>
      </c>
      <c r="D55" s="139"/>
      <c r="E55" s="140"/>
      <c r="F55" s="140"/>
      <c r="G55" s="96"/>
      <c r="K55" s="78"/>
      <c r="L55" s="297">
        <v>34</v>
      </c>
      <c r="M55" s="297"/>
      <c r="N55" s="9" t="s">
        <v>394</v>
      </c>
      <c r="O55" s="13"/>
      <c r="P55" s="98" t="s">
        <v>2623</v>
      </c>
      <c r="Q55" s="61"/>
      <c r="R55" s="61"/>
      <c r="S55" s="61"/>
      <c r="T55" s="61"/>
      <c r="U55" s="61"/>
      <c r="V55" s="26"/>
      <c r="W55" s="9"/>
      <c r="X55" s="19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1"/>
      <c r="AN55" s="32"/>
      <c r="AO55" s="33"/>
      <c r="AP55" s="34"/>
      <c r="AQ55" s="30"/>
      <c r="AR55" s="31"/>
      <c r="AS55" s="296">
        <f>ROUND(ROUND(L55*X56,0)*(1+AQ69),0)</f>
        <v>39</v>
      </c>
      <c r="AT55" s="22"/>
    </row>
    <row r="56" spans="1:47" ht="17.100000000000001" customHeight="1">
      <c r="A56" s="4">
        <v>15</v>
      </c>
      <c r="B56" s="5">
        <v>8103</v>
      </c>
      <c r="C56" s="6" t="s">
        <v>2455</v>
      </c>
      <c r="D56" s="44"/>
      <c r="E56" s="45"/>
      <c r="F56" s="45"/>
      <c r="G56" s="92"/>
      <c r="H56" s="92"/>
      <c r="I56" s="92"/>
      <c r="J56" s="80"/>
      <c r="K56" s="80"/>
      <c r="L56" s="15"/>
      <c r="M56" s="15"/>
      <c r="N56" s="15"/>
      <c r="O56" s="16"/>
      <c r="P56" s="62" t="s">
        <v>2624</v>
      </c>
      <c r="Q56" s="63"/>
      <c r="R56" s="63"/>
      <c r="S56" s="63"/>
      <c r="T56" s="63"/>
      <c r="U56" s="63"/>
      <c r="V56" s="95"/>
      <c r="W56" s="17" t="s">
        <v>2622</v>
      </c>
      <c r="X56" s="186">
        <v>0.9</v>
      </c>
      <c r="Y56" s="187"/>
      <c r="Z56" s="35" t="s">
        <v>2621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2622</v>
      </c>
      <c r="AN56" s="186">
        <v>1</v>
      </c>
      <c r="AO56" s="187"/>
      <c r="AP56" s="43"/>
      <c r="AQ56" s="141"/>
      <c r="AR56" s="142"/>
      <c r="AS56" s="18">
        <f>ROUND(ROUND(ROUND(L55*X56,0)*AN56,0)*(1+AQ69),0)</f>
        <v>39</v>
      </c>
      <c r="AT56" s="22"/>
    </row>
    <row r="57" spans="1:47" ht="17.100000000000001" customHeight="1">
      <c r="A57" s="4">
        <v>15</v>
      </c>
      <c r="B57" s="5">
        <v>8104</v>
      </c>
      <c r="C57" s="6" t="s">
        <v>970</v>
      </c>
      <c r="D57" s="188" t="s">
        <v>1490</v>
      </c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10"/>
      <c r="P57" s="11"/>
      <c r="Q57" s="11"/>
      <c r="R57" s="11"/>
      <c r="S57" s="11"/>
      <c r="T57" s="21"/>
      <c r="U57" s="21"/>
      <c r="V57" s="75"/>
      <c r="W57" s="11"/>
      <c r="X57" s="36"/>
      <c r="Y57" s="3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1"/>
      <c r="AN57" s="32"/>
      <c r="AO57" s="33"/>
      <c r="AP57" s="34"/>
      <c r="AQ57" s="30"/>
      <c r="AR57" s="31"/>
      <c r="AS57" s="296">
        <f>ROUND(L59*(1+AQ69),0)</f>
        <v>85</v>
      </c>
      <c r="AT57" s="22"/>
    </row>
    <row r="58" spans="1:47" ht="17.100000000000001" customHeight="1">
      <c r="A58" s="4">
        <v>15</v>
      </c>
      <c r="B58" s="5">
        <v>8105</v>
      </c>
      <c r="C58" s="6" t="s">
        <v>971</v>
      </c>
      <c r="D58" s="247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82"/>
      <c r="P58" s="14"/>
      <c r="Q58" s="15"/>
      <c r="R58" s="15"/>
      <c r="S58" s="15"/>
      <c r="T58" s="24"/>
      <c r="U58" s="24"/>
      <c r="V58" s="80"/>
      <c r="W58" s="80"/>
      <c r="X58" s="80"/>
      <c r="Y58" s="83"/>
      <c r="Z58" s="35" t="s">
        <v>2621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2622</v>
      </c>
      <c r="AN58" s="186">
        <v>1</v>
      </c>
      <c r="AO58" s="187"/>
      <c r="AP58" s="43"/>
      <c r="AQ58" s="141"/>
      <c r="AR58" s="142"/>
      <c r="AS58" s="296">
        <f>ROUND(ROUND(L59*AN58,0)*(1+AQ69),0)</f>
        <v>85</v>
      </c>
      <c r="AT58" s="22"/>
    </row>
    <row r="59" spans="1:47" ht="17.100000000000001" customHeight="1">
      <c r="A59" s="4">
        <v>15</v>
      </c>
      <c r="B59" s="5">
        <v>8106</v>
      </c>
      <c r="C59" s="6" t="s">
        <v>2456</v>
      </c>
      <c r="D59" s="139"/>
      <c r="E59" s="140"/>
      <c r="F59" s="140"/>
      <c r="G59" s="96"/>
      <c r="K59" s="78"/>
      <c r="L59" s="297">
        <v>68</v>
      </c>
      <c r="M59" s="297"/>
      <c r="N59" s="9" t="s">
        <v>394</v>
      </c>
      <c r="O59" s="13"/>
      <c r="P59" s="98" t="s">
        <v>2623</v>
      </c>
      <c r="Q59" s="61"/>
      <c r="R59" s="61"/>
      <c r="S59" s="61"/>
      <c r="T59" s="61"/>
      <c r="U59" s="61"/>
      <c r="V59" s="26"/>
      <c r="W59" s="9"/>
      <c r="X59" s="19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1"/>
      <c r="AN59" s="32"/>
      <c r="AO59" s="33"/>
      <c r="AP59" s="34"/>
      <c r="AQ59" s="30"/>
      <c r="AR59" s="31"/>
      <c r="AS59" s="296">
        <f>ROUND(ROUND(L59*X60,0)*(1+AQ69),0)</f>
        <v>76</v>
      </c>
      <c r="AT59" s="22"/>
    </row>
    <row r="60" spans="1:47" ht="17.100000000000001" customHeight="1">
      <c r="A60" s="4">
        <v>15</v>
      </c>
      <c r="B60" s="5">
        <v>8107</v>
      </c>
      <c r="C60" s="6" t="s">
        <v>2457</v>
      </c>
      <c r="D60" s="44"/>
      <c r="E60" s="45"/>
      <c r="F60" s="45"/>
      <c r="G60" s="92"/>
      <c r="H60" s="92"/>
      <c r="I60" s="92"/>
      <c r="J60" s="80"/>
      <c r="K60" s="80"/>
      <c r="L60" s="15"/>
      <c r="M60" s="15"/>
      <c r="N60" s="15"/>
      <c r="O60" s="16"/>
      <c r="P60" s="62" t="s">
        <v>2624</v>
      </c>
      <c r="Q60" s="63"/>
      <c r="R60" s="63"/>
      <c r="S60" s="63"/>
      <c r="T60" s="63"/>
      <c r="U60" s="63"/>
      <c r="V60" s="95"/>
      <c r="W60" s="17" t="s">
        <v>2622</v>
      </c>
      <c r="X60" s="186">
        <v>0.9</v>
      </c>
      <c r="Y60" s="187"/>
      <c r="Z60" s="35" t="s">
        <v>2621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2622</v>
      </c>
      <c r="AN60" s="186">
        <v>1</v>
      </c>
      <c r="AO60" s="187"/>
      <c r="AP60" s="43"/>
      <c r="AQ60" s="141"/>
      <c r="AR60" s="142"/>
      <c r="AS60" s="18">
        <f>ROUND(ROUND(ROUND(L59*X60,0)*AN60,0)*(1+AQ69),0)</f>
        <v>76</v>
      </c>
      <c r="AT60" s="22"/>
    </row>
    <row r="61" spans="1:47" ht="17.100000000000001" customHeight="1">
      <c r="A61" s="4">
        <v>15</v>
      </c>
      <c r="B61" s="5">
        <v>8108</v>
      </c>
      <c r="C61" s="6" t="s">
        <v>1440</v>
      </c>
      <c r="D61" s="188" t="s">
        <v>1491</v>
      </c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10"/>
      <c r="P61" s="11"/>
      <c r="Q61" s="11"/>
      <c r="R61" s="11"/>
      <c r="S61" s="11"/>
      <c r="T61" s="21"/>
      <c r="U61" s="21"/>
      <c r="V61" s="75"/>
      <c r="W61" s="11"/>
      <c r="X61" s="36"/>
      <c r="Y61" s="3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1"/>
      <c r="AN61" s="32"/>
      <c r="AO61" s="33"/>
      <c r="AP61" s="34"/>
      <c r="AQ61" s="30"/>
      <c r="AR61" s="31"/>
      <c r="AS61" s="296">
        <f>ROUND(L63*(1+AQ69),0)</f>
        <v>128</v>
      </c>
      <c r="AT61" s="22"/>
    </row>
    <row r="62" spans="1:47" ht="17.100000000000001" customHeight="1">
      <c r="A62" s="4">
        <v>15</v>
      </c>
      <c r="B62" s="5">
        <v>8109</v>
      </c>
      <c r="C62" s="6" t="s">
        <v>1441</v>
      </c>
      <c r="D62" s="247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82"/>
      <c r="P62" s="14"/>
      <c r="Q62" s="15"/>
      <c r="R62" s="15"/>
      <c r="S62" s="15"/>
      <c r="T62" s="24"/>
      <c r="U62" s="24"/>
      <c r="V62" s="80"/>
      <c r="W62" s="80"/>
      <c r="X62" s="80"/>
      <c r="Y62" s="83"/>
      <c r="Z62" s="35" t="s">
        <v>2621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7" t="s">
        <v>2622</v>
      </c>
      <c r="AN62" s="186">
        <v>1</v>
      </c>
      <c r="AO62" s="187"/>
      <c r="AP62" s="43"/>
      <c r="AQ62" s="141"/>
      <c r="AR62" s="142"/>
      <c r="AS62" s="296">
        <f>ROUND(ROUND(L63*AN62,0)*(1+AQ69),0)</f>
        <v>128</v>
      </c>
      <c r="AT62" s="22"/>
    </row>
    <row r="63" spans="1:47" ht="17.100000000000001" customHeight="1">
      <c r="A63" s="4">
        <v>15</v>
      </c>
      <c r="B63" s="5">
        <v>8110</v>
      </c>
      <c r="C63" s="6" t="s">
        <v>2458</v>
      </c>
      <c r="D63" s="139"/>
      <c r="E63" s="140"/>
      <c r="F63" s="140"/>
      <c r="G63" s="96"/>
      <c r="K63" s="78"/>
      <c r="L63" s="297">
        <v>102</v>
      </c>
      <c r="M63" s="297"/>
      <c r="N63" s="9" t="s">
        <v>394</v>
      </c>
      <c r="O63" s="13"/>
      <c r="P63" s="98" t="s">
        <v>2623</v>
      </c>
      <c r="Q63" s="61"/>
      <c r="R63" s="61"/>
      <c r="S63" s="61"/>
      <c r="T63" s="61"/>
      <c r="U63" s="61"/>
      <c r="V63" s="26"/>
      <c r="W63" s="9"/>
      <c r="X63" s="19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31"/>
      <c r="AN63" s="32"/>
      <c r="AO63" s="33"/>
      <c r="AP63" s="34"/>
      <c r="AQ63" s="30"/>
      <c r="AR63" s="31"/>
      <c r="AS63" s="296">
        <f>ROUND(ROUND(L63*X64,0)*(1+AQ69),0)</f>
        <v>115</v>
      </c>
      <c r="AT63" s="22"/>
    </row>
    <row r="64" spans="1:47" ht="17.100000000000001" customHeight="1">
      <c r="A64" s="4">
        <v>15</v>
      </c>
      <c r="B64" s="5">
        <v>8111</v>
      </c>
      <c r="C64" s="6" t="s">
        <v>2459</v>
      </c>
      <c r="D64" s="44"/>
      <c r="E64" s="45"/>
      <c r="F64" s="45"/>
      <c r="G64" s="92"/>
      <c r="H64" s="92"/>
      <c r="I64" s="92"/>
      <c r="J64" s="80"/>
      <c r="K64" s="80"/>
      <c r="L64" s="15"/>
      <c r="M64" s="15"/>
      <c r="N64" s="15"/>
      <c r="O64" s="16"/>
      <c r="P64" s="62" t="s">
        <v>2624</v>
      </c>
      <c r="Q64" s="63"/>
      <c r="R64" s="63"/>
      <c r="S64" s="63"/>
      <c r="T64" s="63"/>
      <c r="U64" s="63"/>
      <c r="V64" s="95"/>
      <c r="W64" s="17" t="s">
        <v>2622</v>
      </c>
      <c r="X64" s="186">
        <v>0.9</v>
      </c>
      <c r="Y64" s="187"/>
      <c r="Z64" s="35" t="s">
        <v>2621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2622</v>
      </c>
      <c r="AN64" s="186">
        <v>1</v>
      </c>
      <c r="AO64" s="187"/>
      <c r="AP64" s="43"/>
      <c r="AQ64" s="141"/>
      <c r="AR64" s="142"/>
      <c r="AS64" s="18">
        <f>ROUND(ROUND(ROUND(L63*X64,0)*AN64,0)*(1+AQ69),0)</f>
        <v>115</v>
      </c>
      <c r="AT64" s="22"/>
    </row>
    <row r="65" spans="1:46" ht="17.100000000000001" customHeight="1">
      <c r="A65" s="4">
        <v>15</v>
      </c>
      <c r="B65" s="5">
        <v>8112</v>
      </c>
      <c r="C65" s="6" t="s">
        <v>972</v>
      </c>
      <c r="D65" s="188" t="s">
        <v>1492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10"/>
      <c r="P65" s="11"/>
      <c r="Q65" s="11"/>
      <c r="R65" s="11"/>
      <c r="S65" s="11"/>
      <c r="T65" s="21"/>
      <c r="U65" s="21"/>
      <c r="V65" s="75"/>
      <c r="W65" s="11"/>
      <c r="X65" s="36"/>
      <c r="Y65" s="3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31"/>
      <c r="AN65" s="32"/>
      <c r="AO65" s="33"/>
      <c r="AP65" s="201" t="s">
        <v>901</v>
      </c>
      <c r="AQ65" s="202"/>
      <c r="AR65" s="203"/>
      <c r="AS65" s="296">
        <f>ROUND(L67*(1+AQ69),0)</f>
        <v>170</v>
      </c>
      <c r="AT65" s="22"/>
    </row>
    <row r="66" spans="1:46" ht="17.100000000000001" customHeight="1">
      <c r="A66" s="4">
        <v>15</v>
      </c>
      <c r="B66" s="5">
        <v>8113</v>
      </c>
      <c r="C66" s="6" t="s">
        <v>973</v>
      </c>
      <c r="D66" s="247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82"/>
      <c r="P66" s="14"/>
      <c r="Q66" s="15"/>
      <c r="R66" s="15"/>
      <c r="S66" s="15"/>
      <c r="T66" s="24"/>
      <c r="U66" s="24"/>
      <c r="V66" s="80"/>
      <c r="W66" s="80"/>
      <c r="X66" s="80"/>
      <c r="Y66" s="83"/>
      <c r="Z66" s="35" t="s">
        <v>2621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7" t="s">
        <v>2622</v>
      </c>
      <c r="AN66" s="186">
        <v>1</v>
      </c>
      <c r="AO66" s="187"/>
      <c r="AP66" s="201"/>
      <c r="AQ66" s="202"/>
      <c r="AR66" s="203"/>
      <c r="AS66" s="296">
        <f>ROUND(ROUND(L67*AN66,0)*(1+AQ69),0)</f>
        <v>170</v>
      </c>
      <c r="AT66" s="22"/>
    </row>
    <row r="67" spans="1:46" ht="17.100000000000001" customHeight="1">
      <c r="A67" s="4">
        <v>15</v>
      </c>
      <c r="B67" s="5">
        <v>8114</v>
      </c>
      <c r="C67" s="6" t="s">
        <v>2460</v>
      </c>
      <c r="D67" s="139"/>
      <c r="E67" s="140"/>
      <c r="F67" s="140"/>
      <c r="G67" s="96"/>
      <c r="K67" s="78"/>
      <c r="L67" s="297">
        <v>136</v>
      </c>
      <c r="M67" s="297"/>
      <c r="N67" s="9" t="s">
        <v>394</v>
      </c>
      <c r="O67" s="13"/>
      <c r="P67" s="98" t="s">
        <v>2623</v>
      </c>
      <c r="Q67" s="61"/>
      <c r="R67" s="61"/>
      <c r="S67" s="61"/>
      <c r="T67" s="61"/>
      <c r="U67" s="61"/>
      <c r="V67" s="26"/>
      <c r="W67" s="9"/>
      <c r="X67" s="19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31"/>
      <c r="AN67" s="32"/>
      <c r="AO67" s="33"/>
      <c r="AP67" s="201"/>
      <c r="AQ67" s="202"/>
      <c r="AR67" s="203"/>
      <c r="AS67" s="296">
        <f>ROUND(ROUND(L67*X68,0)*(1+AQ69),0)</f>
        <v>153</v>
      </c>
      <c r="AT67" s="22"/>
    </row>
    <row r="68" spans="1:46" ht="17.100000000000001" customHeight="1">
      <c r="A68" s="4">
        <v>15</v>
      </c>
      <c r="B68" s="5">
        <v>8115</v>
      </c>
      <c r="C68" s="6" t="s">
        <v>2461</v>
      </c>
      <c r="D68" s="44"/>
      <c r="E68" s="45"/>
      <c r="F68" s="45"/>
      <c r="G68" s="92"/>
      <c r="H68" s="92"/>
      <c r="I68" s="92"/>
      <c r="J68" s="80"/>
      <c r="K68" s="80"/>
      <c r="L68" s="15"/>
      <c r="M68" s="15"/>
      <c r="N68" s="15"/>
      <c r="O68" s="16"/>
      <c r="P68" s="62" t="s">
        <v>2624</v>
      </c>
      <c r="Q68" s="63"/>
      <c r="R68" s="63"/>
      <c r="S68" s="63"/>
      <c r="T68" s="63"/>
      <c r="U68" s="63"/>
      <c r="V68" s="95"/>
      <c r="W68" s="17" t="s">
        <v>2622</v>
      </c>
      <c r="X68" s="186">
        <v>0.9</v>
      </c>
      <c r="Y68" s="187"/>
      <c r="Z68" s="35" t="s">
        <v>2621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7" t="s">
        <v>2622</v>
      </c>
      <c r="AN68" s="186">
        <v>1</v>
      </c>
      <c r="AO68" s="187"/>
      <c r="AP68" s="201"/>
      <c r="AQ68" s="202"/>
      <c r="AR68" s="203"/>
      <c r="AS68" s="18">
        <f>ROUND(ROUND(ROUND(L67*X68,0)*AN68,0)*(1+AQ69),0)</f>
        <v>153</v>
      </c>
      <c r="AT68" s="22"/>
    </row>
    <row r="69" spans="1:46" ht="17.100000000000001" customHeight="1">
      <c r="A69" s="4">
        <v>15</v>
      </c>
      <c r="B69" s="5">
        <v>8116</v>
      </c>
      <c r="C69" s="6" t="s">
        <v>1442</v>
      </c>
      <c r="D69" s="192" t="s">
        <v>1493</v>
      </c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10"/>
      <c r="P69" s="11"/>
      <c r="Q69" s="11"/>
      <c r="R69" s="11"/>
      <c r="S69" s="11"/>
      <c r="T69" s="21"/>
      <c r="U69" s="21"/>
      <c r="V69" s="75"/>
      <c r="W69" s="11"/>
      <c r="X69" s="36"/>
      <c r="Y69" s="37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31"/>
      <c r="AN69" s="32"/>
      <c r="AO69" s="33"/>
      <c r="AP69" s="29" t="s">
        <v>2622</v>
      </c>
      <c r="AQ69" s="199">
        <v>0.25</v>
      </c>
      <c r="AR69" s="200"/>
      <c r="AS69" s="296">
        <f>ROUND(L71*(1+AQ69),0)</f>
        <v>213</v>
      </c>
      <c r="AT69" s="22"/>
    </row>
    <row r="70" spans="1:46" ht="17.100000000000001" customHeight="1">
      <c r="A70" s="4">
        <v>15</v>
      </c>
      <c r="B70" s="5">
        <v>8117</v>
      </c>
      <c r="C70" s="6" t="s">
        <v>1443</v>
      </c>
      <c r="D70" s="228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82"/>
      <c r="P70" s="14"/>
      <c r="Q70" s="15"/>
      <c r="R70" s="15"/>
      <c r="S70" s="15"/>
      <c r="T70" s="24"/>
      <c r="U70" s="24"/>
      <c r="V70" s="80"/>
      <c r="W70" s="80"/>
      <c r="X70" s="80"/>
      <c r="Y70" s="83"/>
      <c r="Z70" s="35" t="s">
        <v>2621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7" t="s">
        <v>2622</v>
      </c>
      <c r="AN70" s="186">
        <v>1</v>
      </c>
      <c r="AO70" s="187"/>
      <c r="AR70" s="51" t="s">
        <v>898</v>
      </c>
      <c r="AS70" s="296">
        <f>ROUND(ROUND(L71*AN70,0)*(1+AQ69),0)</f>
        <v>213</v>
      </c>
      <c r="AT70" s="22"/>
    </row>
    <row r="71" spans="1:46" ht="17.100000000000001" customHeight="1">
      <c r="A71" s="4">
        <v>15</v>
      </c>
      <c r="B71" s="5">
        <v>8118</v>
      </c>
      <c r="C71" s="6" t="s">
        <v>2462</v>
      </c>
      <c r="D71" s="139"/>
      <c r="E71" s="140"/>
      <c r="F71" s="140"/>
      <c r="G71" s="96"/>
      <c r="K71" s="78"/>
      <c r="L71" s="297">
        <v>170</v>
      </c>
      <c r="M71" s="297"/>
      <c r="N71" s="9" t="s">
        <v>394</v>
      </c>
      <c r="O71" s="13"/>
      <c r="P71" s="98" t="s">
        <v>2623</v>
      </c>
      <c r="Q71" s="61"/>
      <c r="R71" s="61"/>
      <c r="S71" s="61"/>
      <c r="T71" s="61"/>
      <c r="U71" s="61"/>
      <c r="V71" s="26"/>
      <c r="W71" s="9"/>
      <c r="X71" s="19"/>
      <c r="Y71" s="3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1"/>
      <c r="AN71" s="32"/>
      <c r="AO71" s="33"/>
      <c r="AS71" s="296">
        <f>ROUND(ROUND(L71*X72,0)*(1+AQ69),0)</f>
        <v>191</v>
      </c>
      <c r="AT71" s="22"/>
    </row>
    <row r="72" spans="1:46" ht="17.100000000000001" customHeight="1">
      <c r="A72" s="4">
        <v>15</v>
      </c>
      <c r="B72" s="5">
        <v>8119</v>
      </c>
      <c r="C72" s="6" t="s">
        <v>2463</v>
      </c>
      <c r="D72" s="44"/>
      <c r="E72" s="45"/>
      <c r="F72" s="45"/>
      <c r="G72" s="92"/>
      <c r="H72" s="92"/>
      <c r="I72" s="92"/>
      <c r="J72" s="80"/>
      <c r="K72" s="80"/>
      <c r="L72" s="15"/>
      <c r="M72" s="15"/>
      <c r="N72" s="15"/>
      <c r="O72" s="16"/>
      <c r="P72" s="62" t="s">
        <v>2624</v>
      </c>
      <c r="Q72" s="63"/>
      <c r="R72" s="63"/>
      <c r="S72" s="63"/>
      <c r="T72" s="63"/>
      <c r="U72" s="63"/>
      <c r="V72" s="95"/>
      <c r="W72" s="17" t="s">
        <v>2622</v>
      </c>
      <c r="X72" s="186">
        <v>0.9</v>
      </c>
      <c r="Y72" s="187"/>
      <c r="Z72" s="35" t="s">
        <v>2621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7" t="s">
        <v>2622</v>
      </c>
      <c r="AN72" s="186">
        <v>1</v>
      </c>
      <c r="AO72" s="187"/>
      <c r="AS72" s="18">
        <f>ROUND(ROUND(ROUND(L71*X72,0)*AN72,0)*(1+AQ69),0)</f>
        <v>191</v>
      </c>
      <c r="AT72" s="22"/>
    </row>
    <row r="73" spans="1:46" ht="17.100000000000001" customHeight="1">
      <c r="A73" s="4">
        <v>15</v>
      </c>
      <c r="B73" s="5">
        <v>8120</v>
      </c>
      <c r="C73" s="6" t="s">
        <v>974</v>
      </c>
      <c r="D73" s="192" t="s">
        <v>1494</v>
      </c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10"/>
      <c r="P73" s="11"/>
      <c r="Q73" s="11"/>
      <c r="R73" s="11"/>
      <c r="S73" s="11"/>
      <c r="T73" s="21"/>
      <c r="U73" s="21"/>
      <c r="V73" s="75"/>
      <c r="W73" s="11"/>
      <c r="X73" s="36"/>
      <c r="Y73" s="37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31"/>
      <c r="AN73" s="32"/>
      <c r="AO73" s="33"/>
      <c r="AP73" s="29"/>
      <c r="AQ73" s="199"/>
      <c r="AR73" s="200"/>
      <c r="AS73" s="296">
        <f>ROUND(L75*(1+AQ69),0)</f>
        <v>255</v>
      </c>
      <c r="AT73" s="22"/>
    </row>
    <row r="74" spans="1:46" ht="17.100000000000001" customHeight="1">
      <c r="A74" s="4">
        <v>15</v>
      </c>
      <c r="B74" s="5">
        <v>8121</v>
      </c>
      <c r="C74" s="6" t="s">
        <v>975</v>
      </c>
      <c r="D74" s="228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82"/>
      <c r="P74" s="14"/>
      <c r="Q74" s="15"/>
      <c r="R74" s="15"/>
      <c r="S74" s="15"/>
      <c r="T74" s="24"/>
      <c r="U74" s="24"/>
      <c r="V74" s="80"/>
      <c r="W74" s="80"/>
      <c r="X74" s="80"/>
      <c r="Y74" s="83"/>
      <c r="Z74" s="35" t="s">
        <v>2621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7" t="s">
        <v>2622</v>
      </c>
      <c r="AN74" s="186">
        <v>1</v>
      </c>
      <c r="AO74" s="187"/>
      <c r="AR74" s="51"/>
      <c r="AS74" s="296">
        <f>ROUND(ROUND(L75*AN74,0)*(1+AQ69),0)</f>
        <v>255</v>
      </c>
      <c r="AT74" s="22"/>
    </row>
    <row r="75" spans="1:46" ht="17.100000000000001" customHeight="1">
      <c r="A75" s="4">
        <v>15</v>
      </c>
      <c r="B75" s="5">
        <v>8122</v>
      </c>
      <c r="C75" s="6" t="s">
        <v>2464</v>
      </c>
      <c r="D75" s="139"/>
      <c r="E75" s="140"/>
      <c r="F75" s="140"/>
      <c r="G75" s="96"/>
      <c r="K75" s="78"/>
      <c r="L75" s="297">
        <v>204</v>
      </c>
      <c r="M75" s="297"/>
      <c r="N75" s="9" t="s">
        <v>394</v>
      </c>
      <c r="O75" s="13"/>
      <c r="P75" s="98" t="s">
        <v>2623</v>
      </c>
      <c r="Q75" s="61"/>
      <c r="R75" s="61"/>
      <c r="S75" s="61"/>
      <c r="T75" s="61"/>
      <c r="U75" s="61"/>
      <c r="V75" s="26"/>
      <c r="W75" s="9"/>
      <c r="X75" s="19"/>
      <c r="Y75" s="39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31"/>
      <c r="AN75" s="32"/>
      <c r="AO75" s="33"/>
      <c r="AS75" s="296">
        <f>ROUND(ROUND(L75*X76,0)*(1+AQ69),0)</f>
        <v>230</v>
      </c>
      <c r="AT75" s="22"/>
    </row>
    <row r="76" spans="1:46" ht="17.100000000000001" customHeight="1">
      <c r="A76" s="4">
        <v>15</v>
      </c>
      <c r="B76" s="5">
        <v>8123</v>
      </c>
      <c r="C76" s="6" t="s">
        <v>2465</v>
      </c>
      <c r="D76" s="44"/>
      <c r="E76" s="45"/>
      <c r="F76" s="45"/>
      <c r="G76" s="92"/>
      <c r="H76" s="92"/>
      <c r="I76" s="92"/>
      <c r="J76" s="80"/>
      <c r="K76" s="80"/>
      <c r="L76" s="15"/>
      <c r="M76" s="15"/>
      <c r="N76" s="15"/>
      <c r="O76" s="16"/>
      <c r="P76" s="62" t="s">
        <v>2624</v>
      </c>
      <c r="Q76" s="63"/>
      <c r="R76" s="63"/>
      <c r="S76" s="63"/>
      <c r="T76" s="63"/>
      <c r="U76" s="63"/>
      <c r="V76" s="95"/>
      <c r="W76" s="17" t="s">
        <v>2622</v>
      </c>
      <c r="X76" s="186">
        <v>0.9</v>
      </c>
      <c r="Y76" s="187"/>
      <c r="Z76" s="35" t="s">
        <v>2621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7" t="s">
        <v>2622</v>
      </c>
      <c r="AN76" s="186">
        <v>1</v>
      </c>
      <c r="AO76" s="187"/>
      <c r="AS76" s="18">
        <f>ROUND(ROUND(ROUND(L75*X76,0)*AN76,0)*(1+AQ69),0)</f>
        <v>230</v>
      </c>
      <c r="AT76" s="22"/>
    </row>
    <row r="77" spans="1:46" ht="17.100000000000001" customHeight="1">
      <c r="A77" s="4">
        <v>15</v>
      </c>
      <c r="B77" s="5">
        <v>8124</v>
      </c>
      <c r="C77" s="6" t="s">
        <v>1444</v>
      </c>
      <c r="D77" s="192" t="s">
        <v>1495</v>
      </c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10"/>
      <c r="P77" s="11"/>
      <c r="Q77" s="11"/>
      <c r="R77" s="11"/>
      <c r="S77" s="11"/>
      <c r="T77" s="21"/>
      <c r="U77" s="21"/>
      <c r="V77" s="75"/>
      <c r="W77" s="11"/>
      <c r="X77" s="36"/>
      <c r="Y77" s="37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31"/>
      <c r="AN77" s="32"/>
      <c r="AO77" s="33"/>
      <c r="AP77" s="29"/>
      <c r="AQ77" s="199"/>
      <c r="AR77" s="200"/>
      <c r="AS77" s="296">
        <f>ROUND(L79*(1+AQ69),0)</f>
        <v>298</v>
      </c>
      <c r="AT77" s="22"/>
    </row>
    <row r="78" spans="1:46" ht="17.100000000000001" customHeight="1">
      <c r="A78" s="4">
        <v>15</v>
      </c>
      <c r="B78" s="5">
        <v>8125</v>
      </c>
      <c r="C78" s="6" t="s">
        <v>1445</v>
      </c>
      <c r="D78" s="22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82"/>
      <c r="P78" s="14"/>
      <c r="Q78" s="15"/>
      <c r="R78" s="15"/>
      <c r="S78" s="15"/>
      <c r="T78" s="24"/>
      <c r="U78" s="24"/>
      <c r="V78" s="80"/>
      <c r="W78" s="80"/>
      <c r="X78" s="80"/>
      <c r="Y78" s="83"/>
      <c r="Z78" s="35" t="s">
        <v>2621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7" t="s">
        <v>2622</v>
      </c>
      <c r="AN78" s="186">
        <v>1</v>
      </c>
      <c r="AO78" s="187"/>
      <c r="AR78" s="51"/>
      <c r="AS78" s="296">
        <f>ROUND(ROUND(L79*AN78,0)*(1+AQ69),0)</f>
        <v>298</v>
      </c>
      <c r="AT78" s="22"/>
    </row>
    <row r="79" spans="1:46" ht="17.100000000000001" customHeight="1">
      <c r="A79" s="4">
        <v>15</v>
      </c>
      <c r="B79" s="5">
        <v>8126</v>
      </c>
      <c r="C79" s="6" t="s">
        <v>2466</v>
      </c>
      <c r="D79" s="139"/>
      <c r="E79" s="140"/>
      <c r="F79" s="140"/>
      <c r="G79" s="96"/>
      <c r="K79" s="78"/>
      <c r="L79" s="297">
        <v>238</v>
      </c>
      <c r="M79" s="297"/>
      <c r="N79" s="9" t="s">
        <v>394</v>
      </c>
      <c r="O79" s="13"/>
      <c r="P79" s="98" t="s">
        <v>2623</v>
      </c>
      <c r="Q79" s="61"/>
      <c r="R79" s="61"/>
      <c r="S79" s="61"/>
      <c r="T79" s="61"/>
      <c r="U79" s="61"/>
      <c r="V79" s="26"/>
      <c r="W79" s="9"/>
      <c r="X79" s="19"/>
      <c r="Y79" s="39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31"/>
      <c r="AN79" s="32"/>
      <c r="AO79" s="33"/>
      <c r="AS79" s="296">
        <f>ROUND(ROUND(L79*X80,0)*(1+AQ69),0)</f>
        <v>268</v>
      </c>
      <c r="AT79" s="22"/>
    </row>
    <row r="80" spans="1:46" ht="17.100000000000001" customHeight="1">
      <c r="A80" s="4">
        <v>15</v>
      </c>
      <c r="B80" s="5">
        <v>8127</v>
      </c>
      <c r="C80" s="6" t="s">
        <v>2467</v>
      </c>
      <c r="D80" s="44"/>
      <c r="E80" s="45"/>
      <c r="F80" s="45"/>
      <c r="G80" s="92"/>
      <c r="H80" s="92"/>
      <c r="I80" s="92"/>
      <c r="J80" s="80"/>
      <c r="K80" s="80"/>
      <c r="L80" s="15"/>
      <c r="M80" s="15"/>
      <c r="N80" s="15"/>
      <c r="O80" s="16"/>
      <c r="P80" s="62" t="s">
        <v>2624</v>
      </c>
      <c r="Q80" s="63"/>
      <c r="R80" s="63"/>
      <c r="S80" s="63"/>
      <c r="T80" s="63"/>
      <c r="U80" s="63"/>
      <c r="V80" s="95"/>
      <c r="W80" s="17" t="s">
        <v>2622</v>
      </c>
      <c r="X80" s="186">
        <v>0.9</v>
      </c>
      <c r="Y80" s="187"/>
      <c r="Z80" s="35" t="s">
        <v>2621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7" t="s">
        <v>2622</v>
      </c>
      <c r="AN80" s="186">
        <v>1</v>
      </c>
      <c r="AO80" s="187"/>
      <c r="AS80" s="18">
        <f>ROUND(ROUND(ROUND(L79*X80,0)*AN80,0)*(1+AQ69),0)</f>
        <v>268</v>
      </c>
      <c r="AT80" s="22"/>
    </row>
    <row r="81" spans="1:46" ht="17.100000000000001" customHeight="1">
      <c r="A81" s="4">
        <v>15</v>
      </c>
      <c r="B81" s="5">
        <v>8128</v>
      </c>
      <c r="C81" s="6" t="s">
        <v>976</v>
      </c>
      <c r="D81" s="192" t="s">
        <v>1496</v>
      </c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10"/>
      <c r="P81" s="11"/>
      <c r="Q81" s="11"/>
      <c r="R81" s="11"/>
      <c r="S81" s="11"/>
      <c r="T81" s="21"/>
      <c r="U81" s="21"/>
      <c r="V81" s="75"/>
      <c r="W81" s="11"/>
      <c r="X81" s="36"/>
      <c r="Y81" s="37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31"/>
      <c r="AN81" s="32"/>
      <c r="AO81" s="33"/>
      <c r="AR81" s="82"/>
      <c r="AS81" s="296">
        <f>ROUND(L83*(1+AQ69),0)</f>
        <v>340</v>
      </c>
      <c r="AT81" s="22"/>
    </row>
    <row r="82" spans="1:46" ht="17.100000000000001" customHeight="1">
      <c r="A82" s="4">
        <v>15</v>
      </c>
      <c r="B82" s="5">
        <v>8129</v>
      </c>
      <c r="C82" s="6" t="s">
        <v>977</v>
      </c>
      <c r="D82" s="228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82"/>
      <c r="P82" s="14"/>
      <c r="Q82" s="15"/>
      <c r="R82" s="15"/>
      <c r="S82" s="15"/>
      <c r="T82" s="24"/>
      <c r="U82" s="24"/>
      <c r="V82" s="80"/>
      <c r="W82" s="80"/>
      <c r="X82" s="80"/>
      <c r="Y82" s="83"/>
      <c r="Z82" s="35" t="s">
        <v>2621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7" t="s">
        <v>2622</v>
      </c>
      <c r="AN82" s="186">
        <v>1</v>
      </c>
      <c r="AO82" s="187"/>
      <c r="AS82" s="296">
        <f>ROUND(ROUND(L83*AN82,0)*(1+AQ69),0)</f>
        <v>340</v>
      </c>
      <c r="AT82" s="22"/>
    </row>
    <row r="83" spans="1:46" ht="17.100000000000001" customHeight="1">
      <c r="A83" s="4">
        <v>15</v>
      </c>
      <c r="B83" s="5">
        <v>8130</v>
      </c>
      <c r="C83" s="6" t="s">
        <v>2468</v>
      </c>
      <c r="D83" s="139"/>
      <c r="E83" s="140"/>
      <c r="F83" s="140"/>
      <c r="G83" s="96"/>
      <c r="K83" s="78"/>
      <c r="L83" s="297">
        <v>272</v>
      </c>
      <c r="M83" s="297"/>
      <c r="N83" s="9" t="s">
        <v>394</v>
      </c>
      <c r="O83" s="13"/>
      <c r="P83" s="98" t="s">
        <v>2623</v>
      </c>
      <c r="Q83" s="61"/>
      <c r="R83" s="61"/>
      <c r="S83" s="61"/>
      <c r="T83" s="61"/>
      <c r="U83" s="61"/>
      <c r="V83" s="26"/>
      <c r="W83" s="9"/>
      <c r="X83" s="19"/>
      <c r="Y83" s="39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31"/>
      <c r="AN83" s="32"/>
      <c r="AO83" s="33"/>
      <c r="AP83" s="34"/>
      <c r="AQ83" s="30"/>
      <c r="AR83" s="31"/>
      <c r="AS83" s="296">
        <f>ROUND(ROUND(L83*X84,0)*(1+AQ69),0)</f>
        <v>306</v>
      </c>
      <c r="AT83" s="22"/>
    </row>
    <row r="84" spans="1:46" ht="17.100000000000001" customHeight="1">
      <c r="A84" s="4">
        <v>15</v>
      </c>
      <c r="B84" s="5">
        <v>8131</v>
      </c>
      <c r="C84" s="6" t="s">
        <v>2469</v>
      </c>
      <c r="D84" s="44"/>
      <c r="E84" s="45"/>
      <c r="F84" s="45"/>
      <c r="G84" s="92"/>
      <c r="H84" s="92"/>
      <c r="I84" s="92"/>
      <c r="J84" s="80"/>
      <c r="K84" s="80"/>
      <c r="L84" s="15"/>
      <c r="M84" s="15"/>
      <c r="N84" s="15"/>
      <c r="O84" s="16"/>
      <c r="P84" s="62" t="s">
        <v>2624</v>
      </c>
      <c r="Q84" s="63"/>
      <c r="R84" s="63"/>
      <c r="S84" s="63"/>
      <c r="T84" s="63"/>
      <c r="U84" s="63"/>
      <c r="V84" s="95"/>
      <c r="W84" s="17" t="s">
        <v>2622</v>
      </c>
      <c r="X84" s="186">
        <v>0.9</v>
      </c>
      <c r="Y84" s="187"/>
      <c r="Z84" s="35" t="s">
        <v>2621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7" t="s">
        <v>2622</v>
      </c>
      <c r="AN84" s="186">
        <v>1</v>
      </c>
      <c r="AO84" s="187"/>
      <c r="AP84" s="43"/>
      <c r="AQ84" s="141"/>
      <c r="AR84" s="142"/>
      <c r="AS84" s="18">
        <f>ROUND(ROUND(ROUND(L83*X84,0)*AN84,0)*(1+AQ69),0)</f>
        <v>306</v>
      </c>
      <c r="AT84" s="22"/>
    </row>
    <row r="85" spans="1:46" ht="17.100000000000001" customHeight="1">
      <c r="A85" s="4">
        <v>15</v>
      </c>
      <c r="B85" s="5">
        <v>8132</v>
      </c>
      <c r="C85" s="6" t="s">
        <v>1446</v>
      </c>
      <c r="D85" s="192" t="s">
        <v>1497</v>
      </c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10"/>
      <c r="P85" s="11"/>
      <c r="Q85" s="11"/>
      <c r="R85" s="11"/>
      <c r="S85" s="11"/>
      <c r="T85" s="21"/>
      <c r="U85" s="21"/>
      <c r="V85" s="75"/>
      <c r="W85" s="11"/>
      <c r="X85" s="36"/>
      <c r="Y85" s="3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31"/>
      <c r="AN85" s="32"/>
      <c r="AO85" s="33"/>
      <c r="AP85" s="34"/>
      <c r="AQ85" s="30"/>
      <c r="AR85" s="31"/>
      <c r="AS85" s="296">
        <f>ROUND(L87*(1+AQ69),0)</f>
        <v>383</v>
      </c>
      <c r="AT85" s="22"/>
    </row>
    <row r="86" spans="1:46" ht="17.100000000000001" customHeight="1">
      <c r="A86" s="4">
        <v>15</v>
      </c>
      <c r="B86" s="5">
        <v>8133</v>
      </c>
      <c r="C86" s="6" t="s">
        <v>1447</v>
      </c>
      <c r="D86" s="228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82"/>
      <c r="P86" s="14"/>
      <c r="Q86" s="15"/>
      <c r="R86" s="15"/>
      <c r="S86" s="15"/>
      <c r="T86" s="24"/>
      <c r="U86" s="24"/>
      <c r="V86" s="80"/>
      <c r="W86" s="80"/>
      <c r="X86" s="80"/>
      <c r="Y86" s="83"/>
      <c r="Z86" s="35" t="s">
        <v>2621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7" t="s">
        <v>2622</v>
      </c>
      <c r="AN86" s="186">
        <v>1</v>
      </c>
      <c r="AO86" s="187"/>
      <c r="AP86" s="43"/>
      <c r="AQ86" s="141"/>
      <c r="AR86" s="142"/>
      <c r="AS86" s="296">
        <f>ROUND(ROUND(L87*AN86,0)*(1+AQ69),0)</f>
        <v>383</v>
      </c>
      <c r="AT86" s="22"/>
    </row>
    <row r="87" spans="1:46" ht="17.100000000000001" customHeight="1">
      <c r="A87" s="4">
        <v>15</v>
      </c>
      <c r="B87" s="5">
        <v>8134</v>
      </c>
      <c r="C87" s="6" t="s">
        <v>2470</v>
      </c>
      <c r="D87" s="139"/>
      <c r="E87" s="140"/>
      <c r="F87" s="140"/>
      <c r="G87" s="96"/>
      <c r="K87" s="78"/>
      <c r="L87" s="297">
        <v>306</v>
      </c>
      <c r="M87" s="297"/>
      <c r="N87" s="9" t="s">
        <v>394</v>
      </c>
      <c r="O87" s="13"/>
      <c r="P87" s="98" t="s">
        <v>2623</v>
      </c>
      <c r="Q87" s="61"/>
      <c r="R87" s="61"/>
      <c r="S87" s="61"/>
      <c r="T87" s="61"/>
      <c r="U87" s="61"/>
      <c r="V87" s="26"/>
      <c r="W87" s="9"/>
      <c r="X87" s="19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31"/>
      <c r="AN87" s="32"/>
      <c r="AO87" s="33"/>
      <c r="AP87" s="34"/>
      <c r="AQ87" s="30"/>
      <c r="AR87" s="31"/>
      <c r="AS87" s="296">
        <f>ROUND(ROUND(L87*X88,0)*(1+AQ69),0)</f>
        <v>344</v>
      </c>
      <c r="AT87" s="22"/>
    </row>
    <row r="88" spans="1:46" ht="17.100000000000001" customHeight="1">
      <c r="A88" s="4">
        <v>15</v>
      </c>
      <c r="B88" s="5">
        <v>8135</v>
      </c>
      <c r="C88" s="6" t="s">
        <v>2471</v>
      </c>
      <c r="D88" s="44"/>
      <c r="E88" s="45"/>
      <c r="F88" s="45"/>
      <c r="G88" s="92"/>
      <c r="H88" s="92"/>
      <c r="I88" s="92"/>
      <c r="J88" s="80"/>
      <c r="K88" s="80"/>
      <c r="L88" s="15"/>
      <c r="M88" s="15"/>
      <c r="N88" s="15"/>
      <c r="O88" s="16"/>
      <c r="P88" s="62" t="s">
        <v>2624</v>
      </c>
      <c r="Q88" s="63"/>
      <c r="R88" s="63"/>
      <c r="S88" s="63"/>
      <c r="T88" s="63"/>
      <c r="U88" s="63"/>
      <c r="V88" s="95"/>
      <c r="W88" s="17" t="s">
        <v>2622</v>
      </c>
      <c r="X88" s="186">
        <v>0.9</v>
      </c>
      <c r="Y88" s="187"/>
      <c r="Z88" s="35" t="s">
        <v>2621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7" t="s">
        <v>2622</v>
      </c>
      <c r="AN88" s="186">
        <v>1</v>
      </c>
      <c r="AO88" s="186"/>
      <c r="AP88" s="43"/>
      <c r="AQ88" s="141"/>
      <c r="AR88" s="142"/>
      <c r="AS88" s="18">
        <f>ROUND(ROUND(ROUND(L87*X88,0)*AN88,0)*(1+AQ69),0)</f>
        <v>344</v>
      </c>
      <c r="AT88" s="22"/>
    </row>
    <row r="89" spans="1:46" ht="17.100000000000001" customHeight="1">
      <c r="A89" s="4">
        <v>15</v>
      </c>
      <c r="B89" s="5">
        <v>8136</v>
      </c>
      <c r="C89" s="6" t="s">
        <v>978</v>
      </c>
      <c r="D89" s="192" t="s">
        <v>1498</v>
      </c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10"/>
      <c r="P89" s="11"/>
      <c r="Q89" s="11"/>
      <c r="R89" s="11"/>
      <c r="S89" s="11"/>
      <c r="T89" s="21"/>
      <c r="U89" s="21"/>
      <c r="V89" s="75"/>
      <c r="W89" s="11"/>
      <c r="X89" s="36"/>
      <c r="Y89" s="3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31"/>
      <c r="AN89" s="32"/>
      <c r="AO89" s="33"/>
      <c r="AP89" s="34"/>
      <c r="AQ89" s="30"/>
      <c r="AR89" s="31"/>
      <c r="AS89" s="296">
        <f>ROUND(L91*(1+AQ69),0)</f>
        <v>425</v>
      </c>
      <c r="AT89" s="22"/>
    </row>
    <row r="90" spans="1:46" ht="17.100000000000001" customHeight="1">
      <c r="A90" s="4">
        <v>15</v>
      </c>
      <c r="B90" s="5">
        <v>8137</v>
      </c>
      <c r="C90" s="6" t="s">
        <v>979</v>
      </c>
      <c r="D90" s="228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82"/>
      <c r="P90" s="14"/>
      <c r="Q90" s="15"/>
      <c r="R90" s="15"/>
      <c r="S90" s="15"/>
      <c r="T90" s="24"/>
      <c r="U90" s="24"/>
      <c r="V90" s="80"/>
      <c r="W90" s="80"/>
      <c r="X90" s="80"/>
      <c r="Y90" s="83"/>
      <c r="Z90" s="35" t="s">
        <v>2621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7" t="s">
        <v>2622</v>
      </c>
      <c r="AN90" s="186">
        <v>1</v>
      </c>
      <c r="AO90" s="187"/>
      <c r="AP90" s="43"/>
      <c r="AQ90" s="141"/>
      <c r="AR90" s="142"/>
      <c r="AS90" s="296">
        <f>ROUND(ROUND(L91*AN90,0)*(1+AQ69),0)</f>
        <v>425</v>
      </c>
      <c r="AT90" s="22"/>
    </row>
    <row r="91" spans="1:46" ht="17.100000000000001" customHeight="1">
      <c r="A91" s="4">
        <v>15</v>
      </c>
      <c r="B91" s="5">
        <v>8138</v>
      </c>
      <c r="C91" s="6" t="s">
        <v>2472</v>
      </c>
      <c r="D91" s="139"/>
      <c r="E91" s="140"/>
      <c r="F91" s="140"/>
      <c r="G91" s="96"/>
      <c r="K91" s="78"/>
      <c r="L91" s="297">
        <v>340</v>
      </c>
      <c r="M91" s="297"/>
      <c r="N91" s="9" t="s">
        <v>394</v>
      </c>
      <c r="O91" s="13"/>
      <c r="P91" s="98" t="s">
        <v>2623</v>
      </c>
      <c r="Q91" s="61"/>
      <c r="R91" s="61"/>
      <c r="S91" s="61"/>
      <c r="T91" s="61"/>
      <c r="U91" s="61"/>
      <c r="V91" s="26"/>
      <c r="W91" s="9"/>
      <c r="X91" s="19"/>
      <c r="Y91" s="39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31"/>
      <c r="AN91" s="32"/>
      <c r="AO91" s="33"/>
      <c r="AP91" s="34"/>
      <c r="AQ91" s="30"/>
      <c r="AR91" s="31"/>
      <c r="AS91" s="296">
        <f>ROUND(ROUND(L91*X92,0)*(1+AQ69),0)</f>
        <v>383</v>
      </c>
      <c r="AT91" s="22"/>
    </row>
    <row r="92" spans="1:46" ht="17.100000000000001" customHeight="1">
      <c r="A92" s="4">
        <v>15</v>
      </c>
      <c r="B92" s="5">
        <v>8139</v>
      </c>
      <c r="C92" s="6" t="s">
        <v>2473</v>
      </c>
      <c r="D92" s="44"/>
      <c r="E92" s="45"/>
      <c r="F92" s="45"/>
      <c r="G92" s="92"/>
      <c r="H92" s="92"/>
      <c r="I92" s="92"/>
      <c r="J92" s="80"/>
      <c r="K92" s="80"/>
      <c r="L92" s="15"/>
      <c r="M92" s="15"/>
      <c r="N92" s="15"/>
      <c r="O92" s="16"/>
      <c r="P92" s="62" t="s">
        <v>2624</v>
      </c>
      <c r="Q92" s="63"/>
      <c r="R92" s="63"/>
      <c r="S92" s="63"/>
      <c r="T92" s="63"/>
      <c r="U92" s="63"/>
      <c r="V92" s="95"/>
      <c r="W92" s="17" t="s">
        <v>2622</v>
      </c>
      <c r="X92" s="186">
        <v>0.9</v>
      </c>
      <c r="Y92" s="187"/>
      <c r="Z92" s="35" t="s">
        <v>2621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7" t="s">
        <v>2622</v>
      </c>
      <c r="AN92" s="186">
        <v>1</v>
      </c>
      <c r="AO92" s="186"/>
      <c r="AP92" s="43"/>
      <c r="AQ92" s="141"/>
      <c r="AR92" s="142"/>
      <c r="AS92" s="18">
        <f>ROUND(ROUND(ROUND(L91*X92,0)*AN92,0)*(1+AQ69),0)</f>
        <v>383</v>
      </c>
      <c r="AT92" s="22"/>
    </row>
    <row r="93" spans="1:46" ht="17.100000000000001" customHeight="1">
      <c r="A93" s="4">
        <v>15</v>
      </c>
      <c r="B93" s="5">
        <v>8140</v>
      </c>
      <c r="C93" s="6" t="s">
        <v>1448</v>
      </c>
      <c r="D93" s="192" t="s">
        <v>1499</v>
      </c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10"/>
      <c r="P93" s="11"/>
      <c r="Q93" s="11"/>
      <c r="R93" s="11"/>
      <c r="S93" s="11"/>
      <c r="T93" s="21"/>
      <c r="U93" s="21"/>
      <c r="V93" s="75"/>
      <c r="W93" s="11"/>
      <c r="X93" s="36"/>
      <c r="Y93" s="37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31"/>
      <c r="AN93" s="32"/>
      <c r="AO93" s="33"/>
      <c r="AP93" s="34"/>
      <c r="AQ93" s="30"/>
      <c r="AR93" s="31"/>
      <c r="AS93" s="296">
        <f>ROUND(L95*(1+AQ69),0)</f>
        <v>468</v>
      </c>
      <c r="AT93" s="22"/>
    </row>
    <row r="94" spans="1:46" ht="17.100000000000001" customHeight="1">
      <c r="A94" s="4">
        <v>15</v>
      </c>
      <c r="B94" s="5">
        <v>8141</v>
      </c>
      <c r="C94" s="6" t="s">
        <v>1449</v>
      </c>
      <c r="D94" s="228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82"/>
      <c r="P94" s="14"/>
      <c r="Q94" s="15"/>
      <c r="R94" s="15"/>
      <c r="S94" s="15"/>
      <c r="T94" s="24"/>
      <c r="U94" s="24"/>
      <c r="V94" s="80"/>
      <c r="W94" s="80"/>
      <c r="X94" s="80"/>
      <c r="Y94" s="83"/>
      <c r="Z94" s="35" t="s">
        <v>2621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7" t="s">
        <v>2622</v>
      </c>
      <c r="AN94" s="186">
        <v>1</v>
      </c>
      <c r="AO94" s="187"/>
      <c r="AP94" s="43"/>
      <c r="AQ94" s="141"/>
      <c r="AR94" s="142"/>
      <c r="AS94" s="296">
        <f>ROUND(ROUND(L95*AN94,0)*(1+AQ69),0)</f>
        <v>468</v>
      </c>
      <c r="AT94" s="22"/>
    </row>
    <row r="95" spans="1:46" ht="17.100000000000001" customHeight="1">
      <c r="A95" s="4">
        <v>15</v>
      </c>
      <c r="B95" s="5">
        <v>8142</v>
      </c>
      <c r="C95" s="6" t="s">
        <v>2474</v>
      </c>
      <c r="D95" s="139"/>
      <c r="E95" s="140"/>
      <c r="F95" s="140"/>
      <c r="G95" s="96"/>
      <c r="K95" s="78"/>
      <c r="L95" s="297">
        <v>374</v>
      </c>
      <c r="M95" s="297"/>
      <c r="N95" s="9" t="s">
        <v>394</v>
      </c>
      <c r="O95" s="13"/>
      <c r="P95" s="98" t="s">
        <v>2623</v>
      </c>
      <c r="Q95" s="61"/>
      <c r="R95" s="61"/>
      <c r="S95" s="61"/>
      <c r="T95" s="61"/>
      <c r="U95" s="61"/>
      <c r="V95" s="26"/>
      <c r="W95" s="9"/>
      <c r="X95" s="19"/>
      <c r="Y95" s="39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31"/>
      <c r="AN95" s="32"/>
      <c r="AO95" s="33"/>
      <c r="AP95" s="34"/>
      <c r="AQ95" s="30"/>
      <c r="AR95" s="31"/>
      <c r="AS95" s="296">
        <f>ROUND(ROUND(L95*X96,0)*(1+AQ69),0)</f>
        <v>421</v>
      </c>
      <c r="AT95" s="22"/>
    </row>
    <row r="96" spans="1:46" ht="17.100000000000001" customHeight="1">
      <c r="A96" s="4">
        <v>15</v>
      </c>
      <c r="B96" s="5">
        <v>8143</v>
      </c>
      <c r="C96" s="6" t="s">
        <v>2475</v>
      </c>
      <c r="D96" s="44"/>
      <c r="E96" s="45"/>
      <c r="F96" s="45"/>
      <c r="G96" s="92"/>
      <c r="H96" s="92"/>
      <c r="I96" s="92"/>
      <c r="J96" s="80"/>
      <c r="K96" s="80"/>
      <c r="L96" s="15"/>
      <c r="M96" s="15"/>
      <c r="N96" s="15"/>
      <c r="O96" s="16"/>
      <c r="P96" s="62" t="s">
        <v>2624</v>
      </c>
      <c r="Q96" s="63"/>
      <c r="R96" s="63"/>
      <c r="S96" s="63"/>
      <c r="T96" s="63"/>
      <c r="U96" s="63"/>
      <c r="V96" s="95"/>
      <c r="W96" s="17" t="s">
        <v>2622</v>
      </c>
      <c r="X96" s="186">
        <v>0.9</v>
      </c>
      <c r="Y96" s="187"/>
      <c r="Z96" s="35" t="s">
        <v>2621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7" t="s">
        <v>2622</v>
      </c>
      <c r="AN96" s="186">
        <v>1</v>
      </c>
      <c r="AO96" s="186"/>
      <c r="AP96" s="43"/>
      <c r="AQ96" s="141"/>
      <c r="AR96" s="142"/>
      <c r="AS96" s="18">
        <f>ROUND(ROUND(ROUND(L95*X96,0)*AN96,0)*(1+AQ69),0)</f>
        <v>421</v>
      </c>
      <c r="AT96" s="22"/>
    </row>
    <row r="97" spans="1:47" ht="17.100000000000001" customHeight="1">
      <c r="A97" s="4">
        <v>15</v>
      </c>
      <c r="B97" s="5">
        <v>8144</v>
      </c>
      <c r="C97" s="6" t="s">
        <v>980</v>
      </c>
      <c r="D97" s="192" t="s">
        <v>1500</v>
      </c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10"/>
      <c r="P97" s="11"/>
      <c r="Q97" s="11"/>
      <c r="R97" s="11"/>
      <c r="S97" s="11"/>
      <c r="T97" s="21"/>
      <c r="U97" s="21"/>
      <c r="V97" s="75"/>
      <c r="W97" s="11"/>
      <c r="X97" s="36"/>
      <c r="Y97" s="3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29"/>
      <c r="AQ97" s="30"/>
      <c r="AR97" s="31"/>
      <c r="AS97" s="296">
        <f>ROUND(L99*(1+AQ69),0)</f>
        <v>510</v>
      </c>
      <c r="AT97" s="22"/>
    </row>
    <row r="98" spans="1:47" ht="17.100000000000001" customHeight="1">
      <c r="A98" s="4">
        <v>15</v>
      </c>
      <c r="B98" s="5">
        <v>8145</v>
      </c>
      <c r="C98" s="6" t="s">
        <v>981</v>
      </c>
      <c r="D98" s="228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82"/>
      <c r="P98" s="14"/>
      <c r="Q98" s="15"/>
      <c r="R98" s="15"/>
      <c r="S98" s="15"/>
      <c r="T98" s="24"/>
      <c r="U98" s="24"/>
      <c r="V98" s="80"/>
      <c r="W98" s="80"/>
      <c r="X98" s="80"/>
      <c r="Y98" s="83"/>
      <c r="Z98" s="35" t="s">
        <v>2621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7" t="s">
        <v>2622</v>
      </c>
      <c r="AN98" s="186">
        <v>1</v>
      </c>
      <c r="AO98" s="186"/>
      <c r="AP98" s="85"/>
      <c r="AQ98" s="77"/>
      <c r="AR98" s="82"/>
      <c r="AS98" s="296">
        <f>ROUND(ROUND(L99*AN98,0)*(1+AQ69),0)</f>
        <v>510</v>
      </c>
      <c r="AT98" s="22"/>
    </row>
    <row r="99" spans="1:47" ht="17.100000000000001" customHeight="1">
      <c r="A99" s="4">
        <v>15</v>
      </c>
      <c r="B99" s="5">
        <v>8146</v>
      </c>
      <c r="C99" s="6" t="s">
        <v>2476</v>
      </c>
      <c r="D99" s="139"/>
      <c r="E99" s="140"/>
      <c r="F99" s="140"/>
      <c r="G99" s="96"/>
      <c r="K99" s="78"/>
      <c r="L99" s="297">
        <v>408</v>
      </c>
      <c r="M99" s="297"/>
      <c r="N99" s="9" t="s">
        <v>394</v>
      </c>
      <c r="O99" s="13"/>
      <c r="P99" s="98" t="s">
        <v>2623</v>
      </c>
      <c r="Q99" s="61"/>
      <c r="R99" s="61"/>
      <c r="S99" s="61"/>
      <c r="T99" s="61"/>
      <c r="U99" s="61"/>
      <c r="V99" s="26"/>
      <c r="W99" s="9"/>
      <c r="X99" s="19"/>
      <c r="Y99" s="39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31"/>
      <c r="AN99" s="32"/>
      <c r="AO99" s="32"/>
      <c r="AP99" s="85"/>
      <c r="AQ99" s="77"/>
      <c r="AR99" s="82"/>
      <c r="AS99" s="296">
        <f>ROUND(ROUND(L99*X100,0)*(1+AQ69),0)</f>
        <v>459</v>
      </c>
      <c r="AT99" s="22"/>
    </row>
    <row r="100" spans="1:47" ht="17.100000000000001" customHeight="1">
      <c r="A100" s="4">
        <v>15</v>
      </c>
      <c r="B100" s="5">
        <v>8147</v>
      </c>
      <c r="C100" s="6" t="s">
        <v>2477</v>
      </c>
      <c r="D100" s="44"/>
      <c r="E100" s="45"/>
      <c r="F100" s="45"/>
      <c r="G100" s="92"/>
      <c r="H100" s="92"/>
      <c r="I100" s="92"/>
      <c r="J100" s="80"/>
      <c r="K100" s="80"/>
      <c r="L100" s="15"/>
      <c r="M100" s="15"/>
      <c r="N100" s="15"/>
      <c r="O100" s="16"/>
      <c r="P100" s="62" t="s">
        <v>2624</v>
      </c>
      <c r="Q100" s="63"/>
      <c r="R100" s="63"/>
      <c r="S100" s="63"/>
      <c r="T100" s="63"/>
      <c r="U100" s="63"/>
      <c r="V100" s="95"/>
      <c r="W100" s="17" t="s">
        <v>2622</v>
      </c>
      <c r="X100" s="186">
        <v>0.9</v>
      </c>
      <c r="Y100" s="187"/>
      <c r="Z100" s="35" t="s">
        <v>2621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7" t="s">
        <v>2622</v>
      </c>
      <c r="AN100" s="186">
        <v>1</v>
      </c>
      <c r="AO100" s="186"/>
      <c r="AP100" s="79"/>
      <c r="AQ100" s="80"/>
      <c r="AR100" s="83"/>
      <c r="AS100" s="18">
        <f>ROUND(ROUND(ROUND(L99*X100,0)*AN100,0)*(1+AQ69),0)</f>
        <v>459</v>
      </c>
      <c r="AT100" s="183"/>
    </row>
    <row r="101" spans="1:47" ht="49.5" customHeight="1">
      <c r="A101" s="87"/>
      <c r="B101" s="87"/>
      <c r="C101" s="15"/>
      <c r="D101" s="45"/>
      <c r="E101" s="45"/>
      <c r="F101" s="45"/>
      <c r="G101" s="92"/>
      <c r="H101" s="92"/>
      <c r="I101" s="92"/>
      <c r="J101" s="80"/>
      <c r="K101" s="80"/>
      <c r="L101" s="15"/>
      <c r="M101" s="15"/>
      <c r="N101" s="15"/>
      <c r="O101" s="15"/>
      <c r="P101" s="63"/>
      <c r="Q101" s="63"/>
      <c r="R101" s="63"/>
      <c r="S101" s="63"/>
      <c r="T101" s="63"/>
      <c r="U101" s="63"/>
      <c r="V101" s="95"/>
      <c r="W101" s="17"/>
      <c r="X101" s="135"/>
      <c r="Y101" s="135"/>
      <c r="Z101" s="3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7"/>
      <c r="AN101" s="135"/>
      <c r="AO101" s="135"/>
      <c r="AP101" s="80"/>
      <c r="AQ101" s="80"/>
      <c r="AR101" s="80"/>
      <c r="AS101" s="88"/>
      <c r="AT101" s="86"/>
    </row>
    <row r="102" spans="1:47" ht="17.100000000000001" customHeight="1">
      <c r="A102" s="1" t="s">
        <v>2626</v>
      </c>
      <c r="B102" s="73"/>
      <c r="C102" s="155" t="s">
        <v>387</v>
      </c>
      <c r="D102" s="74"/>
      <c r="E102" s="75"/>
      <c r="F102" s="75"/>
      <c r="G102" s="75"/>
      <c r="H102" s="75"/>
      <c r="I102" s="75"/>
      <c r="J102" s="75"/>
      <c r="K102" s="11"/>
      <c r="L102" s="11"/>
      <c r="M102" s="11"/>
      <c r="N102" s="11"/>
      <c r="O102" s="11"/>
      <c r="P102" s="11"/>
      <c r="Q102" s="75"/>
      <c r="R102" s="75"/>
      <c r="S102" s="75"/>
      <c r="T102" s="7"/>
      <c r="U102" s="76"/>
      <c r="V102" s="76"/>
      <c r="W102" s="75"/>
      <c r="X102" s="151" t="s">
        <v>2627</v>
      </c>
      <c r="Y102" s="76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184" t="s">
        <v>388</v>
      </c>
      <c r="AT102" s="184" t="s">
        <v>389</v>
      </c>
      <c r="AU102" s="77"/>
    </row>
    <row r="103" spans="1:47" ht="17.100000000000001" customHeight="1">
      <c r="A103" s="2" t="s">
        <v>390</v>
      </c>
      <c r="B103" s="3" t="s">
        <v>391</v>
      </c>
      <c r="C103" s="16"/>
      <c r="D103" s="79"/>
      <c r="E103" s="80"/>
      <c r="F103" s="80"/>
      <c r="G103" s="80"/>
      <c r="H103" s="80"/>
      <c r="I103" s="80"/>
      <c r="J103" s="80"/>
      <c r="K103" s="15"/>
      <c r="L103" s="15"/>
      <c r="M103" s="15"/>
      <c r="N103" s="15"/>
      <c r="O103" s="15"/>
      <c r="P103" s="15"/>
      <c r="Q103" s="80"/>
      <c r="R103" s="80"/>
      <c r="S103" s="80"/>
      <c r="T103" s="80"/>
      <c r="U103" s="81"/>
      <c r="V103" s="81"/>
      <c r="W103" s="80"/>
      <c r="X103" s="81"/>
      <c r="Y103" s="81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185" t="s">
        <v>392</v>
      </c>
      <c r="AT103" s="185" t="s">
        <v>393</v>
      </c>
      <c r="AU103" s="77"/>
    </row>
    <row r="104" spans="1:47" ht="17.100000000000001" customHeight="1">
      <c r="A104" s="4">
        <v>15</v>
      </c>
      <c r="B104" s="5">
        <v>8148</v>
      </c>
      <c r="C104" s="6" t="s">
        <v>1450</v>
      </c>
      <c r="D104" s="192" t="s">
        <v>1501</v>
      </c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10"/>
      <c r="P104" s="11"/>
      <c r="Q104" s="11"/>
      <c r="R104" s="11"/>
      <c r="S104" s="11"/>
      <c r="T104" s="21"/>
      <c r="U104" s="21"/>
      <c r="V104" s="75"/>
      <c r="W104" s="11"/>
      <c r="X104" s="36"/>
      <c r="Y104" s="37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31"/>
      <c r="AN104" s="32"/>
      <c r="AO104" s="32"/>
      <c r="AP104" s="85"/>
      <c r="AQ104" s="77"/>
      <c r="AR104" s="82"/>
      <c r="AS104" s="296">
        <f>ROUND(L106*(1+AQ114),0)</f>
        <v>553</v>
      </c>
      <c r="AT104" s="182" t="s">
        <v>2613</v>
      </c>
    </row>
    <row r="105" spans="1:47" ht="17.100000000000001" customHeight="1">
      <c r="A105" s="4">
        <v>15</v>
      </c>
      <c r="B105" s="5">
        <v>8149</v>
      </c>
      <c r="C105" s="6" t="s">
        <v>1451</v>
      </c>
      <c r="D105" s="228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82"/>
      <c r="P105" s="14"/>
      <c r="Q105" s="15"/>
      <c r="R105" s="15"/>
      <c r="S105" s="15"/>
      <c r="T105" s="24"/>
      <c r="U105" s="24"/>
      <c r="V105" s="80"/>
      <c r="W105" s="80"/>
      <c r="X105" s="80"/>
      <c r="Y105" s="83"/>
      <c r="Z105" s="35" t="s">
        <v>2621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7" t="s">
        <v>2622</v>
      </c>
      <c r="AN105" s="186">
        <v>1</v>
      </c>
      <c r="AO105" s="186"/>
      <c r="AP105" s="85"/>
      <c r="AQ105" s="77"/>
      <c r="AR105" s="82"/>
      <c r="AS105" s="296">
        <f>ROUND(ROUND(L106*AN105,0)*(1+AQ114),0)</f>
        <v>553</v>
      </c>
      <c r="AT105" s="22"/>
    </row>
    <row r="106" spans="1:47" ht="17.100000000000001" customHeight="1">
      <c r="A106" s="4">
        <v>15</v>
      </c>
      <c r="B106" s="5">
        <v>8150</v>
      </c>
      <c r="C106" s="6" t="s">
        <v>2478</v>
      </c>
      <c r="D106" s="139"/>
      <c r="E106" s="140"/>
      <c r="F106" s="140"/>
      <c r="G106" s="96"/>
      <c r="K106" s="78"/>
      <c r="L106" s="297">
        <v>442</v>
      </c>
      <c r="M106" s="297"/>
      <c r="N106" s="9" t="s">
        <v>394</v>
      </c>
      <c r="O106" s="13"/>
      <c r="P106" s="98" t="s">
        <v>2623</v>
      </c>
      <c r="Q106" s="61"/>
      <c r="R106" s="61"/>
      <c r="S106" s="61"/>
      <c r="T106" s="61"/>
      <c r="U106" s="61"/>
      <c r="V106" s="26"/>
      <c r="W106" s="9"/>
      <c r="X106" s="19"/>
      <c r="Y106" s="39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1"/>
      <c r="AN106" s="32"/>
      <c r="AO106" s="32"/>
      <c r="AP106" s="85"/>
      <c r="AQ106" s="77"/>
      <c r="AR106" s="82"/>
      <c r="AS106" s="296">
        <f>ROUND(ROUND(L106*X107,0)*(1+AQ114),0)</f>
        <v>498</v>
      </c>
      <c r="AT106" s="22"/>
    </row>
    <row r="107" spans="1:47" ht="17.100000000000001" customHeight="1">
      <c r="A107" s="4">
        <v>15</v>
      </c>
      <c r="B107" s="5">
        <v>8151</v>
      </c>
      <c r="C107" s="6" t="s">
        <v>2479</v>
      </c>
      <c r="D107" s="44"/>
      <c r="E107" s="45"/>
      <c r="F107" s="45"/>
      <c r="G107" s="92"/>
      <c r="H107" s="92"/>
      <c r="I107" s="92"/>
      <c r="J107" s="80"/>
      <c r="K107" s="80"/>
      <c r="L107" s="15"/>
      <c r="M107" s="15"/>
      <c r="N107" s="15"/>
      <c r="O107" s="16"/>
      <c r="P107" s="62" t="s">
        <v>2624</v>
      </c>
      <c r="Q107" s="63"/>
      <c r="R107" s="63"/>
      <c r="S107" s="63"/>
      <c r="T107" s="63"/>
      <c r="U107" s="63"/>
      <c r="V107" s="95"/>
      <c r="W107" s="17" t="s">
        <v>2622</v>
      </c>
      <c r="X107" s="186">
        <v>0.9</v>
      </c>
      <c r="Y107" s="187"/>
      <c r="Z107" s="35" t="s">
        <v>2621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7" t="s">
        <v>2622</v>
      </c>
      <c r="AN107" s="186">
        <v>1</v>
      </c>
      <c r="AO107" s="186"/>
      <c r="AP107" s="85"/>
      <c r="AQ107" s="77"/>
      <c r="AR107" s="82"/>
      <c r="AS107" s="18">
        <f>ROUND(ROUND(ROUND(L106*X107,0)*AN107,0)*(1+AQ114),0)</f>
        <v>498</v>
      </c>
      <c r="AT107" s="22"/>
    </row>
    <row r="108" spans="1:47" ht="17.100000000000001" customHeight="1">
      <c r="A108" s="4">
        <v>15</v>
      </c>
      <c r="B108" s="5">
        <v>8152</v>
      </c>
      <c r="C108" s="6" t="s">
        <v>853</v>
      </c>
      <c r="D108" s="192" t="s">
        <v>1502</v>
      </c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10"/>
      <c r="P108" s="11"/>
      <c r="Q108" s="11"/>
      <c r="R108" s="11"/>
      <c r="S108" s="11"/>
      <c r="T108" s="21"/>
      <c r="U108" s="21"/>
      <c r="V108" s="75"/>
      <c r="W108" s="11"/>
      <c r="X108" s="36"/>
      <c r="Y108" s="3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31"/>
      <c r="AN108" s="32"/>
      <c r="AO108" s="32"/>
      <c r="AP108" s="85"/>
      <c r="AQ108" s="77"/>
      <c r="AR108" s="82"/>
      <c r="AS108" s="296">
        <f>ROUND(L110*(1+AQ114),0)</f>
        <v>595</v>
      </c>
      <c r="AT108" s="22"/>
    </row>
    <row r="109" spans="1:47" ht="17.100000000000001" customHeight="1">
      <c r="A109" s="4">
        <v>15</v>
      </c>
      <c r="B109" s="5">
        <v>8153</v>
      </c>
      <c r="C109" s="6" t="s">
        <v>854</v>
      </c>
      <c r="D109" s="228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82"/>
      <c r="P109" s="14"/>
      <c r="Q109" s="15"/>
      <c r="R109" s="15"/>
      <c r="S109" s="15"/>
      <c r="T109" s="24"/>
      <c r="U109" s="24"/>
      <c r="V109" s="80"/>
      <c r="W109" s="80"/>
      <c r="X109" s="80"/>
      <c r="Y109" s="83"/>
      <c r="Z109" s="35" t="s">
        <v>2621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7" t="s">
        <v>2622</v>
      </c>
      <c r="AN109" s="186">
        <v>1</v>
      </c>
      <c r="AO109" s="186"/>
      <c r="AP109" s="85"/>
      <c r="AQ109" s="77"/>
      <c r="AR109" s="82"/>
      <c r="AS109" s="296">
        <f>ROUND(ROUND(L110*AN109,0)*(1+AQ114),0)</f>
        <v>595</v>
      </c>
      <c r="AT109" s="22"/>
    </row>
    <row r="110" spans="1:47" ht="17.100000000000001" customHeight="1">
      <c r="A110" s="4">
        <v>15</v>
      </c>
      <c r="B110" s="5">
        <v>8154</v>
      </c>
      <c r="C110" s="6" t="s">
        <v>2480</v>
      </c>
      <c r="D110" s="139"/>
      <c r="E110" s="140"/>
      <c r="F110" s="140"/>
      <c r="G110" s="96"/>
      <c r="K110" s="78"/>
      <c r="L110" s="297">
        <v>476</v>
      </c>
      <c r="M110" s="297"/>
      <c r="N110" s="9" t="s">
        <v>394</v>
      </c>
      <c r="O110" s="13"/>
      <c r="P110" s="98" t="s">
        <v>2623</v>
      </c>
      <c r="Q110" s="61"/>
      <c r="R110" s="61"/>
      <c r="S110" s="61"/>
      <c r="T110" s="61"/>
      <c r="U110" s="61"/>
      <c r="V110" s="26"/>
      <c r="W110" s="9"/>
      <c r="X110" s="19"/>
      <c r="Y110" s="39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31"/>
      <c r="AN110" s="32"/>
      <c r="AO110" s="32"/>
      <c r="AP110" s="201" t="s">
        <v>901</v>
      </c>
      <c r="AQ110" s="202"/>
      <c r="AR110" s="203"/>
      <c r="AS110" s="296">
        <f>ROUND(ROUND(L110*X111,0)*(1+AQ114),0)</f>
        <v>535</v>
      </c>
      <c r="AT110" s="22"/>
    </row>
    <row r="111" spans="1:47" ht="17.100000000000001" customHeight="1">
      <c r="A111" s="4">
        <v>15</v>
      </c>
      <c r="B111" s="5">
        <v>8155</v>
      </c>
      <c r="C111" s="6" t="s">
        <v>2481</v>
      </c>
      <c r="D111" s="44"/>
      <c r="E111" s="45"/>
      <c r="F111" s="45"/>
      <c r="G111" s="92"/>
      <c r="H111" s="92"/>
      <c r="I111" s="92"/>
      <c r="J111" s="80"/>
      <c r="K111" s="80"/>
      <c r="L111" s="15"/>
      <c r="M111" s="15"/>
      <c r="N111" s="15"/>
      <c r="O111" s="16"/>
      <c r="P111" s="62" t="s">
        <v>2624</v>
      </c>
      <c r="Q111" s="63"/>
      <c r="R111" s="63"/>
      <c r="S111" s="63"/>
      <c r="T111" s="63"/>
      <c r="U111" s="63"/>
      <c r="V111" s="95"/>
      <c r="W111" s="17" t="s">
        <v>2622</v>
      </c>
      <c r="X111" s="186">
        <v>0.9</v>
      </c>
      <c r="Y111" s="187"/>
      <c r="Z111" s="35" t="s">
        <v>2621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7" t="s">
        <v>2622</v>
      </c>
      <c r="AN111" s="186">
        <v>1</v>
      </c>
      <c r="AO111" s="186"/>
      <c r="AP111" s="201"/>
      <c r="AQ111" s="202"/>
      <c r="AR111" s="203"/>
      <c r="AS111" s="18">
        <f>ROUND(ROUND(ROUND(L110*X111,0)*AN111,0)*(1+AQ114),0)</f>
        <v>535</v>
      </c>
      <c r="AT111" s="22"/>
    </row>
    <row r="112" spans="1:47" ht="17.100000000000001" customHeight="1">
      <c r="A112" s="4">
        <v>15</v>
      </c>
      <c r="B112" s="5">
        <v>8156</v>
      </c>
      <c r="C112" s="6" t="s">
        <v>1452</v>
      </c>
      <c r="D112" s="192" t="s">
        <v>1503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10"/>
      <c r="P112" s="11"/>
      <c r="Q112" s="11"/>
      <c r="R112" s="11"/>
      <c r="S112" s="11"/>
      <c r="T112" s="21"/>
      <c r="U112" s="21"/>
      <c r="V112" s="75"/>
      <c r="W112" s="11"/>
      <c r="X112" s="36"/>
      <c r="Y112" s="37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31"/>
      <c r="AN112" s="32"/>
      <c r="AO112" s="32"/>
      <c r="AP112" s="201"/>
      <c r="AQ112" s="202"/>
      <c r="AR112" s="203"/>
      <c r="AS112" s="296">
        <f>ROUND(L114*(1+AQ114),0)</f>
        <v>638</v>
      </c>
      <c r="AT112" s="22"/>
    </row>
    <row r="113" spans="1:46" ht="17.100000000000001" customHeight="1">
      <c r="A113" s="4">
        <v>15</v>
      </c>
      <c r="B113" s="5">
        <v>8157</v>
      </c>
      <c r="C113" s="6" t="s">
        <v>1453</v>
      </c>
      <c r="D113" s="228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82"/>
      <c r="P113" s="14"/>
      <c r="Q113" s="15"/>
      <c r="R113" s="15"/>
      <c r="S113" s="15"/>
      <c r="T113" s="24"/>
      <c r="U113" s="24"/>
      <c r="V113" s="80"/>
      <c r="W113" s="80"/>
      <c r="X113" s="80"/>
      <c r="Y113" s="83"/>
      <c r="Z113" s="35" t="s">
        <v>2621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7" t="s">
        <v>2622</v>
      </c>
      <c r="AN113" s="186">
        <v>1</v>
      </c>
      <c r="AO113" s="186"/>
      <c r="AP113" s="201"/>
      <c r="AQ113" s="202"/>
      <c r="AR113" s="203"/>
      <c r="AS113" s="296">
        <f>ROUND(ROUND(L114*AN113,0)*(1+AQ114),0)</f>
        <v>638</v>
      </c>
      <c r="AT113" s="22"/>
    </row>
    <row r="114" spans="1:46" ht="17.100000000000001" customHeight="1">
      <c r="A114" s="4">
        <v>15</v>
      </c>
      <c r="B114" s="5">
        <v>8158</v>
      </c>
      <c r="C114" s="6" t="s">
        <v>2482</v>
      </c>
      <c r="D114" s="139"/>
      <c r="E114" s="140"/>
      <c r="F114" s="140"/>
      <c r="G114" s="96"/>
      <c r="K114" s="78"/>
      <c r="L114" s="297">
        <v>510</v>
      </c>
      <c r="M114" s="297"/>
      <c r="N114" s="9" t="s">
        <v>394</v>
      </c>
      <c r="O114" s="13"/>
      <c r="P114" s="98" t="s">
        <v>2623</v>
      </c>
      <c r="Q114" s="61"/>
      <c r="R114" s="61"/>
      <c r="S114" s="61"/>
      <c r="T114" s="61"/>
      <c r="U114" s="61"/>
      <c r="V114" s="26"/>
      <c r="W114" s="9"/>
      <c r="X114" s="19"/>
      <c r="Y114" s="39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31"/>
      <c r="AN114" s="32"/>
      <c r="AO114" s="32"/>
      <c r="AP114" s="29" t="s">
        <v>2622</v>
      </c>
      <c r="AQ114" s="199">
        <v>0.25</v>
      </c>
      <c r="AR114" s="200"/>
      <c r="AS114" s="296">
        <f>ROUND(ROUND(L114*X115,0)*(1+AQ114),0)</f>
        <v>574</v>
      </c>
      <c r="AT114" s="22"/>
    </row>
    <row r="115" spans="1:46" ht="17.100000000000001" customHeight="1">
      <c r="A115" s="4">
        <v>15</v>
      </c>
      <c r="B115" s="5">
        <v>8159</v>
      </c>
      <c r="C115" s="6" t="s">
        <v>2483</v>
      </c>
      <c r="D115" s="44"/>
      <c r="E115" s="45"/>
      <c r="F115" s="45"/>
      <c r="G115" s="92"/>
      <c r="H115" s="92"/>
      <c r="I115" s="92"/>
      <c r="J115" s="80"/>
      <c r="K115" s="80"/>
      <c r="L115" s="15"/>
      <c r="M115" s="15"/>
      <c r="N115" s="15"/>
      <c r="O115" s="16"/>
      <c r="P115" s="62" t="s">
        <v>2624</v>
      </c>
      <c r="Q115" s="63"/>
      <c r="R115" s="63"/>
      <c r="S115" s="63"/>
      <c r="T115" s="63"/>
      <c r="U115" s="63"/>
      <c r="V115" s="95"/>
      <c r="W115" s="17" t="s">
        <v>2622</v>
      </c>
      <c r="X115" s="186">
        <v>0.9</v>
      </c>
      <c r="Y115" s="187"/>
      <c r="Z115" s="35" t="s">
        <v>2621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7" t="s">
        <v>2622</v>
      </c>
      <c r="AN115" s="186">
        <v>1</v>
      </c>
      <c r="AO115" s="186"/>
      <c r="AR115" s="51" t="s">
        <v>898</v>
      </c>
      <c r="AS115" s="18">
        <f>ROUND(ROUND(ROUND(L114*X115,0)*AN115,0)*(1+AQ114),0)</f>
        <v>574</v>
      </c>
      <c r="AT115" s="22"/>
    </row>
    <row r="116" spans="1:46" ht="17.100000000000001" customHeight="1">
      <c r="A116" s="4">
        <v>15</v>
      </c>
      <c r="B116" s="5">
        <v>8160</v>
      </c>
      <c r="C116" s="6" t="s">
        <v>855</v>
      </c>
      <c r="D116" s="192" t="s">
        <v>1504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10"/>
      <c r="P116" s="11"/>
      <c r="Q116" s="11"/>
      <c r="R116" s="11"/>
      <c r="S116" s="11"/>
      <c r="T116" s="21"/>
      <c r="U116" s="21"/>
      <c r="V116" s="75"/>
      <c r="W116" s="11"/>
      <c r="X116" s="36"/>
      <c r="Y116" s="3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31"/>
      <c r="AN116" s="32"/>
      <c r="AO116" s="32"/>
      <c r="AP116" s="85"/>
      <c r="AQ116" s="77"/>
      <c r="AR116" s="82"/>
      <c r="AS116" s="296">
        <f>ROUND(L118*(1+AQ114),0)</f>
        <v>680</v>
      </c>
      <c r="AT116" s="22"/>
    </row>
    <row r="117" spans="1:46" ht="17.100000000000001" customHeight="1">
      <c r="A117" s="4">
        <v>15</v>
      </c>
      <c r="B117" s="5">
        <v>8161</v>
      </c>
      <c r="C117" s="6" t="s">
        <v>856</v>
      </c>
      <c r="D117" s="228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82"/>
      <c r="P117" s="14"/>
      <c r="Q117" s="15"/>
      <c r="R117" s="15"/>
      <c r="S117" s="15"/>
      <c r="T117" s="24"/>
      <c r="U117" s="24"/>
      <c r="V117" s="80"/>
      <c r="W117" s="80"/>
      <c r="X117" s="80"/>
      <c r="Y117" s="83"/>
      <c r="Z117" s="35" t="s">
        <v>2621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7" t="s">
        <v>2622</v>
      </c>
      <c r="AN117" s="186">
        <v>1</v>
      </c>
      <c r="AO117" s="186"/>
      <c r="AP117" s="85"/>
      <c r="AQ117" s="77"/>
      <c r="AR117" s="82"/>
      <c r="AS117" s="296">
        <f>ROUND(ROUND(L118*AN117,0)*(1+AQ114),0)</f>
        <v>680</v>
      </c>
      <c r="AT117" s="22"/>
    </row>
    <row r="118" spans="1:46" ht="17.100000000000001" customHeight="1">
      <c r="A118" s="4">
        <v>15</v>
      </c>
      <c r="B118" s="5">
        <v>8162</v>
      </c>
      <c r="C118" s="6" t="s">
        <v>2484</v>
      </c>
      <c r="D118" s="139"/>
      <c r="E118" s="140"/>
      <c r="F118" s="140"/>
      <c r="G118" s="96"/>
      <c r="K118" s="78"/>
      <c r="L118" s="297">
        <v>544</v>
      </c>
      <c r="M118" s="297"/>
      <c r="N118" s="9" t="s">
        <v>394</v>
      </c>
      <c r="O118" s="13"/>
      <c r="P118" s="98" t="s">
        <v>2623</v>
      </c>
      <c r="Q118" s="61"/>
      <c r="R118" s="61"/>
      <c r="S118" s="61"/>
      <c r="T118" s="61"/>
      <c r="U118" s="61"/>
      <c r="V118" s="26"/>
      <c r="W118" s="9"/>
      <c r="X118" s="19"/>
      <c r="Y118" s="39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31"/>
      <c r="AN118" s="32"/>
      <c r="AO118" s="32"/>
      <c r="AP118" s="85"/>
      <c r="AQ118" s="77"/>
      <c r="AR118" s="82"/>
      <c r="AS118" s="296">
        <f>ROUND(ROUND(L118*X119,0)*(1+AQ114),0)</f>
        <v>613</v>
      </c>
      <c r="AT118" s="22"/>
    </row>
    <row r="119" spans="1:46" ht="17.100000000000001" customHeight="1">
      <c r="A119" s="4">
        <v>15</v>
      </c>
      <c r="B119" s="5">
        <v>8163</v>
      </c>
      <c r="C119" s="6" t="s">
        <v>2485</v>
      </c>
      <c r="D119" s="44"/>
      <c r="E119" s="45"/>
      <c r="F119" s="45"/>
      <c r="G119" s="92"/>
      <c r="H119" s="92"/>
      <c r="I119" s="92"/>
      <c r="J119" s="80"/>
      <c r="K119" s="80"/>
      <c r="L119" s="15"/>
      <c r="M119" s="15"/>
      <c r="N119" s="15"/>
      <c r="O119" s="16"/>
      <c r="P119" s="62" t="s">
        <v>2624</v>
      </c>
      <c r="Q119" s="63"/>
      <c r="R119" s="63"/>
      <c r="S119" s="63"/>
      <c r="T119" s="63"/>
      <c r="U119" s="63"/>
      <c r="V119" s="95"/>
      <c r="W119" s="17" t="s">
        <v>2622</v>
      </c>
      <c r="X119" s="186">
        <v>0.9</v>
      </c>
      <c r="Y119" s="187"/>
      <c r="Z119" s="35" t="s">
        <v>2621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7" t="s">
        <v>2622</v>
      </c>
      <c r="AN119" s="186">
        <v>1</v>
      </c>
      <c r="AO119" s="186"/>
      <c r="AP119" s="85"/>
      <c r="AQ119" s="77"/>
      <c r="AR119" s="82"/>
      <c r="AS119" s="18">
        <f>ROUND(ROUND(ROUND(L118*X119,0)*AN119,0)*(1+AQ114),0)</f>
        <v>613</v>
      </c>
      <c r="AT119" s="22"/>
    </row>
    <row r="120" spans="1:46" ht="17.100000000000001" customHeight="1">
      <c r="A120" s="4">
        <v>15</v>
      </c>
      <c r="B120" s="5">
        <v>8164</v>
      </c>
      <c r="C120" s="6" t="s">
        <v>1454</v>
      </c>
      <c r="D120" s="192" t="s">
        <v>1505</v>
      </c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10"/>
      <c r="P120" s="11"/>
      <c r="Q120" s="11"/>
      <c r="R120" s="11"/>
      <c r="S120" s="11"/>
      <c r="T120" s="21"/>
      <c r="U120" s="21"/>
      <c r="V120" s="75"/>
      <c r="W120" s="11"/>
      <c r="X120" s="36"/>
      <c r="Y120" s="37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31"/>
      <c r="AN120" s="32"/>
      <c r="AO120" s="32"/>
      <c r="AP120" s="85"/>
      <c r="AQ120" s="77"/>
      <c r="AR120" s="82"/>
      <c r="AS120" s="296">
        <f>ROUND(L122*(1+AQ114),0)</f>
        <v>723</v>
      </c>
      <c r="AT120" s="22"/>
    </row>
    <row r="121" spans="1:46" ht="17.100000000000001" customHeight="1">
      <c r="A121" s="4">
        <v>15</v>
      </c>
      <c r="B121" s="5">
        <v>8165</v>
      </c>
      <c r="C121" s="6" t="s">
        <v>1455</v>
      </c>
      <c r="D121" s="228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82"/>
      <c r="P121" s="14"/>
      <c r="Q121" s="15"/>
      <c r="R121" s="15"/>
      <c r="S121" s="15"/>
      <c r="T121" s="24"/>
      <c r="U121" s="24"/>
      <c r="V121" s="80"/>
      <c r="W121" s="80"/>
      <c r="X121" s="80"/>
      <c r="Y121" s="83"/>
      <c r="Z121" s="35" t="s">
        <v>2621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7" t="s">
        <v>2622</v>
      </c>
      <c r="AN121" s="186">
        <v>1</v>
      </c>
      <c r="AO121" s="186"/>
      <c r="AP121" s="85"/>
      <c r="AQ121" s="77"/>
      <c r="AR121" s="82"/>
      <c r="AS121" s="296">
        <f>ROUND(ROUND(L122*AN121,0)*(1+AQ114),0)</f>
        <v>723</v>
      </c>
      <c r="AT121" s="22"/>
    </row>
    <row r="122" spans="1:46" ht="17.100000000000001" customHeight="1">
      <c r="A122" s="4">
        <v>15</v>
      </c>
      <c r="B122" s="5">
        <v>8166</v>
      </c>
      <c r="C122" s="6" t="s">
        <v>2486</v>
      </c>
      <c r="D122" s="139"/>
      <c r="E122" s="140"/>
      <c r="F122" s="140"/>
      <c r="G122" s="96"/>
      <c r="K122" s="78"/>
      <c r="L122" s="297">
        <v>578</v>
      </c>
      <c r="M122" s="297"/>
      <c r="N122" s="9" t="s">
        <v>394</v>
      </c>
      <c r="O122" s="13"/>
      <c r="P122" s="98" t="s">
        <v>2623</v>
      </c>
      <c r="Q122" s="61"/>
      <c r="R122" s="61"/>
      <c r="S122" s="61"/>
      <c r="T122" s="61"/>
      <c r="U122" s="61"/>
      <c r="V122" s="26"/>
      <c r="W122" s="9"/>
      <c r="X122" s="19"/>
      <c r="Y122" s="39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31"/>
      <c r="AN122" s="32"/>
      <c r="AO122" s="32"/>
      <c r="AP122" s="85"/>
      <c r="AQ122" s="77"/>
      <c r="AR122" s="82"/>
      <c r="AS122" s="296">
        <f>ROUND(ROUND(L122*X123,0)*(1+AQ114),0)</f>
        <v>650</v>
      </c>
      <c r="AT122" s="22"/>
    </row>
    <row r="123" spans="1:46" ht="17.100000000000001" customHeight="1">
      <c r="A123" s="4">
        <v>15</v>
      </c>
      <c r="B123" s="5">
        <v>8167</v>
      </c>
      <c r="C123" s="6" t="s">
        <v>2487</v>
      </c>
      <c r="D123" s="44"/>
      <c r="E123" s="45"/>
      <c r="F123" s="45"/>
      <c r="G123" s="92"/>
      <c r="H123" s="92"/>
      <c r="I123" s="92"/>
      <c r="J123" s="80"/>
      <c r="K123" s="80"/>
      <c r="L123" s="15"/>
      <c r="M123" s="15"/>
      <c r="N123" s="15"/>
      <c r="O123" s="16"/>
      <c r="P123" s="62" t="s">
        <v>2624</v>
      </c>
      <c r="Q123" s="63"/>
      <c r="R123" s="63"/>
      <c r="S123" s="63"/>
      <c r="T123" s="63"/>
      <c r="U123" s="63"/>
      <c r="V123" s="95"/>
      <c r="W123" s="17" t="s">
        <v>2622</v>
      </c>
      <c r="X123" s="186">
        <v>0.9</v>
      </c>
      <c r="Y123" s="187"/>
      <c r="Z123" s="35" t="s">
        <v>2621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7" t="s">
        <v>2622</v>
      </c>
      <c r="AN123" s="186">
        <v>1</v>
      </c>
      <c r="AO123" s="186"/>
      <c r="AP123" s="85"/>
      <c r="AQ123" s="77"/>
      <c r="AR123" s="82"/>
      <c r="AS123" s="18">
        <f>ROUND(ROUND(ROUND(L122*X123,0)*AN123,0)*(1+AQ114),0)</f>
        <v>650</v>
      </c>
      <c r="AT123" s="22"/>
    </row>
    <row r="124" spans="1:46" ht="17.100000000000001" customHeight="1">
      <c r="A124" s="4">
        <v>15</v>
      </c>
      <c r="B124" s="4">
        <v>8274</v>
      </c>
      <c r="C124" s="6" t="s">
        <v>2434</v>
      </c>
      <c r="D124" s="188" t="s">
        <v>2489</v>
      </c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10"/>
      <c r="P124" s="11"/>
      <c r="Q124" s="11"/>
      <c r="R124" s="11"/>
      <c r="S124" s="11"/>
      <c r="T124" s="21"/>
      <c r="U124" s="21"/>
      <c r="V124" s="75"/>
      <c r="W124" s="11"/>
      <c r="X124" s="36"/>
      <c r="Y124" s="37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31"/>
      <c r="AN124" s="32"/>
      <c r="AO124" s="32"/>
      <c r="AP124" s="85"/>
      <c r="AQ124" s="77"/>
      <c r="AR124" s="82"/>
      <c r="AS124" s="296">
        <f>ROUND(L126*(1+AQ114),0)</f>
        <v>765</v>
      </c>
      <c r="AT124" s="22"/>
    </row>
    <row r="125" spans="1:46" ht="17.100000000000001" customHeight="1">
      <c r="A125" s="4">
        <v>15</v>
      </c>
      <c r="B125" s="4">
        <v>8275</v>
      </c>
      <c r="C125" s="6" t="s">
        <v>2435</v>
      </c>
      <c r="D125" s="284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82"/>
      <c r="P125" s="14"/>
      <c r="Q125" s="15"/>
      <c r="R125" s="15"/>
      <c r="S125" s="15"/>
      <c r="T125" s="24"/>
      <c r="U125" s="24"/>
      <c r="V125" s="80"/>
      <c r="W125" s="80"/>
      <c r="X125" s="80"/>
      <c r="Y125" s="83"/>
      <c r="Z125" s="35" t="s">
        <v>2621</v>
      </c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7" t="s">
        <v>2622</v>
      </c>
      <c r="AN125" s="186">
        <v>1</v>
      </c>
      <c r="AO125" s="186"/>
      <c r="AP125" s="85"/>
      <c r="AQ125" s="77"/>
      <c r="AR125" s="82"/>
      <c r="AS125" s="296">
        <f>ROUND(ROUND(L126*AN125,0)*(1+AQ114),0)</f>
        <v>765</v>
      </c>
      <c r="AT125" s="22"/>
    </row>
    <row r="126" spans="1:46" ht="17.100000000000001" customHeight="1">
      <c r="A126" s="4">
        <v>15</v>
      </c>
      <c r="B126" s="4">
        <v>8276</v>
      </c>
      <c r="C126" s="6" t="s">
        <v>2632</v>
      </c>
      <c r="D126" s="139"/>
      <c r="E126" s="140"/>
      <c r="F126" s="140"/>
      <c r="G126" s="96"/>
      <c r="K126" s="78"/>
      <c r="L126" s="297">
        <v>612</v>
      </c>
      <c r="M126" s="297"/>
      <c r="N126" s="9" t="s">
        <v>394</v>
      </c>
      <c r="O126" s="13"/>
      <c r="P126" s="98" t="s">
        <v>2623</v>
      </c>
      <c r="Q126" s="61"/>
      <c r="R126" s="61"/>
      <c r="S126" s="61"/>
      <c r="T126" s="61"/>
      <c r="U126" s="61"/>
      <c r="V126" s="26"/>
      <c r="W126" s="9"/>
      <c r="X126" s="19"/>
      <c r="Y126" s="39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31"/>
      <c r="AN126" s="32"/>
      <c r="AO126" s="32"/>
      <c r="AP126" s="85"/>
      <c r="AQ126" s="77"/>
      <c r="AR126" s="82"/>
      <c r="AS126" s="296">
        <f>ROUND(ROUND(L126*X127,0)*(1+AQ114),0)</f>
        <v>689</v>
      </c>
      <c r="AT126" s="22"/>
    </row>
    <row r="127" spans="1:46" ht="17.100000000000001" customHeight="1">
      <c r="A127" s="4">
        <v>15</v>
      </c>
      <c r="B127" s="4">
        <v>8277</v>
      </c>
      <c r="C127" s="6" t="s">
        <v>2633</v>
      </c>
      <c r="D127" s="44"/>
      <c r="E127" s="45"/>
      <c r="F127" s="45"/>
      <c r="G127" s="92"/>
      <c r="H127" s="92"/>
      <c r="I127" s="92"/>
      <c r="J127" s="80"/>
      <c r="K127" s="80"/>
      <c r="L127" s="15"/>
      <c r="M127" s="15"/>
      <c r="N127" s="15"/>
      <c r="O127" s="16"/>
      <c r="P127" s="62" t="s">
        <v>2624</v>
      </c>
      <c r="Q127" s="63"/>
      <c r="R127" s="63"/>
      <c r="S127" s="63"/>
      <c r="T127" s="63"/>
      <c r="U127" s="63"/>
      <c r="V127" s="95"/>
      <c r="W127" s="17" t="s">
        <v>2622</v>
      </c>
      <c r="X127" s="186">
        <v>0.9</v>
      </c>
      <c r="Y127" s="187"/>
      <c r="Z127" s="35" t="s">
        <v>2621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7" t="s">
        <v>2622</v>
      </c>
      <c r="AN127" s="186">
        <v>1</v>
      </c>
      <c r="AO127" s="186"/>
      <c r="AP127" s="79"/>
      <c r="AQ127" s="80"/>
      <c r="AR127" s="83"/>
      <c r="AS127" s="18">
        <f>ROUND(ROUND(ROUND(L126*X127,0)*AN127,0)*(1+AQ114),0)</f>
        <v>689</v>
      </c>
      <c r="AT127" s="183"/>
    </row>
    <row r="128" spans="1:46" ht="17.100000000000001" customHeight="1">
      <c r="A128" s="20"/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8"/>
      <c r="U128" s="84"/>
      <c r="V128" s="84"/>
      <c r="W128" s="77"/>
      <c r="X128" s="84"/>
      <c r="Y128" s="23"/>
      <c r="Z128" s="9"/>
      <c r="AA128" s="9"/>
      <c r="AB128" s="9"/>
      <c r="AC128" s="141"/>
      <c r="AD128" s="23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7"/>
      <c r="AT128" s="77"/>
    </row>
    <row r="129" spans="1:46" ht="17.100000000000001" customHeight="1">
      <c r="A129" s="20"/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9"/>
      <c r="U129" s="141"/>
      <c r="V129" s="23"/>
      <c r="W129" s="9"/>
      <c r="X129" s="19"/>
      <c r="Y129" s="23"/>
      <c r="Z129" s="9"/>
      <c r="AA129" s="9"/>
      <c r="AB129" s="9"/>
      <c r="AC129" s="141"/>
      <c r="AD129" s="23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7"/>
      <c r="AT129" s="77"/>
    </row>
    <row r="130" spans="1:46" ht="17.100000000000001" customHeight="1">
      <c r="A130" s="20"/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9"/>
      <c r="V130" s="23"/>
      <c r="W130" s="9"/>
      <c r="X130" s="19"/>
      <c r="Y130" s="23"/>
      <c r="Z130" s="9"/>
      <c r="AA130" s="9"/>
      <c r="AB130" s="9"/>
      <c r="AC130" s="8"/>
      <c r="AD130" s="8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27"/>
      <c r="AT130" s="77"/>
    </row>
    <row r="131" spans="1:46" ht="17.100000000000001" customHeight="1">
      <c r="A131" s="20"/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9"/>
      <c r="V131" s="23"/>
      <c r="W131" s="9"/>
      <c r="X131" s="141"/>
      <c r="Y131" s="23"/>
      <c r="Z131" s="9"/>
      <c r="AA131" s="9"/>
      <c r="AB131" s="9"/>
      <c r="AC131" s="141"/>
      <c r="AD131" s="23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7"/>
      <c r="AT131" s="77"/>
    </row>
  </sheetData>
  <mergeCells count="150">
    <mergeCell ref="L126:M126"/>
    <mergeCell ref="X127:Y127"/>
    <mergeCell ref="AN127:AO127"/>
    <mergeCell ref="D44:N45"/>
    <mergeCell ref="AN45:AO45"/>
    <mergeCell ref="L46:M46"/>
    <mergeCell ref="X47:Y47"/>
    <mergeCell ref="AN47:AO47"/>
    <mergeCell ref="D124:N125"/>
    <mergeCell ref="AN125:AO125"/>
    <mergeCell ref="AN98:AO98"/>
    <mergeCell ref="D81:N82"/>
    <mergeCell ref="L83:M83"/>
    <mergeCell ref="D89:N90"/>
    <mergeCell ref="D104:N105"/>
    <mergeCell ref="AN105:AO105"/>
    <mergeCell ref="L106:M106"/>
    <mergeCell ref="X107:Y107"/>
    <mergeCell ref="D97:N98"/>
    <mergeCell ref="L99:M99"/>
    <mergeCell ref="X100:Y100"/>
    <mergeCell ref="AN100:AO100"/>
    <mergeCell ref="X84:Y84"/>
    <mergeCell ref="AN84:AO84"/>
    <mergeCell ref="AP65:AR68"/>
    <mergeCell ref="AN66:AO66"/>
    <mergeCell ref="L67:M67"/>
    <mergeCell ref="X68:Y68"/>
    <mergeCell ref="AN68:AO68"/>
    <mergeCell ref="AQ28:AR28"/>
    <mergeCell ref="D28:N29"/>
    <mergeCell ref="D53:N54"/>
    <mergeCell ref="L59:M59"/>
    <mergeCell ref="X39:Y39"/>
    <mergeCell ref="L38:M38"/>
    <mergeCell ref="D36:N37"/>
    <mergeCell ref="L30:M30"/>
    <mergeCell ref="D57:N58"/>
    <mergeCell ref="D65:N66"/>
    <mergeCell ref="L34:M34"/>
    <mergeCell ref="X35:Y35"/>
    <mergeCell ref="AN35:AO35"/>
    <mergeCell ref="D40:N41"/>
    <mergeCell ref="AN41:AO41"/>
    <mergeCell ref="L42:M42"/>
    <mergeCell ref="AN37:AO37"/>
    <mergeCell ref="AN39:AO39"/>
    <mergeCell ref="D85:N86"/>
    <mergeCell ref="AN86:AO86"/>
    <mergeCell ref="L87:M87"/>
    <mergeCell ref="X88:Y88"/>
    <mergeCell ref="X43:Y43"/>
    <mergeCell ref="AN43:AO43"/>
    <mergeCell ref="AN54:AO54"/>
    <mergeCell ref="L55:M55"/>
    <mergeCell ref="AN82:AO82"/>
    <mergeCell ref="D73:N74"/>
    <mergeCell ref="X60:Y60"/>
    <mergeCell ref="AN60:AO60"/>
    <mergeCell ref="AN58:AO58"/>
    <mergeCell ref="X56:Y56"/>
    <mergeCell ref="AN74:AO74"/>
    <mergeCell ref="L75:M75"/>
    <mergeCell ref="X76:Y76"/>
    <mergeCell ref="AN76:AO76"/>
    <mergeCell ref="AN56:AO56"/>
    <mergeCell ref="D61:N62"/>
    <mergeCell ref="AN62:AO62"/>
    <mergeCell ref="L63:M63"/>
    <mergeCell ref="X64:Y64"/>
    <mergeCell ref="AN64:AO64"/>
    <mergeCell ref="D8:N9"/>
    <mergeCell ref="AN9:AO9"/>
    <mergeCell ref="L10:M10"/>
    <mergeCell ref="X11:Y11"/>
    <mergeCell ref="AN11:AO11"/>
    <mergeCell ref="D16:N17"/>
    <mergeCell ref="AN17:AO17"/>
    <mergeCell ref="AN13:AO13"/>
    <mergeCell ref="AN15:AO15"/>
    <mergeCell ref="L14:M14"/>
    <mergeCell ref="D12:N13"/>
    <mergeCell ref="X15:Y15"/>
    <mergeCell ref="L18:M18"/>
    <mergeCell ref="X19:Y19"/>
    <mergeCell ref="AN19:AO19"/>
    <mergeCell ref="D24:N25"/>
    <mergeCell ref="AQ24:AR24"/>
    <mergeCell ref="AN25:AO25"/>
    <mergeCell ref="X23:Y23"/>
    <mergeCell ref="AN23:AO23"/>
    <mergeCell ref="AP20:AR23"/>
    <mergeCell ref="D20:N21"/>
    <mergeCell ref="L22:M22"/>
    <mergeCell ref="AN21:AO21"/>
    <mergeCell ref="L26:M26"/>
    <mergeCell ref="X27:Y27"/>
    <mergeCell ref="AN27:AO27"/>
    <mergeCell ref="D32:N33"/>
    <mergeCell ref="AQ32:AR32"/>
    <mergeCell ref="AN33:AO33"/>
    <mergeCell ref="X31:Y31"/>
    <mergeCell ref="AN31:AO31"/>
    <mergeCell ref="AN29:AO29"/>
    <mergeCell ref="D77:N78"/>
    <mergeCell ref="AQ77:AR77"/>
    <mergeCell ref="AN78:AO78"/>
    <mergeCell ref="L79:M79"/>
    <mergeCell ref="X80:Y80"/>
    <mergeCell ref="AN80:AO80"/>
    <mergeCell ref="D69:N70"/>
    <mergeCell ref="AQ69:AR69"/>
    <mergeCell ref="AN70:AO70"/>
    <mergeCell ref="L71:M71"/>
    <mergeCell ref="X72:Y72"/>
    <mergeCell ref="AN72:AO72"/>
    <mergeCell ref="AQ73:AR73"/>
    <mergeCell ref="AN88:AO88"/>
    <mergeCell ref="D93:N94"/>
    <mergeCell ref="AN94:AO94"/>
    <mergeCell ref="L95:M95"/>
    <mergeCell ref="X96:Y96"/>
    <mergeCell ref="AN96:AO96"/>
    <mergeCell ref="L91:M91"/>
    <mergeCell ref="X92:Y92"/>
    <mergeCell ref="AN92:AO92"/>
    <mergeCell ref="AN90:AO90"/>
    <mergeCell ref="AP110:AR113"/>
    <mergeCell ref="AQ114:AR114"/>
    <mergeCell ref="D120:N121"/>
    <mergeCell ref="AN121:AO121"/>
    <mergeCell ref="L122:M122"/>
    <mergeCell ref="X123:Y123"/>
    <mergeCell ref="AN123:AO123"/>
    <mergeCell ref="AN107:AO107"/>
    <mergeCell ref="D112:N113"/>
    <mergeCell ref="AN113:AO113"/>
    <mergeCell ref="L114:M114"/>
    <mergeCell ref="X115:Y115"/>
    <mergeCell ref="AN115:AO115"/>
    <mergeCell ref="L110:M110"/>
    <mergeCell ref="AN109:AO109"/>
    <mergeCell ref="X119:Y119"/>
    <mergeCell ref="AN119:AO119"/>
    <mergeCell ref="D116:N117"/>
    <mergeCell ref="AN111:AO111"/>
    <mergeCell ref="D108:N109"/>
    <mergeCell ref="AN117:AO117"/>
    <mergeCell ref="L118:M118"/>
    <mergeCell ref="X111:Y1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AU127"/>
  <sheetViews>
    <sheetView view="pageBreakPreview" zoomScale="85" zoomScaleNormal="100" zoomScaleSheetLayoutView="85" workbookViewId="0">
      <selection activeCell="AR3" sqref="AR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3.625" style="50" customWidth="1"/>
    <col min="4" max="10" width="2.375" style="78" customWidth="1"/>
    <col min="11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1123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75"/>
      <c r="R6" s="75"/>
      <c r="S6" s="75"/>
      <c r="T6" s="7"/>
      <c r="U6" s="76"/>
      <c r="V6" s="76"/>
      <c r="W6" s="75"/>
      <c r="X6" s="151" t="s">
        <v>204</v>
      </c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8170</v>
      </c>
      <c r="C8" s="6" t="s">
        <v>1457</v>
      </c>
      <c r="D8" s="188" t="s">
        <v>2595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ROUND(L10*(1+AQ24),0)</f>
        <v>51</v>
      </c>
      <c r="AT8" s="182" t="s">
        <v>2613</v>
      </c>
    </row>
    <row r="9" spans="1:47" ht="17.100000000000001" customHeight="1">
      <c r="A9" s="4">
        <v>15</v>
      </c>
      <c r="B9" s="5">
        <v>8171</v>
      </c>
      <c r="C9" s="6" t="s">
        <v>1458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2621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ROUND(ROUND(L10*AN9,0)*(1+AQ24),0)</f>
        <v>51</v>
      </c>
      <c r="AT9" s="22"/>
    </row>
    <row r="10" spans="1:47" ht="17.100000000000001" customHeight="1">
      <c r="A10" s="4">
        <v>15</v>
      </c>
      <c r="B10" s="5">
        <v>8172</v>
      </c>
      <c r="C10" s="6" t="s">
        <v>2493</v>
      </c>
      <c r="D10" s="139"/>
      <c r="E10" s="140"/>
      <c r="F10" s="140"/>
      <c r="G10" s="103"/>
      <c r="H10" s="104"/>
      <c r="I10" s="104"/>
      <c r="J10" s="104"/>
      <c r="K10" s="104"/>
      <c r="L10" s="297">
        <f>'[1]1居宅介護(家援、日中増分)'!L9</f>
        <v>34</v>
      </c>
      <c r="M10" s="297"/>
      <c r="N10" s="9" t="s">
        <v>394</v>
      </c>
      <c r="O10" s="13"/>
      <c r="P10" s="98" t="s">
        <v>2623</v>
      </c>
      <c r="Q10" s="61"/>
      <c r="R10" s="61"/>
      <c r="S10" s="61"/>
      <c r="T10" s="61"/>
      <c r="U10" s="61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ROUND(ROUND(L10*X11,0)*(1+AQ24),0)</f>
        <v>47</v>
      </c>
      <c r="AT10" s="22"/>
    </row>
    <row r="11" spans="1:47" ht="17.100000000000001" customHeight="1">
      <c r="A11" s="4">
        <v>15</v>
      </c>
      <c r="B11" s="5">
        <v>8173</v>
      </c>
      <c r="C11" s="6" t="s">
        <v>2494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62" t="s">
        <v>2624</v>
      </c>
      <c r="Q11" s="63"/>
      <c r="R11" s="63"/>
      <c r="S11" s="63"/>
      <c r="T11" s="63"/>
      <c r="U11" s="63"/>
      <c r="V11" s="95"/>
      <c r="W11" s="17" t="s">
        <v>2622</v>
      </c>
      <c r="X11" s="186">
        <v>0.9</v>
      </c>
      <c r="Y11" s="187"/>
      <c r="Z11" s="35" t="s">
        <v>2621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ROUND(ROUND(ROUND(L10*X11,0)*AN11,0)*(1+AQ24),0)</f>
        <v>47</v>
      </c>
      <c r="AT11" s="22"/>
    </row>
    <row r="12" spans="1:47" ht="17.100000000000001" customHeight="1">
      <c r="A12" s="4">
        <v>15</v>
      </c>
      <c r="B12" s="5">
        <v>8174</v>
      </c>
      <c r="C12" s="6" t="s">
        <v>857</v>
      </c>
      <c r="D12" s="188" t="s">
        <v>2596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0" t="s">
        <v>2625</v>
      </c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34"/>
      <c r="AQ12" s="30"/>
      <c r="AR12" s="31"/>
      <c r="AS12" s="296">
        <f>ROUND(L14*(1+AQ24),0)</f>
        <v>102</v>
      </c>
      <c r="AT12" s="22"/>
    </row>
    <row r="13" spans="1:47" ht="17.100000000000001" customHeight="1">
      <c r="A13" s="4">
        <v>15</v>
      </c>
      <c r="B13" s="5">
        <v>8175</v>
      </c>
      <c r="C13" s="6" t="s">
        <v>858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2621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43"/>
      <c r="AQ13" s="141"/>
      <c r="AR13" s="142"/>
      <c r="AS13" s="296">
        <f>ROUND(ROUND(L14*AN13,0)*(1+AQ24),0)</f>
        <v>102</v>
      </c>
      <c r="AT13" s="22"/>
    </row>
    <row r="14" spans="1:47" ht="17.100000000000001" customHeight="1">
      <c r="A14" s="4">
        <v>15</v>
      </c>
      <c r="B14" s="5">
        <v>8176</v>
      </c>
      <c r="C14" s="6" t="s">
        <v>2495</v>
      </c>
      <c r="D14" s="139"/>
      <c r="E14" s="140"/>
      <c r="F14" s="140"/>
      <c r="G14" s="103"/>
      <c r="H14" s="104"/>
      <c r="I14" s="104"/>
      <c r="J14" s="104"/>
      <c r="K14" s="104"/>
      <c r="L14" s="297">
        <f>'[1]1居宅介護(家援、日中増分)'!L13</f>
        <v>68</v>
      </c>
      <c r="M14" s="297"/>
      <c r="N14" s="9" t="s">
        <v>394</v>
      </c>
      <c r="O14" s="13"/>
      <c r="P14" s="98" t="s">
        <v>2623</v>
      </c>
      <c r="Q14" s="61"/>
      <c r="R14" s="61"/>
      <c r="S14" s="61"/>
      <c r="T14" s="61"/>
      <c r="U14" s="61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34"/>
      <c r="AQ14" s="30"/>
      <c r="AR14" s="31"/>
      <c r="AS14" s="296">
        <f>ROUND(ROUND(L14*X15,0)*(1+AQ24),0)</f>
        <v>92</v>
      </c>
      <c r="AT14" s="22"/>
    </row>
    <row r="15" spans="1:47" ht="17.100000000000001" customHeight="1">
      <c r="A15" s="4">
        <v>15</v>
      </c>
      <c r="B15" s="5">
        <v>8177</v>
      </c>
      <c r="C15" s="6" t="s">
        <v>2496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62" t="s">
        <v>2624</v>
      </c>
      <c r="Q15" s="63"/>
      <c r="R15" s="63"/>
      <c r="S15" s="63"/>
      <c r="T15" s="63"/>
      <c r="U15" s="63"/>
      <c r="V15" s="95"/>
      <c r="W15" s="17" t="s">
        <v>2622</v>
      </c>
      <c r="X15" s="186">
        <v>0.9</v>
      </c>
      <c r="Y15" s="187"/>
      <c r="Z15" s="35" t="s">
        <v>2621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43"/>
      <c r="AQ15" s="141"/>
      <c r="AR15" s="142"/>
      <c r="AS15" s="18">
        <f>ROUND(ROUND(ROUND(L14*X15,0)*AN15,0)*(1+AQ24),0)</f>
        <v>92</v>
      </c>
      <c r="AT15" s="22"/>
    </row>
    <row r="16" spans="1:47" ht="17.100000000000001" customHeight="1">
      <c r="A16" s="4">
        <v>15</v>
      </c>
      <c r="B16" s="5">
        <v>8178</v>
      </c>
      <c r="C16" s="6" t="s">
        <v>1459</v>
      </c>
      <c r="D16" s="188" t="s">
        <v>2597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34"/>
      <c r="AQ16" s="30"/>
      <c r="AR16" s="31"/>
      <c r="AS16" s="296">
        <f>ROUND(L18*(1+AQ24),0)</f>
        <v>153</v>
      </c>
      <c r="AT16" s="22"/>
    </row>
    <row r="17" spans="1:46" ht="17.100000000000001" customHeight="1">
      <c r="A17" s="4">
        <v>15</v>
      </c>
      <c r="B17" s="5">
        <v>8179</v>
      </c>
      <c r="C17" s="6" t="s">
        <v>1460</v>
      </c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P17" s="43"/>
      <c r="AQ17" s="141"/>
      <c r="AR17" s="142"/>
      <c r="AS17" s="296">
        <f>ROUND(ROUND(L18*AN17,0)*(1+AQ24),0)</f>
        <v>153</v>
      </c>
      <c r="AT17" s="22"/>
    </row>
    <row r="18" spans="1:46" ht="17.100000000000001" customHeight="1">
      <c r="A18" s="4">
        <v>15</v>
      </c>
      <c r="B18" s="5">
        <v>8180</v>
      </c>
      <c r="C18" s="6" t="s">
        <v>2497</v>
      </c>
      <c r="D18" s="139"/>
      <c r="E18" s="140"/>
      <c r="F18" s="140"/>
      <c r="G18" s="103"/>
      <c r="H18" s="104"/>
      <c r="I18" s="104"/>
      <c r="J18" s="104"/>
      <c r="K18" s="104"/>
      <c r="L18" s="297">
        <f>'[1]1居宅介護(家援、日中増分)'!L17</f>
        <v>102</v>
      </c>
      <c r="M18" s="297"/>
      <c r="N18" s="9" t="s">
        <v>394</v>
      </c>
      <c r="O18" s="13"/>
      <c r="P18" s="98" t="s">
        <v>2623</v>
      </c>
      <c r="Q18" s="61"/>
      <c r="R18" s="61"/>
      <c r="S18" s="61"/>
      <c r="T18" s="61"/>
      <c r="U18" s="61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P18" s="34"/>
      <c r="AQ18" s="30"/>
      <c r="AR18" s="31"/>
      <c r="AS18" s="296">
        <f>ROUND(ROUND(L18*X19,0)*(1+AQ24),0)</f>
        <v>138</v>
      </c>
      <c r="AT18" s="22"/>
    </row>
    <row r="19" spans="1:46" ht="17.100000000000001" customHeight="1">
      <c r="A19" s="4">
        <v>15</v>
      </c>
      <c r="B19" s="5">
        <v>8181</v>
      </c>
      <c r="C19" s="6" t="s">
        <v>2498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62" t="s">
        <v>2624</v>
      </c>
      <c r="Q19" s="63"/>
      <c r="R19" s="63"/>
      <c r="S19" s="63"/>
      <c r="T19" s="63"/>
      <c r="U19" s="63"/>
      <c r="V19" s="95"/>
      <c r="W19" s="17" t="s">
        <v>2622</v>
      </c>
      <c r="X19" s="186">
        <v>0.9</v>
      </c>
      <c r="Y19" s="187"/>
      <c r="Z19" s="35" t="s">
        <v>2621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P19" s="43"/>
      <c r="AQ19" s="141"/>
      <c r="AR19" s="142"/>
      <c r="AS19" s="18">
        <f>ROUND(ROUND(ROUND(L18*X19,0)*AN19,0)*(1+AQ24),0)</f>
        <v>138</v>
      </c>
      <c r="AT19" s="22"/>
    </row>
    <row r="20" spans="1:46" ht="17.100000000000001" customHeight="1">
      <c r="A20" s="4">
        <v>15</v>
      </c>
      <c r="B20" s="5">
        <v>8182</v>
      </c>
      <c r="C20" s="6" t="s">
        <v>859</v>
      </c>
      <c r="D20" s="188" t="s">
        <v>1506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P20" s="201" t="s">
        <v>903</v>
      </c>
      <c r="AQ20" s="202"/>
      <c r="AR20" s="203"/>
      <c r="AS20" s="296">
        <f>ROUND(L22*(1+AQ24),0)</f>
        <v>204</v>
      </c>
      <c r="AT20" s="22"/>
    </row>
    <row r="21" spans="1:46" ht="17.100000000000001" customHeight="1">
      <c r="A21" s="4">
        <v>15</v>
      </c>
      <c r="B21" s="5">
        <v>8183</v>
      </c>
      <c r="C21" s="6" t="s">
        <v>860</v>
      </c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2621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P21" s="201"/>
      <c r="AQ21" s="202"/>
      <c r="AR21" s="203"/>
      <c r="AS21" s="296">
        <f>ROUND(ROUND(L22*AN21,0)*(1+AQ24),0)</f>
        <v>204</v>
      </c>
      <c r="AT21" s="22"/>
    </row>
    <row r="22" spans="1:46" ht="17.100000000000001" customHeight="1">
      <c r="A22" s="4">
        <v>15</v>
      </c>
      <c r="B22" s="5">
        <v>8184</v>
      </c>
      <c r="C22" s="6" t="s">
        <v>2499</v>
      </c>
      <c r="D22" s="139"/>
      <c r="E22" s="140"/>
      <c r="F22" s="140"/>
      <c r="G22" s="103"/>
      <c r="H22" s="104"/>
      <c r="I22" s="104"/>
      <c r="J22" s="104"/>
      <c r="K22" s="104"/>
      <c r="L22" s="297">
        <f>'[1]1居宅介護(家援、日中増分)'!L21</f>
        <v>136</v>
      </c>
      <c r="M22" s="297"/>
      <c r="N22" s="9" t="s">
        <v>394</v>
      </c>
      <c r="O22" s="13"/>
      <c r="P22" s="98" t="s">
        <v>2623</v>
      </c>
      <c r="Q22" s="61"/>
      <c r="R22" s="61"/>
      <c r="S22" s="61"/>
      <c r="T22" s="61"/>
      <c r="U22" s="61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201"/>
      <c r="AQ22" s="202"/>
      <c r="AR22" s="203"/>
      <c r="AS22" s="296">
        <f>ROUND(ROUND(L22*X23,0)*(1+AQ24),0)</f>
        <v>183</v>
      </c>
      <c r="AT22" s="22"/>
    </row>
    <row r="23" spans="1:46" ht="17.100000000000001" customHeight="1">
      <c r="A23" s="4">
        <v>15</v>
      </c>
      <c r="B23" s="5">
        <v>8185</v>
      </c>
      <c r="C23" s="6" t="s">
        <v>2500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62" t="s">
        <v>2624</v>
      </c>
      <c r="Q23" s="63"/>
      <c r="R23" s="63"/>
      <c r="S23" s="63"/>
      <c r="T23" s="63"/>
      <c r="U23" s="63"/>
      <c r="V23" s="95"/>
      <c r="W23" s="17" t="s">
        <v>2622</v>
      </c>
      <c r="X23" s="186">
        <v>0.9</v>
      </c>
      <c r="Y23" s="187"/>
      <c r="Z23" s="35" t="s">
        <v>2621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201"/>
      <c r="AQ23" s="202"/>
      <c r="AR23" s="203"/>
      <c r="AS23" s="18">
        <f>ROUND(ROUND(ROUND(L22*X23,0)*AN23,0)*(1+AQ24),0)</f>
        <v>183</v>
      </c>
      <c r="AT23" s="22"/>
    </row>
    <row r="24" spans="1:46" ht="17.100000000000001" customHeight="1">
      <c r="A24" s="4">
        <v>15</v>
      </c>
      <c r="B24" s="5">
        <v>8186</v>
      </c>
      <c r="C24" s="6" t="s">
        <v>1461</v>
      </c>
      <c r="D24" s="188" t="s">
        <v>1507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29" t="s">
        <v>2622</v>
      </c>
      <c r="AQ24" s="199">
        <v>0.5</v>
      </c>
      <c r="AR24" s="200"/>
      <c r="AS24" s="296">
        <f>ROUND(L26*(1+AQ24),0)</f>
        <v>255</v>
      </c>
      <c r="AT24" s="22"/>
    </row>
    <row r="25" spans="1:46" ht="17.100000000000001" customHeight="1">
      <c r="A25" s="4">
        <v>15</v>
      </c>
      <c r="B25" s="5">
        <v>8187</v>
      </c>
      <c r="C25" s="6" t="s">
        <v>1462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2621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R25" s="51" t="s">
        <v>898</v>
      </c>
      <c r="AS25" s="296">
        <f>ROUND(ROUND(L26*AN25,0)*(1+AQ24),0)</f>
        <v>255</v>
      </c>
      <c r="AT25" s="22"/>
    </row>
    <row r="26" spans="1:46" ht="17.100000000000001" customHeight="1">
      <c r="A26" s="4">
        <v>15</v>
      </c>
      <c r="B26" s="5">
        <v>8188</v>
      </c>
      <c r="C26" s="6" t="s">
        <v>2501</v>
      </c>
      <c r="D26" s="139"/>
      <c r="E26" s="140"/>
      <c r="F26" s="140"/>
      <c r="G26" s="103"/>
      <c r="H26" s="104"/>
      <c r="I26" s="104"/>
      <c r="J26" s="104"/>
      <c r="K26" s="104"/>
      <c r="L26" s="297">
        <f>'[1]1居宅介護(家援、日中増分)'!L25</f>
        <v>170</v>
      </c>
      <c r="M26" s="297"/>
      <c r="N26" s="9" t="s">
        <v>394</v>
      </c>
      <c r="O26" s="13"/>
      <c r="P26" s="98" t="s">
        <v>2623</v>
      </c>
      <c r="Q26" s="61"/>
      <c r="R26" s="61"/>
      <c r="S26" s="61"/>
      <c r="T26" s="61"/>
      <c r="U26" s="61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S26" s="296">
        <f>ROUND(ROUND(L26*X27,0)*(1+AQ24),0)</f>
        <v>230</v>
      </c>
      <c r="AT26" s="22"/>
    </row>
    <row r="27" spans="1:46" ht="17.100000000000001" customHeight="1">
      <c r="A27" s="4">
        <v>15</v>
      </c>
      <c r="B27" s="5">
        <v>8189</v>
      </c>
      <c r="C27" s="6" t="s">
        <v>2502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62" t="s">
        <v>2624</v>
      </c>
      <c r="Q27" s="63"/>
      <c r="R27" s="63"/>
      <c r="S27" s="63"/>
      <c r="T27" s="63"/>
      <c r="U27" s="63"/>
      <c r="V27" s="95"/>
      <c r="W27" s="17" t="s">
        <v>2622</v>
      </c>
      <c r="X27" s="186">
        <v>0.9</v>
      </c>
      <c r="Y27" s="187"/>
      <c r="Z27" s="35" t="s">
        <v>2621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S27" s="18">
        <f>ROUND(ROUND(ROUND(L26*X27,0)*AN27,0)*(1+AQ24),0)</f>
        <v>230</v>
      </c>
      <c r="AT27" s="22"/>
    </row>
    <row r="28" spans="1:46" ht="17.100000000000001" customHeight="1">
      <c r="A28" s="4">
        <v>15</v>
      </c>
      <c r="B28" s="5">
        <v>8190</v>
      </c>
      <c r="C28" s="6" t="s">
        <v>861</v>
      </c>
      <c r="D28" s="188" t="s">
        <v>2598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29"/>
      <c r="AQ28" s="199"/>
      <c r="AR28" s="200"/>
      <c r="AS28" s="296">
        <f>ROUND(L30*(1+AQ24),0)</f>
        <v>306</v>
      </c>
      <c r="AT28" s="22"/>
    </row>
    <row r="29" spans="1:46" ht="17.100000000000001" customHeight="1">
      <c r="A29" s="4">
        <v>15</v>
      </c>
      <c r="B29" s="5">
        <v>8191</v>
      </c>
      <c r="C29" s="6" t="s">
        <v>862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R29" s="51"/>
      <c r="AS29" s="296">
        <f>ROUND(ROUND(L30*AN29,0)*(1+AQ24),0)</f>
        <v>306</v>
      </c>
      <c r="AT29" s="22"/>
    </row>
    <row r="30" spans="1:46" ht="17.100000000000001" customHeight="1">
      <c r="A30" s="4">
        <v>15</v>
      </c>
      <c r="B30" s="5">
        <v>8192</v>
      </c>
      <c r="C30" s="6" t="s">
        <v>2503</v>
      </c>
      <c r="D30" s="139"/>
      <c r="E30" s="140"/>
      <c r="F30" s="140"/>
      <c r="G30" s="103"/>
      <c r="H30" s="104"/>
      <c r="I30" s="104"/>
      <c r="J30" s="104"/>
      <c r="K30" s="104"/>
      <c r="L30" s="297">
        <f>'[1]1居宅介護(家援、日中増分)'!L29</f>
        <v>204</v>
      </c>
      <c r="M30" s="297"/>
      <c r="N30" s="9" t="s">
        <v>394</v>
      </c>
      <c r="O30" s="13"/>
      <c r="P30" s="98" t="s">
        <v>2623</v>
      </c>
      <c r="Q30" s="61"/>
      <c r="R30" s="61"/>
      <c r="S30" s="61"/>
      <c r="T30" s="61"/>
      <c r="U30" s="61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S30" s="296">
        <f>ROUND(ROUND(L30*X31,0)*(1+AQ24),0)</f>
        <v>276</v>
      </c>
      <c r="AT30" s="22"/>
    </row>
    <row r="31" spans="1:46" ht="17.100000000000001" customHeight="1">
      <c r="A31" s="4">
        <v>15</v>
      </c>
      <c r="B31" s="5">
        <v>8193</v>
      </c>
      <c r="C31" s="6" t="s">
        <v>2504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62" t="s">
        <v>2624</v>
      </c>
      <c r="Q31" s="63"/>
      <c r="R31" s="63"/>
      <c r="S31" s="63"/>
      <c r="T31" s="63"/>
      <c r="U31" s="63"/>
      <c r="V31" s="95"/>
      <c r="W31" s="17" t="s">
        <v>2622</v>
      </c>
      <c r="X31" s="186">
        <v>0.9</v>
      </c>
      <c r="Y31" s="187"/>
      <c r="Z31" s="35" t="s">
        <v>2621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S31" s="18">
        <f>ROUND(ROUND(ROUND(L30*X31,0)*AN31,0)*(1+AQ24),0)</f>
        <v>276</v>
      </c>
      <c r="AT31" s="22"/>
    </row>
    <row r="32" spans="1:46" ht="17.100000000000001" customHeight="1">
      <c r="A32" s="4">
        <v>15</v>
      </c>
      <c r="B32" s="5">
        <v>8194</v>
      </c>
      <c r="C32" s="6" t="s">
        <v>1463</v>
      </c>
      <c r="D32" s="188" t="s">
        <v>2599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1"/>
      <c r="AN32" s="32"/>
      <c r="AO32" s="33"/>
      <c r="AP32" s="29"/>
      <c r="AQ32" s="199"/>
      <c r="AR32" s="200"/>
      <c r="AS32" s="296">
        <f>ROUND(L34*(1+AQ24),0)</f>
        <v>357</v>
      </c>
      <c r="AT32" s="22"/>
    </row>
    <row r="33" spans="1:46" ht="17.100000000000001" customHeight="1">
      <c r="A33" s="4">
        <v>15</v>
      </c>
      <c r="B33" s="5">
        <v>8195</v>
      </c>
      <c r="C33" s="6" t="s">
        <v>1464</v>
      </c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2622</v>
      </c>
      <c r="AN33" s="186">
        <v>1</v>
      </c>
      <c r="AO33" s="187"/>
      <c r="AR33" s="51"/>
      <c r="AS33" s="296">
        <f>ROUND(ROUND(L34*AN33,0)*(1+AQ24),0)</f>
        <v>357</v>
      </c>
      <c r="AT33" s="22"/>
    </row>
    <row r="34" spans="1:46" ht="17.100000000000001" customHeight="1">
      <c r="A34" s="4">
        <v>15</v>
      </c>
      <c r="B34" s="5">
        <v>8196</v>
      </c>
      <c r="C34" s="6" t="s">
        <v>2505</v>
      </c>
      <c r="D34" s="139"/>
      <c r="E34" s="140"/>
      <c r="F34" s="140"/>
      <c r="G34" s="103"/>
      <c r="H34" s="104"/>
      <c r="I34" s="104"/>
      <c r="J34" s="104"/>
      <c r="K34" s="104"/>
      <c r="L34" s="297">
        <f>'[1]1居宅介護(家援、日中増分)'!L33</f>
        <v>238</v>
      </c>
      <c r="M34" s="297"/>
      <c r="N34" s="9" t="s">
        <v>394</v>
      </c>
      <c r="O34" s="13"/>
      <c r="P34" s="98" t="s">
        <v>2623</v>
      </c>
      <c r="Q34" s="61"/>
      <c r="R34" s="61"/>
      <c r="S34" s="61"/>
      <c r="T34" s="61"/>
      <c r="U34" s="61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1"/>
      <c r="AN34" s="32"/>
      <c r="AO34" s="33"/>
      <c r="AS34" s="296">
        <f>ROUND(ROUND(L34*X35,0)*(1+AQ24),0)</f>
        <v>321</v>
      </c>
      <c r="AT34" s="22"/>
    </row>
    <row r="35" spans="1:46" ht="17.100000000000001" customHeight="1">
      <c r="A35" s="4">
        <v>15</v>
      </c>
      <c r="B35" s="5">
        <v>8197</v>
      </c>
      <c r="C35" s="6" t="s">
        <v>2506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62" t="s">
        <v>2624</v>
      </c>
      <c r="Q35" s="63"/>
      <c r="R35" s="63"/>
      <c r="S35" s="63"/>
      <c r="T35" s="63"/>
      <c r="U35" s="63"/>
      <c r="V35" s="95"/>
      <c r="W35" s="17" t="s">
        <v>2622</v>
      </c>
      <c r="X35" s="186">
        <v>0.9</v>
      </c>
      <c r="Y35" s="187"/>
      <c r="Z35" s="35" t="s">
        <v>2621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2622</v>
      </c>
      <c r="AN35" s="186">
        <v>1</v>
      </c>
      <c r="AO35" s="187"/>
      <c r="AS35" s="18">
        <f>ROUND(ROUND(ROUND(L34*X35,0)*AN35,0)*(1+AQ24),0)</f>
        <v>321</v>
      </c>
      <c r="AT35" s="22"/>
    </row>
    <row r="36" spans="1:46" ht="17.100000000000001" customHeight="1">
      <c r="A36" s="4">
        <v>15</v>
      </c>
      <c r="B36" s="5">
        <v>8198</v>
      </c>
      <c r="C36" s="6" t="s">
        <v>863</v>
      </c>
      <c r="D36" s="188" t="s">
        <v>2600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1"/>
      <c r="AN36" s="32"/>
      <c r="AO36" s="33"/>
      <c r="AR36" s="82"/>
      <c r="AS36" s="296">
        <f>ROUND(L38*(1+AQ24),0)</f>
        <v>408</v>
      </c>
      <c r="AT36" s="22"/>
    </row>
    <row r="37" spans="1:46" ht="17.100000000000001" customHeight="1">
      <c r="A37" s="4">
        <v>15</v>
      </c>
      <c r="B37" s="5">
        <v>8199</v>
      </c>
      <c r="C37" s="6" t="s">
        <v>864</v>
      </c>
      <c r="D37" s="20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2621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2622</v>
      </c>
      <c r="AN37" s="186">
        <v>1</v>
      </c>
      <c r="AO37" s="187"/>
      <c r="AS37" s="296">
        <f>ROUND(ROUND(L38*AN37,0)*(1+AQ24),0)</f>
        <v>408</v>
      </c>
      <c r="AT37" s="22"/>
    </row>
    <row r="38" spans="1:46" ht="17.100000000000001" customHeight="1">
      <c r="A38" s="4">
        <v>15</v>
      </c>
      <c r="B38" s="5">
        <v>8200</v>
      </c>
      <c r="C38" s="6" t="s">
        <v>2507</v>
      </c>
      <c r="D38" s="139"/>
      <c r="E38" s="140"/>
      <c r="F38" s="140"/>
      <c r="G38" s="103"/>
      <c r="H38" s="104"/>
      <c r="I38" s="104"/>
      <c r="J38" s="104"/>
      <c r="K38" s="104"/>
      <c r="L38" s="297">
        <f>'[1]1居宅介護(家援、日中増分)'!L37</f>
        <v>272</v>
      </c>
      <c r="M38" s="297"/>
      <c r="N38" s="9" t="s">
        <v>394</v>
      </c>
      <c r="O38" s="13"/>
      <c r="P38" s="98" t="s">
        <v>2623</v>
      </c>
      <c r="Q38" s="61"/>
      <c r="R38" s="61"/>
      <c r="S38" s="61"/>
      <c r="T38" s="61"/>
      <c r="U38" s="61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1"/>
      <c r="AN38" s="32"/>
      <c r="AO38" s="33"/>
      <c r="AP38" s="34"/>
      <c r="AQ38" s="30"/>
      <c r="AR38" s="31"/>
      <c r="AS38" s="296">
        <f>ROUND(ROUND(L38*X39,0)*(1+AQ24),0)</f>
        <v>368</v>
      </c>
      <c r="AT38" s="22"/>
    </row>
    <row r="39" spans="1:46" ht="17.100000000000001" customHeight="1">
      <c r="A39" s="4">
        <v>15</v>
      </c>
      <c r="B39" s="5">
        <v>8201</v>
      </c>
      <c r="C39" s="6" t="s">
        <v>2508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62" t="s">
        <v>2624</v>
      </c>
      <c r="Q39" s="63"/>
      <c r="R39" s="63"/>
      <c r="S39" s="63"/>
      <c r="T39" s="63"/>
      <c r="U39" s="63"/>
      <c r="V39" s="95"/>
      <c r="W39" s="17" t="s">
        <v>2622</v>
      </c>
      <c r="X39" s="186">
        <v>0.9</v>
      </c>
      <c r="Y39" s="187"/>
      <c r="Z39" s="35" t="s">
        <v>2621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2622</v>
      </c>
      <c r="AN39" s="186">
        <v>1</v>
      </c>
      <c r="AO39" s="187"/>
      <c r="AP39" s="43"/>
      <c r="AQ39" s="141"/>
      <c r="AR39" s="142"/>
      <c r="AS39" s="18">
        <f>ROUND(ROUND(ROUND(L38*X39,0)*AN39,0)*(1+AQ24),0)</f>
        <v>368</v>
      </c>
      <c r="AT39" s="22"/>
    </row>
    <row r="40" spans="1:46" ht="17.100000000000001" customHeight="1">
      <c r="A40" s="4">
        <v>15</v>
      </c>
      <c r="B40" s="5">
        <v>8202</v>
      </c>
      <c r="C40" s="6" t="s">
        <v>1465</v>
      </c>
      <c r="D40" s="188" t="s">
        <v>1508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1"/>
      <c r="AN40" s="32"/>
      <c r="AO40" s="33"/>
      <c r="AP40" s="34"/>
      <c r="AQ40" s="30"/>
      <c r="AR40" s="31"/>
      <c r="AS40" s="296">
        <f>ROUND(L42*(1+AQ24),0)</f>
        <v>459</v>
      </c>
      <c r="AT40" s="22"/>
    </row>
    <row r="41" spans="1:46" ht="17.100000000000001" customHeight="1">
      <c r="A41" s="4">
        <v>15</v>
      </c>
      <c r="B41" s="5">
        <v>8203</v>
      </c>
      <c r="C41" s="6" t="s">
        <v>1466</v>
      </c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2621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2622</v>
      </c>
      <c r="AN41" s="186">
        <v>1</v>
      </c>
      <c r="AO41" s="187"/>
      <c r="AP41" s="43"/>
      <c r="AQ41" s="141"/>
      <c r="AR41" s="142"/>
      <c r="AS41" s="296">
        <f>ROUND(ROUND(L42*AN41,0)*(1+AQ24),0)</f>
        <v>459</v>
      </c>
      <c r="AT41" s="22"/>
    </row>
    <row r="42" spans="1:46" ht="17.100000000000001" customHeight="1">
      <c r="A42" s="4">
        <v>15</v>
      </c>
      <c r="B42" s="5">
        <v>8204</v>
      </c>
      <c r="C42" s="6" t="s">
        <v>2509</v>
      </c>
      <c r="D42" s="139"/>
      <c r="E42" s="140"/>
      <c r="F42" s="140"/>
      <c r="G42" s="103"/>
      <c r="H42" s="104"/>
      <c r="I42" s="104"/>
      <c r="J42" s="104"/>
      <c r="K42" s="104"/>
      <c r="L42" s="297">
        <f>'[1]1居宅介護(家援、日中増分)'!L41</f>
        <v>306</v>
      </c>
      <c r="M42" s="297"/>
      <c r="N42" s="9" t="s">
        <v>394</v>
      </c>
      <c r="O42" s="13"/>
      <c r="P42" s="98" t="s">
        <v>2623</v>
      </c>
      <c r="Q42" s="61"/>
      <c r="R42" s="61"/>
      <c r="S42" s="61"/>
      <c r="T42" s="61"/>
      <c r="U42" s="61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1"/>
      <c r="AN42" s="32"/>
      <c r="AO42" s="33"/>
      <c r="AP42" s="34"/>
      <c r="AQ42" s="30"/>
      <c r="AR42" s="31"/>
      <c r="AS42" s="296">
        <f>ROUND(ROUND(L42*X43,0)*(1+AQ24),0)</f>
        <v>413</v>
      </c>
      <c r="AT42" s="22"/>
    </row>
    <row r="43" spans="1:46" ht="17.100000000000001" customHeight="1">
      <c r="A43" s="4">
        <v>15</v>
      </c>
      <c r="B43" s="5">
        <v>8205</v>
      </c>
      <c r="C43" s="6" t="s">
        <v>2510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62" t="s">
        <v>2624</v>
      </c>
      <c r="Q43" s="63"/>
      <c r="R43" s="63"/>
      <c r="S43" s="63"/>
      <c r="T43" s="63"/>
      <c r="U43" s="63"/>
      <c r="V43" s="95"/>
      <c r="W43" s="17" t="s">
        <v>2622</v>
      </c>
      <c r="X43" s="186">
        <v>0.9</v>
      </c>
      <c r="Y43" s="187"/>
      <c r="Z43" s="35" t="s">
        <v>2621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2622</v>
      </c>
      <c r="AN43" s="186">
        <v>1</v>
      </c>
      <c r="AO43" s="187"/>
      <c r="AP43" s="43"/>
      <c r="AQ43" s="141"/>
      <c r="AR43" s="142"/>
      <c r="AS43" s="18">
        <f>ROUND(ROUND(ROUND(L42*X43,0)*AN43,0)*(1+AQ24),0)</f>
        <v>413</v>
      </c>
      <c r="AT43" s="22"/>
    </row>
    <row r="44" spans="1:46" ht="17.100000000000001" customHeight="1">
      <c r="A44" s="4">
        <v>15</v>
      </c>
      <c r="B44" s="5">
        <v>8206</v>
      </c>
      <c r="C44" s="6" t="s">
        <v>865</v>
      </c>
      <c r="D44" s="188" t="s">
        <v>2601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1"/>
      <c r="AN44" s="32"/>
      <c r="AO44" s="33"/>
      <c r="AP44" s="34"/>
      <c r="AQ44" s="30"/>
      <c r="AR44" s="31"/>
      <c r="AS44" s="296">
        <f>ROUND(L46*(1+AQ24),0)</f>
        <v>510</v>
      </c>
      <c r="AT44" s="22"/>
    </row>
    <row r="45" spans="1:46" ht="17.100000000000001" customHeight="1">
      <c r="A45" s="4">
        <v>15</v>
      </c>
      <c r="B45" s="5">
        <v>8207</v>
      </c>
      <c r="C45" s="6" t="s">
        <v>866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2621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2622</v>
      </c>
      <c r="AN45" s="186">
        <v>1</v>
      </c>
      <c r="AO45" s="187"/>
      <c r="AP45" s="43"/>
      <c r="AQ45" s="141"/>
      <c r="AR45" s="142"/>
      <c r="AS45" s="296">
        <f>ROUND(ROUND(L46*AN45,0)*(1+AQ24),0)</f>
        <v>510</v>
      </c>
      <c r="AT45" s="22"/>
    </row>
    <row r="46" spans="1:46" ht="17.100000000000001" customHeight="1">
      <c r="A46" s="4">
        <v>15</v>
      </c>
      <c r="B46" s="5">
        <v>8208</v>
      </c>
      <c r="C46" s="6" t="s">
        <v>2511</v>
      </c>
      <c r="D46" s="139"/>
      <c r="E46" s="140"/>
      <c r="F46" s="140"/>
      <c r="G46" s="103"/>
      <c r="H46" s="104"/>
      <c r="I46" s="104"/>
      <c r="J46" s="104"/>
      <c r="K46" s="104"/>
      <c r="L46" s="297">
        <f>'[1]1居宅介護(家援、日中増分)'!L45</f>
        <v>340</v>
      </c>
      <c r="M46" s="297"/>
      <c r="N46" s="9" t="s">
        <v>394</v>
      </c>
      <c r="O46" s="13"/>
      <c r="P46" s="98" t="s">
        <v>2623</v>
      </c>
      <c r="Q46" s="61"/>
      <c r="R46" s="61"/>
      <c r="S46" s="61"/>
      <c r="T46" s="61"/>
      <c r="U46" s="61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1"/>
      <c r="AN46" s="32"/>
      <c r="AO46" s="33"/>
      <c r="AP46" s="34"/>
      <c r="AQ46" s="30"/>
      <c r="AR46" s="31"/>
      <c r="AS46" s="296">
        <f>ROUND(ROUND(L46*X47,0)*(1+AQ24),0)</f>
        <v>459</v>
      </c>
      <c r="AT46" s="22"/>
    </row>
    <row r="47" spans="1:46" ht="17.100000000000001" customHeight="1">
      <c r="A47" s="4">
        <v>15</v>
      </c>
      <c r="B47" s="5">
        <v>8209</v>
      </c>
      <c r="C47" s="6" t="s">
        <v>2512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62" t="s">
        <v>2624</v>
      </c>
      <c r="Q47" s="63"/>
      <c r="R47" s="63"/>
      <c r="S47" s="63"/>
      <c r="T47" s="63"/>
      <c r="U47" s="63"/>
      <c r="V47" s="95"/>
      <c r="W47" s="17" t="s">
        <v>2622</v>
      </c>
      <c r="X47" s="186">
        <v>0.9</v>
      </c>
      <c r="Y47" s="187"/>
      <c r="Z47" s="35" t="s">
        <v>2621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2622</v>
      </c>
      <c r="AN47" s="186">
        <v>1</v>
      </c>
      <c r="AO47" s="187"/>
      <c r="AP47" s="43"/>
      <c r="AQ47" s="141"/>
      <c r="AR47" s="142"/>
      <c r="AS47" s="18">
        <f>ROUND(ROUND(ROUND(L46*X47,0)*AN47,0)*(1+AQ24),0)</f>
        <v>459</v>
      </c>
      <c r="AT47" s="22"/>
    </row>
    <row r="48" spans="1:46" ht="17.100000000000001" customHeight="1">
      <c r="A48" s="4">
        <v>15</v>
      </c>
      <c r="B48" s="5">
        <v>8210</v>
      </c>
      <c r="C48" s="6" t="s">
        <v>1467</v>
      </c>
      <c r="D48" s="188" t="s">
        <v>2602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1"/>
      <c r="AN48" s="32"/>
      <c r="AO48" s="33"/>
      <c r="AP48" s="34"/>
      <c r="AQ48" s="30"/>
      <c r="AR48" s="31"/>
      <c r="AS48" s="296">
        <f>ROUND(L50*(1+AQ24),0)</f>
        <v>561</v>
      </c>
      <c r="AT48" s="22"/>
    </row>
    <row r="49" spans="1:46" ht="17.100000000000001" customHeight="1">
      <c r="A49" s="4">
        <v>15</v>
      </c>
      <c r="B49" s="5">
        <v>8211</v>
      </c>
      <c r="C49" s="6" t="s">
        <v>1468</v>
      </c>
      <c r="D49" s="206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2621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2622</v>
      </c>
      <c r="AN49" s="186">
        <v>1</v>
      </c>
      <c r="AO49" s="187"/>
      <c r="AP49" s="43"/>
      <c r="AQ49" s="141"/>
      <c r="AR49" s="142"/>
      <c r="AS49" s="296">
        <f>ROUND(ROUND(L50*AN49,0)*(1+AQ24),0)</f>
        <v>561</v>
      </c>
      <c r="AT49" s="22"/>
    </row>
    <row r="50" spans="1:46" ht="17.100000000000001" customHeight="1">
      <c r="A50" s="4">
        <v>15</v>
      </c>
      <c r="B50" s="5">
        <v>8212</v>
      </c>
      <c r="C50" s="6" t="s">
        <v>2513</v>
      </c>
      <c r="D50" s="139"/>
      <c r="E50" s="140"/>
      <c r="F50" s="140"/>
      <c r="G50" s="103"/>
      <c r="H50" s="104"/>
      <c r="I50" s="104"/>
      <c r="J50" s="104"/>
      <c r="K50" s="104"/>
      <c r="L50" s="297">
        <f>'[1]1居宅介護(家援、日中増分)'!L49</f>
        <v>374</v>
      </c>
      <c r="M50" s="297"/>
      <c r="N50" s="9" t="s">
        <v>394</v>
      </c>
      <c r="O50" s="13"/>
      <c r="P50" s="98" t="s">
        <v>2623</v>
      </c>
      <c r="Q50" s="61"/>
      <c r="R50" s="61"/>
      <c r="S50" s="61"/>
      <c r="T50" s="61"/>
      <c r="U50" s="61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1"/>
      <c r="AN50" s="32"/>
      <c r="AO50" s="33"/>
      <c r="AP50" s="34"/>
      <c r="AQ50" s="30"/>
      <c r="AR50" s="31"/>
      <c r="AS50" s="296">
        <f>ROUND(ROUND(L50*X51,0)*(1+AQ24),0)</f>
        <v>506</v>
      </c>
      <c r="AT50" s="22"/>
    </row>
    <row r="51" spans="1:46" ht="17.100000000000001" customHeight="1">
      <c r="A51" s="4">
        <v>15</v>
      </c>
      <c r="B51" s="5">
        <v>8213</v>
      </c>
      <c r="C51" s="6" t="s">
        <v>2514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62" t="s">
        <v>2624</v>
      </c>
      <c r="Q51" s="63"/>
      <c r="R51" s="63"/>
      <c r="S51" s="63"/>
      <c r="T51" s="63"/>
      <c r="U51" s="63"/>
      <c r="V51" s="95"/>
      <c r="W51" s="17" t="s">
        <v>2622</v>
      </c>
      <c r="X51" s="186">
        <v>0.9</v>
      </c>
      <c r="Y51" s="187"/>
      <c r="Z51" s="35" t="s">
        <v>2621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7" t="s">
        <v>2622</v>
      </c>
      <c r="AN51" s="186">
        <v>1</v>
      </c>
      <c r="AO51" s="187"/>
      <c r="AP51" s="43"/>
      <c r="AQ51" s="141"/>
      <c r="AR51" s="142"/>
      <c r="AS51" s="18">
        <f>ROUND(ROUND(ROUND(L50*X51,0)*AN51,0)*(1+AQ24),0)</f>
        <v>506</v>
      </c>
      <c r="AT51" s="22"/>
    </row>
    <row r="52" spans="1:46" ht="17.100000000000001" customHeight="1">
      <c r="A52" s="4">
        <v>15</v>
      </c>
      <c r="B52" s="5">
        <v>8214</v>
      </c>
      <c r="C52" s="6" t="s">
        <v>867</v>
      </c>
      <c r="D52" s="188" t="s">
        <v>1509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1"/>
      <c r="AN52" s="32"/>
      <c r="AO52" s="33"/>
      <c r="AP52" s="85"/>
      <c r="AQ52" s="77"/>
      <c r="AR52" s="82"/>
      <c r="AS52" s="296">
        <f>ROUND(L54*(1+AQ24),0)</f>
        <v>612</v>
      </c>
      <c r="AT52" s="22"/>
    </row>
    <row r="53" spans="1:46" ht="17.100000000000001" customHeight="1">
      <c r="A53" s="4">
        <v>15</v>
      </c>
      <c r="B53" s="5">
        <v>8215</v>
      </c>
      <c r="C53" s="6" t="s">
        <v>868</v>
      </c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2621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2622</v>
      </c>
      <c r="AN53" s="186">
        <v>1</v>
      </c>
      <c r="AO53" s="187"/>
      <c r="AP53" s="85"/>
      <c r="AQ53" s="77"/>
      <c r="AR53" s="82"/>
      <c r="AS53" s="296">
        <f>ROUND(ROUND(L54*AN53,0)*(1+AQ24),0)</f>
        <v>612</v>
      </c>
      <c r="AT53" s="22"/>
    </row>
    <row r="54" spans="1:46" ht="17.100000000000001" customHeight="1">
      <c r="A54" s="4">
        <v>15</v>
      </c>
      <c r="B54" s="5">
        <v>8216</v>
      </c>
      <c r="C54" s="6" t="s">
        <v>2515</v>
      </c>
      <c r="D54" s="139"/>
      <c r="E54" s="140"/>
      <c r="F54" s="140"/>
      <c r="G54" s="103"/>
      <c r="H54" s="104"/>
      <c r="I54" s="104"/>
      <c r="J54" s="104"/>
      <c r="K54" s="104"/>
      <c r="L54" s="297">
        <f>'[1]1居宅介護(家援、日中増分)'!L53</f>
        <v>408</v>
      </c>
      <c r="M54" s="297"/>
      <c r="N54" s="9" t="s">
        <v>394</v>
      </c>
      <c r="O54" s="13"/>
      <c r="P54" s="98" t="s">
        <v>2623</v>
      </c>
      <c r="Q54" s="61"/>
      <c r="R54" s="61"/>
      <c r="S54" s="61"/>
      <c r="T54" s="61"/>
      <c r="U54" s="61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1"/>
      <c r="AN54" s="32"/>
      <c r="AO54" s="33"/>
      <c r="AP54" s="85"/>
      <c r="AQ54" s="77"/>
      <c r="AR54" s="82"/>
      <c r="AS54" s="296">
        <f>ROUND(ROUND(L54*X55,0)*(1+AQ24),0)</f>
        <v>551</v>
      </c>
      <c r="AT54" s="22"/>
    </row>
    <row r="55" spans="1:46" ht="17.100000000000001" customHeight="1">
      <c r="A55" s="4">
        <v>15</v>
      </c>
      <c r="B55" s="5">
        <v>8217</v>
      </c>
      <c r="C55" s="6" t="s">
        <v>2516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62" t="s">
        <v>2624</v>
      </c>
      <c r="Q55" s="63"/>
      <c r="R55" s="63"/>
      <c r="S55" s="63"/>
      <c r="T55" s="63"/>
      <c r="U55" s="63"/>
      <c r="V55" s="95"/>
      <c r="W55" s="17" t="s">
        <v>2622</v>
      </c>
      <c r="X55" s="186">
        <v>0.9</v>
      </c>
      <c r="Y55" s="187"/>
      <c r="Z55" s="35" t="s">
        <v>2621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2622</v>
      </c>
      <c r="AN55" s="186">
        <v>1</v>
      </c>
      <c r="AO55" s="187"/>
      <c r="AP55" s="85"/>
      <c r="AQ55" s="77"/>
      <c r="AR55" s="82"/>
      <c r="AS55" s="18">
        <f>ROUND(ROUND(ROUND(L54*X55,0)*AN55,0)*(1+AQ24),0)</f>
        <v>551</v>
      </c>
      <c r="AT55" s="22"/>
    </row>
    <row r="56" spans="1:46" ht="17.100000000000001" customHeight="1">
      <c r="A56" s="4">
        <v>15</v>
      </c>
      <c r="B56" s="5">
        <v>8218</v>
      </c>
      <c r="C56" s="6" t="s">
        <v>1469</v>
      </c>
      <c r="D56" s="188" t="s">
        <v>1510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1"/>
      <c r="AN56" s="32"/>
      <c r="AO56" s="33"/>
      <c r="AP56" s="85"/>
      <c r="AQ56" s="77"/>
      <c r="AR56" s="82"/>
      <c r="AS56" s="296">
        <f>ROUND(L58*(1+AQ24),0)</f>
        <v>663</v>
      </c>
      <c r="AT56" s="22"/>
    </row>
    <row r="57" spans="1:46" ht="17.100000000000001" customHeight="1">
      <c r="A57" s="4">
        <v>15</v>
      </c>
      <c r="B57" s="5">
        <v>8219</v>
      </c>
      <c r="C57" s="6" t="s">
        <v>1470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2621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2622</v>
      </c>
      <c r="AN57" s="186">
        <v>1</v>
      </c>
      <c r="AO57" s="187"/>
      <c r="AP57" s="34"/>
      <c r="AQ57" s="30"/>
      <c r="AR57" s="31"/>
      <c r="AS57" s="296">
        <f>ROUND(ROUND(L58*AN57,0)*(1+AQ24),0)</f>
        <v>663</v>
      </c>
      <c r="AT57" s="22"/>
    </row>
    <row r="58" spans="1:46" ht="17.100000000000001" customHeight="1">
      <c r="A58" s="4">
        <v>15</v>
      </c>
      <c r="B58" s="5">
        <v>8220</v>
      </c>
      <c r="C58" s="6" t="s">
        <v>2517</v>
      </c>
      <c r="D58" s="139"/>
      <c r="E58" s="140"/>
      <c r="F58" s="140"/>
      <c r="G58" s="103"/>
      <c r="H58" s="104"/>
      <c r="I58" s="104"/>
      <c r="J58" s="104"/>
      <c r="K58" s="104"/>
      <c r="L58" s="297">
        <f>'[1]1居宅介護(家援、日中増分)'!L57</f>
        <v>442</v>
      </c>
      <c r="M58" s="297"/>
      <c r="N58" s="9" t="s">
        <v>394</v>
      </c>
      <c r="O58" s="13"/>
      <c r="P58" s="98" t="s">
        <v>2623</v>
      </c>
      <c r="Q58" s="61"/>
      <c r="R58" s="61"/>
      <c r="S58" s="61"/>
      <c r="T58" s="61"/>
      <c r="U58" s="61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1"/>
      <c r="AN58" s="32"/>
      <c r="AO58" s="33"/>
      <c r="AP58" s="43"/>
      <c r="AQ58" s="141"/>
      <c r="AR58" s="142"/>
      <c r="AS58" s="296">
        <f>ROUND(ROUND(L58*X59,0)*(1+AQ24),0)</f>
        <v>597</v>
      </c>
      <c r="AT58" s="22"/>
    </row>
    <row r="59" spans="1:46" ht="17.100000000000001" customHeight="1">
      <c r="A59" s="4">
        <v>15</v>
      </c>
      <c r="B59" s="5">
        <v>8221</v>
      </c>
      <c r="C59" s="6" t="s">
        <v>2518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62" t="s">
        <v>2624</v>
      </c>
      <c r="Q59" s="63"/>
      <c r="R59" s="63"/>
      <c r="S59" s="63"/>
      <c r="T59" s="63"/>
      <c r="U59" s="63"/>
      <c r="V59" s="95"/>
      <c r="W59" s="17" t="s">
        <v>2622</v>
      </c>
      <c r="X59" s="186">
        <v>0.9</v>
      </c>
      <c r="Y59" s="187"/>
      <c r="Z59" s="35" t="s">
        <v>2621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2622</v>
      </c>
      <c r="AN59" s="186">
        <v>1</v>
      </c>
      <c r="AO59" s="187"/>
      <c r="AP59" s="34"/>
      <c r="AQ59" s="30"/>
      <c r="AR59" s="31"/>
      <c r="AS59" s="18">
        <f>ROUND(ROUND(ROUND(L58*X59,0)*AN59,0)*(1+AQ24),0)</f>
        <v>597</v>
      </c>
      <c r="AT59" s="22"/>
    </row>
    <row r="60" spans="1:46" ht="17.100000000000001" customHeight="1">
      <c r="A60" s="4">
        <v>15</v>
      </c>
      <c r="B60" s="5">
        <v>8222</v>
      </c>
      <c r="C60" s="6" t="s">
        <v>869</v>
      </c>
      <c r="D60" s="188" t="s">
        <v>2603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0"/>
      <c r="P60" s="11"/>
      <c r="Q60" s="11"/>
      <c r="R60" s="11"/>
      <c r="S60" s="11"/>
      <c r="T60" s="21"/>
      <c r="U60" s="21"/>
      <c r="V60" s="75"/>
      <c r="W60" s="11"/>
      <c r="X60" s="36"/>
      <c r="Y60" s="3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1"/>
      <c r="AN60" s="32"/>
      <c r="AO60" s="33"/>
      <c r="AP60" s="85"/>
      <c r="AQ60" s="77"/>
      <c r="AR60" s="82"/>
      <c r="AS60" s="296">
        <f>ROUND(L62*(1+AQ24),0)</f>
        <v>714</v>
      </c>
      <c r="AT60" s="22"/>
    </row>
    <row r="61" spans="1:46" ht="17.100000000000001" customHeight="1">
      <c r="A61" s="4">
        <v>15</v>
      </c>
      <c r="B61" s="5">
        <v>8223</v>
      </c>
      <c r="C61" s="6" t="s">
        <v>870</v>
      </c>
      <c r="D61" s="206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102"/>
      <c r="P61" s="14"/>
      <c r="Q61" s="15"/>
      <c r="R61" s="15"/>
      <c r="S61" s="15"/>
      <c r="T61" s="24"/>
      <c r="U61" s="24"/>
      <c r="V61" s="80"/>
      <c r="W61" s="80"/>
      <c r="X61" s="80"/>
      <c r="Y61" s="83"/>
      <c r="Z61" s="35" t="s">
        <v>2621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7" t="s">
        <v>2622</v>
      </c>
      <c r="AN61" s="186">
        <v>1</v>
      </c>
      <c r="AO61" s="187"/>
      <c r="AP61" s="34"/>
      <c r="AQ61" s="30"/>
      <c r="AR61" s="31"/>
      <c r="AS61" s="296">
        <f>ROUND(ROUND(L62*AN61,0)*(1+AQ24),0)</f>
        <v>714</v>
      </c>
      <c r="AT61" s="22"/>
    </row>
    <row r="62" spans="1:46" ht="17.100000000000001" customHeight="1">
      <c r="A62" s="4">
        <v>15</v>
      </c>
      <c r="B62" s="5">
        <v>8224</v>
      </c>
      <c r="C62" s="6" t="s">
        <v>2519</v>
      </c>
      <c r="D62" s="139"/>
      <c r="E62" s="140"/>
      <c r="F62" s="140"/>
      <c r="G62" s="103"/>
      <c r="H62" s="104"/>
      <c r="I62" s="104"/>
      <c r="J62" s="104"/>
      <c r="K62" s="104"/>
      <c r="L62" s="297">
        <f>'[1]1居宅介護(家援、日中増分)'!L61</f>
        <v>476</v>
      </c>
      <c r="M62" s="297"/>
      <c r="N62" s="9" t="s">
        <v>394</v>
      </c>
      <c r="O62" s="13"/>
      <c r="P62" s="98" t="s">
        <v>2623</v>
      </c>
      <c r="Q62" s="61"/>
      <c r="R62" s="61"/>
      <c r="S62" s="61"/>
      <c r="T62" s="61"/>
      <c r="U62" s="61"/>
      <c r="V62" s="26"/>
      <c r="W62" s="9"/>
      <c r="X62" s="19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1"/>
      <c r="AN62" s="32"/>
      <c r="AO62" s="33"/>
      <c r="AP62" s="43"/>
      <c r="AQ62" s="141"/>
      <c r="AR62" s="142"/>
      <c r="AS62" s="296">
        <f>ROUND(ROUND(L62*X63,0)*(1+AQ24),0)</f>
        <v>642</v>
      </c>
      <c r="AT62" s="22"/>
    </row>
    <row r="63" spans="1:46" ht="17.100000000000001" customHeight="1">
      <c r="A63" s="4">
        <v>15</v>
      </c>
      <c r="B63" s="5">
        <v>8225</v>
      </c>
      <c r="C63" s="6" t="s">
        <v>2520</v>
      </c>
      <c r="D63" s="44"/>
      <c r="E63" s="45"/>
      <c r="F63" s="45"/>
      <c r="G63" s="105"/>
      <c r="H63" s="105"/>
      <c r="I63" s="105"/>
      <c r="J63" s="106"/>
      <c r="K63" s="106"/>
      <c r="L63" s="15"/>
      <c r="M63" s="15"/>
      <c r="N63" s="15"/>
      <c r="O63" s="16"/>
      <c r="P63" s="62" t="s">
        <v>2624</v>
      </c>
      <c r="Q63" s="63"/>
      <c r="R63" s="63"/>
      <c r="S63" s="63"/>
      <c r="T63" s="63"/>
      <c r="U63" s="63"/>
      <c r="V63" s="95"/>
      <c r="W63" s="17" t="s">
        <v>2622</v>
      </c>
      <c r="X63" s="186">
        <v>0.9</v>
      </c>
      <c r="Y63" s="187"/>
      <c r="Z63" s="35" t="s">
        <v>2621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7" t="s">
        <v>2622</v>
      </c>
      <c r="AN63" s="186">
        <v>1</v>
      </c>
      <c r="AO63" s="187"/>
      <c r="AP63" s="34"/>
      <c r="AQ63" s="30"/>
      <c r="AR63" s="31"/>
      <c r="AS63" s="18">
        <f>ROUND(ROUND(ROUND(L62*X63,0)*AN63,0)*(1+AQ24),0)</f>
        <v>642</v>
      </c>
      <c r="AT63" s="22"/>
    </row>
    <row r="64" spans="1:46" ht="17.100000000000001" customHeight="1">
      <c r="A64" s="4">
        <v>15</v>
      </c>
      <c r="B64" s="5">
        <v>8226</v>
      </c>
      <c r="C64" s="6" t="s">
        <v>1471</v>
      </c>
      <c r="D64" s="188" t="s">
        <v>2604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10"/>
      <c r="P64" s="11"/>
      <c r="Q64" s="11"/>
      <c r="R64" s="11"/>
      <c r="S64" s="11"/>
      <c r="T64" s="21"/>
      <c r="U64" s="21"/>
      <c r="V64" s="75"/>
      <c r="W64" s="11"/>
      <c r="X64" s="36"/>
      <c r="Y64" s="3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31"/>
      <c r="AN64" s="32"/>
      <c r="AO64" s="33"/>
      <c r="AP64" s="85"/>
      <c r="AQ64" s="77"/>
      <c r="AR64" s="82"/>
      <c r="AS64" s="296">
        <f>ROUND(L66*(1+AQ24),0)</f>
        <v>765</v>
      </c>
      <c r="AT64" s="22"/>
    </row>
    <row r="65" spans="1:46" ht="17.100000000000001" customHeight="1">
      <c r="A65" s="4">
        <v>15</v>
      </c>
      <c r="B65" s="5">
        <v>8227</v>
      </c>
      <c r="C65" s="6" t="s">
        <v>1472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102"/>
      <c r="P65" s="14"/>
      <c r="Q65" s="15"/>
      <c r="R65" s="15"/>
      <c r="S65" s="15"/>
      <c r="T65" s="24"/>
      <c r="U65" s="24"/>
      <c r="V65" s="80"/>
      <c r="W65" s="80"/>
      <c r="X65" s="80"/>
      <c r="Y65" s="83"/>
      <c r="Z65" s="35" t="s">
        <v>2621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7" t="s">
        <v>2622</v>
      </c>
      <c r="AN65" s="186">
        <v>1</v>
      </c>
      <c r="AO65" s="187"/>
      <c r="AP65" s="34"/>
      <c r="AQ65" s="30"/>
      <c r="AR65" s="31"/>
      <c r="AS65" s="296">
        <f>ROUND(ROUND(L66*AN65,0)*(1+AQ24),0)</f>
        <v>765</v>
      </c>
      <c r="AT65" s="22"/>
    </row>
    <row r="66" spans="1:46" ht="17.100000000000001" customHeight="1">
      <c r="A66" s="4">
        <v>15</v>
      </c>
      <c r="B66" s="5">
        <v>8228</v>
      </c>
      <c r="C66" s="6" t="s">
        <v>2521</v>
      </c>
      <c r="D66" s="139"/>
      <c r="E66" s="140"/>
      <c r="F66" s="140"/>
      <c r="G66" s="103"/>
      <c r="H66" s="104"/>
      <c r="I66" s="104"/>
      <c r="J66" s="104"/>
      <c r="K66" s="104"/>
      <c r="L66" s="297">
        <f>'[1]1居宅介護(家援、日中増分)'!L65</f>
        <v>510</v>
      </c>
      <c r="M66" s="297"/>
      <c r="N66" s="9" t="s">
        <v>394</v>
      </c>
      <c r="O66" s="13"/>
      <c r="P66" s="98" t="s">
        <v>2623</v>
      </c>
      <c r="Q66" s="61"/>
      <c r="R66" s="61"/>
      <c r="S66" s="61"/>
      <c r="T66" s="61"/>
      <c r="U66" s="61"/>
      <c r="V66" s="26"/>
      <c r="W66" s="9"/>
      <c r="X66" s="19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1"/>
      <c r="AN66" s="32"/>
      <c r="AO66" s="33"/>
      <c r="AP66" s="43"/>
      <c r="AQ66" s="141"/>
      <c r="AR66" s="142"/>
      <c r="AS66" s="296">
        <f>ROUND(ROUND(L66*X67,0)*(1+AQ24),0)</f>
        <v>689</v>
      </c>
      <c r="AT66" s="22"/>
    </row>
    <row r="67" spans="1:46" ht="17.100000000000001" customHeight="1">
      <c r="A67" s="4">
        <v>15</v>
      </c>
      <c r="B67" s="5">
        <v>8229</v>
      </c>
      <c r="C67" s="6" t="s">
        <v>2522</v>
      </c>
      <c r="D67" s="44"/>
      <c r="E67" s="45"/>
      <c r="F67" s="45"/>
      <c r="G67" s="105"/>
      <c r="H67" s="105"/>
      <c r="I67" s="105"/>
      <c r="J67" s="106"/>
      <c r="K67" s="106"/>
      <c r="L67" s="15"/>
      <c r="M67" s="15"/>
      <c r="N67" s="15"/>
      <c r="O67" s="16"/>
      <c r="P67" s="62" t="s">
        <v>2624</v>
      </c>
      <c r="Q67" s="63"/>
      <c r="R67" s="63"/>
      <c r="S67" s="63"/>
      <c r="T67" s="63"/>
      <c r="U67" s="63"/>
      <c r="V67" s="95"/>
      <c r="W67" s="17" t="s">
        <v>2622</v>
      </c>
      <c r="X67" s="186">
        <v>0.9</v>
      </c>
      <c r="Y67" s="187"/>
      <c r="Z67" s="35" t="s">
        <v>2621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2622</v>
      </c>
      <c r="AN67" s="186">
        <v>1</v>
      </c>
      <c r="AO67" s="187"/>
      <c r="AP67" s="34"/>
      <c r="AQ67" s="30"/>
      <c r="AR67" s="31"/>
      <c r="AS67" s="18">
        <f>ROUND(ROUND(ROUND(L66*X67,0)*AN67,0)*(1+AQ24),0)</f>
        <v>689</v>
      </c>
      <c r="AT67" s="22"/>
    </row>
    <row r="68" spans="1:46" ht="17.100000000000001" customHeight="1">
      <c r="A68" s="4">
        <v>15</v>
      </c>
      <c r="B68" s="5">
        <v>8230</v>
      </c>
      <c r="C68" s="6" t="s">
        <v>871</v>
      </c>
      <c r="D68" s="188" t="s">
        <v>1511</v>
      </c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10"/>
      <c r="P68" s="11"/>
      <c r="Q68" s="11"/>
      <c r="R68" s="11"/>
      <c r="S68" s="11"/>
      <c r="T68" s="21"/>
      <c r="U68" s="21"/>
      <c r="V68" s="75"/>
      <c r="W68" s="11"/>
      <c r="X68" s="36"/>
      <c r="Y68" s="3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1"/>
      <c r="AN68" s="32"/>
      <c r="AO68" s="33"/>
      <c r="AP68" s="43"/>
      <c r="AQ68" s="141"/>
      <c r="AR68" s="142"/>
      <c r="AS68" s="296">
        <f>ROUND(L70*(1+AQ24),0)</f>
        <v>816</v>
      </c>
      <c r="AT68" s="22"/>
    </row>
    <row r="69" spans="1:46" ht="17.100000000000001" customHeight="1">
      <c r="A69" s="4">
        <v>15</v>
      </c>
      <c r="B69" s="5">
        <v>8231</v>
      </c>
      <c r="C69" s="6" t="s">
        <v>872</v>
      </c>
      <c r="D69" s="206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102"/>
      <c r="P69" s="14"/>
      <c r="Q69" s="15"/>
      <c r="R69" s="15"/>
      <c r="S69" s="15"/>
      <c r="T69" s="24"/>
      <c r="U69" s="24"/>
      <c r="V69" s="80"/>
      <c r="W69" s="80"/>
      <c r="X69" s="80"/>
      <c r="Y69" s="83"/>
      <c r="Z69" s="35" t="s">
        <v>2621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7" t="s">
        <v>2622</v>
      </c>
      <c r="AN69" s="186">
        <v>1</v>
      </c>
      <c r="AO69" s="187"/>
      <c r="AP69" s="47"/>
      <c r="AQ69" s="48"/>
      <c r="AR69" s="49"/>
      <c r="AS69" s="296">
        <f>ROUND(ROUND(L70*AN69,0)*(1+AQ24),0)</f>
        <v>816</v>
      </c>
      <c r="AT69" s="22"/>
    </row>
    <row r="70" spans="1:46" ht="17.100000000000001" customHeight="1">
      <c r="A70" s="4">
        <v>15</v>
      </c>
      <c r="B70" s="5">
        <v>8232</v>
      </c>
      <c r="C70" s="6" t="s">
        <v>2523</v>
      </c>
      <c r="D70" s="139"/>
      <c r="E70" s="140"/>
      <c r="F70" s="140"/>
      <c r="G70" s="103"/>
      <c r="H70" s="104"/>
      <c r="I70" s="104"/>
      <c r="J70" s="104"/>
      <c r="K70" s="104"/>
      <c r="L70" s="297">
        <f>'[1]1居宅介護(家援、日中増分)'!L69</f>
        <v>544</v>
      </c>
      <c r="M70" s="297"/>
      <c r="N70" s="9" t="s">
        <v>394</v>
      </c>
      <c r="O70" s="13"/>
      <c r="P70" s="98" t="s">
        <v>2623</v>
      </c>
      <c r="Q70" s="61"/>
      <c r="R70" s="61"/>
      <c r="S70" s="61"/>
      <c r="T70" s="61"/>
      <c r="U70" s="61"/>
      <c r="V70" s="26"/>
      <c r="W70" s="9"/>
      <c r="X70" s="19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1"/>
      <c r="AN70" s="32"/>
      <c r="AO70" s="33"/>
      <c r="AP70" s="47"/>
      <c r="AQ70" s="48"/>
      <c r="AR70" s="49"/>
      <c r="AS70" s="296">
        <f>ROUND(ROUND(L70*X71,0)*(1+AQ24),0)</f>
        <v>735</v>
      </c>
      <c r="AT70" s="22"/>
    </row>
    <row r="71" spans="1:46" ht="17.100000000000001" customHeight="1">
      <c r="A71" s="4">
        <v>15</v>
      </c>
      <c r="B71" s="5">
        <v>8233</v>
      </c>
      <c r="C71" s="6" t="s">
        <v>2524</v>
      </c>
      <c r="D71" s="44"/>
      <c r="E71" s="45"/>
      <c r="F71" s="45"/>
      <c r="G71" s="105"/>
      <c r="H71" s="105"/>
      <c r="I71" s="105"/>
      <c r="J71" s="106"/>
      <c r="K71" s="106"/>
      <c r="L71" s="15"/>
      <c r="M71" s="15"/>
      <c r="N71" s="15"/>
      <c r="O71" s="16"/>
      <c r="P71" s="62" t="s">
        <v>2624</v>
      </c>
      <c r="Q71" s="63"/>
      <c r="R71" s="63"/>
      <c r="S71" s="63"/>
      <c r="T71" s="63"/>
      <c r="U71" s="63"/>
      <c r="V71" s="95"/>
      <c r="W71" s="17" t="s">
        <v>2622</v>
      </c>
      <c r="X71" s="186">
        <v>0.9</v>
      </c>
      <c r="Y71" s="187"/>
      <c r="Z71" s="35" t="s">
        <v>2621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7" t="s">
        <v>2622</v>
      </c>
      <c r="AN71" s="186">
        <v>1</v>
      </c>
      <c r="AO71" s="187"/>
      <c r="AP71" s="47"/>
      <c r="AQ71" s="48"/>
      <c r="AR71" s="49"/>
      <c r="AS71" s="18">
        <f>ROUND(ROUND(ROUND(L70*X71,0)*AN71,0)*(1+AQ24),0)</f>
        <v>735</v>
      </c>
      <c r="AT71" s="22"/>
    </row>
    <row r="72" spans="1:46" ht="17.100000000000001" customHeight="1">
      <c r="A72" s="4">
        <v>15</v>
      </c>
      <c r="B72" s="5">
        <v>8234</v>
      </c>
      <c r="C72" s="6" t="s">
        <v>1473</v>
      </c>
      <c r="D72" s="188" t="s">
        <v>2605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10"/>
      <c r="P72" s="11"/>
      <c r="Q72" s="11"/>
      <c r="R72" s="11"/>
      <c r="S72" s="11"/>
      <c r="T72" s="21"/>
      <c r="U72" s="21"/>
      <c r="V72" s="75"/>
      <c r="W72" s="11"/>
      <c r="X72" s="36"/>
      <c r="Y72" s="3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1"/>
      <c r="AN72" s="32"/>
      <c r="AO72" s="33"/>
      <c r="AP72" s="47"/>
      <c r="AQ72" s="48"/>
      <c r="AR72" s="49"/>
      <c r="AS72" s="296">
        <f>ROUND(L74*(1+AQ24),0)</f>
        <v>867</v>
      </c>
      <c r="AT72" s="22"/>
    </row>
    <row r="73" spans="1:46" ht="17.100000000000001" customHeight="1">
      <c r="A73" s="4">
        <v>15</v>
      </c>
      <c r="B73" s="5">
        <v>8235</v>
      </c>
      <c r="C73" s="6" t="s">
        <v>1474</v>
      </c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102"/>
      <c r="P73" s="14"/>
      <c r="Q73" s="15"/>
      <c r="R73" s="15"/>
      <c r="S73" s="15"/>
      <c r="T73" s="24"/>
      <c r="U73" s="24"/>
      <c r="V73" s="80"/>
      <c r="W73" s="80"/>
      <c r="X73" s="80"/>
      <c r="Y73" s="83"/>
      <c r="Z73" s="35" t="s">
        <v>2621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7" t="s">
        <v>2622</v>
      </c>
      <c r="AN73" s="186">
        <v>1</v>
      </c>
      <c r="AO73" s="187"/>
      <c r="AP73" s="29"/>
      <c r="AQ73" s="141"/>
      <c r="AR73" s="142"/>
      <c r="AS73" s="296">
        <f>ROUND(ROUND(L74*AN73,0)*(1+AQ24),0)</f>
        <v>867</v>
      </c>
      <c r="AT73" s="22"/>
    </row>
    <row r="74" spans="1:46" ht="17.100000000000001" customHeight="1">
      <c r="A74" s="4">
        <v>15</v>
      </c>
      <c r="B74" s="5">
        <v>8236</v>
      </c>
      <c r="C74" s="6" t="s">
        <v>2525</v>
      </c>
      <c r="D74" s="139"/>
      <c r="E74" s="140"/>
      <c r="F74" s="140"/>
      <c r="G74" s="103"/>
      <c r="H74" s="104"/>
      <c r="I74" s="104"/>
      <c r="J74" s="104"/>
      <c r="K74" s="104"/>
      <c r="L74" s="297">
        <f>'[1]1居宅介護(家援、日中増分)'!L73</f>
        <v>578</v>
      </c>
      <c r="M74" s="297"/>
      <c r="N74" s="9" t="s">
        <v>394</v>
      </c>
      <c r="O74" s="13"/>
      <c r="P74" s="98" t="s">
        <v>2623</v>
      </c>
      <c r="Q74" s="61"/>
      <c r="R74" s="61"/>
      <c r="S74" s="61"/>
      <c r="T74" s="61"/>
      <c r="U74" s="61"/>
      <c r="V74" s="26"/>
      <c r="W74" s="9"/>
      <c r="X74" s="19"/>
      <c r="Y74" s="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31"/>
      <c r="AN74" s="32"/>
      <c r="AO74" s="33"/>
      <c r="AP74" s="85"/>
      <c r="AQ74" s="77"/>
      <c r="AR74" s="82"/>
      <c r="AS74" s="296">
        <f>ROUND(ROUND(L74*X75,0)*(1+AQ24),0)</f>
        <v>780</v>
      </c>
      <c r="AT74" s="22"/>
    </row>
    <row r="75" spans="1:46" ht="17.100000000000001" customHeight="1">
      <c r="A75" s="4">
        <v>15</v>
      </c>
      <c r="B75" s="5">
        <v>8237</v>
      </c>
      <c r="C75" s="6" t="s">
        <v>2526</v>
      </c>
      <c r="D75" s="44"/>
      <c r="E75" s="45"/>
      <c r="F75" s="45"/>
      <c r="G75" s="105"/>
      <c r="H75" s="105"/>
      <c r="I75" s="105"/>
      <c r="J75" s="106"/>
      <c r="K75" s="106"/>
      <c r="L75" s="15"/>
      <c r="M75" s="15"/>
      <c r="N75" s="15"/>
      <c r="O75" s="16"/>
      <c r="P75" s="62" t="s">
        <v>2624</v>
      </c>
      <c r="Q75" s="63"/>
      <c r="R75" s="63"/>
      <c r="S75" s="63"/>
      <c r="T75" s="63"/>
      <c r="U75" s="63"/>
      <c r="V75" s="95"/>
      <c r="W75" s="17" t="s">
        <v>2622</v>
      </c>
      <c r="X75" s="186">
        <v>0.9</v>
      </c>
      <c r="Y75" s="187"/>
      <c r="Z75" s="35" t="s">
        <v>2621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7" t="s">
        <v>2622</v>
      </c>
      <c r="AN75" s="186">
        <v>1</v>
      </c>
      <c r="AO75" s="187"/>
      <c r="AP75" s="85"/>
      <c r="AQ75" s="77"/>
      <c r="AR75" s="82"/>
      <c r="AS75" s="18">
        <f>ROUND(ROUND(ROUND(L74*X75,0)*AN75,0)*(1+AQ24),0)</f>
        <v>780</v>
      </c>
      <c r="AT75" s="22"/>
    </row>
    <row r="76" spans="1:46" ht="17.100000000000001" customHeight="1">
      <c r="A76" s="4">
        <v>15</v>
      </c>
      <c r="B76" s="5">
        <v>8238</v>
      </c>
      <c r="C76" s="6" t="s">
        <v>873</v>
      </c>
      <c r="D76" s="188" t="s">
        <v>2606</v>
      </c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10"/>
      <c r="P76" s="11"/>
      <c r="Q76" s="11"/>
      <c r="R76" s="11"/>
      <c r="S76" s="11"/>
      <c r="T76" s="21"/>
      <c r="U76" s="21"/>
      <c r="V76" s="75"/>
      <c r="W76" s="11"/>
      <c r="X76" s="36"/>
      <c r="Y76" s="37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1"/>
      <c r="AN76" s="32"/>
      <c r="AO76" s="33"/>
      <c r="AP76" s="47"/>
      <c r="AQ76" s="48"/>
      <c r="AR76" s="49"/>
      <c r="AS76" s="296">
        <f>ROUND(L78*(1+AQ24),0)</f>
        <v>918</v>
      </c>
      <c r="AT76" s="22"/>
    </row>
    <row r="77" spans="1:46" ht="17.100000000000001" customHeight="1">
      <c r="A77" s="4">
        <v>15</v>
      </c>
      <c r="B77" s="5">
        <v>8239</v>
      </c>
      <c r="C77" s="6" t="s">
        <v>874</v>
      </c>
      <c r="D77" s="206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102"/>
      <c r="P77" s="14"/>
      <c r="Q77" s="15"/>
      <c r="R77" s="15"/>
      <c r="S77" s="15"/>
      <c r="T77" s="24"/>
      <c r="U77" s="24"/>
      <c r="V77" s="80"/>
      <c r="W77" s="80"/>
      <c r="X77" s="80"/>
      <c r="Y77" s="83"/>
      <c r="Z77" s="35" t="s">
        <v>2621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7" t="s">
        <v>2622</v>
      </c>
      <c r="AN77" s="186">
        <v>1</v>
      </c>
      <c r="AO77" s="187"/>
      <c r="AP77" s="29"/>
      <c r="AQ77" s="141"/>
      <c r="AR77" s="142"/>
      <c r="AS77" s="296">
        <f>ROUND(ROUND(L78*AN77,0)*(1+AQ24),0)</f>
        <v>918</v>
      </c>
      <c r="AT77" s="22"/>
    </row>
    <row r="78" spans="1:46" ht="17.100000000000001" customHeight="1">
      <c r="A78" s="4">
        <v>15</v>
      </c>
      <c r="B78" s="5">
        <v>8240</v>
      </c>
      <c r="C78" s="6" t="s">
        <v>2527</v>
      </c>
      <c r="D78" s="139"/>
      <c r="E78" s="140"/>
      <c r="F78" s="140"/>
      <c r="G78" s="103"/>
      <c r="H78" s="104"/>
      <c r="I78" s="104"/>
      <c r="J78" s="104"/>
      <c r="K78" s="104"/>
      <c r="L78" s="297">
        <f>'[1]1居宅介護(家援、日中増分)'!L77</f>
        <v>612</v>
      </c>
      <c r="M78" s="297"/>
      <c r="N78" s="9" t="s">
        <v>394</v>
      </c>
      <c r="O78" s="13"/>
      <c r="P78" s="98" t="s">
        <v>2623</v>
      </c>
      <c r="Q78" s="61"/>
      <c r="R78" s="61"/>
      <c r="S78" s="61"/>
      <c r="T78" s="61"/>
      <c r="U78" s="61"/>
      <c r="V78" s="26"/>
      <c r="W78" s="9"/>
      <c r="X78" s="19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31"/>
      <c r="AN78" s="32"/>
      <c r="AO78" s="33"/>
      <c r="AP78" s="85"/>
      <c r="AQ78" s="77"/>
      <c r="AR78" s="82"/>
      <c r="AS78" s="296">
        <f>ROUND(ROUND(L78*X79,0)*(1+AQ24),0)</f>
        <v>827</v>
      </c>
      <c r="AT78" s="22"/>
    </row>
    <row r="79" spans="1:46" ht="17.100000000000001" customHeight="1">
      <c r="A79" s="4">
        <v>15</v>
      </c>
      <c r="B79" s="5">
        <v>8241</v>
      </c>
      <c r="C79" s="6" t="s">
        <v>2528</v>
      </c>
      <c r="D79" s="44"/>
      <c r="E79" s="45"/>
      <c r="F79" s="45"/>
      <c r="G79" s="105"/>
      <c r="H79" s="105"/>
      <c r="I79" s="105"/>
      <c r="J79" s="106"/>
      <c r="K79" s="106"/>
      <c r="L79" s="15"/>
      <c r="M79" s="15"/>
      <c r="N79" s="15"/>
      <c r="O79" s="16"/>
      <c r="P79" s="62" t="s">
        <v>2624</v>
      </c>
      <c r="Q79" s="63"/>
      <c r="R79" s="63"/>
      <c r="S79" s="63"/>
      <c r="T79" s="63"/>
      <c r="U79" s="63"/>
      <c r="V79" s="95"/>
      <c r="W79" s="17" t="s">
        <v>2622</v>
      </c>
      <c r="X79" s="186">
        <v>0.9</v>
      </c>
      <c r="Y79" s="187"/>
      <c r="Z79" s="35" t="s">
        <v>2621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7" t="s">
        <v>2622</v>
      </c>
      <c r="AN79" s="186">
        <v>1</v>
      </c>
      <c r="AO79" s="187"/>
      <c r="AP79" s="85"/>
      <c r="AQ79" s="77"/>
      <c r="AR79" s="82"/>
      <c r="AS79" s="18">
        <f>ROUND(ROUND(ROUND(L78*X79,0)*AN79,0)*(1+AQ24),0)</f>
        <v>827</v>
      </c>
      <c r="AT79" s="22"/>
    </row>
    <row r="80" spans="1:46" ht="17.100000000000001" customHeight="1">
      <c r="A80" s="4">
        <v>15</v>
      </c>
      <c r="B80" s="5">
        <v>8242</v>
      </c>
      <c r="C80" s="6" t="s">
        <v>1475</v>
      </c>
      <c r="D80" s="188" t="s">
        <v>2607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10"/>
      <c r="P80" s="11"/>
      <c r="Q80" s="11"/>
      <c r="R80" s="11"/>
      <c r="S80" s="11"/>
      <c r="T80" s="21"/>
      <c r="U80" s="21"/>
      <c r="V80" s="75"/>
      <c r="W80" s="11"/>
      <c r="X80" s="36"/>
      <c r="Y80" s="3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31"/>
      <c r="AN80" s="32"/>
      <c r="AO80" s="33"/>
      <c r="AP80" s="47"/>
      <c r="AQ80" s="48"/>
      <c r="AR80" s="49"/>
      <c r="AS80" s="296">
        <f>ROUND(L82*(1+AQ24),0)</f>
        <v>969</v>
      </c>
      <c r="AT80" s="22"/>
    </row>
    <row r="81" spans="1:46" ht="17.100000000000001" customHeight="1">
      <c r="A81" s="4">
        <v>15</v>
      </c>
      <c r="B81" s="5">
        <v>8243</v>
      </c>
      <c r="C81" s="6" t="s">
        <v>1476</v>
      </c>
      <c r="D81" s="206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102"/>
      <c r="P81" s="14"/>
      <c r="Q81" s="15"/>
      <c r="R81" s="15"/>
      <c r="S81" s="15"/>
      <c r="T81" s="24"/>
      <c r="U81" s="24"/>
      <c r="V81" s="80"/>
      <c r="W81" s="80"/>
      <c r="X81" s="80"/>
      <c r="Y81" s="83"/>
      <c r="Z81" s="35" t="s">
        <v>2621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7" t="s">
        <v>2622</v>
      </c>
      <c r="AN81" s="186">
        <v>1</v>
      </c>
      <c r="AO81" s="187"/>
      <c r="AP81" s="29"/>
      <c r="AQ81" s="141"/>
      <c r="AR81" s="142"/>
      <c r="AS81" s="296">
        <f>ROUND(ROUND(L82*AN81,0)*(1+AQ24),0)</f>
        <v>969</v>
      </c>
      <c r="AT81" s="22"/>
    </row>
    <row r="82" spans="1:46" ht="17.100000000000001" customHeight="1">
      <c r="A82" s="4">
        <v>15</v>
      </c>
      <c r="B82" s="5">
        <v>8244</v>
      </c>
      <c r="C82" s="6" t="s">
        <v>2529</v>
      </c>
      <c r="D82" s="139"/>
      <c r="E82" s="140"/>
      <c r="F82" s="140"/>
      <c r="G82" s="103"/>
      <c r="H82" s="104"/>
      <c r="I82" s="104"/>
      <c r="J82" s="104"/>
      <c r="K82" s="104"/>
      <c r="L82" s="297">
        <f>'[1]1居宅介護(家援、日中増分)'!L81</f>
        <v>646</v>
      </c>
      <c r="M82" s="297"/>
      <c r="N82" s="9" t="s">
        <v>394</v>
      </c>
      <c r="O82" s="13"/>
      <c r="P82" s="98" t="s">
        <v>2623</v>
      </c>
      <c r="Q82" s="61"/>
      <c r="R82" s="61"/>
      <c r="S82" s="61"/>
      <c r="T82" s="61"/>
      <c r="U82" s="61"/>
      <c r="V82" s="26"/>
      <c r="W82" s="9"/>
      <c r="X82" s="19"/>
      <c r="Y82" s="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31"/>
      <c r="AN82" s="32"/>
      <c r="AO82" s="33"/>
      <c r="AP82" s="85"/>
      <c r="AQ82" s="77"/>
      <c r="AR82" s="82"/>
      <c r="AS82" s="296">
        <f>ROUND(ROUND(L82*X83,0)*(1+AQ24),0)</f>
        <v>872</v>
      </c>
      <c r="AT82" s="22"/>
    </row>
    <row r="83" spans="1:46" ht="17.100000000000001" customHeight="1">
      <c r="A83" s="4">
        <v>15</v>
      </c>
      <c r="B83" s="5">
        <v>8245</v>
      </c>
      <c r="C83" s="6" t="s">
        <v>2530</v>
      </c>
      <c r="D83" s="44"/>
      <c r="E83" s="45"/>
      <c r="F83" s="45"/>
      <c r="G83" s="105"/>
      <c r="H83" s="105"/>
      <c r="I83" s="105"/>
      <c r="J83" s="106"/>
      <c r="K83" s="106"/>
      <c r="L83" s="15"/>
      <c r="M83" s="15"/>
      <c r="N83" s="15"/>
      <c r="O83" s="16"/>
      <c r="P83" s="62" t="s">
        <v>2624</v>
      </c>
      <c r="Q83" s="63"/>
      <c r="R83" s="63"/>
      <c r="S83" s="63"/>
      <c r="T83" s="63"/>
      <c r="U83" s="63"/>
      <c r="V83" s="95"/>
      <c r="W83" s="17" t="s">
        <v>2622</v>
      </c>
      <c r="X83" s="186">
        <v>0.9</v>
      </c>
      <c r="Y83" s="187"/>
      <c r="Z83" s="35" t="s">
        <v>2621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7" t="s">
        <v>2622</v>
      </c>
      <c r="AN83" s="186">
        <v>1</v>
      </c>
      <c r="AO83" s="187"/>
      <c r="AP83" s="85"/>
      <c r="AQ83" s="77"/>
      <c r="AR83" s="82"/>
      <c r="AS83" s="18">
        <f>ROUND(ROUND(ROUND(L82*X83,0)*AN83,0)*(1+AQ24),0)</f>
        <v>872</v>
      </c>
      <c r="AT83" s="22"/>
    </row>
    <row r="84" spans="1:46" ht="17.100000000000001" customHeight="1">
      <c r="A84" s="4">
        <v>15</v>
      </c>
      <c r="B84" s="5">
        <v>8246</v>
      </c>
      <c r="C84" s="6" t="s">
        <v>875</v>
      </c>
      <c r="D84" s="188" t="s">
        <v>2608</v>
      </c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10"/>
      <c r="P84" s="11"/>
      <c r="Q84" s="11"/>
      <c r="R84" s="11"/>
      <c r="S84" s="11"/>
      <c r="T84" s="21"/>
      <c r="U84" s="21"/>
      <c r="V84" s="75"/>
      <c r="W84" s="11"/>
      <c r="X84" s="36"/>
      <c r="Y84" s="3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31"/>
      <c r="AN84" s="32"/>
      <c r="AO84" s="33"/>
      <c r="AP84" s="85"/>
      <c r="AQ84" s="77"/>
      <c r="AR84" s="82"/>
      <c r="AS84" s="296">
        <f>ROUND(L86*(1+AQ24),0)</f>
        <v>1020</v>
      </c>
      <c r="AT84" s="22"/>
    </row>
    <row r="85" spans="1:46" ht="17.100000000000001" customHeight="1">
      <c r="A85" s="4">
        <v>15</v>
      </c>
      <c r="B85" s="5">
        <v>8247</v>
      </c>
      <c r="C85" s="6" t="s">
        <v>876</v>
      </c>
      <c r="D85" s="206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102"/>
      <c r="P85" s="14"/>
      <c r="Q85" s="15"/>
      <c r="R85" s="15"/>
      <c r="S85" s="15"/>
      <c r="T85" s="24"/>
      <c r="U85" s="24"/>
      <c r="V85" s="80"/>
      <c r="W85" s="80"/>
      <c r="X85" s="80"/>
      <c r="Y85" s="83"/>
      <c r="Z85" s="35" t="s">
        <v>2621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7" t="s">
        <v>2622</v>
      </c>
      <c r="AN85" s="186">
        <v>1</v>
      </c>
      <c r="AO85" s="187"/>
      <c r="AP85" s="85"/>
      <c r="AQ85" s="77"/>
      <c r="AR85" s="82"/>
      <c r="AS85" s="296">
        <f>ROUND(ROUND(L86*AN85,0)*(1+AQ24),0)</f>
        <v>1020</v>
      </c>
      <c r="AT85" s="22"/>
    </row>
    <row r="86" spans="1:46" ht="17.100000000000001" customHeight="1">
      <c r="A86" s="4">
        <v>15</v>
      </c>
      <c r="B86" s="5">
        <v>8248</v>
      </c>
      <c r="C86" s="6" t="s">
        <v>2531</v>
      </c>
      <c r="D86" s="139"/>
      <c r="E86" s="140"/>
      <c r="F86" s="140"/>
      <c r="G86" s="103"/>
      <c r="H86" s="104"/>
      <c r="I86" s="104"/>
      <c r="J86" s="104"/>
      <c r="K86" s="104"/>
      <c r="L86" s="297">
        <f>'[1]1居宅介護(家援、日中増分)'!L85</f>
        <v>680</v>
      </c>
      <c r="M86" s="297"/>
      <c r="N86" s="9" t="s">
        <v>394</v>
      </c>
      <c r="O86" s="13"/>
      <c r="P86" s="98" t="s">
        <v>2623</v>
      </c>
      <c r="Q86" s="61"/>
      <c r="R86" s="61"/>
      <c r="S86" s="61"/>
      <c r="T86" s="61"/>
      <c r="U86" s="61"/>
      <c r="V86" s="26"/>
      <c r="W86" s="9"/>
      <c r="X86" s="19"/>
      <c r="Y86" s="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31"/>
      <c r="AN86" s="32"/>
      <c r="AO86" s="33"/>
      <c r="AP86" s="85"/>
      <c r="AQ86" s="77"/>
      <c r="AR86" s="82"/>
      <c r="AS86" s="296">
        <f>ROUND(ROUND(L86*X87,0)*(1+AQ24),0)</f>
        <v>918</v>
      </c>
      <c r="AT86" s="22"/>
    </row>
    <row r="87" spans="1:46" ht="17.100000000000001" customHeight="1">
      <c r="A87" s="4">
        <v>15</v>
      </c>
      <c r="B87" s="5">
        <v>8249</v>
      </c>
      <c r="C87" s="6" t="s">
        <v>2532</v>
      </c>
      <c r="D87" s="44"/>
      <c r="E87" s="45"/>
      <c r="F87" s="45"/>
      <c r="G87" s="105"/>
      <c r="H87" s="105"/>
      <c r="I87" s="105"/>
      <c r="J87" s="106"/>
      <c r="K87" s="106"/>
      <c r="L87" s="15"/>
      <c r="M87" s="15"/>
      <c r="N87" s="15"/>
      <c r="O87" s="16"/>
      <c r="P87" s="62" t="s">
        <v>2624</v>
      </c>
      <c r="Q87" s="63"/>
      <c r="R87" s="63"/>
      <c r="S87" s="63"/>
      <c r="T87" s="63"/>
      <c r="U87" s="63"/>
      <c r="V87" s="95"/>
      <c r="W87" s="17" t="s">
        <v>2622</v>
      </c>
      <c r="X87" s="186">
        <v>0.9</v>
      </c>
      <c r="Y87" s="187"/>
      <c r="Z87" s="35" t="s">
        <v>2621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7" t="s">
        <v>2622</v>
      </c>
      <c r="AN87" s="186">
        <v>1</v>
      </c>
      <c r="AO87" s="187"/>
      <c r="AP87" s="34"/>
      <c r="AQ87" s="30"/>
      <c r="AR87" s="31"/>
      <c r="AS87" s="18">
        <f>ROUND(ROUND(ROUND(L86*X87,0)*AN87,0)*(1+AQ24),0)</f>
        <v>918</v>
      </c>
      <c r="AT87" s="22"/>
    </row>
    <row r="88" spans="1:46" ht="17.100000000000001" customHeight="1">
      <c r="A88" s="4">
        <v>15</v>
      </c>
      <c r="B88" s="5">
        <v>8250</v>
      </c>
      <c r="C88" s="6" t="s">
        <v>1477</v>
      </c>
      <c r="D88" s="188" t="s">
        <v>2609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10"/>
      <c r="P88" s="11"/>
      <c r="Q88" s="11"/>
      <c r="R88" s="11"/>
      <c r="S88" s="11"/>
      <c r="T88" s="21"/>
      <c r="U88" s="21"/>
      <c r="V88" s="75"/>
      <c r="W88" s="11"/>
      <c r="X88" s="36"/>
      <c r="Y88" s="3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31"/>
      <c r="AN88" s="32"/>
      <c r="AO88" s="33"/>
      <c r="AP88" s="43"/>
      <c r="AQ88" s="141"/>
      <c r="AR88" s="142"/>
      <c r="AS88" s="296">
        <f>ROUND(L90*(1+AQ24),0)</f>
        <v>1071</v>
      </c>
      <c r="AT88" s="22"/>
    </row>
    <row r="89" spans="1:46" ht="17.100000000000001" customHeight="1">
      <c r="A89" s="4">
        <v>15</v>
      </c>
      <c r="B89" s="5">
        <v>8251</v>
      </c>
      <c r="C89" s="6" t="s">
        <v>1478</v>
      </c>
      <c r="D89" s="206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102"/>
      <c r="P89" s="14"/>
      <c r="Q89" s="15"/>
      <c r="R89" s="15"/>
      <c r="S89" s="15"/>
      <c r="T89" s="24"/>
      <c r="U89" s="24"/>
      <c r="V89" s="80"/>
      <c r="W89" s="80"/>
      <c r="X89" s="80"/>
      <c r="Y89" s="83"/>
      <c r="Z89" s="35" t="s">
        <v>2621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7" t="s">
        <v>2622</v>
      </c>
      <c r="AN89" s="186">
        <v>1</v>
      </c>
      <c r="AO89" s="187"/>
      <c r="AP89" s="34"/>
      <c r="AQ89" s="30"/>
      <c r="AR89" s="31"/>
      <c r="AS89" s="296">
        <f>ROUND(ROUND(L90*AN89,0)*(1+AQ24),0)</f>
        <v>1071</v>
      </c>
      <c r="AT89" s="22"/>
    </row>
    <row r="90" spans="1:46" ht="17.100000000000001" customHeight="1">
      <c r="A90" s="4">
        <v>15</v>
      </c>
      <c r="B90" s="5">
        <v>8252</v>
      </c>
      <c r="C90" s="6" t="s">
        <v>2533</v>
      </c>
      <c r="D90" s="139"/>
      <c r="E90" s="140"/>
      <c r="F90" s="140"/>
      <c r="G90" s="103"/>
      <c r="H90" s="104"/>
      <c r="I90" s="104"/>
      <c r="J90" s="104"/>
      <c r="K90" s="104"/>
      <c r="L90" s="297">
        <f>'[1]1居宅介護(家援、日中増分)'!L89</f>
        <v>714</v>
      </c>
      <c r="M90" s="297"/>
      <c r="N90" s="9" t="s">
        <v>394</v>
      </c>
      <c r="O90" s="13"/>
      <c r="P90" s="98" t="s">
        <v>2623</v>
      </c>
      <c r="Q90" s="61"/>
      <c r="R90" s="61"/>
      <c r="S90" s="61"/>
      <c r="T90" s="61"/>
      <c r="U90" s="61"/>
      <c r="V90" s="26"/>
      <c r="W90" s="9"/>
      <c r="X90" s="19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31"/>
      <c r="AN90" s="32"/>
      <c r="AO90" s="33"/>
      <c r="AP90" s="43"/>
      <c r="AQ90" s="141"/>
      <c r="AR90" s="142"/>
      <c r="AS90" s="296">
        <f>ROUND(ROUND(L90*X91,0)*(1+AQ24),0)</f>
        <v>965</v>
      </c>
      <c r="AT90" s="22"/>
    </row>
    <row r="91" spans="1:46" ht="17.100000000000001" customHeight="1">
      <c r="A91" s="4">
        <v>15</v>
      </c>
      <c r="B91" s="5">
        <v>8253</v>
      </c>
      <c r="C91" s="6" t="s">
        <v>2534</v>
      </c>
      <c r="D91" s="44"/>
      <c r="E91" s="45"/>
      <c r="F91" s="45"/>
      <c r="G91" s="105"/>
      <c r="H91" s="105"/>
      <c r="I91" s="105"/>
      <c r="J91" s="106"/>
      <c r="K91" s="106"/>
      <c r="L91" s="15"/>
      <c r="M91" s="15"/>
      <c r="N91" s="15"/>
      <c r="O91" s="16"/>
      <c r="P91" s="62" t="s">
        <v>2624</v>
      </c>
      <c r="Q91" s="63"/>
      <c r="R91" s="63"/>
      <c r="S91" s="63"/>
      <c r="T91" s="63"/>
      <c r="U91" s="63"/>
      <c r="V91" s="95"/>
      <c r="W91" s="17" t="s">
        <v>2622</v>
      </c>
      <c r="X91" s="186">
        <v>0.9</v>
      </c>
      <c r="Y91" s="187"/>
      <c r="Z91" s="35" t="s">
        <v>2621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7" t="s">
        <v>2622</v>
      </c>
      <c r="AN91" s="186">
        <v>1</v>
      </c>
      <c r="AO91" s="187"/>
      <c r="AP91" s="34"/>
      <c r="AQ91" s="30"/>
      <c r="AR91" s="31"/>
      <c r="AS91" s="18">
        <f>ROUND(ROUND(ROUND(L90*X91,0)*AN91,0)*(1+AQ24),0)</f>
        <v>965</v>
      </c>
      <c r="AT91" s="22"/>
    </row>
    <row r="92" spans="1:46" ht="17.100000000000001" customHeight="1">
      <c r="A92" s="4">
        <v>15</v>
      </c>
      <c r="B92" s="5">
        <v>8254</v>
      </c>
      <c r="C92" s="6" t="s">
        <v>877</v>
      </c>
      <c r="D92" s="188" t="s">
        <v>2610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10"/>
      <c r="P92" s="11"/>
      <c r="Q92" s="11"/>
      <c r="R92" s="11"/>
      <c r="S92" s="11"/>
      <c r="T92" s="21"/>
      <c r="U92" s="21"/>
      <c r="V92" s="75"/>
      <c r="W92" s="11"/>
      <c r="X92" s="36"/>
      <c r="Y92" s="3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31"/>
      <c r="AN92" s="32"/>
      <c r="AO92" s="33"/>
      <c r="AP92" s="43"/>
      <c r="AQ92" s="141"/>
      <c r="AR92" s="142"/>
      <c r="AS92" s="296">
        <f>ROUND(L94*(1+AQ24),0)</f>
        <v>1122</v>
      </c>
      <c r="AT92" s="22"/>
    </row>
    <row r="93" spans="1:46" ht="17.100000000000001" customHeight="1">
      <c r="A93" s="4">
        <v>15</v>
      </c>
      <c r="B93" s="5">
        <v>8255</v>
      </c>
      <c r="C93" s="6" t="s">
        <v>878</v>
      </c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102"/>
      <c r="P93" s="14"/>
      <c r="Q93" s="15"/>
      <c r="R93" s="15"/>
      <c r="S93" s="15"/>
      <c r="T93" s="24"/>
      <c r="U93" s="24"/>
      <c r="V93" s="80"/>
      <c r="W93" s="80"/>
      <c r="X93" s="80"/>
      <c r="Y93" s="83"/>
      <c r="Z93" s="35" t="s">
        <v>2621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7" t="s">
        <v>2622</v>
      </c>
      <c r="AN93" s="186">
        <v>1</v>
      </c>
      <c r="AO93" s="187"/>
      <c r="AP93" s="34"/>
      <c r="AQ93" s="30"/>
      <c r="AR93" s="31"/>
      <c r="AS93" s="296">
        <f>ROUND(ROUND(L94*AN93,0)*(1+AQ24),0)</f>
        <v>1122</v>
      </c>
      <c r="AT93" s="22"/>
    </row>
    <row r="94" spans="1:46" ht="17.100000000000001" customHeight="1">
      <c r="A94" s="4">
        <v>15</v>
      </c>
      <c r="B94" s="5">
        <v>8256</v>
      </c>
      <c r="C94" s="6" t="s">
        <v>2535</v>
      </c>
      <c r="D94" s="139"/>
      <c r="E94" s="140"/>
      <c r="F94" s="140"/>
      <c r="G94" s="103"/>
      <c r="H94" s="104"/>
      <c r="I94" s="104"/>
      <c r="J94" s="104"/>
      <c r="K94" s="104"/>
      <c r="L94" s="297">
        <f>'[1]1居宅介護(家援、日中増分)'!L93</f>
        <v>748</v>
      </c>
      <c r="M94" s="297"/>
      <c r="N94" s="9" t="s">
        <v>394</v>
      </c>
      <c r="O94" s="13"/>
      <c r="P94" s="98" t="s">
        <v>2623</v>
      </c>
      <c r="Q94" s="61"/>
      <c r="R94" s="61"/>
      <c r="S94" s="61"/>
      <c r="T94" s="61"/>
      <c r="U94" s="61"/>
      <c r="V94" s="26"/>
      <c r="W94" s="9"/>
      <c r="X94" s="19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31"/>
      <c r="AN94" s="32"/>
      <c r="AO94" s="33"/>
      <c r="AP94" s="43"/>
      <c r="AQ94" s="141"/>
      <c r="AR94" s="142"/>
      <c r="AS94" s="296">
        <f>ROUND(ROUND(L94*X95,0)*(1+AQ24),0)</f>
        <v>1010</v>
      </c>
      <c r="AT94" s="22"/>
    </row>
    <row r="95" spans="1:46" ht="17.100000000000001" customHeight="1">
      <c r="A95" s="4">
        <v>15</v>
      </c>
      <c r="B95" s="5">
        <v>8257</v>
      </c>
      <c r="C95" s="6" t="s">
        <v>2536</v>
      </c>
      <c r="D95" s="44"/>
      <c r="E95" s="45"/>
      <c r="F95" s="45"/>
      <c r="G95" s="105"/>
      <c r="H95" s="105"/>
      <c r="I95" s="105"/>
      <c r="J95" s="106"/>
      <c r="K95" s="106"/>
      <c r="L95" s="15"/>
      <c r="M95" s="15"/>
      <c r="N95" s="15"/>
      <c r="O95" s="16"/>
      <c r="P95" s="62" t="s">
        <v>2624</v>
      </c>
      <c r="Q95" s="63"/>
      <c r="R95" s="63"/>
      <c r="S95" s="63"/>
      <c r="T95" s="63"/>
      <c r="U95" s="63"/>
      <c r="V95" s="95"/>
      <c r="W95" s="17" t="s">
        <v>2622</v>
      </c>
      <c r="X95" s="186">
        <v>0.9</v>
      </c>
      <c r="Y95" s="187"/>
      <c r="Z95" s="35" t="s">
        <v>2621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7" t="s">
        <v>2622</v>
      </c>
      <c r="AN95" s="186">
        <v>1</v>
      </c>
      <c r="AO95" s="187"/>
      <c r="AP95" s="34"/>
      <c r="AQ95" s="30"/>
      <c r="AR95" s="31"/>
      <c r="AS95" s="18">
        <f>ROUND(ROUND(ROUND(L94*X95,0)*AN95,0)*(1+AQ24),0)</f>
        <v>1010</v>
      </c>
      <c r="AT95" s="22"/>
    </row>
    <row r="96" spans="1:46" ht="17.100000000000001" customHeight="1">
      <c r="A96" s="4">
        <v>15</v>
      </c>
      <c r="B96" s="5">
        <v>8258</v>
      </c>
      <c r="C96" s="6" t="s">
        <v>1479</v>
      </c>
      <c r="D96" s="188" t="s">
        <v>2611</v>
      </c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10"/>
      <c r="P96" s="11"/>
      <c r="Q96" s="11"/>
      <c r="R96" s="11"/>
      <c r="S96" s="11"/>
      <c r="T96" s="21"/>
      <c r="U96" s="21"/>
      <c r="V96" s="75"/>
      <c r="W96" s="11"/>
      <c r="X96" s="36"/>
      <c r="Y96" s="3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31"/>
      <c r="AN96" s="32"/>
      <c r="AO96" s="33"/>
      <c r="AP96" s="43"/>
      <c r="AQ96" s="141"/>
      <c r="AR96" s="142"/>
      <c r="AS96" s="296">
        <f>ROUND(L98*(1+AQ24),0)</f>
        <v>1173</v>
      </c>
      <c r="AT96" s="22"/>
    </row>
    <row r="97" spans="1:47" ht="17.100000000000001" customHeight="1">
      <c r="A97" s="4">
        <v>15</v>
      </c>
      <c r="B97" s="5">
        <v>8259</v>
      </c>
      <c r="C97" s="6" t="s">
        <v>1480</v>
      </c>
      <c r="D97" s="206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102"/>
      <c r="P97" s="14"/>
      <c r="Q97" s="15"/>
      <c r="R97" s="15"/>
      <c r="S97" s="15"/>
      <c r="T97" s="24"/>
      <c r="U97" s="24"/>
      <c r="V97" s="80"/>
      <c r="W97" s="80"/>
      <c r="X97" s="80"/>
      <c r="Y97" s="83"/>
      <c r="Z97" s="35" t="s">
        <v>2621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7" t="s">
        <v>2622</v>
      </c>
      <c r="AN97" s="186">
        <v>1</v>
      </c>
      <c r="AO97" s="187"/>
      <c r="AP97" s="34"/>
      <c r="AQ97" s="30"/>
      <c r="AR97" s="31"/>
      <c r="AS97" s="296">
        <f>ROUND(ROUND(L98*AN97,0)*(1+AQ24),0)</f>
        <v>1173</v>
      </c>
      <c r="AT97" s="22"/>
    </row>
    <row r="98" spans="1:47" ht="17.100000000000001" customHeight="1">
      <c r="A98" s="4">
        <v>15</v>
      </c>
      <c r="B98" s="5">
        <v>8260</v>
      </c>
      <c r="C98" s="6" t="s">
        <v>2537</v>
      </c>
      <c r="D98" s="139"/>
      <c r="E98" s="140"/>
      <c r="F98" s="140"/>
      <c r="G98" s="103"/>
      <c r="H98" s="104"/>
      <c r="I98" s="104"/>
      <c r="J98" s="104"/>
      <c r="K98" s="104"/>
      <c r="L98" s="297">
        <f>'[1]1居宅介護(家援、日中増分)'!L97</f>
        <v>782</v>
      </c>
      <c r="M98" s="297"/>
      <c r="N98" s="9" t="s">
        <v>394</v>
      </c>
      <c r="O98" s="13"/>
      <c r="P98" s="98" t="s">
        <v>2623</v>
      </c>
      <c r="Q98" s="61"/>
      <c r="R98" s="61"/>
      <c r="S98" s="61"/>
      <c r="T98" s="61"/>
      <c r="U98" s="61"/>
      <c r="V98" s="26"/>
      <c r="W98" s="9"/>
      <c r="X98" s="19"/>
      <c r="Y98" s="39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31"/>
      <c r="AN98" s="32"/>
      <c r="AO98" s="33"/>
      <c r="AP98" s="43"/>
      <c r="AQ98" s="141"/>
      <c r="AR98" s="142"/>
      <c r="AS98" s="296">
        <f>ROUND(ROUND(L98*X99,0)*(1+AQ24),0)</f>
        <v>1056</v>
      </c>
      <c r="AT98" s="22"/>
    </row>
    <row r="99" spans="1:47" ht="17.100000000000001" customHeight="1">
      <c r="A99" s="4">
        <v>15</v>
      </c>
      <c r="B99" s="5">
        <v>8261</v>
      </c>
      <c r="C99" s="6" t="s">
        <v>2538</v>
      </c>
      <c r="D99" s="44"/>
      <c r="E99" s="45"/>
      <c r="F99" s="45"/>
      <c r="G99" s="105"/>
      <c r="H99" s="105"/>
      <c r="I99" s="105"/>
      <c r="J99" s="106"/>
      <c r="K99" s="106"/>
      <c r="L99" s="15"/>
      <c r="M99" s="15"/>
      <c r="N99" s="15"/>
      <c r="O99" s="16"/>
      <c r="P99" s="62" t="s">
        <v>2624</v>
      </c>
      <c r="Q99" s="63"/>
      <c r="R99" s="63"/>
      <c r="S99" s="63"/>
      <c r="T99" s="63"/>
      <c r="U99" s="63"/>
      <c r="V99" s="95"/>
      <c r="W99" s="17" t="s">
        <v>2622</v>
      </c>
      <c r="X99" s="186">
        <v>0.9</v>
      </c>
      <c r="Y99" s="187"/>
      <c r="Z99" s="35" t="s">
        <v>2621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7" t="s">
        <v>2622</v>
      </c>
      <c r="AN99" s="186">
        <v>1</v>
      </c>
      <c r="AO99" s="187"/>
      <c r="AP99" s="90"/>
      <c r="AQ99" s="89"/>
      <c r="AR99" s="91"/>
      <c r="AS99" s="18">
        <f>ROUND(ROUND(ROUND(L98*X99,0)*AN99,0)*(1+AQ24),0)</f>
        <v>1056</v>
      </c>
      <c r="AT99" s="183"/>
    </row>
    <row r="100" spans="1:47" ht="51" customHeight="1">
      <c r="A100" s="87"/>
      <c r="B100" s="87"/>
      <c r="C100" s="15"/>
      <c r="D100" s="45"/>
      <c r="E100" s="45"/>
      <c r="F100" s="45"/>
      <c r="G100" s="92"/>
      <c r="H100" s="92"/>
      <c r="I100" s="92"/>
      <c r="J100" s="80"/>
      <c r="K100" s="80"/>
      <c r="L100" s="15"/>
      <c r="M100" s="15"/>
      <c r="N100" s="15"/>
      <c r="O100" s="15"/>
      <c r="P100" s="63"/>
      <c r="Q100" s="63"/>
      <c r="R100" s="63"/>
      <c r="S100" s="63"/>
      <c r="T100" s="63"/>
      <c r="U100" s="63"/>
      <c r="V100" s="95"/>
      <c r="W100" s="17"/>
      <c r="X100" s="135"/>
      <c r="Y100" s="135"/>
      <c r="Z100" s="3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7"/>
      <c r="AN100" s="135"/>
      <c r="AO100" s="135"/>
      <c r="AP100" s="89"/>
      <c r="AQ100" s="89"/>
      <c r="AR100" s="89"/>
      <c r="AS100" s="88"/>
      <c r="AT100" s="86"/>
    </row>
    <row r="101" spans="1:47" ht="17.100000000000001" customHeight="1">
      <c r="A101" s="1" t="s">
        <v>2626</v>
      </c>
      <c r="B101" s="73"/>
      <c r="C101" s="155" t="s">
        <v>387</v>
      </c>
      <c r="D101" s="74"/>
      <c r="E101" s="75"/>
      <c r="F101" s="75"/>
      <c r="G101" s="75"/>
      <c r="H101" s="75"/>
      <c r="I101" s="75"/>
      <c r="J101" s="75"/>
      <c r="K101" s="11"/>
      <c r="L101" s="11"/>
      <c r="M101" s="11"/>
      <c r="N101" s="11"/>
      <c r="O101" s="11"/>
      <c r="P101" s="11"/>
      <c r="Q101" s="75"/>
      <c r="R101" s="75"/>
      <c r="S101" s="75"/>
      <c r="T101" s="7"/>
      <c r="U101" s="76"/>
      <c r="V101" s="76"/>
      <c r="W101" s="75"/>
      <c r="X101" s="151" t="s">
        <v>2627</v>
      </c>
      <c r="Y101" s="76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184" t="s">
        <v>388</v>
      </c>
      <c r="AT101" s="184" t="s">
        <v>389</v>
      </c>
      <c r="AU101" s="77"/>
    </row>
    <row r="102" spans="1:47" ht="17.100000000000001" customHeight="1">
      <c r="A102" s="2" t="s">
        <v>390</v>
      </c>
      <c r="B102" s="3" t="s">
        <v>391</v>
      </c>
      <c r="C102" s="16"/>
      <c r="D102" s="79"/>
      <c r="E102" s="80"/>
      <c r="F102" s="80"/>
      <c r="G102" s="80"/>
      <c r="H102" s="80"/>
      <c r="I102" s="80"/>
      <c r="J102" s="80"/>
      <c r="K102" s="15"/>
      <c r="L102" s="15"/>
      <c r="M102" s="15"/>
      <c r="N102" s="15"/>
      <c r="O102" s="15"/>
      <c r="P102" s="15"/>
      <c r="Q102" s="80"/>
      <c r="R102" s="80"/>
      <c r="S102" s="80"/>
      <c r="T102" s="80"/>
      <c r="U102" s="81"/>
      <c r="V102" s="81"/>
      <c r="W102" s="80"/>
      <c r="X102" s="81"/>
      <c r="Y102" s="81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185" t="s">
        <v>392</v>
      </c>
      <c r="AT102" s="185" t="s">
        <v>393</v>
      </c>
      <c r="AU102" s="77"/>
    </row>
    <row r="103" spans="1:47" ht="17.100000000000001" customHeight="1">
      <c r="A103" s="4">
        <v>15</v>
      </c>
      <c r="B103" s="5">
        <v>8262</v>
      </c>
      <c r="C103" s="6" t="s">
        <v>879</v>
      </c>
      <c r="D103" s="192" t="s">
        <v>1512</v>
      </c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10"/>
      <c r="P103" s="11"/>
      <c r="Q103" s="11"/>
      <c r="R103" s="11"/>
      <c r="S103" s="11"/>
      <c r="T103" s="21"/>
      <c r="U103" s="21"/>
      <c r="V103" s="75"/>
      <c r="W103" s="11"/>
      <c r="X103" s="36"/>
      <c r="Y103" s="37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31"/>
      <c r="AN103" s="32"/>
      <c r="AO103" s="33"/>
      <c r="AP103" s="43"/>
      <c r="AQ103" s="141"/>
      <c r="AR103" s="142"/>
      <c r="AS103" s="296">
        <f>ROUND(L105*(1+AQ24),0)</f>
        <v>1224</v>
      </c>
      <c r="AT103" s="182" t="s">
        <v>2613</v>
      </c>
    </row>
    <row r="104" spans="1:47" ht="17.100000000000001" customHeight="1">
      <c r="A104" s="4">
        <v>15</v>
      </c>
      <c r="B104" s="5">
        <v>8263</v>
      </c>
      <c r="C104" s="6" t="s">
        <v>880</v>
      </c>
      <c r="D104" s="228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82"/>
      <c r="P104" s="14"/>
      <c r="Q104" s="15"/>
      <c r="R104" s="15"/>
      <c r="S104" s="15"/>
      <c r="T104" s="24"/>
      <c r="U104" s="24"/>
      <c r="V104" s="80"/>
      <c r="W104" s="80"/>
      <c r="X104" s="80"/>
      <c r="Y104" s="83"/>
      <c r="Z104" s="35" t="s">
        <v>2621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7" t="s">
        <v>2622</v>
      </c>
      <c r="AN104" s="186">
        <v>1</v>
      </c>
      <c r="AO104" s="187"/>
      <c r="AP104" s="29"/>
      <c r="AQ104" s="30"/>
      <c r="AR104" s="31"/>
      <c r="AS104" s="296">
        <f>ROUND(ROUND(L105*AN104,0)*(1+AQ24),0)</f>
        <v>1224</v>
      </c>
      <c r="AT104" s="22"/>
    </row>
    <row r="105" spans="1:47" ht="17.100000000000001" customHeight="1">
      <c r="A105" s="4">
        <v>15</v>
      </c>
      <c r="B105" s="5">
        <v>8264</v>
      </c>
      <c r="C105" s="6" t="s">
        <v>2539</v>
      </c>
      <c r="D105" s="139"/>
      <c r="E105" s="140"/>
      <c r="F105" s="140"/>
      <c r="G105" s="96"/>
      <c r="K105" s="78"/>
      <c r="L105" s="297">
        <v>816</v>
      </c>
      <c r="M105" s="297"/>
      <c r="N105" s="9" t="s">
        <v>394</v>
      </c>
      <c r="O105" s="13"/>
      <c r="P105" s="98" t="s">
        <v>2623</v>
      </c>
      <c r="Q105" s="61"/>
      <c r="R105" s="61"/>
      <c r="S105" s="61"/>
      <c r="T105" s="61"/>
      <c r="U105" s="61"/>
      <c r="V105" s="26"/>
      <c r="W105" s="9"/>
      <c r="X105" s="19"/>
      <c r="Y105" s="39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31"/>
      <c r="AN105" s="32"/>
      <c r="AO105" s="33"/>
      <c r="AP105" s="85"/>
      <c r="AQ105" s="77"/>
      <c r="AR105" s="82"/>
      <c r="AS105" s="296">
        <f>ROUND(ROUND(L105*X106,0)*(1+AQ24),0)</f>
        <v>1101</v>
      </c>
      <c r="AT105" s="22"/>
    </row>
    <row r="106" spans="1:47" ht="17.100000000000001" customHeight="1">
      <c r="A106" s="4">
        <v>15</v>
      </c>
      <c r="B106" s="5">
        <v>8265</v>
      </c>
      <c r="C106" s="6" t="s">
        <v>2540</v>
      </c>
      <c r="D106" s="44"/>
      <c r="E106" s="45"/>
      <c r="F106" s="45"/>
      <c r="G106" s="92"/>
      <c r="H106" s="92"/>
      <c r="I106" s="92"/>
      <c r="J106" s="80"/>
      <c r="K106" s="80"/>
      <c r="L106" s="15"/>
      <c r="M106" s="15"/>
      <c r="N106" s="15"/>
      <c r="O106" s="16"/>
      <c r="P106" s="62" t="s">
        <v>2624</v>
      </c>
      <c r="Q106" s="63"/>
      <c r="R106" s="63"/>
      <c r="S106" s="63"/>
      <c r="T106" s="63"/>
      <c r="U106" s="63"/>
      <c r="V106" s="95"/>
      <c r="W106" s="17" t="s">
        <v>2622</v>
      </c>
      <c r="X106" s="186">
        <v>0.9</v>
      </c>
      <c r="Y106" s="187"/>
      <c r="Z106" s="35" t="s">
        <v>2621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7" t="s">
        <v>2622</v>
      </c>
      <c r="AN106" s="186">
        <v>1</v>
      </c>
      <c r="AO106" s="187"/>
      <c r="AP106" s="85"/>
      <c r="AQ106" s="77"/>
      <c r="AR106" s="82"/>
      <c r="AS106" s="18">
        <f>ROUND(ROUND(ROUND(L105*X106,0)*AN106,0)*(1+AQ24),0)</f>
        <v>1101</v>
      </c>
      <c r="AT106" s="22"/>
    </row>
    <row r="107" spans="1:47" ht="17.100000000000001" customHeight="1">
      <c r="A107" s="4">
        <v>15</v>
      </c>
      <c r="B107" s="5">
        <v>8266</v>
      </c>
      <c r="C107" s="6" t="s">
        <v>1481</v>
      </c>
      <c r="D107" s="192" t="s">
        <v>1513</v>
      </c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10"/>
      <c r="P107" s="11"/>
      <c r="Q107" s="11"/>
      <c r="R107" s="11"/>
      <c r="S107" s="11"/>
      <c r="T107" s="21"/>
      <c r="U107" s="21"/>
      <c r="V107" s="75"/>
      <c r="W107" s="11"/>
      <c r="X107" s="36"/>
      <c r="Y107" s="37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31"/>
      <c r="AN107" s="32"/>
      <c r="AO107" s="33"/>
      <c r="AP107" s="85"/>
      <c r="AQ107" s="77"/>
      <c r="AR107" s="82"/>
      <c r="AS107" s="296">
        <f>ROUND(L109*(1+AQ24),0)</f>
        <v>1275</v>
      </c>
      <c r="AT107" s="22"/>
    </row>
    <row r="108" spans="1:47" ht="17.100000000000001" customHeight="1">
      <c r="A108" s="4">
        <v>15</v>
      </c>
      <c r="B108" s="5">
        <v>8267</v>
      </c>
      <c r="C108" s="6" t="s">
        <v>1482</v>
      </c>
      <c r="D108" s="228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82"/>
      <c r="P108" s="14"/>
      <c r="Q108" s="15"/>
      <c r="R108" s="15"/>
      <c r="S108" s="15"/>
      <c r="T108" s="24"/>
      <c r="U108" s="24"/>
      <c r="V108" s="80"/>
      <c r="W108" s="80"/>
      <c r="X108" s="80"/>
      <c r="Y108" s="83"/>
      <c r="Z108" s="35" t="s">
        <v>2621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7" t="s">
        <v>2622</v>
      </c>
      <c r="AN108" s="186">
        <v>1</v>
      </c>
      <c r="AO108" s="187"/>
      <c r="AP108" s="85"/>
      <c r="AQ108" s="77"/>
      <c r="AR108" s="82"/>
      <c r="AS108" s="296">
        <f>ROUND(ROUND(L109*AN108,0)*(1+AQ24),0)</f>
        <v>1275</v>
      </c>
      <c r="AT108" s="22"/>
    </row>
    <row r="109" spans="1:47" ht="17.100000000000001" customHeight="1">
      <c r="A109" s="4">
        <v>15</v>
      </c>
      <c r="B109" s="5">
        <v>8268</v>
      </c>
      <c r="C109" s="6" t="s">
        <v>2541</v>
      </c>
      <c r="D109" s="139"/>
      <c r="E109" s="140"/>
      <c r="F109" s="140"/>
      <c r="G109" s="96"/>
      <c r="K109" s="78"/>
      <c r="L109" s="297">
        <v>850</v>
      </c>
      <c r="M109" s="297"/>
      <c r="N109" s="9" t="s">
        <v>394</v>
      </c>
      <c r="O109" s="13"/>
      <c r="P109" s="98" t="s">
        <v>2623</v>
      </c>
      <c r="Q109" s="61"/>
      <c r="R109" s="61"/>
      <c r="S109" s="61"/>
      <c r="T109" s="61"/>
      <c r="U109" s="61"/>
      <c r="V109" s="26"/>
      <c r="W109" s="9"/>
      <c r="X109" s="19"/>
      <c r="Y109" s="39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31"/>
      <c r="AN109" s="32"/>
      <c r="AO109" s="33"/>
      <c r="AP109" s="85"/>
      <c r="AQ109" s="77"/>
      <c r="AR109" s="82"/>
      <c r="AS109" s="296">
        <f>ROUND(ROUND(L109*X110,0)*(1+AQ24),0)</f>
        <v>1148</v>
      </c>
      <c r="AT109" s="22"/>
    </row>
    <row r="110" spans="1:47" ht="17.100000000000001" customHeight="1">
      <c r="A110" s="4">
        <v>15</v>
      </c>
      <c r="B110" s="5">
        <v>8269</v>
      </c>
      <c r="C110" s="6" t="s">
        <v>2542</v>
      </c>
      <c r="D110" s="44"/>
      <c r="E110" s="45"/>
      <c r="F110" s="45"/>
      <c r="G110" s="92"/>
      <c r="H110" s="92"/>
      <c r="I110" s="92"/>
      <c r="J110" s="80"/>
      <c r="K110" s="80"/>
      <c r="L110" s="15"/>
      <c r="M110" s="15"/>
      <c r="N110" s="15"/>
      <c r="O110" s="16"/>
      <c r="P110" s="62" t="s">
        <v>2624</v>
      </c>
      <c r="Q110" s="63"/>
      <c r="R110" s="63"/>
      <c r="S110" s="63"/>
      <c r="T110" s="63"/>
      <c r="U110" s="63"/>
      <c r="V110" s="95"/>
      <c r="W110" s="17" t="s">
        <v>2622</v>
      </c>
      <c r="X110" s="186">
        <v>0.9</v>
      </c>
      <c r="Y110" s="187"/>
      <c r="Z110" s="35" t="s">
        <v>2621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7" t="s">
        <v>2622</v>
      </c>
      <c r="AN110" s="186">
        <v>1</v>
      </c>
      <c r="AO110" s="187"/>
      <c r="AP110" s="85"/>
      <c r="AQ110" s="77"/>
      <c r="AR110" s="82"/>
      <c r="AS110" s="18">
        <f>ROUND(ROUND(ROUND(L109*X110,0)*AN110,0)*(1+AQ24),0)</f>
        <v>1148</v>
      </c>
      <c r="AT110" s="22"/>
    </row>
    <row r="111" spans="1:47" ht="17.100000000000001" customHeight="1">
      <c r="A111" s="4">
        <v>15</v>
      </c>
      <c r="B111" s="5">
        <v>8270</v>
      </c>
      <c r="C111" s="6" t="s">
        <v>2490</v>
      </c>
      <c r="D111" s="188" t="s">
        <v>2492</v>
      </c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10"/>
      <c r="P111" s="11"/>
      <c r="Q111" s="11"/>
      <c r="R111" s="11"/>
      <c r="S111" s="11"/>
      <c r="T111" s="21"/>
      <c r="U111" s="21"/>
      <c r="V111" s="75"/>
      <c r="W111" s="11"/>
      <c r="X111" s="36"/>
      <c r="Y111" s="37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31"/>
      <c r="AN111" s="32"/>
      <c r="AO111" s="33"/>
      <c r="AP111" s="85"/>
      <c r="AQ111" s="77"/>
      <c r="AR111" s="82"/>
      <c r="AS111" s="296">
        <f>ROUND(L113*(1+AQ24),0)</f>
        <v>1326</v>
      </c>
      <c r="AT111" s="22"/>
    </row>
    <row r="112" spans="1:47" ht="17.100000000000001" customHeight="1">
      <c r="A112" s="4">
        <v>15</v>
      </c>
      <c r="B112" s="5">
        <v>8271</v>
      </c>
      <c r="C112" s="6" t="s">
        <v>2491</v>
      </c>
      <c r="D112" s="247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82"/>
      <c r="P112" s="14"/>
      <c r="Q112" s="15"/>
      <c r="R112" s="15"/>
      <c r="S112" s="15"/>
      <c r="T112" s="24"/>
      <c r="U112" s="24"/>
      <c r="V112" s="80"/>
      <c r="W112" s="80"/>
      <c r="X112" s="80"/>
      <c r="Y112" s="83"/>
      <c r="Z112" s="35" t="s">
        <v>2621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7" t="s">
        <v>2622</v>
      </c>
      <c r="AN112" s="186">
        <v>1</v>
      </c>
      <c r="AO112" s="187"/>
      <c r="AP112" s="85"/>
      <c r="AQ112" s="77"/>
      <c r="AR112" s="82"/>
      <c r="AS112" s="296">
        <f>ROUND(ROUND(L113*AN112,0)*(1+AQ24),0)</f>
        <v>1326</v>
      </c>
      <c r="AT112" s="22"/>
    </row>
    <row r="113" spans="1:46" ht="17.100000000000001" customHeight="1">
      <c r="A113" s="4">
        <v>15</v>
      </c>
      <c r="B113" s="5">
        <v>8272</v>
      </c>
      <c r="C113" s="6" t="s">
        <v>2628</v>
      </c>
      <c r="D113" s="139"/>
      <c r="E113" s="140"/>
      <c r="F113" s="140"/>
      <c r="G113" s="96"/>
      <c r="K113" s="78"/>
      <c r="L113" s="297">
        <v>884</v>
      </c>
      <c r="M113" s="297"/>
      <c r="N113" s="9" t="s">
        <v>394</v>
      </c>
      <c r="O113" s="13"/>
      <c r="P113" s="98" t="s">
        <v>2623</v>
      </c>
      <c r="Q113" s="61"/>
      <c r="R113" s="61"/>
      <c r="S113" s="61"/>
      <c r="T113" s="61"/>
      <c r="U113" s="61"/>
      <c r="V113" s="26"/>
      <c r="W113" s="9"/>
      <c r="X113" s="19"/>
      <c r="Y113" s="39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31"/>
      <c r="AN113" s="32"/>
      <c r="AO113" s="33"/>
      <c r="AP113" s="85"/>
      <c r="AQ113" s="77"/>
      <c r="AR113" s="82"/>
      <c r="AS113" s="296">
        <f>ROUND(ROUND(L113*X114,0)*(1+AQ24),0)</f>
        <v>1194</v>
      </c>
      <c r="AT113" s="22"/>
    </row>
    <row r="114" spans="1:46" ht="17.100000000000001" customHeight="1">
      <c r="A114" s="4">
        <v>15</v>
      </c>
      <c r="B114" s="5">
        <v>8273</v>
      </c>
      <c r="C114" s="6" t="s">
        <v>2629</v>
      </c>
      <c r="D114" s="44"/>
      <c r="E114" s="45"/>
      <c r="F114" s="45"/>
      <c r="G114" s="92"/>
      <c r="H114" s="92"/>
      <c r="I114" s="92"/>
      <c r="J114" s="80"/>
      <c r="K114" s="80"/>
      <c r="L114" s="15"/>
      <c r="M114" s="15"/>
      <c r="N114" s="15"/>
      <c r="O114" s="16"/>
      <c r="P114" s="62" t="s">
        <v>2624</v>
      </c>
      <c r="Q114" s="63"/>
      <c r="R114" s="63"/>
      <c r="S114" s="63"/>
      <c r="T114" s="63"/>
      <c r="U114" s="63"/>
      <c r="V114" s="95"/>
      <c r="W114" s="17" t="s">
        <v>2622</v>
      </c>
      <c r="X114" s="186">
        <v>0.9</v>
      </c>
      <c r="Y114" s="187"/>
      <c r="Z114" s="35" t="s">
        <v>2621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7" t="s">
        <v>2622</v>
      </c>
      <c r="AN114" s="186">
        <v>1</v>
      </c>
      <c r="AO114" s="187"/>
      <c r="AP114" s="79"/>
      <c r="AQ114" s="80"/>
      <c r="AR114" s="83"/>
      <c r="AS114" s="18">
        <f>ROUND(ROUND(ROUND(L113*X114,0)*AN114,0)*(1+AQ24),0)</f>
        <v>1194</v>
      </c>
      <c r="AT114" s="183"/>
    </row>
    <row r="115" spans="1:46" ht="17.100000000000001" customHeight="1">
      <c r="A115" s="20"/>
      <c r="B115" s="2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9"/>
      <c r="V115" s="19"/>
      <c r="W115" s="9"/>
      <c r="X115" s="19"/>
      <c r="Y115" s="23"/>
      <c r="Z115" s="9"/>
      <c r="AA115" s="9"/>
      <c r="AB115" s="9"/>
      <c r="AC115" s="8"/>
      <c r="AD115" s="8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77"/>
      <c r="AQ115" s="77"/>
      <c r="AR115" s="77"/>
      <c r="AS115" s="27"/>
      <c r="AT115" s="77"/>
    </row>
    <row r="116" spans="1:46" ht="17.100000000000001" customHeight="1">
      <c r="A116" s="20"/>
      <c r="B116" s="2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8"/>
      <c r="U116" s="84"/>
      <c r="V116" s="84"/>
      <c r="W116" s="77"/>
      <c r="X116" s="84"/>
      <c r="Y116" s="23"/>
      <c r="Z116" s="9"/>
      <c r="AA116" s="9"/>
      <c r="AB116" s="9"/>
      <c r="AC116" s="141"/>
      <c r="AD116" s="23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77"/>
      <c r="AQ116" s="77"/>
      <c r="AR116" s="77"/>
      <c r="AS116" s="27"/>
      <c r="AT116" s="77"/>
    </row>
    <row r="117" spans="1:46" ht="17.100000000000001" customHeight="1">
      <c r="A117" s="20"/>
      <c r="B117" s="2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9"/>
      <c r="U117" s="141"/>
      <c r="V117" s="23"/>
      <c r="W117" s="9"/>
      <c r="X117" s="19"/>
      <c r="Y117" s="23"/>
      <c r="Z117" s="9"/>
      <c r="AA117" s="9"/>
      <c r="AB117" s="9"/>
      <c r="AC117" s="141"/>
      <c r="AD117" s="23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77"/>
      <c r="AQ117" s="77"/>
      <c r="AR117" s="77"/>
      <c r="AS117" s="27"/>
      <c r="AT117" s="77"/>
    </row>
    <row r="118" spans="1:46" ht="17.100000000000001" customHeight="1">
      <c r="A118" s="20"/>
      <c r="B118" s="2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9"/>
      <c r="V118" s="23"/>
      <c r="W118" s="9"/>
      <c r="X118" s="19"/>
      <c r="Y118" s="23"/>
      <c r="Z118" s="9"/>
      <c r="AA118" s="9"/>
      <c r="AB118" s="9"/>
      <c r="AC118" s="8"/>
      <c r="AD118" s="8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77"/>
      <c r="AQ118" s="77"/>
      <c r="AR118" s="77"/>
      <c r="AS118" s="27"/>
      <c r="AT118" s="77"/>
    </row>
    <row r="119" spans="1:46" ht="17.100000000000001" customHeight="1">
      <c r="A119" s="20"/>
      <c r="B119" s="2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9"/>
      <c r="V119" s="23"/>
      <c r="W119" s="9"/>
      <c r="X119" s="141"/>
      <c r="Y119" s="23"/>
      <c r="Z119" s="9"/>
      <c r="AA119" s="9"/>
      <c r="AB119" s="9"/>
      <c r="AC119" s="141"/>
      <c r="AD119" s="23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77"/>
      <c r="AQ119" s="77"/>
      <c r="AR119" s="77"/>
      <c r="AS119" s="27"/>
      <c r="AT119" s="77"/>
    </row>
    <row r="120" spans="1:46" ht="17.100000000000001" customHeight="1">
      <c r="AP120" s="77"/>
      <c r="AQ120" s="77"/>
      <c r="AR120" s="77"/>
    </row>
    <row r="121" spans="1:46" ht="17.100000000000001" customHeight="1">
      <c r="AP121" s="26"/>
      <c r="AQ121" s="26"/>
      <c r="AR121" s="26"/>
    </row>
    <row r="122" spans="1:46" ht="17.100000000000001" customHeight="1">
      <c r="AP122" s="26"/>
      <c r="AQ122" s="26"/>
      <c r="AR122" s="26"/>
    </row>
    <row r="123" spans="1:46" ht="17.100000000000001" customHeight="1">
      <c r="AP123" s="9"/>
      <c r="AQ123" s="9"/>
      <c r="AR123" s="9"/>
    </row>
    <row r="124" spans="1:46" ht="17.100000000000001" customHeight="1">
      <c r="AP124" s="26"/>
      <c r="AQ124" s="26"/>
      <c r="AR124" s="26"/>
    </row>
    <row r="125" spans="1:46" ht="17.100000000000001" customHeight="1">
      <c r="AP125" s="26"/>
      <c r="AQ125" s="26"/>
      <c r="AR125" s="26"/>
    </row>
    <row r="126" spans="1:46" ht="17.100000000000001" customHeight="1">
      <c r="AP126" s="9"/>
      <c r="AQ126" s="9"/>
      <c r="AR126" s="9"/>
    </row>
    <row r="127" spans="1:46" ht="17.100000000000001" customHeight="1">
      <c r="AP127" s="26"/>
      <c r="AQ127" s="26"/>
      <c r="AR127" s="26"/>
    </row>
  </sheetData>
  <mergeCells count="134">
    <mergeCell ref="D111:N112"/>
    <mergeCell ref="AN112:AO112"/>
    <mergeCell ref="L113:M113"/>
    <mergeCell ref="X114:Y114"/>
    <mergeCell ref="AN114:AO114"/>
    <mergeCell ref="AP20:AR23"/>
    <mergeCell ref="AQ28:AR28"/>
    <mergeCell ref="AN21:AO21"/>
    <mergeCell ref="L42:M42"/>
    <mergeCell ref="X43:Y43"/>
    <mergeCell ref="AQ24:AR24"/>
    <mergeCell ref="L30:M30"/>
    <mergeCell ref="D103:N104"/>
    <mergeCell ref="D84:N85"/>
    <mergeCell ref="L90:M90"/>
    <mergeCell ref="AN55:AO55"/>
    <mergeCell ref="D52:N53"/>
    <mergeCell ref="D64:N65"/>
    <mergeCell ref="AN43:AO43"/>
    <mergeCell ref="D32:N33"/>
    <mergeCell ref="D36:N37"/>
    <mergeCell ref="AN37:AO37"/>
    <mergeCell ref="L38:M38"/>
    <mergeCell ref="X39:Y39"/>
    <mergeCell ref="D12:N13"/>
    <mergeCell ref="D20:N21"/>
    <mergeCell ref="AN13:AO13"/>
    <mergeCell ref="AN27:AO27"/>
    <mergeCell ref="D16:N17"/>
    <mergeCell ref="L18:M18"/>
    <mergeCell ref="AN19:AO19"/>
    <mergeCell ref="D28:N29"/>
    <mergeCell ref="AN29:AO29"/>
    <mergeCell ref="L14:M14"/>
    <mergeCell ref="L22:M22"/>
    <mergeCell ref="X23:Y23"/>
    <mergeCell ref="X19:Y19"/>
    <mergeCell ref="AN17:AO17"/>
    <mergeCell ref="AN15:AO15"/>
    <mergeCell ref="X15:Y15"/>
    <mergeCell ref="AN23:AO23"/>
    <mergeCell ref="X27:Y27"/>
    <mergeCell ref="D24:N25"/>
    <mergeCell ref="AN25:AO25"/>
    <mergeCell ref="L26:M26"/>
    <mergeCell ref="D8:N9"/>
    <mergeCell ref="AN9:AO9"/>
    <mergeCell ref="L10:M10"/>
    <mergeCell ref="X11:Y11"/>
    <mergeCell ref="AN11:AO11"/>
    <mergeCell ref="AN87:AO87"/>
    <mergeCell ref="X91:Y91"/>
    <mergeCell ref="AN91:AO91"/>
    <mergeCell ref="AN77:AO77"/>
    <mergeCell ref="L78:M78"/>
    <mergeCell ref="X79:Y79"/>
    <mergeCell ref="AN79:AO79"/>
    <mergeCell ref="D76:N77"/>
    <mergeCell ref="D80:N81"/>
    <mergeCell ref="AN81:AO81"/>
    <mergeCell ref="L82:M82"/>
    <mergeCell ref="AN71:AO71"/>
    <mergeCell ref="D68:N69"/>
    <mergeCell ref="D60:N61"/>
    <mergeCell ref="AN53:AO53"/>
    <mergeCell ref="L54:M54"/>
    <mergeCell ref="X55:Y55"/>
    <mergeCell ref="X31:Y31"/>
    <mergeCell ref="AN31:AO31"/>
    <mergeCell ref="AN39:AO39"/>
    <mergeCell ref="AQ32:AR32"/>
    <mergeCell ref="AN33:AO33"/>
    <mergeCell ref="L34:M34"/>
    <mergeCell ref="D48:N49"/>
    <mergeCell ref="AN49:AO49"/>
    <mergeCell ref="L50:M50"/>
    <mergeCell ref="AN45:AO45"/>
    <mergeCell ref="L46:M46"/>
    <mergeCell ref="X47:Y47"/>
    <mergeCell ref="AN47:AO47"/>
    <mergeCell ref="D44:N45"/>
    <mergeCell ref="X35:Y35"/>
    <mergeCell ref="AN35:AO35"/>
    <mergeCell ref="D40:N41"/>
    <mergeCell ref="AN41:AO41"/>
    <mergeCell ref="AN61:AO61"/>
    <mergeCell ref="L62:M62"/>
    <mergeCell ref="X63:Y63"/>
    <mergeCell ref="AN63:AO63"/>
    <mergeCell ref="X67:Y67"/>
    <mergeCell ref="AN67:AO67"/>
    <mergeCell ref="AN65:AO65"/>
    <mergeCell ref="X51:Y51"/>
    <mergeCell ref="AN51:AO51"/>
    <mergeCell ref="D56:N57"/>
    <mergeCell ref="AN57:AO57"/>
    <mergeCell ref="L58:M58"/>
    <mergeCell ref="X59:Y59"/>
    <mergeCell ref="AN59:AO59"/>
    <mergeCell ref="D72:N73"/>
    <mergeCell ref="AN73:AO73"/>
    <mergeCell ref="L74:M74"/>
    <mergeCell ref="X75:Y75"/>
    <mergeCell ref="AN75:AO75"/>
    <mergeCell ref="AN69:AO69"/>
    <mergeCell ref="L70:M70"/>
    <mergeCell ref="X71:Y71"/>
    <mergeCell ref="L66:M66"/>
    <mergeCell ref="AN93:AO93"/>
    <mergeCell ref="L94:M94"/>
    <mergeCell ref="X95:Y95"/>
    <mergeCell ref="AN95:AO95"/>
    <mergeCell ref="X99:Y99"/>
    <mergeCell ref="AN99:AO99"/>
    <mergeCell ref="X83:Y83"/>
    <mergeCell ref="AN83:AO83"/>
    <mergeCell ref="D88:N89"/>
    <mergeCell ref="AN89:AO89"/>
    <mergeCell ref="D96:N97"/>
    <mergeCell ref="AN97:AO97"/>
    <mergeCell ref="D92:N93"/>
    <mergeCell ref="AN85:AO85"/>
    <mergeCell ref="L86:M86"/>
    <mergeCell ref="X87:Y87"/>
    <mergeCell ref="D107:N108"/>
    <mergeCell ref="AN108:AO108"/>
    <mergeCell ref="L109:M109"/>
    <mergeCell ref="X110:Y110"/>
    <mergeCell ref="AN110:AO110"/>
    <mergeCell ref="L98:M98"/>
    <mergeCell ref="AN104:AO104"/>
    <mergeCell ref="L105:M105"/>
    <mergeCell ref="X106:Y106"/>
    <mergeCell ref="AN106:AO106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X11"/>
  <sheetViews>
    <sheetView view="pageBreakPreview" zoomScale="70" zoomScaleNormal="100" zoomScaleSheetLayoutView="70" workbookViewId="0">
      <selection activeCell="D2" sqref="D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4" width="56.875" style="78" customWidth="1"/>
    <col min="5" max="10" width="2.375" style="78" customWidth="1"/>
    <col min="11" max="15" width="2.375" style="50" customWidth="1"/>
    <col min="16" max="21" width="2.375" style="78" customWidth="1"/>
    <col min="22" max="23" width="8.625" style="78" customWidth="1"/>
    <col min="24" max="24" width="2.75" style="78" customWidth="1"/>
    <col min="25" max="16384" width="9" style="78"/>
  </cols>
  <sheetData>
    <row r="1" spans="1:24" ht="17.100000000000001" customHeight="1">
      <c r="A1" s="72"/>
    </row>
    <row r="2" spans="1:24" ht="17.100000000000001" customHeight="1">
      <c r="A2" s="72"/>
    </row>
    <row r="3" spans="1:24" ht="17.100000000000001" customHeight="1">
      <c r="A3" s="72"/>
    </row>
    <row r="4" spans="1:24" ht="17.100000000000001" customHeight="1">
      <c r="A4" s="72"/>
      <c r="B4" s="72" t="s">
        <v>1124</v>
      </c>
    </row>
    <row r="5" spans="1:24" ht="17.100000000000001" customHeight="1">
      <c r="A5" s="1" t="s">
        <v>2618</v>
      </c>
      <c r="B5" s="73"/>
      <c r="C5" s="288" t="s">
        <v>387</v>
      </c>
      <c r="D5" s="290" t="s">
        <v>2619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91"/>
      <c r="V5" s="184" t="s">
        <v>388</v>
      </c>
      <c r="W5" s="184" t="s">
        <v>389</v>
      </c>
      <c r="X5" s="77"/>
    </row>
    <row r="6" spans="1:24" ht="17.100000000000001" customHeight="1">
      <c r="A6" s="2" t="s">
        <v>390</v>
      </c>
      <c r="B6" s="3" t="s">
        <v>391</v>
      </c>
      <c r="C6" s="289"/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4"/>
      <c r="V6" s="185" t="s">
        <v>392</v>
      </c>
      <c r="W6" s="185" t="s">
        <v>393</v>
      </c>
      <c r="X6" s="77"/>
    </row>
    <row r="7" spans="1:24" ht="17.100000000000001" customHeight="1">
      <c r="A7" s="4">
        <v>15</v>
      </c>
      <c r="B7" s="5">
        <v>6010</v>
      </c>
      <c r="C7" s="6" t="s">
        <v>1125</v>
      </c>
      <c r="D7" s="127" t="s">
        <v>1126</v>
      </c>
      <c r="E7" s="86"/>
      <c r="F7" s="86"/>
      <c r="G7" s="86"/>
      <c r="H7" s="86"/>
      <c r="I7" s="86"/>
      <c r="J7" s="12"/>
      <c r="K7" s="12"/>
      <c r="L7" s="12"/>
      <c r="M7" s="12"/>
      <c r="N7" s="12"/>
      <c r="O7" s="12"/>
      <c r="P7" s="295"/>
      <c r="Q7" s="295"/>
      <c r="R7" s="128" t="s">
        <v>1106</v>
      </c>
      <c r="S7" s="128"/>
      <c r="T7" s="12"/>
      <c r="U7" s="12"/>
      <c r="V7" s="18"/>
      <c r="W7" s="286" t="s">
        <v>120</v>
      </c>
    </row>
    <row r="8" spans="1:24" ht="17.100000000000001" customHeight="1">
      <c r="A8" s="4">
        <v>15</v>
      </c>
      <c r="B8" s="5">
        <v>6015</v>
      </c>
      <c r="C8" s="6" t="s">
        <v>1127</v>
      </c>
      <c r="D8" s="127" t="s">
        <v>1128</v>
      </c>
      <c r="E8" s="86"/>
      <c r="F8" s="86"/>
      <c r="G8" s="86"/>
      <c r="H8" s="86"/>
      <c r="I8" s="86"/>
      <c r="J8" s="12"/>
      <c r="K8" s="12"/>
      <c r="L8" s="12"/>
      <c r="M8" s="12"/>
      <c r="N8" s="12"/>
      <c r="O8" s="12"/>
      <c r="P8" s="295"/>
      <c r="Q8" s="295"/>
      <c r="R8" s="128" t="s">
        <v>1106</v>
      </c>
      <c r="S8" s="128"/>
      <c r="T8" s="12"/>
      <c r="U8" s="12"/>
      <c r="V8" s="18"/>
      <c r="W8" s="287"/>
    </row>
    <row r="9" spans="1:24" ht="17.100000000000001" customHeight="1">
      <c r="A9" s="4">
        <v>15</v>
      </c>
      <c r="B9" s="5">
        <v>6020</v>
      </c>
      <c r="C9" s="6" t="s">
        <v>1129</v>
      </c>
      <c r="D9" s="127" t="s">
        <v>1130</v>
      </c>
      <c r="E9" s="86"/>
      <c r="F9" s="86"/>
      <c r="G9" s="86"/>
      <c r="H9" s="86"/>
      <c r="I9" s="86"/>
      <c r="J9" s="12"/>
      <c r="K9" s="12"/>
      <c r="L9" s="12"/>
      <c r="M9" s="12"/>
      <c r="N9" s="12"/>
      <c r="O9" s="12"/>
      <c r="P9" s="295">
        <v>200</v>
      </c>
      <c r="Q9" s="295"/>
      <c r="R9" s="128" t="s">
        <v>1106</v>
      </c>
      <c r="S9" s="128"/>
      <c r="T9" s="12"/>
      <c r="U9" s="12"/>
      <c r="V9" s="18">
        <f>P9</f>
        <v>200</v>
      </c>
      <c r="W9" s="183" t="s">
        <v>1107</v>
      </c>
    </row>
    <row r="10" spans="1:24" ht="17.100000000000001" customHeight="1">
      <c r="A10" s="4">
        <v>15</v>
      </c>
      <c r="B10" s="5">
        <v>6025</v>
      </c>
      <c r="C10" s="6" t="s">
        <v>1131</v>
      </c>
      <c r="D10" s="127" t="s">
        <v>1132</v>
      </c>
      <c r="E10" s="86"/>
      <c r="F10" s="86"/>
      <c r="G10" s="86"/>
      <c r="H10" s="86"/>
      <c r="I10" s="86"/>
      <c r="J10" s="12"/>
      <c r="K10" s="12"/>
      <c r="L10" s="12"/>
      <c r="M10" s="12"/>
      <c r="N10" s="12"/>
      <c r="O10" s="12"/>
      <c r="P10" s="295">
        <v>100</v>
      </c>
      <c r="Q10" s="295"/>
      <c r="R10" s="128" t="s">
        <v>1106</v>
      </c>
      <c r="S10" s="128"/>
      <c r="T10" s="12"/>
      <c r="U10" s="12"/>
      <c r="V10" s="18">
        <f t="shared" ref="V10:V11" si="0">P10</f>
        <v>100</v>
      </c>
      <c r="W10" s="183" t="s">
        <v>1133</v>
      </c>
    </row>
    <row r="11" spans="1:24" ht="17.100000000000001" customHeight="1">
      <c r="A11" s="4">
        <v>15</v>
      </c>
      <c r="B11" s="4">
        <v>6030</v>
      </c>
      <c r="C11" s="6" t="s">
        <v>1533</v>
      </c>
      <c r="D11" s="129" t="s">
        <v>2620</v>
      </c>
      <c r="E11" s="86"/>
      <c r="F11" s="86"/>
      <c r="G11" s="86"/>
      <c r="H11" s="86"/>
      <c r="I11" s="86"/>
      <c r="J11" s="12"/>
      <c r="K11" s="12"/>
      <c r="L11" s="12"/>
      <c r="M11" s="12"/>
      <c r="N11" s="12"/>
      <c r="O11" s="12"/>
      <c r="P11" s="295">
        <v>100</v>
      </c>
      <c r="Q11" s="295"/>
      <c r="R11" s="128" t="s">
        <v>1106</v>
      </c>
      <c r="S11" s="128"/>
      <c r="T11" s="12"/>
      <c r="U11" s="12"/>
      <c r="V11" s="18">
        <f t="shared" si="0"/>
        <v>100</v>
      </c>
      <c r="W11" s="130" t="s">
        <v>1532</v>
      </c>
    </row>
  </sheetData>
  <mergeCells count="8">
    <mergeCell ref="P11:Q11"/>
    <mergeCell ref="W7:W8"/>
    <mergeCell ref="P10:Q10"/>
    <mergeCell ref="C5:C6"/>
    <mergeCell ref="D5:U6"/>
    <mergeCell ref="P7:Q7"/>
    <mergeCell ref="P8:Q8"/>
    <mergeCell ref="P9:Q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U76"/>
  <sheetViews>
    <sheetView view="pageBreakPreview" zoomScale="85" zoomScaleNormal="100" zoomScaleSheetLayoutView="85" workbookViewId="0">
      <selection activeCell="A76" sqref="A1:XFD1048576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2" width="2.375" style="50" customWidth="1"/>
    <col min="13" max="13" width="3" style="50" customWidth="1"/>
    <col min="14" max="16" width="2.375" style="50" customWidth="1"/>
    <col min="17" max="20" width="2.375" style="78" customWidth="1"/>
    <col min="21" max="22" width="2.375" style="113" customWidth="1"/>
    <col min="23" max="23" width="2.375" style="78" customWidth="1"/>
    <col min="24" max="25" width="2.375" style="113" customWidth="1"/>
    <col min="26" max="44" width="2.375" style="78" customWidth="1"/>
    <col min="45" max="46" width="8.625" style="78" customWidth="1"/>
    <col min="47" max="47" width="2.75" style="78" customWidth="1"/>
    <col min="48" max="16384" width="9" style="78"/>
  </cols>
  <sheetData>
    <row r="1" spans="1:47" ht="17.100000000000001" customHeight="1">
      <c r="A1" s="72"/>
    </row>
    <row r="2" spans="1:47" ht="17.100000000000001" customHeight="1">
      <c r="A2" s="72"/>
    </row>
    <row r="3" spans="1:47" ht="17.100000000000001" customHeight="1">
      <c r="A3" s="72" t="s">
        <v>2612</v>
      </c>
    </row>
    <row r="4" spans="1:47" ht="17.100000000000001" customHeight="1">
      <c r="A4" s="72"/>
    </row>
    <row r="5" spans="1:47" ht="17.100000000000001" customHeight="1">
      <c r="A5" s="72"/>
      <c r="B5" s="72" t="s">
        <v>958</v>
      </c>
    </row>
    <row r="6" spans="1:47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11"/>
      <c r="P6" s="11"/>
      <c r="Q6" s="151"/>
      <c r="R6" s="151"/>
      <c r="S6" s="151"/>
      <c r="T6" s="154"/>
      <c r="U6" s="151"/>
      <c r="V6" s="151"/>
      <c r="W6" s="151"/>
      <c r="X6" s="151" t="s">
        <v>204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75"/>
      <c r="AL6" s="75"/>
      <c r="AM6" s="75"/>
      <c r="AN6" s="75"/>
      <c r="AO6" s="75"/>
      <c r="AP6" s="75"/>
      <c r="AQ6" s="75"/>
      <c r="AR6" s="75"/>
      <c r="AS6" s="184" t="s">
        <v>388</v>
      </c>
      <c r="AT6" s="184" t="s">
        <v>389</v>
      </c>
      <c r="AU6" s="77"/>
    </row>
    <row r="7" spans="1:47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5"/>
      <c r="P7" s="15"/>
      <c r="Q7" s="80"/>
      <c r="R7" s="80"/>
      <c r="S7" s="80"/>
      <c r="T7" s="80"/>
      <c r="U7" s="81"/>
      <c r="V7" s="81"/>
      <c r="W7" s="80"/>
      <c r="X7" s="81"/>
      <c r="Y7" s="81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85" t="s">
        <v>392</v>
      </c>
      <c r="AT7" s="185" t="s">
        <v>393</v>
      </c>
      <c r="AU7" s="77"/>
    </row>
    <row r="8" spans="1:47" ht="17.100000000000001" customHeight="1">
      <c r="A8" s="4">
        <v>15</v>
      </c>
      <c r="B8" s="5">
        <v>1251</v>
      </c>
      <c r="C8" s="6" t="s">
        <v>757</v>
      </c>
      <c r="D8" s="192" t="s">
        <v>17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0"/>
      <c r="P8" s="11"/>
      <c r="Q8" s="11"/>
      <c r="R8" s="11"/>
      <c r="S8" s="11"/>
      <c r="T8" s="21"/>
      <c r="U8" s="21"/>
      <c r="V8" s="75"/>
      <c r="W8" s="11"/>
      <c r="X8" s="36"/>
      <c r="Y8" s="3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1"/>
      <c r="AN8" s="32"/>
      <c r="AO8" s="33"/>
      <c r="AP8" s="42"/>
      <c r="AQ8" s="38"/>
      <c r="AR8" s="41"/>
      <c r="AS8" s="296">
        <f>ROUND(L10*(1+AQ16),0)</f>
        <v>372</v>
      </c>
      <c r="AT8" s="182" t="s">
        <v>2613</v>
      </c>
    </row>
    <row r="9" spans="1:47" ht="17.100000000000001" customHeight="1">
      <c r="A9" s="4">
        <v>15</v>
      </c>
      <c r="B9" s="5">
        <v>1252</v>
      </c>
      <c r="C9" s="6" t="s">
        <v>758</v>
      </c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02"/>
      <c r="P9" s="14"/>
      <c r="Q9" s="15"/>
      <c r="R9" s="15"/>
      <c r="S9" s="15"/>
      <c r="T9" s="24"/>
      <c r="U9" s="24"/>
      <c r="V9" s="80"/>
      <c r="W9" s="80"/>
      <c r="X9" s="80"/>
      <c r="Y9" s="83"/>
      <c r="Z9" s="35" t="s">
        <v>2636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2622</v>
      </c>
      <c r="AN9" s="186">
        <v>1</v>
      </c>
      <c r="AO9" s="187"/>
      <c r="AP9" s="43"/>
      <c r="AQ9" s="141"/>
      <c r="AR9" s="142"/>
      <c r="AS9" s="296">
        <f>ROUND(ROUND(L10*AN9,0)*(1+AQ16),0)</f>
        <v>372</v>
      </c>
      <c r="AT9" s="22"/>
    </row>
    <row r="10" spans="1:47" ht="17.100000000000001" customHeight="1">
      <c r="A10" s="4">
        <v>15</v>
      </c>
      <c r="B10" s="5">
        <v>1253</v>
      </c>
      <c r="C10" s="6" t="s">
        <v>1605</v>
      </c>
      <c r="D10" s="139"/>
      <c r="E10" s="140"/>
      <c r="F10" s="140"/>
      <c r="G10" s="103"/>
      <c r="H10" s="104"/>
      <c r="I10" s="104"/>
      <c r="J10" s="104"/>
      <c r="K10" s="104"/>
      <c r="L10" s="297">
        <v>248</v>
      </c>
      <c r="M10" s="297"/>
      <c r="N10" s="9" t="s">
        <v>394</v>
      </c>
      <c r="O10" s="13"/>
      <c r="P10" s="97" t="s">
        <v>2623</v>
      </c>
      <c r="Q10" s="56"/>
      <c r="R10" s="56"/>
      <c r="S10" s="56"/>
      <c r="T10" s="56"/>
      <c r="U10" s="56"/>
      <c r="V10" s="26"/>
      <c r="W10" s="9"/>
      <c r="X10" s="19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1"/>
      <c r="AN10" s="32"/>
      <c r="AO10" s="33"/>
      <c r="AP10" s="34"/>
      <c r="AQ10" s="30"/>
      <c r="AR10" s="31"/>
      <c r="AS10" s="296">
        <f>ROUND(ROUND(L10*X11,0)*(1+AQ16),0)</f>
        <v>261</v>
      </c>
      <c r="AT10" s="22"/>
    </row>
    <row r="11" spans="1:47" ht="17.100000000000001" customHeight="1">
      <c r="A11" s="4">
        <v>15</v>
      </c>
      <c r="B11" s="5">
        <v>1254</v>
      </c>
      <c r="C11" s="6" t="s">
        <v>1606</v>
      </c>
      <c r="D11" s="44"/>
      <c r="E11" s="45"/>
      <c r="F11" s="45"/>
      <c r="G11" s="105"/>
      <c r="H11" s="105"/>
      <c r="I11" s="105"/>
      <c r="J11" s="106"/>
      <c r="K11" s="106"/>
      <c r="L11" s="15"/>
      <c r="M11" s="15"/>
      <c r="N11" s="15"/>
      <c r="O11" s="16"/>
      <c r="P11" s="57" t="s">
        <v>2624</v>
      </c>
      <c r="Q11" s="58"/>
      <c r="R11" s="58"/>
      <c r="S11" s="58"/>
      <c r="T11" s="58"/>
      <c r="U11" s="58"/>
      <c r="V11" s="95"/>
      <c r="W11" s="17" t="s">
        <v>2622</v>
      </c>
      <c r="X11" s="186">
        <v>0.7</v>
      </c>
      <c r="Y11" s="187"/>
      <c r="Z11" s="35" t="s">
        <v>2636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2622</v>
      </c>
      <c r="AN11" s="186">
        <v>1</v>
      </c>
      <c r="AO11" s="187"/>
      <c r="AP11" s="43"/>
      <c r="AQ11" s="141"/>
      <c r="AR11" s="142"/>
      <c r="AS11" s="18">
        <f>ROUND(ROUND(ROUND(L10*X11,0)*AN11,0)*(1+AQ16),0)</f>
        <v>261</v>
      </c>
      <c r="AT11" s="22"/>
    </row>
    <row r="12" spans="1:47" ht="17.100000000000001" customHeight="1">
      <c r="A12" s="4">
        <v>15</v>
      </c>
      <c r="B12" s="5">
        <v>1255</v>
      </c>
      <c r="C12" s="6" t="s">
        <v>753</v>
      </c>
      <c r="D12" s="192" t="s">
        <v>18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0"/>
      <c r="P12" s="11"/>
      <c r="Q12" s="11"/>
      <c r="R12" s="11"/>
      <c r="S12" s="11"/>
      <c r="T12" s="21"/>
      <c r="U12" s="21"/>
      <c r="V12" s="75"/>
      <c r="W12" s="11"/>
      <c r="X12" s="36"/>
      <c r="Y12" s="3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1"/>
      <c r="AN12" s="32"/>
      <c r="AO12" s="33"/>
      <c r="AP12" s="201" t="s">
        <v>903</v>
      </c>
      <c r="AQ12" s="202"/>
      <c r="AR12" s="203"/>
      <c r="AS12" s="296">
        <f>ROUND(L14*(1+AQ16),0)</f>
        <v>588</v>
      </c>
      <c r="AT12" s="22"/>
    </row>
    <row r="13" spans="1:47" ht="17.100000000000001" customHeight="1">
      <c r="A13" s="4">
        <v>15</v>
      </c>
      <c r="B13" s="5">
        <v>1256</v>
      </c>
      <c r="C13" s="6" t="s">
        <v>754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02"/>
      <c r="P13" s="14"/>
      <c r="Q13" s="15"/>
      <c r="R13" s="15"/>
      <c r="S13" s="15"/>
      <c r="T13" s="24"/>
      <c r="U13" s="24"/>
      <c r="V13" s="80"/>
      <c r="W13" s="80"/>
      <c r="X13" s="80"/>
      <c r="Y13" s="83"/>
      <c r="Z13" s="35" t="s">
        <v>2636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2622</v>
      </c>
      <c r="AN13" s="186">
        <v>1</v>
      </c>
      <c r="AO13" s="187"/>
      <c r="AP13" s="201"/>
      <c r="AQ13" s="202"/>
      <c r="AR13" s="203"/>
      <c r="AS13" s="296">
        <f>ROUND(ROUND(L14*AN13,0)*(1+AQ16),0)</f>
        <v>588</v>
      </c>
      <c r="AT13" s="22"/>
    </row>
    <row r="14" spans="1:47" ht="17.100000000000001" customHeight="1">
      <c r="A14" s="4">
        <v>15</v>
      </c>
      <c r="B14" s="5">
        <v>1257</v>
      </c>
      <c r="C14" s="6" t="s">
        <v>1607</v>
      </c>
      <c r="D14" s="139"/>
      <c r="E14" s="140"/>
      <c r="F14" s="140"/>
      <c r="G14" s="103"/>
      <c r="H14" s="104"/>
      <c r="I14" s="104"/>
      <c r="J14" s="104"/>
      <c r="K14" s="104"/>
      <c r="L14" s="297">
        <v>392</v>
      </c>
      <c r="M14" s="297"/>
      <c r="N14" s="9" t="s">
        <v>394</v>
      </c>
      <c r="O14" s="13"/>
      <c r="P14" s="97" t="s">
        <v>2623</v>
      </c>
      <c r="Q14" s="56"/>
      <c r="R14" s="56"/>
      <c r="S14" s="56"/>
      <c r="T14" s="56"/>
      <c r="U14" s="56"/>
      <c r="V14" s="26"/>
      <c r="W14" s="9"/>
      <c r="X14" s="19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1"/>
      <c r="AN14" s="32"/>
      <c r="AO14" s="33"/>
      <c r="AP14" s="201"/>
      <c r="AQ14" s="202"/>
      <c r="AR14" s="203"/>
      <c r="AS14" s="296">
        <f>ROUND(ROUND(L14*X15,0)*(1+AQ16),0)</f>
        <v>411</v>
      </c>
      <c r="AT14" s="22"/>
    </row>
    <row r="15" spans="1:47" ht="17.100000000000001" customHeight="1">
      <c r="A15" s="4">
        <v>15</v>
      </c>
      <c r="B15" s="5">
        <v>1258</v>
      </c>
      <c r="C15" s="6" t="s">
        <v>1608</v>
      </c>
      <c r="D15" s="44"/>
      <c r="E15" s="45"/>
      <c r="F15" s="45"/>
      <c r="G15" s="105"/>
      <c r="H15" s="105"/>
      <c r="I15" s="105"/>
      <c r="J15" s="106"/>
      <c r="K15" s="106"/>
      <c r="L15" s="15"/>
      <c r="M15" s="15"/>
      <c r="N15" s="15"/>
      <c r="O15" s="16"/>
      <c r="P15" s="57" t="s">
        <v>2624</v>
      </c>
      <c r="Q15" s="58"/>
      <c r="R15" s="58"/>
      <c r="S15" s="58"/>
      <c r="T15" s="58"/>
      <c r="U15" s="58"/>
      <c r="V15" s="95"/>
      <c r="W15" s="17" t="s">
        <v>2622</v>
      </c>
      <c r="X15" s="186">
        <v>0.7</v>
      </c>
      <c r="Y15" s="187"/>
      <c r="Z15" s="35" t="s">
        <v>2636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2622</v>
      </c>
      <c r="AN15" s="186">
        <v>1</v>
      </c>
      <c r="AO15" s="187"/>
      <c r="AP15" s="201"/>
      <c r="AQ15" s="202"/>
      <c r="AR15" s="203"/>
      <c r="AS15" s="18">
        <f>ROUND(ROUND(ROUND(L14*X15,0)*AN15,0)*(1+AQ16),0)</f>
        <v>411</v>
      </c>
      <c r="AT15" s="22"/>
    </row>
    <row r="16" spans="1:47" ht="17.100000000000001" customHeight="1">
      <c r="A16" s="4">
        <v>15</v>
      </c>
      <c r="B16" s="5">
        <v>1259</v>
      </c>
      <c r="C16" s="6" t="s">
        <v>755</v>
      </c>
      <c r="D16" s="192" t="s">
        <v>19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0"/>
      <c r="P16" s="11"/>
      <c r="Q16" s="11"/>
      <c r="R16" s="11"/>
      <c r="S16" s="11"/>
      <c r="T16" s="21"/>
      <c r="U16" s="21"/>
      <c r="V16" s="75"/>
      <c r="W16" s="11"/>
      <c r="X16" s="36"/>
      <c r="Y16" s="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1"/>
      <c r="AN16" s="32"/>
      <c r="AO16" s="33"/>
      <c r="AP16" s="29" t="s">
        <v>2622</v>
      </c>
      <c r="AQ16" s="199">
        <v>0.5</v>
      </c>
      <c r="AR16" s="200"/>
      <c r="AS16" s="296">
        <f>ROUND(L18*(1+AQ16),0)</f>
        <v>855</v>
      </c>
      <c r="AT16" s="22"/>
    </row>
    <row r="17" spans="1:46" ht="17.100000000000001" customHeight="1">
      <c r="A17" s="4">
        <v>15</v>
      </c>
      <c r="B17" s="5">
        <v>1260</v>
      </c>
      <c r="C17" s="6" t="s">
        <v>756</v>
      </c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02"/>
      <c r="P17" s="14"/>
      <c r="Q17" s="15"/>
      <c r="R17" s="15"/>
      <c r="S17" s="15"/>
      <c r="T17" s="24"/>
      <c r="U17" s="24"/>
      <c r="V17" s="80"/>
      <c r="W17" s="80"/>
      <c r="X17" s="80"/>
      <c r="Y17" s="83"/>
      <c r="Z17" s="35" t="s">
        <v>2636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2622</v>
      </c>
      <c r="AN17" s="186">
        <v>1</v>
      </c>
      <c r="AO17" s="187"/>
      <c r="AR17" s="51" t="s">
        <v>898</v>
      </c>
      <c r="AS17" s="296">
        <f>ROUND(ROUND(L18*AN17,0)*(1+AQ16),0)</f>
        <v>855</v>
      </c>
      <c r="AT17" s="22"/>
    </row>
    <row r="18" spans="1:46" ht="17.100000000000001" customHeight="1">
      <c r="A18" s="4">
        <v>15</v>
      </c>
      <c r="B18" s="5">
        <v>1261</v>
      </c>
      <c r="C18" s="6" t="s">
        <v>1609</v>
      </c>
      <c r="D18" s="139"/>
      <c r="E18" s="140"/>
      <c r="F18" s="140"/>
      <c r="G18" s="103"/>
      <c r="H18" s="104"/>
      <c r="I18" s="104"/>
      <c r="J18" s="104"/>
      <c r="K18" s="104"/>
      <c r="L18" s="297">
        <v>570</v>
      </c>
      <c r="M18" s="297"/>
      <c r="N18" s="9" t="s">
        <v>394</v>
      </c>
      <c r="O18" s="13"/>
      <c r="P18" s="97" t="s">
        <v>2623</v>
      </c>
      <c r="Q18" s="56"/>
      <c r="R18" s="56"/>
      <c r="S18" s="56"/>
      <c r="T18" s="56"/>
      <c r="U18" s="56"/>
      <c r="V18" s="26"/>
      <c r="W18" s="9"/>
      <c r="X18" s="19"/>
      <c r="Y18" s="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1"/>
      <c r="AN18" s="32"/>
      <c r="AO18" s="33"/>
      <c r="AS18" s="296">
        <f>ROUND(ROUND(L18*X19,0)*(1+AQ16),0)</f>
        <v>599</v>
      </c>
      <c r="AT18" s="22"/>
    </row>
    <row r="19" spans="1:46" ht="17.100000000000001" customHeight="1">
      <c r="A19" s="4">
        <v>15</v>
      </c>
      <c r="B19" s="5">
        <v>1262</v>
      </c>
      <c r="C19" s="6" t="s">
        <v>1610</v>
      </c>
      <c r="D19" s="44"/>
      <c r="E19" s="45"/>
      <c r="F19" s="45"/>
      <c r="G19" s="105"/>
      <c r="H19" s="105"/>
      <c r="I19" s="105"/>
      <c r="J19" s="106"/>
      <c r="K19" s="106"/>
      <c r="L19" s="15"/>
      <c r="M19" s="15"/>
      <c r="N19" s="15"/>
      <c r="O19" s="16"/>
      <c r="P19" s="57" t="s">
        <v>2624</v>
      </c>
      <c r="Q19" s="58"/>
      <c r="R19" s="58"/>
      <c r="S19" s="58"/>
      <c r="T19" s="58"/>
      <c r="U19" s="58"/>
      <c r="V19" s="95"/>
      <c r="W19" s="17" t="s">
        <v>2622</v>
      </c>
      <c r="X19" s="186">
        <v>0.7</v>
      </c>
      <c r="Y19" s="187"/>
      <c r="Z19" s="35" t="s">
        <v>2636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 t="s">
        <v>2622</v>
      </c>
      <c r="AN19" s="186">
        <v>1</v>
      </c>
      <c r="AO19" s="187"/>
      <c r="AS19" s="18">
        <f>ROUND(ROUND(ROUND(L18*X19,0)*AN19,0)*(1+AQ16),0)</f>
        <v>599</v>
      </c>
      <c r="AT19" s="22"/>
    </row>
    <row r="20" spans="1:46" ht="17.100000000000001" customHeight="1">
      <c r="A20" s="4">
        <v>15</v>
      </c>
      <c r="B20" s="5">
        <v>1263</v>
      </c>
      <c r="C20" s="6" t="s">
        <v>1212</v>
      </c>
      <c r="D20" s="192" t="s">
        <v>20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0"/>
      <c r="P20" s="11"/>
      <c r="Q20" s="11"/>
      <c r="R20" s="11"/>
      <c r="S20" s="11"/>
      <c r="T20" s="21"/>
      <c r="U20" s="21"/>
      <c r="V20" s="75"/>
      <c r="W20" s="11"/>
      <c r="X20" s="36"/>
      <c r="Y20" s="3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1"/>
      <c r="AN20" s="32"/>
      <c r="AO20" s="33"/>
      <c r="AR20" s="82"/>
      <c r="AS20" s="296">
        <f>ROUND(L22*(1+AQ16),0)</f>
        <v>977</v>
      </c>
      <c r="AT20" s="22"/>
    </row>
    <row r="21" spans="1:46" ht="17.100000000000001" customHeight="1">
      <c r="A21" s="4">
        <v>15</v>
      </c>
      <c r="B21" s="5">
        <v>1264</v>
      </c>
      <c r="C21" s="6" t="s">
        <v>1213</v>
      </c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02"/>
      <c r="P21" s="14"/>
      <c r="Q21" s="15"/>
      <c r="R21" s="15"/>
      <c r="S21" s="15"/>
      <c r="T21" s="24"/>
      <c r="U21" s="24"/>
      <c r="V21" s="80"/>
      <c r="W21" s="80"/>
      <c r="X21" s="80"/>
      <c r="Y21" s="83"/>
      <c r="Z21" s="35" t="s">
        <v>2636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 t="s">
        <v>2622</v>
      </c>
      <c r="AN21" s="186">
        <v>1</v>
      </c>
      <c r="AO21" s="187"/>
      <c r="AS21" s="296">
        <f>ROUND(ROUND(L22*AN21,0)*(1+AQ16),0)</f>
        <v>977</v>
      </c>
      <c r="AT21" s="22"/>
    </row>
    <row r="22" spans="1:46" ht="17.100000000000001" customHeight="1">
      <c r="A22" s="4">
        <v>15</v>
      </c>
      <c r="B22" s="5">
        <v>1265</v>
      </c>
      <c r="C22" s="6" t="s">
        <v>1611</v>
      </c>
      <c r="D22" s="139"/>
      <c r="E22" s="140"/>
      <c r="F22" s="140"/>
      <c r="G22" s="103"/>
      <c r="H22" s="104"/>
      <c r="I22" s="104"/>
      <c r="J22" s="104"/>
      <c r="K22" s="104"/>
      <c r="L22" s="297">
        <v>651</v>
      </c>
      <c r="M22" s="297"/>
      <c r="N22" s="9" t="s">
        <v>394</v>
      </c>
      <c r="O22" s="13"/>
      <c r="P22" s="97" t="s">
        <v>2623</v>
      </c>
      <c r="Q22" s="56"/>
      <c r="R22" s="56"/>
      <c r="S22" s="56"/>
      <c r="T22" s="56"/>
      <c r="U22" s="56"/>
      <c r="V22" s="26"/>
      <c r="W22" s="9"/>
      <c r="X22" s="19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1"/>
      <c r="AN22" s="32"/>
      <c r="AO22" s="33"/>
      <c r="AP22" s="34"/>
      <c r="AQ22" s="30"/>
      <c r="AR22" s="31"/>
      <c r="AS22" s="296">
        <f>ROUND(ROUND(L22*X23,0)*(1+AQ16),0)</f>
        <v>684</v>
      </c>
      <c r="AT22" s="22"/>
    </row>
    <row r="23" spans="1:46" ht="17.100000000000001" customHeight="1">
      <c r="A23" s="4">
        <v>15</v>
      </c>
      <c r="B23" s="5">
        <v>1266</v>
      </c>
      <c r="C23" s="6" t="s">
        <v>1612</v>
      </c>
      <c r="D23" s="44"/>
      <c r="E23" s="45"/>
      <c r="F23" s="45"/>
      <c r="G23" s="105"/>
      <c r="H23" s="105"/>
      <c r="I23" s="105"/>
      <c r="J23" s="106"/>
      <c r="K23" s="106"/>
      <c r="L23" s="15"/>
      <c r="M23" s="15"/>
      <c r="N23" s="15"/>
      <c r="O23" s="16"/>
      <c r="P23" s="57" t="s">
        <v>2624</v>
      </c>
      <c r="Q23" s="58"/>
      <c r="R23" s="58"/>
      <c r="S23" s="58"/>
      <c r="T23" s="58"/>
      <c r="U23" s="58"/>
      <c r="V23" s="95"/>
      <c r="W23" s="17" t="s">
        <v>2622</v>
      </c>
      <c r="X23" s="186">
        <v>0.7</v>
      </c>
      <c r="Y23" s="187"/>
      <c r="Z23" s="35" t="s">
        <v>2636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2622</v>
      </c>
      <c r="AN23" s="186">
        <v>1</v>
      </c>
      <c r="AO23" s="187"/>
      <c r="AP23" s="43"/>
      <c r="AQ23" s="141"/>
      <c r="AR23" s="142"/>
      <c r="AS23" s="18">
        <f>ROUND(ROUND(ROUND(L22*X23,0)*AN23,0)*(1+AQ16),0)</f>
        <v>684</v>
      </c>
      <c r="AT23" s="22"/>
    </row>
    <row r="24" spans="1:46" ht="17.100000000000001" customHeight="1">
      <c r="A24" s="4">
        <v>15</v>
      </c>
      <c r="B24" s="5">
        <v>1267</v>
      </c>
      <c r="C24" s="6" t="s">
        <v>1214</v>
      </c>
      <c r="D24" s="192" t="s">
        <v>166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0"/>
      <c r="P24" s="11"/>
      <c r="Q24" s="11"/>
      <c r="R24" s="11"/>
      <c r="S24" s="11"/>
      <c r="T24" s="21"/>
      <c r="U24" s="21"/>
      <c r="V24" s="75"/>
      <c r="W24" s="11"/>
      <c r="X24" s="36"/>
      <c r="Y24" s="3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1"/>
      <c r="AN24" s="32"/>
      <c r="AO24" s="33"/>
      <c r="AP24" s="34"/>
      <c r="AQ24" s="30"/>
      <c r="AR24" s="31"/>
      <c r="AS24" s="296">
        <f>ROUND(L26*(1+AQ16),0)</f>
        <v>1098</v>
      </c>
      <c r="AT24" s="22"/>
    </row>
    <row r="25" spans="1:46" ht="17.100000000000001" customHeight="1">
      <c r="A25" s="4">
        <v>15</v>
      </c>
      <c r="B25" s="5">
        <v>1268</v>
      </c>
      <c r="C25" s="6" t="s">
        <v>1215</v>
      </c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02"/>
      <c r="P25" s="14"/>
      <c r="Q25" s="15"/>
      <c r="R25" s="15"/>
      <c r="S25" s="15"/>
      <c r="T25" s="24"/>
      <c r="U25" s="24"/>
      <c r="V25" s="80"/>
      <c r="W25" s="80"/>
      <c r="X25" s="80"/>
      <c r="Y25" s="83"/>
      <c r="Z25" s="35" t="s">
        <v>2636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2622</v>
      </c>
      <c r="AN25" s="186">
        <v>1</v>
      </c>
      <c r="AO25" s="187"/>
      <c r="AP25" s="43"/>
      <c r="AQ25" s="141"/>
      <c r="AR25" s="142"/>
      <c r="AS25" s="296">
        <f>ROUND(ROUND(L26*AN25,0)*(1+AQ16),0)</f>
        <v>1098</v>
      </c>
      <c r="AT25" s="22"/>
    </row>
    <row r="26" spans="1:46" ht="17.100000000000001" customHeight="1">
      <c r="A26" s="4">
        <v>15</v>
      </c>
      <c r="B26" s="5">
        <v>1269</v>
      </c>
      <c r="C26" s="6" t="s">
        <v>1613</v>
      </c>
      <c r="D26" s="139"/>
      <c r="E26" s="140"/>
      <c r="F26" s="140"/>
      <c r="G26" s="103"/>
      <c r="H26" s="104"/>
      <c r="I26" s="104"/>
      <c r="J26" s="104"/>
      <c r="K26" s="104"/>
      <c r="L26" s="297">
        <v>732</v>
      </c>
      <c r="M26" s="297"/>
      <c r="N26" s="9" t="s">
        <v>394</v>
      </c>
      <c r="O26" s="13"/>
      <c r="P26" s="97" t="s">
        <v>2623</v>
      </c>
      <c r="Q26" s="56"/>
      <c r="R26" s="56"/>
      <c r="S26" s="56"/>
      <c r="T26" s="56"/>
      <c r="U26" s="56"/>
      <c r="V26" s="26"/>
      <c r="W26" s="9"/>
      <c r="X26" s="19"/>
      <c r="Y26" s="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1"/>
      <c r="AN26" s="32"/>
      <c r="AO26" s="33"/>
      <c r="AP26" s="34"/>
      <c r="AQ26" s="30"/>
      <c r="AR26" s="31"/>
      <c r="AS26" s="296">
        <f>ROUND(ROUND(L26*X27,0)*(1+AQ16),0)</f>
        <v>768</v>
      </c>
      <c r="AT26" s="22"/>
    </row>
    <row r="27" spans="1:46" ht="17.100000000000001" customHeight="1">
      <c r="A27" s="4">
        <v>15</v>
      </c>
      <c r="B27" s="5">
        <v>1270</v>
      </c>
      <c r="C27" s="6" t="s">
        <v>1614</v>
      </c>
      <c r="D27" s="44"/>
      <c r="E27" s="45"/>
      <c r="F27" s="45"/>
      <c r="G27" s="105"/>
      <c r="H27" s="105"/>
      <c r="I27" s="105"/>
      <c r="J27" s="106"/>
      <c r="K27" s="106"/>
      <c r="L27" s="15"/>
      <c r="M27" s="15"/>
      <c r="N27" s="15"/>
      <c r="O27" s="16"/>
      <c r="P27" s="57" t="s">
        <v>2624</v>
      </c>
      <c r="Q27" s="58"/>
      <c r="R27" s="58"/>
      <c r="S27" s="58"/>
      <c r="T27" s="58"/>
      <c r="U27" s="58"/>
      <c r="V27" s="95"/>
      <c r="W27" s="17" t="s">
        <v>2622</v>
      </c>
      <c r="X27" s="186">
        <v>0.7</v>
      </c>
      <c r="Y27" s="187"/>
      <c r="Z27" s="35" t="s">
        <v>2636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2622</v>
      </c>
      <c r="AN27" s="186">
        <v>1</v>
      </c>
      <c r="AO27" s="187"/>
      <c r="AP27" s="43"/>
      <c r="AQ27" s="141"/>
      <c r="AR27" s="142"/>
      <c r="AS27" s="18">
        <f>ROUND(ROUND(ROUND(L26*X27,0)*AN27,0)*(1+AQ16),0)</f>
        <v>768</v>
      </c>
      <c r="AT27" s="22"/>
    </row>
    <row r="28" spans="1:46" ht="17.100000000000001" customHeight="1">
      <c r="A28" s="4">
        <v>15</v>
      </c>
      <c r="B28" s="5">
        <v>1271</v>
      </c>
      <c r="C28" s="6" t="s">
        <v>1216</v>
      </c>
      <c r="D28" s="192" t="s">
        <v>167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0"/>
      <c r="P28" s="11"/>
      <c r="Q28" s="11"/>
      <c r="R28" s="11"/>
      <c r="S28" s="11"/>
      <c r="T28" s="21"/>
      <c r="U28" s="21"/>
      <c r="V28" s="75"/>
      <c r="W28" s="11"/>
      <c r="X28" s="36"/>
      <c r="Y28" s="3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1"/>
      <c r="AN28" s="32"/>
      <c r="AO28" s="33"/>
      <c r="AP28" s="85"/>
      <c r="AQ28" s="77"/>
      <c r="AR28" s="82"/>
      <c r="AS28" s="296">
        <f>ROUND(L30*(1+AQ16),0)</f>
        <v>1220</v>
      </c>
      <c r="AT28" s="22"/>
    </row>
    <row r="29" spans="1:46" ht="17.100000000000001" customHeight="1">
      <c r="A29" s="4">
        <v>15</v>
      </c>
      <c r="B29" s="5">
        <v>1272</v>
      </c>
      <c r="C29" s="6" t="s">
        <v>1217</v>
      </c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02"/>
      <c r="P29" s="14"/>
      <c r="Q29" s="15"/>
      <c r="R29" s="15"/>
      <c r="S29" s="15"/>
      <c r="T29" s="24"/>
      <c r="U29" s="24"/>
      <c r="V29" s="80"/>
      <c r="W29" s="80"/>
      <c r="X29" s="80"/>
      <c r="Y29" s="83"/>
      <c r="Z29" s="35" t="s">
        <v>2636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2622</v>
      </c>
      <c r="AN29" s="186">
        <v>1</v>
      </c>
      <c r="AO29" s="187"/>
      <c r="AP29" s="85"/>
      <c r="AQ29" s="77"/>
      <c r="AR29" s="82"/>
      <c r="AS29" s="296">
        <f>ROUND(ROUND(L30*AN29,0)*(1+AQ16),0)</f>
        <v>1220</v>
      </c>
      <c r="AT29" s="22"/>
    </row>
    <row r="30" spans="1:46" ht="17.100000000000001" customHeight="1">
      <c r="A30" s="4">
        <v>15</v>
      </c>
      <c r="B30" s="5">
        <v>1273</v>
      </c>
      <c r="C30" s="6" t="s">
        <v>1615</v>
      </c>
      <c r="D30" s="139"/>
      <c r="E30" s="140"/>
      <c r="F30" s="140"/>
      <c r="G30" s="103"/>
      <c r="H30" s="104"/>
      <c r="I30" s="104"/>
      <c r="J30" s="104"/>
      <c r="K30" s="104"/>
      <c r="L30" s="297">
        <v>813</v>
      </c>
      <c r="M30" s="297"/>
      <c r="N30" s="9" t="s">
        <v>394</v>
      </c>
      <c r="O30" s="13"/>
      <c r="P30" s="97" t="s">
        <v>2623</v>
      </c>
      <c r="Q30" s="56"/>
      <c r="R30" s="56"/>
      <c r="S30" s="56"/>
      <c r="T30" s="56"/>
      <c r="U30" s="56"/>
      <c r="V30" s="26"/>
      <c r="W30" s="9"/>
      <c r="X30" s="19"/>
      <c r="Y30" s="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1"/>
      <c r="AN30" s="32"/>
      <c r="AO30" s="33"/>
      <c r="AP30" s="85"/>
      <c r="AQ30" s="77"/>
      <c r="AR30" s="82"/>
      <c r="AS30" s="296">
        <f>ROUND(ROUND(L30*X31,0)*(1+AQ16),0)</f>
        <v>854</v>
      </c>
      <c r="AT30" s="22"/>
    </row>
    <row r="31" spans="1:46" ht="17.100000000000001" customHeight="1">
      <c r="A31" s="4">
        <v>15</v>
      </c>
      <c r="B31" s="5">
        <v>1274</v>
      </c>
      <c r="C31" s="6" t="s">
        <v>1616</v>
      </c>
      <c r="D31" s="44"/>
      <c r="E31" s="45"/>
      <c r="F31" s="45"/>
      <c r="G31" s="105"/>
      <c r="H31" s="105"/>
      <c r="I31" s="105"/>
      <c r="J31" s="106"/>
      <c r="K31" s="106"/>
      <c r="L31" s="15"/>
      <c r="M31" s="15"/>
      <c r="N31" s="15"/>
      <c r="O31" s="16"/>
      <c r="P31" s="57" t="s">
        <v>2624</v>
      </c>
      <c r="Q31" s="58"/>
      <c r="R31" s="58"/>
      <c r="S31" s="58"/>
      <c r="T31" s="58"/>
      <c r="U31" s="58"/>
      <c r="V31" s="95"/>
      <c r="W31" s="17" t="s">
        <v>2622</v>
      </c>
      <c r="X31" s="186">
        <v>0.7</v>
      </c>
      <c r="Y31" s="187"/>
      <c r="Z31" s="35" t="s">
        <v>2636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 t="s">
        <v>2622</v>
      </c>
      <c r="AN31" s="186">
        <v>1</v>
      </c>
      <c r="AO31" s="187"/>
      <c r="AP31" s="85"/>
      <c r="AQ31" s="77"/>
      <c r="AR31" s="82"/>
      <c r="AS31" s="18">
        <f>ROUND(ROUND(ROUND(L30*X31,0)*AN31,0)*(1+AQ16),0)</f>
        <v>854</v>
      </c>
      <c r="AT31" s="22"/>
    </row>
    <row r="32" spans="1:46" ht="17.100000000000001" customHeight="1">
      <c r="A32" s="4">
        <v>15</v>
      </c>
      <c r="B32" s="5">
        <v>1275</v>
      </c>
      <c r="C32" s="6" t="s">
        <v>1218</v>
      </c>
      <c r="D32" s="192" t="s">
        <v>168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0"/>
      <c r="P32" s="11"/>
      <c r="Q32" s="11"/>
      <c r="R32" s="11"/>
      <c r="S32" s="11"/>
      <c r="T32" s="21"/>
      <c r="U32" s="21"/>
      <c r="V32" s="75"/>
      <c r="W32" s="11"/>
      <c r="X32" s="36"/>
      <c r="Y32" s="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1"/>
      <c r="AN32" s="32"/>
      <c r="AO32" s="33"/>
      <c r="AP32" s="85"/>
      <c r="AQ32" s="77"/>
      <c r="AR32" s="82"/>
      <c r="AS32" s="296">
        <f>ROUND(L34*(1+AQ16),0)</f>
        <v>1341</v>
      </c>
      <c r="AT32" s="22"/>
    </row>
    <row r="33" spans="1:46" ht="17.100000000000001" customHeight="1">
      <c r="A33" s="4">
        <v>15</v>
      </c>
      <c r="B33" s="5">
        <v>1276</v>
      </c>
      <c r="C33" s="6" t="s">
        <v>1219</v>
      </c>
      <c r="D33" s="19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02"/>
      <c r="P33" s="14"/>
      <c r="Q33" s="15"/>
      <c r="R33" s="15"/>
      <c r="S33" s="15"/>
      <c r="T33" s="24"/>
      <c r="U33" s="24"/>
      <c r="V33" s="80"/>
      <c r="W33" s="80"/>
      <c r="X33" s="80"/>
      <c r="Y33" s="83"/>
      <c r="Z33" s="35" t="s">
        <v>2636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2622</v>
      </c>
      <c r="AN33" s="186">
        <v>1</v>
      </c>
      <c r="AO33" s="187"/>
      <c r="AP33" s="34"/>
      <c r="AQ33" s="30"/>
      <c r="AR33" s="31"/>
      <c r="AS33" s="296">
        <f>ROUND(ROUND(L34*AN33,0)*(1+AQ16),0)</f>
        <v>1341</v>
      </c>
      <c r="AT33" s="22"/>
    </row>
    <row r="34" spans="1:46" ht="17.100000000000001" customHeight="1">
      <c r="A34" s="4">
        <v>15</v>
      </c>
      <c r="B34" s="5">
        <v>1277</v>
      </c>
      <c r="C34" s="6" t="s">
        <v>1617</v>
      </c>
      <c r="D34" s="139"/>
      <c r="E34" s="140"/>
      <c r="F34" s="140"/>
      <c r="G34" s="103"/>
      <c r="H34" s="104"/>
      <c r="I34" s="104"/>
      <c r="J34" s="104"/>
      <c r="K34" s="104"/>
      <c r="L34" s="297">
        <v>894</v>
      </c>
      <c r="M34" s="297"/>
      <c r="N34" s="9" t="s">
        <v>394</v>
      </c>
      <c r="O34" s="13"/>
      <c r="P34" s="97" t="s">
        <v>2623</v>
      </c>
      <c r="Q34" s="56"/>
      <c r="R34" s="56"/>
      <c r="S34" s="56"/>
      <c r="T34" s="56"/>
      <c r="U34" s="56"/>
      <c r="V34" s="26"/>
      <c r="W34" s="9"/>
      <c r="X34" s="19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1"/>
      <c r="AN34" s="32"/>
      <c r="AO34" s="33"/>
      <c r="AP34" s="43"/>
      <c r="AQ34" s="141"/>
      <c r="AR34" s="142"/>
      <c r="AS34" s="296">
        <f>ROUND(ROUND(L34*X35,0)*(1+AQ16),0)</f>
        <v>939</v>
      </c>
      <c r="AT34" s="22"/>
    </row>
    <row r="35" spans="1:46" ht="17.100000000000001" customHeight="1">
      <c r="A35" s="4">
        <v>15</v>
      </c>
      <c r="B35" s="5">
        <v>1278</v>
      </c>
      <c r="C35" s="6" t="s">
        <v>1618</v>
      </c>
      <c r="D35" s="44"/>
      <c r="E35" s="45"/>
      <c r="F35" s="45"/>
      <c r="G35" s="105"/>
      <c r="H35" s="105"/>
      <c r="I35" s="105"/>
      <c r="J35" s="106"/>
      <c r="K35" s="106"/>
      <c r="L35" s="15"/>
      <c r="M35" s="15"/>
      <c r="N35" s="15"/>
      <c r="O35" s="16"/>
      <c r="P35" s="57" t="s">
        <v>2624</v>
      </c>
      <c r="Q35" s="58"/>
      <c r="R35" s="58"/>
      <c r="S35" s="58"/>
      <c r="T35" s="58"/>
      <c r="U35" s="58"/>
      <c r="V35" s="95"/>
      <c r="W35" s="17" t="s">
        <v>2622</v>
      </c>
      <c r="X35" s="186">
        <v>0.7</v>
      </c>
      <c r="Y35" s="187"/>
      <c r="Z35" s="35" t="s">
        <v>2636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2622</v>
      </c>
      <c r="AN35" s="186">
        <v>1</v>
      </c>
      <c r="AO35" s="187"/>
      <c r="AP35" s="34"/>
      <c r="AQ35" s="30"/>
      <c r="AR35" s="31"/>
      <c r="AS35" s="18">
        <f>ROUND(ROUND(ROUND(L34*X35,0)*AN35,0)*(1+AQ16),0)</f>
        <v>939</v>
      </c>
      <c r="AT35" s="22"/>
    </row>
    <row r="36" spans="1:46" ht="17.100000000000001" customHeight="1">
      <c r="A36" s="4">
        <v>15</v>
      </c>
      <c r="B36" s="5">
        <v>1279</v>
      </c>
      <c r="C36" s="6" t="s">
        <v>97</v>
      </c>
      <c r="D36" s="192" t="s">
        <v>169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0"/>
      <c r="P36" s="11"/>
      <c r="Q36" s="11"/>
      <c r="R36" s="11"/>
      <c r="S36" s="11"/>
      <c r="T36" s="21"/>
      <c r="U36" s="21"/>
      <c r="V36" s="75"/>
      <c r="W36" s="11"/>
      <c r="X36" s="36"/>
      <c r="Y36" s="3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1"/>
      <c r="AN36" s="32"/>
      <c r="AO36" s="33"/>
      <c r="AP36" s="43"/>
      <c r="AQ36" s="141"/>
      <c r="AR36" s="142"/>
      <c r="AS36" s="296">
        <f>ROUND(L38*(1+AQ16),0)</f>
        <v>1463</v>
      </c>
      <c r="AT36" s="22"/>
    </row>
    <row r="37" spans="1:46" ht="17.100000000000001" customHeight="1">
      <c r="A37" s="4">
        <v>15</v>
      </c>
      <c r="B37" s="5">
        <v>1280</v>
      </c>
      <c r="C37" s="6" t="s">
        <v>98</v>
      </c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02"/>
      <c r="P37" s="14"/>
      <c r="Q37" s="15"/>
      <c r="R37" s="15"/>
      <c r="S37" s="15"/>
      <c r="T37" s="24"/>
      <c r="U37" s="24"/>
      <c r="V37" s="80"/>
      <c r="W37" s="80"/>
      <c r="X37" s="80"/>
      <c r="Y37" s="83"/>
      <c r="Z37" s="35" t="s">
        <v>2636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2622</v>
      </c>
      <c r="AN37" s="186">
        <v>1</v>
      </c>
      <c r="AO37" s="187"/>
      <c r="AP37" s="47"/>
      <c r="AQ37" s="48"/>
      <c r="AR37" s="49"/>
      <c r="AS37" s="296">
        <f>ROUND(ROUND(L38*AN37,0)*(1+AQ16),0)</f>
        <v>1463</v>
      </c>
      <c r="AT37" s="22"/>
    </row>
    <row r="38" spans="1:46" ht="17.100000000000001" customHeight="1">
      <c r="A38" s="4">
        <v>15</v>
      </c>
      <c r="B38" s="5">
        <v>1281</v>
      </c>
      <c r="C38" s="6" t="s">
        <v>1619</v>
      </c>
      <c r="D38" s="139"/>
      <c r="E38" s="140"/>
      <c r="F38" s="140"/>
      <c r="G38" s="103"/>
      <c r="H38" s="104"/>
      <c r="I38" s="104"/>
      <c r="J38" s="104"/>
      <c r="K38" s="104"/>
      <c r="L38" s="297">
        <v>975</v>
      </c>
      <c r="M38" s="297"/>
      <c r="N38" s="9" t="s">
        <v>394</v>
      </c>
      <c r="O38" s="13"/>
      <c r="P38" s="97" t="s">
        <v>2623</v>
      </c>
      <c r="Q38" s="56"/>
      <c r="R38" s="56"/>
      <c r="S38" s="56"/>
      <c r="T38" s="56"/>
      <c r="U38" s="56"/>
      <c r="V38" s="26"/>
      <c r="W38" s="9"/>
      <c r="X38" s="19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1"/>
      <c r="AN38" s="32"/>
      <c r="AO38" s="33"/>
      <c r="AP38" s="47"/>
      <c r="AQ38" s="48"/>
      <c r="AR38" s="49"/>
      <c r="AS38" s="296">
        <f>ROUND(ROUND(L38*X39,0)*(1+AQ16),0)</f>
        <v>1025</v>
      </c>
      <c r="AT38" s="22"/>
    </row>
    <row r="39" spans="1:46" ht="17.100000000000001" customHeight="1">
      <c r="A39" s="4">
        <v>15</v>
      </c>
      <c r="B39" s="5">
        <v>1282</v>
      </c>
      <c r="C39" s="6" t="s">
        <v>1620</v>
      </c>
      <c r="D39" s="44"/>
      <c r="E39" s="45"/>
      <c r="F39" s="45"/>
      <c r="G39" s="105"/>
      <c r="H39" s="105"/>
      <c r="I39" s="105"/>
      <c r="J39" s="106"/>
      <c r="K39" s="106"/>
      <c r="L39" s="15"/>
      <c r="M39" s="15"/>
      <c r="N39" s="15"/>
      <c r="O39" s="16"/>
      <c r="P39" s="57" t="s">
        <v>2624</v>
      </c>
      <c r="Q39" s="58"/>
      <c r="R39" s="58"/>
      <c r="S39" s="58"/>
      <c r="T39" s="58"/>
      <c r="U39" s="58"/>
      <c r="V39" s="95"/>
      <c r="W39" s="17" t="s">
        <v>2622</v>
      </c>
      <c r="X39" s="186">
        <v>0.7</v>
      </c>
      <c r="Y39" s="187"/>
      <c r="Z39" s="35" t="s">
        <v>2636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2622</v>
      </c>
      <c r="AN39" s="186">
        <v>1</v>
      </c>
      <c r="AO39" s="187"/>
      <c r="AP39" s="47"/>
      <c r="AQ39" s="48"/>
      <c r="AR39" s="49"/>
      <c r="AS39" s="18">
        <f>ROUND(ROUND(ROUND(L38*X39,0)*AN39,0)*(1+AQ16),0)</f>
        <v>1025</v>
      </c>
      <c r="AT39" s="22"/>
    </row>
    <row r="40" spans="1:46" ht="17.100000000000001" customHeight="1">
      <c r="A40" s="4">
        <v>15</v>
      </c>
      <c r="B40" s="5">
        <v>1283</v>
      </c>
      <c r="C40" s="6" t="s">
        <v>99</v>
      </c>
      <c r="D40" s="192" t="s">
        <v>170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0"/>
      <c r="P40" s="11"/>
      <c r="Q40" s="11"/>
      <c r="R40" s="11"/>
      <c r="S40" s="11"/>
      <c r="T40" s="21"/>
      <c r="U40" s="21"/>
      <c r="V40" s="75"/>
      <c r="W40" s="11"/>
      <c r="X40" s="36"/>
      <c r="Y40" s="3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1"/>
      <c r="AN40" s="32"/>
      <c r="AO40" s="33"/>
      <c r="AP40" s="47"/>
      <c r="AQ40" s="48"/>
      <c r="AR40" s="49"/>
      <c r="AS40" s="296">
        <f>ROUND(L42*(1+AQ16),0)</f>
        <v>1584</v>
      </c>
      <c r="AT40" s="22"/>
    </row>
    <row r="41" spans="1:46" ht="17.100000000000001" customHeight="1">
      <c r="A41" s="4">
        <v>15</v>
      </c>
      <c r="B41" s="5">
        <v>1284</v>
      </c>
      <c r="C41" s="6" t="s">
        <v>100</v>
      </c>
      <c r="D41" s="197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02"/>
      <c r="P41" s="14"/>
      <c r="Q41" s="15"/>
      <c r="R41" s="15"/>
      <c r="S41" s="15"/>
      <c r="T41" s="24"/>
      <c r="U41" s="24"/>
      <c r="V41" s="80"/>
      <c r="W41" s="80"/>
      <c r="X41" s="80"/>
      <c r="Y41" s="83"/>
      <c r="Z41" s="35" t="s">
        <v>2636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2622</v>
      </c>
      <c r="AN41" s="186">
        <v>1</v>
      </c>
      <c r="AO41" s="187"/>
      <c r="AP41" s="29"/>
      <c r="AQ41" s="141"/>
      <c r="AR41" s="142"/>
      <c r="AS41" s="296">
        <f>ROUND(ROUND(L42*AN41,0)*(1+AQ16),0)</f>
        <v>1584</v>
      </c>
      <c r="AT41" s="22"/>
    </row>
    <row r="42" spans="1:46" ht="17.100000000000001" customHeight="1">
      <c r="A42" s="4">
        <v>15</v>
      </c>
      <c r="B42" s="5">
        <v>1285</v>
      </c>
      <c r="C42" s="6" t="s">
        <v>1621</v>
      </c>
      <c r="D42" s="139"/>
      <c r="E42" s="140"/>
      <c r="F42" s="140"/>
      <c r="G42" s="103"/>
      <c r="H42" s="104"/>
      <c r="I42" s="104"/>
      <c r="J42" s="104"/>
      <c r="K42" s="104"/>
      <c r="L42" s="297">
        <v>1056</v>
      </c>
      <c r="M42" s="297"/>
      <c r="N42" s="9" t="s">
        <v>394</v>
      </c>
      <c r="O42" s="13"/>
      <c r="P42" s="97" t="s">
        <v>2623</v>
      </c>
      <c r="Q42" s="56"/>
      <c r="R42" s="56"/>
      <c r="S42" s="56"/>
      <c r="T42" s="56"/>
      <c r="U42" s="56"/>
      <c r="V42" s="26"/>
      <c r="W42" s="9"/>
      <c r="X42" s="19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1"/>
      <c r="AN42" s="32"/>
      <c r="AO42" s="33"/>
      <c r="AP42" s="85"/>
      <c r="AQ42" s="77"/>
      <c r="AR42" s="82"/>
      <c r="AS42" s="296">
        <f>ROUND(ROUND(L42*X43,0)*(1+AQ16),0)</f>
        <v>1109</v>
      </c>
      <c r="AT42" s="22"/>
    </row>
    <row r="43" spans="1:46" ht="17.100000000000001" customHeight="1">
      <c r="A43" s="4">
        <v>15</v>
      </c>
      <c r="B43" s="5">
        <v>1286</v>
      </c>
      <c r="C43" s="6" t="s">
        <v>1622</v>
      </c>
      <c r="D43" s="44"/>
      <c r="E43" s="45"/>
      <c r="F43" s="45"/>
      <c r="G43" s="105"/>
      <c r="H43" s="105"/>
      <c r="I43" s="105"/>
      <c r="J43" s="106"/>
      <c r="K43" s="106"/>
      <c r="L43" s="15"/>
      <c r="M43" s="15"/>
      <c r="N43" s="15"/>
      <c r="O43" s="16"/>
      <c r="P43" s="57" t="s">
        <v>2624</v>
      </c>
      <c r="Q43" s="58"/>
      <c r="R43" s="58"/>
      <c r="S43" s="58"/>
      <c r="T43" s="58"/>
      <c r="U43" s="58"/>
      <c r="V43" s="95"/>
      <c r="W43" s="17" t="s">
        <v>2622</v>
      </c>
      <c r="X43" s="186">
        <v>0.7</v>
      </c>
      <c r="Y43" s="187"/>
      <c r="Z43" s="35" t="s">
        <v>2636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2622</v>
      </c>
      <c r="AN43" s="186">
        <v>1</v>
      </c>
      <c r="AO43" s="187"/>
      <c r="AP43" s="85"/>
      <c r="AQ43" s="77"/>
      <c r="AR43" s="82"/>
      <c r="AS43" s="18">
        <f>ROUND(ROUND(ROUND(L42*X43,0)*AN43,0)*(1+AQ16),0)</f>
        <v>1109</v>
      </c>
      <c r="AT43" s="22"/>
    </row>
    <row r="44" spans="1:46" ht="17.100000000000001" customHeight="1">
      <c r="A44" s="4">
        <v>15</v>
      </c>
      <c r="B44" s="5">
        <v>1287</v>
      </c>
      <c r="C44" s="6" t="s">
        <v>101</v>
      </c>
      <c r="D44" s="192" t="s">
        <v>171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0"/>
      <c r="P44" s="11"/>
      <c r="Q44" s="11"/>
      <c r="R44" s="11"/>
      <c r="S44" s="11"/>
      <c r="T44" s="21"/>
      <c r="U44" s="21"/>
      <c r="V44" s="75"/>
      <c r="W44" s="11"/>
      <c r="X44" s="36"/>
      <c r="Y44" s="3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1"/>
      <c r="AN44" s="32"/>
      <c r="AO44" s="33"/>
      <c r="AP44" s="85"/>
      <c r="AQ44" s="77"/>
      <c r="AR44" s="82"/>
      <c r="AS44" s="296">
        <f>ROUND(L46*(1+AQ16),0)</f>
        <v>1706</v>
      </c>
      <c r="AT44" s="22"/>
    </row>
    <row r="45" spans="1:46" ht="17.100000000000001" customHeight="1">
      <c r="A45" s="4">
        <v>15</v>
      </c>
      <c r="B45" s="5">
        <v>1288</v>
      </c>
      <c r="C45" s="6" t="s">
        <v>102</v>
      </c>
      <c r="D45" s="197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02"/>
      <c r="P45" s="14"/>
      <c r="Q45" s="15"/>
      <c r="R45" s="15"/>
      <c r="S45" s="15"/>
      <c r="T45" s="24"/>
      <c r="U45" s="24"/>
      <c r="V45" s="80"/>
      <c r="W45" s="80"/>
      <c r="X45" s="80"/>
      <c r="Y45" s="83"/>
      <c r="Z45" s="35" t="s">
        <v>2636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2622</v>
      </c>
      <c r="AN45" s="186">
        <v>1</v>
      </c>
      <c r="AO45" s="187"/>
      <c r="AP45" s="85"/>
      <c r="AQ45" s="77"/>
      <c r="AR45" s="82"/>
      <c r="AS45" s="296">
        <f>ROUND(ROUND(L46*AN45,0)*(1+AQ16),0)</f>
        <v>1706</v>
      </c>
      <c r="AT45" s="22"/>
    </row>
    <row r="46" spans="1:46" ht="17.100000000000001" customHeight="1">
      <c r="A46" s="4">
        <v>15</v>
      </c>
      <c r="B46" s="5">
        <v>1289</v>
      </c>
      <c r="C46" s="6" t="s">
        <v>1623</v>
      </c>
      <c r="D46" s="139"/>
      <c r="E46" s="140"/>
      <c r="F46" s="140"/>
      <c r="G46" s="103"/>
      <c r="H46" s="104"/>
      <c r="I46" s="104"/>
      <c r="J46" s="104"/>
      <c r="K46" s="104"/>
      <c r="L46" s="297">
        <v>1137</v>
      </c>
      <c r="M46" s="297"/>
      <c r="N46" s="9" t="s">
        <v>394</v>
      </c>
      <c r="O46" s="13"/>
      <c r="P46" s="97" t="s">
        <v>2623</v>
      </c>
      <c r="Q46" s="56"/>
      <c r="R46" s="56"/>
      <c r="S46" s="56"/>
      <c r="T46" s="56"/>
      <c r="U46" s="56"/>
      <c r="V46" s="26"/>
      <c r="W46" s="9"/>
      <c r="X46" s="19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1"/>
      <c r="AN46" s="32"/>
      <c r="AO46" s="33"/>
      <c r="AP46" s="85"/>
      <c r="AQ46" s="77"/>
      <c r="AR46" s="82"/>
      <c r="AS46" s="296">
        <f>ROUND(ROUND(L46*X47,0)*(1+AQ16),0)</f>
        <v>1194</v>
      </c>
      <c r="AT46" s="22"/>
    </row>
    <row r="47" spans="1:46" ht="17.100000000000001" customHeight="1">
      <c r="A47" s="4">
        <v>15</v>
      </c>
      <c r="B47" s="5">
        <v>1290</v>
      </c>
      <c r="C47" s="6" t="s">
        <v>1624</v>
      </c>
      <c r="D47" s="44"/>
      <c r="E47" s="45"/>
      <c r="F47" s="45"/>
      <c r="G47" s="105"/>
      <c r="H47" s="105"/>
      <c r="I47" s="105"/>
      <c r="J47" s="106"/>
      <c r="K47" s="106"/>
      <c r="L47" s="15"/>
      <c r="M47" s="15"/>
      <c r="N47" s="15"/>
      <c r="O47" s="16"/>
      <c r="P47" s="57" t="s">
        <v>2624</v>
      </c>
      <c r="Q47" s="58"/>
      <c r="R47" s="58"/>
      <c r="S47" s="58"/>
      <c r="T47" s="58"/>
      <c r="U47" s="58"/>
      <c r="V47" s="95"/>
      <c r="W47" s="17" t="s">
        <v>2622</v>
      </c>
      <c r="X47" s="186">
        <v>0.7</v>
      </c>
      <c r="Y47" s="187"/>
      <c r="Z47" s="35" t="s">
        <v>2636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2622</v>
      </c>
      <c r="AN47" s="186">
        <v>1</v>
      </c>
      <c r="AO47" s="187"/>
      <c r="AP47" s="34"/>
      <c r="AQ47" s="30"/>
      <c r="AR47" s="31"/>
      <c r="AS47" s="18">
        <f>ROUND(ROUND(ROUND(L46*X47,0)*AN47,0)*(1+AQ16),0)</f>
        <v>1194</v>
      </c>
      <c r="AT47" s="22"/>
    </row>
    <row r="48" spans="1:46" ht="17.100000000000001" customHeight="1">
      <c r="A48" s="4">
        <v>15</v>
      </c>
      <c r="B48" s="5">
        <v>1291</v>
      </c>
      <c r="C48" s="6" t="s">
        <v>103</v>
      </c>
      <c r="D48" s="192" t="s">
        <v>21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0"/>
      <c r="P48" s="11"/>
      <c r="Q48" s="11"/>
      <c r="R48" s="11"/>
      <c r="S48" s="11"/>
      <c r="T48" s="21"/>
      <c r="U48" s="21"/>
      <c r="V48" s="75"/>
      <c r="W48" s="11"/>
      <c r="X48" s="36"/>
      <c r="Y48" s="3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1"/>
      <c r="AN48" s="32"/>
      <c r="AO48" s="33"/>
      <c r="AP48" s="43"/>
      <c r="AQ48" s="141"/>
      <c r="AR48" s="142"/>
      <c r="AS48" s="296">
        <f>ROUND(L50*(1+AQ16),0)</f>
        <v>1827</v>
      </c>
      <c r="AT48" s="22"/>
    </row>
    <row r="49" spans="1:46" ht="17.100000000000001" customHeight="1">
      <c r="A49" s="4">
        <v>15</v>
      </c>
      <c r="B49" s="5">
        <v>1292</v>
      </c>
      <c r="C49" s="6" t="s">
        <v>104</v>
      </c>
      <c r="D49" s="197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02"/>
      <c r="P49" s="14"/>
      <c r="Q49" s="15"/>
      <c r="R49" s="15"/>
      <c r="S49" s="15"/>
      <c r="T49" s="24"/>
      <c r="U49" s="24"/>
      <c r="V49" s="80"/>
      <c r="W49" s="80"/>
      <c r="X49" s="80"/>
      <c r="Y49" s="83"/>
      <c r="Z49" s="35" t="s">
        <v>2636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2622</v>
      </c>
      <c r="AN49" s="186">
        <v>1</v>
      </c>
      <c r="AO49" s="187"/>
      <c r="AP49" s="34"/>
      <c r="AQ49" s="30"/>
      <c r="AR49" s="31"/>
      <c r="AS49" s="296">
        <f>ROUND(ROUND(L50*AN49,0)*(1+AQ16),0)</f>
        <v>1827</v>
      </c>
      <c r="AT49" s="22"/>
    </row>
    <row r="50" spans="1:46" ht="17.100000000000001" customHeight="1">
      <c r="A50" s="4">
        <v>15</v>
      </c>
      <c r="B50" s="5">
        <v>1293</v>
      </c>
      <c r="C50" s="6" t="s">
        <v>1625</v>
      </c>
      <c r="D50" s="139"/>
      <c r="E50" s="140"/>
      <c r="F50" s="140"/>
      <c r="G50" s="103"/>
      <c r="H50" s="104"/>
      <c r="I50" s="104"/>
      <c r="J50" s="104"/>
      <c r="K50" s="104"/>
      <c r="L50" s="297">
        <v>1218</v>
      </c>
      <c r="M50" s="297"/>
      <c r="N50" s="9" t="s">
        <v>394</v>
      </c>
      <c r="O50" s="13"/>
      <c r="P50" s="97" t="s">
        <v>2623</v>
      </c>
      <c r="Q50" s="56"/>
      <c r="R50" s="56"/>
      <c r="S50" s="56"/>
      <c r="T50" s="56"/>
      <c r="U50" s="56"/>
      <c r="V50" s="26"/>
      <c r="W50" s="9"/>
      <c r="X50" s="19"/>
      <c r="Y50" s="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1"/>
      <c r="AN50" s="32"/>
      <c r="AO50" s="33"/>
      <c r="AP50" s="43"/>
      <c r="AQ50" s="141"/>
      <c r="AR50" s="142"/>
      <c r="AS50" s="296">
        <f>ROUND(ROUND(L50*X51,0)*(1+AQ16),0)</f>
        <v>1280</v>
      </c>
      <c r="AT50" s="22"/>
    </row>
    <row r="51" spans="1:46" ht="17.100000000000001" customHeight="1">
      <c r="A51" s="4">
        <v>15</v>
      </c>
      <c r="B51" s="5">
        <v>1294</v>
      </c>
      <c r="C51" s="6" t="s">
        <v>1626</v>
      </c>
      <c r="D51" s="44"/>
      <c r="E51" s="45"/>
      <c r="F51" s="45"/>
      <c r="G51" s="105"/>
      <c r="H51" s="105"/>
      <c r="I51" s="105"/>
      <c r="J51" s="106"/>
      <c r="K51" s="106"/>
      <c r="L51" s="15"/>
      <c r="M51" s="15"/>
      <c r="N51" s="15"/>
      <c r="O51" s="16"/>
      <c r="P51" s="57" t="s">
        <v>2624</v>
      </c>
      <c r="Q51" s="58"/>
      <c r="R51" s="58"/>
      <c r="S51" s="58"/>
      <c r="T51" s="58"/>
      <c r="U51" s="58"/>
      <c r="V51" s="95"/>
      <c r="W51" s="17" t="s">
        <v>2622</v>
      </c>
      <c r="X51" s="186">
        <v>0.7</v>
      </c>
      <c r="Y51" s="187"/>
      <c r="Z51" s="35" t="s">
        <v>2636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7" t="s">
        <v>2622</v>
      </c>
      <c r="AN51" s="186">
        <v>1</v>
      </c>
      <c r="AO51" s="187"/>
      <c r="AP51" s="34"/>
      <c r="AQ51" s="30"/>
      <c r="AR51" s="31"/>
      <c r="AS51" s="18">
        <f>ROUND(ROUND(ROUND(L50*X51,0)*AN51,0)*(1+AQ16),0)</f>
        <v>1280</v>
      </c>
      <c r="AT51" s="22"/>
    </row>
    <row r="52" spans="1:46" ht="17.100000000000001" customHeight="1">
      <c r="A52" s="4">
        <v>15</v>
      </c>
      <c r="B52" s="5">
        <v>1295</v>
      </c>
      <c r="C52" s="6" t="s">
        <v>105</v>
      </c>
      <c r="D52" s="192" t="s">
        <v>22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0"/>
      <c r="P52" s="11"/>
      <c r="Q52" s="11"/>
      <c r="R52" s="11"/>
      <c r="S52" s="11"/>
      <c r="T52" s="21"/>
      <c r="U52" s="21"/>
      <c r="V52" s="75"/>
      <c r="W52" s="11"/>
      <c r="X52" s="36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1"/>
      <c r="AN52" s="32"/>
      <c r="AO52" s="33"/>
      <c r="AP52" s="43"/>
      <c r="AQ52" s="141"/>
      <c r="AR52" s="142"/>
      <c r="AS52" s="296">
        <f>ROUND(L54*(1+AQ16),0)</f>
        <v>1949</v>
      </c>
      <c r="AT52" s="22"/>
    </row>
    <row r="53" spans="1:46" ht="17.100000000000001" customHeight="1">
      <c r="A53" s="4">
        <v>15</v>
      </c>
      <c r="B53" s="5">
        <v>1296</v>
      </c>
      <c r="C53" s="6" t="s">
        <v>478</v>
      </c>
      <c r="D53" s="19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02"/>
      <c r="P53" s="14"/>
      <c r="Q53" s="15"/>
      <c r="R53" s="15"/>
      <c r="S53" s="15"/>
      <c r="T53" s="24"/>
      <c r="U53" s="24"/>
      <c r="V53" s="80"/>
      <c r="W53" s="80"/>
      <c r="X53" s="80"/>
      <c r="Y53" s="83"/>
      <c r="Z53" s="35" t="s">
        <v>2636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2622</v>
      </c>
      <c r="AN53" s="186">
        <v>1</v>
      </c>
      <c r="AO53" s="187"/>
      <c r="AP53" s="29"/>
      <c r="AQ53" s="30"/>
      <c r="AR53" s="31"/>
      <c r="AS53" s="296">
        <f>ROUND(ROUND(L54*AN53,0)*(1+AQ16),0)</f>
        <v>1949</v>
      </c>
      <c r="AT53" s="22"/>
    </row>
    <row r="54" spans="1:46" ht="17.100000000000001" customHeight="1">
      <c r="A54" s="4">
        <v>15</v>
      </c>
      <c r="B54" s="5">
        <v>1297</v>
      </c>
      <c r="C54" s="6" t="s">
        <v>1627</v>
      </c>
      <c r="D54" s="139"/>
      <c r="E54" s="140"/>
      <c r="F54" s="140"/>
      <c r="G54" s="103"/>
      <c r="H54" s="104"/>
      <c r="I54" s="104"/>
      <c r="J54" s="104"/>
      <c r="K54" s="104"/>
      <c r="L54" s="297">
        <v>1299</v>
      </c>
      <c r="M54" s="297"/>
      <c r="N54" s="9" t="s">
        <v>394</v>
      </c>
      <c r="O54" s="13"/>
      <c r="P54" s="97" t="s">
        <v>2623</v>
      </c>
      <c r="Q54" s="56"/>
      <c r="R54" s="56"/>
      <c r="S54" s="56"/>
      <c r="T54" s="56"/>
      <c r="U54" s="56"/>
      <c r="V54" s="26"/>
      <c r="W54" s="9"/>
      <c r="X54" s="19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1"/>
      <c r="AN54" s="32"/>
      <c r="AO54" s="33"/>
      <c r="AP54" s="85"/>
      <c r="AQ54" s="77"/>
      <c r="AR54" s="82"/>
      <c r="AS54" s="296">
        <f>ROUND(ROUND(L54*X55,0)*(1+AQ16),0)</f>
        <v>1364</v>
      </c>
      <c r="AT54" s="22"/>
    </row>
    <row r="55" spans="1:46" ht="17.100000000000001" customHeight="1">
      <c r="A55" s="4">
        <v>15</v>
      </c>
      <c r="B55" s="5">
        <v>1298</v>
      </c>
      <c r="C55" s="6" t="s">
        <v>1628</v>
      </c>
      <c r="D55" s="44"/>
      <c r="E55" s="45"/>
      <c r="F55" s="45"/>
      <c r="G55" s="105"/>
      <c r="H55" s="105"/>
      <c r="I55" s="105"/>
      <c r="J55" s="106"/>
      <c r="K55" s="106"/>
      <c r="L55" s="15"/>
      <c r="M55" s="15"/>
      <c r="N55" s="15"/>
      <c r="O55" s="16"/>
      <c r="P55" s="57" t="s">
        <v>2624</v>
      </c>
      <c r="Q55" s="58"/>
      <c r="R55" s="58"/>
      <c r="S55" s="58"/>
      <c r="T55" s="58"/>
      <c r="U55" s="58"/>
      <c r="V55" s="95"/>
      <c r="W55" s="17" t="s">
        <v>2622</v>
      </c>
      <c r="X55" s="186">
        <v>0.7</v>
      </c>
      <c r="Y55" s="187"/>
      <c r="Z55" s="35" t="s">
        <v>2636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2622</v>
      </c>
      <c r="AN55" s="186">
        <v>1</v>
      </c>
      <c r="AO55" s="187"/>
      <c r="AP55" s="85"/>
      <c r="AQ55" s="77"/>
      <c r="AR55" s="82"/>
      <c r="AS55" s="18">
        <f>ROUND(ROUND(ROUND(L54*X55,0)*AN55,0)*(1+AQ16),0)</f>
        <v>1364</v>
      </c>
      <c r="AT55" s="22"/>
    </row>
    <row r="56" spans="1:46" ht="17.100000000000001" customHeight="1">
      <c r="A56" s="4">
        <v>15</v>
      </c>
      <c r="B56" s="5">
        <v>1299</v>
      </c>
      <c r="C56" s="6" t="s">
        <v>479</v>
      </c>
      <c r="D56" s="192" t="s">
        <v>23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0"/>
      <c r="P56" s="11"/>
      <c r="Q56" s="11"/>
      <c r="R56" s="11"/>
      <c r="S56" s="11"/>
      <c r="T56" s="21"/>
      <c r="U56" s="21"/>
      <c r="V56" s="75"/>
      <c r="W56" s="11"/>
      <c r="X56" s="36"/>
      <c r="Y56" s="3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1"/>
      <c r="AN56" s="32"/>
      <c r="AO56" s="33"/>
      <c r="AP56" s="85"/>
      <c r="AQ56" s="77"/>
      <c r="AR56" s="82"/>
      <c r="AS56" s="296">
        <f>ROUND(L58*(1+AQ16),0)</f>
        <v>2070</v>
      </c>
      <c r="AT56" s="22"/>
    </row>
    <row r="57" spans="1:46" ht="17.100000000000001" customHeight="1">
      <c r="A57" s="4">
        <v>15</v>
      </c>
      <c r="B57" s="5">
        <v>1300</v>
      </c>
      <c r="C57" s="6" t="s">
        <v>480</v>
      </c>
      <c r="D57" s="197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02"/>
      <c r="P57" s="14"/>
      <c r="Q57" s="15"/>
      <c r="R57" s="15"/>
      <c r="S57" s="15"/>
      <c r="T57" s="24"/>
      <c r="U57" s="24"/>
      <c r="V57" s="80"/>
      <c r="W57" s="80"/>
      <c r="X57" s="80"/>
      <c r="Y57" s="83"/>
      <c r="Z57" s="35" t="s">
        <v>2636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2622</v>
      </c>
      <c r="AN57" s="186">
        <v>1</v>
      </c>
      <c r="AO57" s="187"/>
      <c r="AP57" s="85"/>
      <c r="AQ57" s="77"/>
      <c r="AR57" s="82"/>
      <c r="AS57" s="296">
        <f>ROUND(ROUND(L58*AN57,0)*(1+AQ16),0)</f>
        <v>2070</v>
      </c>
      <c r="AT57" s="22"/>
    </row>
    <row r="58" spans="1:46" ht="17.100000000000001" customHeight="1">
      <c r="A58" s="4">
        <v>15</v>
      </c>
      <c r="B58" s="5">
        <v>1301</v>
      </c>
      <c r="C58" s="6" t="s">
        <v>1629</v>
      </c>
      <c r="D58" s="139"/>
      <c r="E58" s="140"/>
      <c r="F58" s="140"/>
      <c r="G58" s="103"/>
      <c r="H58" s="104"/>
      <c r="I58" s="104"/>
      <c r="J58" s="104"/>
      <c r="K58" s="104"/>
      <c r="L58" s="297">
        <v>1380</v>
      </c>
      <c r="M58" s="297"/>
      <c r="N58" s="9" t="s">
        <v>394</v>
      </c>
      <c r="O58" s="13"/>
      <c r="P58" s="97" t="s">
        <v>2623</v>
      </c>
      <c r="Q58" s="56"/>
      <c r="R58" s="56"/>
      <c r="S58" s="56"/>
      <c r="T58" s="56"/>
      <c r="U58" s="56"/>
      <c r="V58" s="26"/>
      <c r="W58" s="9"/>
      <c r="X58" s="19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1"/>
      <c r="AN58" s="32"/>
      <c r="AO58" s="33"/>
      <c r="AP58" s="85"/>
      <c r="AQ58" s="77"/>
      <c r="AR58" s="82"/>
      <c r="AS58" s="296">
        <f>ROUND(ROUND(L58*X59,0)*(1+AQ16),0)</f>
        <v>1449</v>
      </c>
      <c r="AT58" s="22"/>
    </row>
    <row r="59" spans="1:46" ht="17.100000000000001" customHeight="1">
      <c r="A59" s="4">
        <v>15</v>
      </c>
      <c r="B59" s="5">
        <v>1302</v>
      </c>
      <c r="C59" s="6" t="s">
        <v>1630</v>
      </c>
      <c r="D59" s="44"/>
      <c r="E59" s="45"/>
      <c r="F59" s="45"/>
      <c r="G59" s="105"/>
      <c r="H59" s="105"/>
      <c r="I59" s="105"/>
      <c r="J59" s="106"/>
      <c r="K59" s="106"/>
      <c r="L59" s="15"/>
      <c r="M59" s="15"/>
      <c r="N59" s="15"/>
      <c r="O59" s="16"/>
      <c r="P59" s="57" t="s">
        <v>2624</v>
      </c>
      <c r="Q59" s="58"/>
      <c r="R59" s="58"/>
      <c r="S59" s="58"/>
      <c r="T59" s="58"/>
      <c r="U59" s="58"/>
      <c r="V59" s="95"/>
      <c r="W59" s="17" t="s">
        <v>2622</v>
      </c>
      <c r="X59" s="186">
        <v>0.7</v>
      </c>
      <c r="Y59" s="187"/>
      <c r="Z59" s="35" t="s">
        <v>2636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2622</v>
      </c>
      <c r="AN59" s="186">
        <v>1</v>
      </c>
      <c r="AO59" s="187"/>
      <c r="AP59" s="79"/>
      <c r="AQ59" s="80"/>
      <c r="AR59" s="83"/>
      <c r="AS59" s="18">
        <f>ROUND(ROUND(ROUND(L58*X59,0)*AN59,0)*(1+AQ16),0)</f>
        <v>1449</v>
      </c>
      <c r="AT59" s="183"/>
    </row>
    <row r="60" spans="1:46" ht="17.100000000000001" customHeight="1">
      <c r="A60" s="72"/>
      <c r="AP60" s="77"/>
      <c r="AQ60" s="77"/>
      <c r="AR60" s="77"/>
    </row>
    <row r="61" spans="1:46" ht="17.100000000000001" customHeight="1">
      <c r="A61" s="72"/>
      <c r="AP61" s="77"/>
      <c r="AQ61" s="77"/>
      <c r="AR61" s="77"/>
    </row>
    <row r="62" spans="1:46" ht="17.100000000000001" customHeight="1">
      <c r="A62" s="20"/>
      <c r="B62" s="20"/>
      <c r="C62" s="9"/>
      <c r="D62" s="9"/>
      <c r="E62" s="9"/>
      <c r="F62" s="9"/>
      <c r="G62" s="9"/>
      <c r="H62" s="9"/>
      <c r="I62" s="25"/>
      <c r="J62" s="25"/>
      <c r="K62" s="9"/>
      <c r="L62" s="9"/>
      <c r="M62" s="9"/>
      <c r="N62" s="9"/>
      <c r="O62" s="9"/>
      <c r="P62" s="9"/>
      <c r="Q62" s="9"/>
      <c r="R62" s="9"/>
      <c r="S62" s="9"/>
      <c r="T62" s="9"/>
      <c r="U62" s="19"/>
      <c r="V62" s="19"/>
      <c r="W62" s="9"/>
      <c r="X62" s="141"/>
      <c r="Y62" s="23"/>
      <c r="Z62" s="9"/>
      <c r="AA62" s="9"/>
      <c r="AB62" s="9"/>
      <c r="AC62" s="141"/>
      <c r="AD62" s="23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77"/>
      <c r="AQ62" s="77"/>
      <c r="AR62" s="77"/>
      <c r="AS62" s="27"/>
      <c r="AT62" s="77"/>
    </row>
    <row r="63" spans="1:46" ht="17.100000000000001" customHeight="1">
      <c r="A63" s="20"/>
      <c r="B63" s="2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9"/>
      <c r="V63" s="19"/>
      <c r="W63" s="9"/>
      <c r="X63" s="19"/>
      <c r="Y63" s="23"/>
      <c r="Z63" s="9"/>
      <c r="AA63" s="9"/>
      <c r="AB63" s="9"/>
      <c r="AC63" s="141"/>
      <c r="AD63" s="23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77"/>
      <c r="AQ63" s="77"/>
      <c r="AR63" s="77"/>
      <c r="AS63" s="27"/>
      <c r="AT63" s="77"/>
    </row>
    <row r="64" spans="1:46" ht="17.100000000000001" customHeight="1">
      <c r="A64" s="20"/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9"/>
      <c r="V64" s="19"/>
      <c r="W64" s="9"/>
      <c r="X64" s="19"/>
      <c r="Y64" s="23"/>
      <c r="Z64" s="9"/>
      <c r="AA64" s="9"/>
      <c r="AB64" s="9"/>
      <c r="AC64" s="8"/>
      <c r="AD64" s="8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77"/>
      <c r="AQ64" s="77"/>
      <c r="AR64" s="77"/>
      <c r="AS64" s="27"/>
      <c r="AT64" s="77"/>
    </row>
    <row r="65" spans="1:46" ht="17.100000000000001" customHeight="1">
      <c r="A65" s="20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8"/>
      <c r="U65" s="84"/>
      <c r="V65" s="84"/>
      <c r="W65" s="77"/>
      <c r="X65" s="84"/>
      <c r="Y65" s="23"/>
      <c r="Z65" s="9"/>
      <c r="AA65" s="9"/>
      <c r="AB65" s="9"/>
      <c r="AC65" s="141"/>
      <c r="AD65" s="23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77"/>
      <c r="AQ65" s="77"/>
      <c r="AR65" s="77"/>
      <c r="AS65" s="27"/>
      <c r="AT65" s="77"/>
    </row>
    <row r="66" spans="1:46" ht="17.100000000000001" customHeight="1">
      <c r="A66" s="20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9"/>
      <c r="U66" s="141"/>
      <c r="V66" s="23"/>
      <c r="W66" s="9"/>
      <c r="X66" s="19"/>
      <c r="Y66" s="23"/>
      <c r="Z66" s="9"/>
      <c r="AA66" s="9"/>
      <c r="AB66" s="9"/>
      <c r="AC66" s="141"/>
      <c r="AD66" s="23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77"/>
      <c r="AQ66" s="77"/>
      <c r="AR66" s="77"/>
      <c r="AS66" s="27"/>
      <c r="AT66" s="77"/>
    </row>
    <row r="67" spans="1:46" ht="17.100000000000001" customHeight="1">
      <c r="A67" s="20"/>
      <c r="B67" s="2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9"/>
      <c r="V67" s="23"/>
      <c r="W67" s="9"/>
      <c r="X67" s="19"/>
      <c r="Y67" s="23"/>
      <c r="Z67" s="9"/>
      <c r="AA67" s="9"/>
      <c r="AB67" s="9"/>
      <c r="AC67" s="8"/>
      <c r="AD67" s="8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77"/>
      <c r="AQ67" s="77"/>
      <c r="AR67" s="77"/>
      <c r="AS67" s="27"/>
      <c r="AT67" s="77"/>
    </row>
    <row r="68" spans="1:46" ht="17.100000000000001" customHeight="1">
      <c r="A68" s="20"/>
      <c r="B68" s="2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9"/>
      <c r="V68" s="23"/>
      <c r="W68" s="9"/>
      <c r="X68" s="141"/>
      <c r="Y68" s="23"/>
      <c r="Z68" s="9"/>
      <c r="AA68" s="9"/>
      <c r="AB68" s="9"/>
      <c r="AC68" s="141"/>
      <c r="AD68" s="23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77"/>
      <c r="AQ68" s="77"/>
      <c r="AR68" s="77"/>
      <c r="AS68" s="27"/>
      <c r="AT68" s="77"/>
    </row>
    <row r="69" spans="1:46" ht="17.100000000000001" customHeight="1">
      <c r="AP69" s="77"/>
      <c r="AQ69" s="77"/>
      <c r="AR69" s="77"/>
    </row>
    <row r="70" spans="1:46" ht="17.100000000000001" customHeight="1">
      <c r="AP70" s="26"/>
      <c r="AQ70" s="26"/>
      <c r="AR70" s="26"/>
    </row>
    <row r="71" spans="1:46" ht="17.100000000000001" customHeight="1">
      <c r="AP71" s="26"/>
      <c r="AQ71" s="26"/>
      <c r="AR71" s="26"/>
    </row>
    <row r="72" spans="1:46" ht="17.100000000000001" customHeight="1">
      <c r="AP72" s="9"/>
      <c r="AQ72" s="9"/>
      <c r="AR72" s="9"/>
    </row>
    <row r="73" spans="1:46" ht="17.100000000000001" customHeight="1">
      <c r="AP73" s="26"/>
      <c r="AQ73" s="26"/>
      <c r="AR73" s="26"/>
    </row>
    <row r="74" spans="1:46" ht="17.100000000000001" customHeight="1">
      <c r="AP74" s="26"/>
      <c r="AQ74" s="26"/>
      <c r="AR74" s="26"/>
    </row>
    <row r="75" spans="1:46" ht="17.100000000000001" customHeight="1">
      <c r="AP75" s="9"/>
      <c r="AQ75" s="9"/>
      <c r="AR75" s="9"/>
    </row>
    <row r="76" spans="1:46" ht="17.100000000000001" customHeight="1">
      <c r="AP76" s="26"/>
      <c r="AQ76" s="26"/>
      <c r="AR76" s="26"/>
    </row>
  </sheetData>
  <mergeCells count="67">
    <mergeCell ref="AP12:AR15"/>
    <mergeCell ref="AQ16:AR16"/>
    <mergeCell ref="AN13:AO13"/>
    <mergeCell ref="L10:M10"/>
    <mergeCell ref="L14:M14"/>
    <mergeCell ref="X15:Y15"/>
    <mergeCell ref="AN15:AO15"/>
    <mergeCell ref="D12:N13"/>
    <mergeCell ref="D16:N17"/>
    <mergeCell ref="X19:Y19"/>
    <mergeCell ref="AN19:AO19"/>
    <mergeCell ref="AN21:AO21"/>
    <mergeCell ref="L22:M22"/>
    <mergeCell ref="AN9:AO9"/>
    <mergeCell ref="AN11:AO11"/>
    <mergeCell ref="X11:Y11"/>
    <mergeCell ref="AN17:AO17"/>
    <mergeCell ref="D8:N9"/>
    <mergeCell ref="D20:N21"/>
    <mergeCell ref="L18:M18"/>
    <mergeCell ref="D24:N25"/>
    <mergeCell ref="AN29:AO29"/>
    <mergeCell ref="X23:Y23"/>
    <mergeCell ref="AN23:AO23"/>
    <mergeCell ref="AN25:AO25"/>
    <mergeCell ref="L26:M26"/>
    <mergeCell ref="L30:M30"/>
    <mergeCell ref="X31:Y31"/>
    <mergeCell ref="AN31:AO31"/>
    <mergeCell ref="D28:N29"/>
    <mergeCell ref="X27:Y27"/>
    <mergeCell ref="AN27:AO27"/>
    <mergeCell ref="AN33:AO33"/>
    <mergeCell ref="L34:M34"/>
    <mergeCell ref="X35:Y35"/>
    <mergeCell ref="AN35:AO35"/>
    <mergeCell ref="D32:N33"/>
    <mergeCell ref="AN37:AO37"/>
    <mergeCell ref="L38:M38"/>
    <mergeCell ref="X39:Y39"/>
    <mergeCell ref="AN39:AO39"/>
    <mergeCell ref="D36:N37"/>
    <mergeCell ref="AN41:AO41"/>
    <mergeCell ref="L42:M42"/>
    <mergeCell ref="X43:Y43"/>
    <mergeCell ref="AN43:AO43"/>
    <mergeCell ref="D40:N41"/>
    <mergeCell ref="AN45:AO45"/>
    <mergeCell ref="L46:M46"/>
    <mergeCell ref="X47:Y47"/>
    <mergeCell ref="AN47:AO47"/>
    <mergeCell ref="D44:N45"/>
    <mergeCell ref="AN49:AO49"/>
    <mergeCell ref="L50:M50"/>
    <mergeCell ref="X51:Y51"/>
    <mergeCell ref="AN51:AO51"/>
    <mergeCell ref="D48:N49"/>
    <mergeCell ref="AN53:AO53"/>
    <mergeCell ref="L54:M54"/>
    <mergeCell ref="X55:Y55"/>
    <mergeCell ref="AN55:AO55"/>
    <mergeCell ref="D52:N53"/>
    <mergeCell ref="AN57:AO57"/>
    <mergeCell ref="L58:M58"/>
    <mergeCell ref="X59:Y59"/>
    <mergeCell ref="AN59:AO59"/>
    <mergeCell ref="D56:N5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1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BF84"/>
  <sheetViews>
    <sheetView view="pageBreakPreview" zoomScale="85" zoomScaleNormal="100" zoomScaleSheetLayoutView="85" workbookViewId="0">
      <selection activeCell="Q3" sqref="Q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5" width="2.375" style="78" customWidth="1"/>
    <col min="56" max="57" width="8.625" style="78" customWidth="1"/>
    <col min="58" max="58" width="2.75" style="78" customWidth="1"/>
    <col min="59" max="16384" width="9" style="78"/>
  </cols>
  <sheetData>
    <row r="1" spans="1:58" ht="17.100000000000001" customHeight="1">
      <c r="A1" s="72"/>
    </row>
    <row r="2" spans="1:58" ht="17.100000000000001" customHeight="1">
      <c r="A2" s="72"/>
    </row>
    <row r="3" spans="1:58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8" ht="17.100000000000001" customHeight="1">
      <c r="A4" s="72"/>
    </row>
    <row r="5" spans="1:58" ht="17.100000000000001" customHeight="1">
      <c r="A5" s="72"/>
      <c r="B5" s="72" t="s">
        <v>959</v>
      </c>
    </row>
    <row r="6" spans="1:58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1"/>
      <c r="AA6" s="75"/>
      <c r="AB6" s="211" t="s">
        <v>204</v>
      </c>
      <c r="AC6" s="211"/>
      <c r="AD6" s="211"/>
      <c r="AE6" s="211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184" t="s">
        <v>388</v>
      </c>
      <c r="BE6" s="184" t="s">
        <v>389</v>
      </c>
      <c r="BF6" s="77"/>
    </row>
    <row r="7" spans="1:58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99"/>
      <c r="P7" s="99"/>
      <c r="Q7" s="99"/>
      <c r="R7" s="99"/>
      <c r="S7" s="99"/>
      <c r="T7" s="117" t="s">
        <v>235</v>
      </c>
      <c r="U7" s="99"/>
      <c r="V7" s="99"/>
      <c r="W7" s="99"/>
      <c r="X7" s="99"/>
      <c r="Y7" s="73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185" t="s">
        <v>392</v>
      </c>
      <c r="BE7" s="185" t="s">
        <v>393</v>
      </c>
      <c r="BF7" s="77"/>
    </row>
    <row r="8" spans="1:58" ht="17.100000000000001" customHeight="1">
      <c r="A8" s="4">
        <v>15</v>
      </c>
      <c r="B8" s="5">
        <v>1303</v>
      </c>
      <c r="C8" s="6" t="s">
        <v>745</v>
      </c>
      <c r="D8" s="188" t="s">
        <v>17</v>
      </c>
      <c r="E8" s="205"/>
      <c r="F8" s="205"/>
      <c r="G8" s="205"/>
      <c r="H8" s="205"/>
      <c r="I8" s="205"/>
      <c r="J8" s="205"/>
      <c r="K8" s="205"/>
      <c r="L8" s="205"/>
      <c r="M8" s="205"/>
      <c r="N8" s="10"/>
      <c r="O8" s="204" t="s">
        <v>24</v>
      </c>
      <c r="P8" s="205"/>
      <c r="Q8" s="205"/>
      <c r="R8" s="205"/>
      <c r="S8" s="205"/>
      <c r="T8" s="205"/>
      <c r="U8" s="205"/>
      <c r="V8" s="205"/>
      <c r="W8" s="205"/>
      <c r="X8" s="205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166"/>
      <c r="AW8" s="167"/>
      <c r="AX8" s="167"/>
      <c r="AY8" s="168"/>
      <c r="AZ8" s="166"/>
      <c r="BA8" s="167"/>
      <c r="BB8" s="167"/>
      <c r="BC8" s="168"/>
      <c r="BD8" s="296">
        <f>ROUND(G10*(1+AX36),0)+(ROUND(S10*(1+BB36),0))</f>
        <v>552</v>
      </c>
      <c r="BE8" s="182" t="s">
        <v>2613</v>
      </c>
    </row>
    <row r="9" spans="1:58" ht="17.100000000000001" customHeight="1">
      <c r="A9" s="4">
        <v>15</v>
      </c>
      <c r="B9" s="5">
        <v>1304</v>
      </c>
      <c r="C9" s="6" t="s">
        <v>434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102"/>
      <c r="O9" s="206"/>
      <c r="P9" s="207"/>
      <c r="Q9" s="207"/>
      <c r="R9" s="207"/>
      <c r="S9" s="207"/>
      <c r="T9" s="207"/>
      <c r="U9" s="207"/>
      <c r="V9" s="207"/>
      <c r="W9" s="207"/>
      <c r="X9" s="207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2636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148"/>
      <c r="AW9" s="149"/>
      <c r="AX9" s="149"/>
      <c r="AY9" s="150"/>
      <c r="AZ9" s="148"/>
      <c r="BA9" s="149"/>
      <c r="BB9" s="149"/>
      <c r="BC9" s="150"/>
      <c r="BD9" s="296">
        <f>ROUND(ROUND(G10*AT9,0)*(1+AX36),0)+(ROUND(ROUND(S10*AT9,0)*(1+BB36),0))</f>
        <v>552</v>
      </c>
      <c r="BE9" s="22"/>
    </row>
    <row r="10" spans="1:58" ht="17.100000000000001" customHeight="1">
      <c r="A10" s="4">
        <v>15</v>
      </c>
      <c r="B10" s="5">
        <v>1305</v>
      </c>
      <c r="C10" s="6" t="s">
        <v>1631</v>
      </c>
      <c r="D10" s="139"/>
      <c r="E10" s="140"/>
      <c r="F10" s="104"/>
      <c r="G10" s="297">
        <v>248</v>
      </c>
      <c r="H10" s="297"/>
      <c r="I10" s="9" t="s">
        <v>394</v>
      </c>
      <c r="J10" s="9"/>
      <c r="K10" s="19"/>
      <c r="L10" s="141"/>
      <c r="M10" s="141"/>
      <c r="N10" s="102"/>
      <c r="O10" s="104"/>
      <c r="P10" s="104"/>
      <c r="Q10" s="104"/>
      <c r="R10" s="104"/>
      <c r="S10" s="261">
        <v>144</v>
      </c>
      <c r="T10" s="261"/>
      <c r="U10" s="9" t="s">
        <v>394</v>
      </c>
      <c r="V10" s="9"/>
      <c r="W10" s="19"/>
      <c r="X10" s="141"/>
      <c r="Y10" s="141"/>
      <c r="Z10" s="97" t="s">
        <v>2623</v>
      </c>
      <c r="AA10" s="56"/>
      <c r="AB10" s="56"/>
      <c r="AC10" s="56"/>
      <c r="AD10" s="56"/>
      <c r="AE10" s="56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148"/>
      <c r="AW10" s="149"/>
      <c r="AX10" s="149"/>
      <c r="AY10" s="150"/>
      <c r="AZ10" s="148"/>
      <c r="BA10" s="149"/>
      <c r="BB10" s="149"/>
      <c r="BC10" s="150"/>
      <c r="BD10" s="296">
        <f>ROUND(ROUND(G10*AG11,0)*(1+AX36),0)+(ROUND(ROUND(S10*AG11,0)*(1+BB36),0))</f>
        <v>387</v>
      </c>
      <c r="BE10" s="22"/>
    </row>
    <row r="11" spans="1:58" ht="17.100000000000001" customHeight="1">
      <c r="A11" s="4">
        <v>15</v>
      </c>
      <c r="B11" s="5">
        <v>1306</v>
      </c>
      <c r="C11" s="6" t="s">
        <v>1632</v>
      </c>
      <c r="D11" s="139"/>
      <c r="E11" s="140"/>
      <c r="F11" s="140"/>
      <c r="G11" s="104"/>
      <c r="H11" s="104"/>
      <c r="I11" s="104"/>
      <c r="J11" s="104"/>
      <c r="K11" s="104"/>
      <c r="L11" s="104"/>
      <c r="M11" s="51"/>
      <c r="N11" s="1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51"/>
      <c r="Z11" s="57" t="s">
        <v>2624</v>
      </c>
      <c r="AA11" s="58"/>
      <c r="AB11" s="58"/>
      <c r="AC11" s="58"/>
      <c r="AD11" s="58"/>
      <c r="AE11" s="58"/>
      <c r="AF11" s="17" t="s">
        <v>2622</v>
      </c>
      <c r="AG11" s="186">
        <v>0.7</v>
      </c>
      <c r="AH11" s="187"/>
      <c r="AI11" s="35" t="s">
        <v>2636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148"/>
      <c r="AW11" s="149"/>
      <c r="AX11" s="149"/>
      <c r="AY11" s="150"/>
      <c r="AZ11" s="148"/>
      <c r="BA11" s="149"/>
      <c r="BB11" s="149"/>
      <c r="BC11" s="150"/>
      <c r="BD11" s="296">
        <f>ROUND(ROUND(ROUND(G10*AG11,0)*AT11,0)*(1+AX36),0)+(ROUND(ROUND(ROUND(S10*AG11,0)*AT11,0)*(1+BB36),0))</f>
        <v>387</v>
      </c>
      <c r="BE11" s="22"/>
    </row>
    <row r="12" spans="1:58" ht="17.100000000000001" customHeight="1">
      <c r="A12" s="4">
        <v>15</v>
      </c>
      <c r="B12" s="5">
        <v>1307</v>
      </c>
      <c r="C12" s="6" t="s">
        <v>481</v>
      </c>
      <c r="D12" s="139"/>
      <c r="E12" s="140"/>
      <c r="F12" s="140"/>
      <c r="G12" s="140"/>
      <c r="H12" s="103"/>
      <c r="I12" s="103"/>
      <c r="J12" s="103"/>
      <c r="K12" s="9"/>
      <c r="L12" s="9"/>
      <c r="M12" s="9"/>
      <c r="N12" s="13"/>
      <c r="O12" s="204" t="s">
        <v>25</v>
      </c>
      <c r="P12" s="205"/>
      <c r="Q12" s="205"/>
      <c r="R12" s="205"/>
      <c r="S12" s="205"/>
      <c r="T12" s="205"/>
      <c r="U12" s="205"/>
      <c r="V12" s="205"/>
      <c r="W12" s="205"/>
      <c r="X12" s="205"/>
      <c r="Y12" s="41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148"/>
      <c r="AW12" s="149"/>
      <c r="AX12" s="149"/>
      <c r="AY12" s="150"/>
      <c r="AZ12" s="148"/>
      <c r="BA12" s="149"/>
      <c r="BB12" s="149"/>
      <c r="BC12" s="150"/>
      <c r="BD12" s="296">
        <f>ROUND(G10*(1+AX36),0)+(ROUND(S14*(1+BB36),0))</f>
        <v>775</v>
      </c>
      <c r="BE12" s="22"/>
    </row>
    <row r="13" spans="1:58" ht="17.100000000000001" customHeight="1">
      <c r="A13" s="4">
        <v>15</v>
      </c>
      <c r="B13" s="5">
        <v>1308</v>
      </c>
      <c r="C13" s="6" t="s">
        <v>420</v>
      </c>
      <c r="D13" s="140"/>
      <c r="E13" s="140"/>
      <c r="F13" s="140"/>
      <c r="G13" s="140"/>
      <c r="H13" s="103"/>
      <c r="I13" s="103" t="s">
        <v>2908</v>
      </c>
      <c r="J13" s="103"/>
      <c r="K13" s="9"/>
      <c r="L13" s="9"/>
      <c r="M13" s="9"/>
      <c r="N13" s="13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142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2636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148"/>
      <c r="AW13" s="149"/>
      <c r="AX13" s="149"/>
      <c r="AY13" s="150"/>
      <c r="AZ13" s="148"/>
      <c r="BA13" s="149"/>
      <c r="BB13" s="149"/>
      <c r="BC13" s="150"/>
      <c r="BD13" s="296">
        <f>ROUND(ROUND(G10*AT13,0)*(1+AX36),0)+(ROUND(ROUND(S14*AT13,0)*(1+BB36),0))</f>
        <v>775</v>
      </c>
      <c r="BE13" s="22"/>
    </row>
    <row r="14" spans="1:58" ht="17.100000000000001" customHeight="1">
      <c r="A14" s="4">
        <v>15</v>
      </c>
      <c r="B14" s="5">
        <v>1309</v>
      </c>
      <c r="C14" s="6" t="s">
        <v>1633</v>
      </c>
      <c r="D14" s="140"/>
      <c r="E14" s="140"/>
      <c r="F14" s="140"/>
      <c r="G14" s="140"/>
      <c r="H14" s="103"/>
      <c r="I14" s="103"/>
      <c r="J14" s="103"/>
      <c r="K14" s="9"/>
      <c r="L14" s="9"/>
      <c r="M14" s="9"/>
      <c r="N14" s="13"/>
      <c r="O14" s="104"/>
      <c r="P14" s="104"/>
      <c r="Q14" s="104"/>
      <c r="R14" s="104"/>
      <c r="S14" s="261">
        <v>322</v>
      </c>
      <c r="T14" s="261"/>
      <c r="U14" s="9" t="s">
        <v>394</v>
      </c>
      <c r="V14" s="9"/>
      <c r="W14" s="19"/>
      <c r="X14" s="141"/>
      <c r="Y14" s="141"/>
      <c r="Z14" s="97" t="s">
        <v>2623</v>
      </c>
      <c r="AA14" s="56"/>
      <c r="AB14" s="56"/>
      <c r="AC14" s="56"/>
      <c r="AD14" s="56"/>
      <c r="AE14" s="56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148"/>
      <c r="AW14" s="149"/>
      <c r="AX14" s="149"/>
      <c r="AY14" s="150"/>
      <c r="AZ14" s="148"/>
      <c r="BA14" s="149"/>
      <c r="BB14" s="149"/>
      <c r="BC14" s="150"/>
      <c r="BD14" s="296">
        <f>ROUND(ROUND(G10*AG15,0)*(1+AX36),0)+(ROUND(ROUND(S14*AG15,0)*(1+BB36),0))</f>
        <v>542</v>
      </c>
      <c r="BE14" s="22"/>
    </row>
    <row r="15" spans="1:58" ht="17.100000000000001" customHeight="1">
      <c r="A15" s="4">
        <v>15</v>
      </c>
      <c r="B15" s="5">
        <v>1310</v>
      </c>
      <c r="C15" s="6" t="s">
        <v>1634</v>
      </c>
      <c r="D15" s="140"/>
      <c r="E15" s="140"/>
      <c r="F15" s="140"/>
      <c r="G15" s="140"/>
      <c r="H15" s="103"/>
      <c r="I15" s="103"/>
      <c r="J15" s="103"/>
      <c r="K15" s="9"/>
      <c r="L15" s="9"/>
      <c r="M15" s="9"/>
      <c r="N15" s="1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1"/>
      <c r="Z15" s="57" t="s">
        <v>2624</v>
      </c>
      <c r="AA15" s="58"/>
      <c r="AB15" s="58"/>
      <c r="AC15" s="58"/>
      <c r="AD15" s="58"/>
      <c r="AE15" s="58"/>
      <c r="AF15" s="17" t="s">
        <v>2622</v>
      </c>
      <c r="AG15" s="186">
        <v>0.7</v>
      </c>
      <c r="AH15" s="187"/>
      <c r="AI15" s="35" t="s">
        <v>2636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148"/>
      <c r="AW15" s="149"/>
      <c r="AX15" s="149"/>
      <c r="AY15" s="150"/>
      <c r="AZ15" s="148"/>
      <c r="BA15" s="149"/>
      <c r="BB15" s="149"/>
      <c r="BC15" s="150"/>
      <c r="BD15" s="296">
        <f>ROUND(ROUND(ROUND(G10*AG15,0)*AT15,0)*(1+AX36),0)+(ROUND(ROUND(ROUND(S14*AG15,0)*AT15,0)*(1+BB36),0))</f>
        <v>542</v>
      </c>
      <c r="BE15" s="22"/>
    </row>
    <row r="16" spans="1:58" ht="17.100000000000001" customHeight="1">
      <c r="A16" s="4">
        <v>15</v>
      </c>
      <c r="B16" s="5">
        <v>1311</v>
      </c>
      <c r="C16" s="6" t="s">
        <v>746</v>
      </c>
      <c r="D16" s="140"/>
      <c r="E16" s="140"/>
      <c r="F16" s="140"/>
      <c r="G16" s="140"/>
      <c r="H16" s="103"/>
      <c r="I16" s="103"/>
      <c r="J16" s="103"/>
      <c r="K16" s="9"/>
      <c r="L16" s="9"/>
      <c r="M16" s="9"/>
      <c r="N16" s="9"/>
      <c r="O16" s="204" t="s">
        <v>677</v>
      </c>
      <c r="P16" s="205"/>
      <c r="Q16" s="205"/>
      <c r="R16" s="205"/>
      <c r="S16" s="205"/>
      <c r="T16" s="205"/>
      <c r="U16" s="205"/>
      <c r="V16" s="205"/>
      <c r="W16" s="205"/>
      <c r="X16" s="205"/>
      <c r="Y16" s="41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/>
      <c r="AW16" s="149"/>
      <c r="AX16" s="149"/>
      <c r="AY16" s="150"/>
      <c r="AZ16" s="148"/>
      <c r="BA16" s="149"/>
      <c r="BB16" s="149"/>
      <c r="BC16" s="150"/>
      <c r="BD16" s="296">
        <f>ROUND(G10*(1+AX36),0)+(ROUND(S18*(1+BB36),0))</f>
        <v>876</v>
      </c>
      <c r="BE16" s="22"/>
    </row>
    <row r="17" spans="1:57" ht="17.100000000000001" customHeight="1">
      <c r="A17" s="4">
        <v>15</v>
      </c>
      <c r="B17" s="5">
        <v>1312</v>
      </c>
      <c r="C17" s="6" t="s">
        <v>421</v>
      </c>
      <c r="D17" s="140"/>
      <c r="E17" s="140"/>
      <c r="F17" s="140"/>
      <c r="G17" s="140"/>
      <c r="H17" s="103"/>
      <c r="I17" s="103"/>
      <c r="J17" s="103"/>
      <c r="K17" s="9"/>
      <c r="L17" s="9"/>
      <c r="M17" s="9"/>
      <c r="N17" s="9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142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2636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148"/>
      <c r="AW17" s="149"/>
      <c r="AX17" s="149"/>
      <c r="AY17" s="150"/>
      <c r="AZ17" s="148"/>
      <c r="BA17" s="149"/>
      <c r="BB17" s="149"/>
      <c r="BC17" s="150"/>
      <c r="BD17" s="296">
        <f>ROUND(ROUND(G10*AT17,0)*(1+AX36),0)+(ROUND(ROUND(S18*AT17,0)*(1+BB36),0))</f>
        <v>876</v>
      </c>
      <c r="BE17" s="22"/>
    </row>
    <row r="18" spans="1:57" ht="17.100000000000001" customHeight="1">
      <c r="A18" s="4">
        <v>15</v>
      </c>
      <c r="B18" s="5">
        <v>1313</v>
      </c>
      <c r="C18" s="6" t="s">
        <v>1635</v>
      </c>
      <c r="D18" s="140"/>
      <c r="E18" s="140"/>
      <c r="F18" s="140"/>
      <c r="G18" s="140"/>
      <c r="H18" s="103"/>
      <c r="I18" s="103"/>
      <c r="J18" s="103"/>
      <c r="K18" s="9"/>
      <c r="L18" s="9"/>
      <c r="M18" s="9"/>
      <c r="N18" s="9"/>
      <c r="O18" s="109"/>
      <c r="P18" s="104"/>
      <c r="Q18" s="104"/>
      <c r="R18" s="104"/>
      <c r="S18" s="261">
        <v>403</v>
      </c>
      <c r="T18" s="261"/>
      <c r="U18" s="9" t="s">
        <v>394</v>
      </c>
      <c r="V18" s="9"/>
      <c r="W18" s="19"/>
      <c r="X18" s="141"/>
      <c r="Y18" s="141"/>
      <c r="Z18" s="97" t="s">
        <v>2623</v>
      </c>
      <c r="AA18" s="56"/>
      <c r="AB18" s="56"/>
      <c r="AC18" s="56"/>
      <c r="AD18" s="56"/>
      <c r="AE18" s="56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148"/>
      <c r="AW18" s="149"/>
      <c r="AX18" s="149"/>
      <c r="AY18" s="150"/>
      <c r="AZ18" s="148"/>
      <c r="BA18" s="149"/>
      <c r="BB18" s="149"/>
      <c r="BC18" s="150"/>
      <c r="BD18" s="296">
        <f>ROUND(ROUND(G10*AG19,0)*(1+AX36),0)+(ROUND(ROUND(S18*AG19,0)*(1+BB36),0))</f>
        <v>614</v>
      </c>
      <c r="BE18" s="22"/>
    </row>
    <row r="19" spans="1:57" ht="17.100000000000001" customHeight="1">
      <c r="A19" s="4">
        <v>15</v>
      </c>
      <c r="B19" s="5">
        <v>1314</v>
      </c>
      <c r="C19" s="6" t="s">
        <v>1636</v>
      </c>
      <c r="D19" s="140"/>
      <c r="E19" s="140"/>
      <c r="F19" s="140"/>
      <c r="G19" s="140"/>
      <c r="H19" s="103"/>
      <c r="I19" s="103"/>
      <c r="J19" s="103"/>
      <c r="K19" s="9"/>
      <c r="L19" s="9"/>
      <c r="M19" s="9"/>
      <c r="N19" s="9"/>
      <c r="O19" s="46"/>
      <c r="P19" s="135"/>
      <c r="Q19" s="135"/>
      <c r="R19" s="135"/>
      <c r="S19" s="135"/>
      <c r="T19" s="135"/>
      <c r="U19" s="135"/>
      <c r="V19" s="135"/>
      <c r="W19" s="135"/>
      <c r="X19" s="135"/>
      <c r="Y19" s="51"/>
      <c r="Z19" s="57" t="s">
        <v>2624</v>
      </c>
      <c r="AA19" s="58"/>
      <c r="AB19" s="58"/>
      <c r="AC19" s="58"/>
      <c r="AD19" s="58"/>
      <c r="AE19" s="58"/>
      <c r="AF19" s="17" t="s">
        <v>2622</v>
      </c>
      <c r="AG19" s="186">
        <v>0.7</v>
      </c>
      <c r="AH19" s="187"/>
      <c r="AI19" s="35" t="s">
        <v>2636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148"/>
      <c r="AW19" s="149"/>
      <c r="AX19" s="149"/>
      <c r="AY19" s="150"/>
      <c r="AZ19" s="148"/>
      <c r="BA19" s="149"/>
      <c r="BB19" s="149"/>
      <c r="BC19" s="150"/>
      <c r="BD19" s="296">
        <f>ROUND(ROUND(ROUND(G10*AG19,0)*AT19,0)*(1+AX36),0)+(ROUND(ROUND(ROUND(S18*AG19,0)*AT19,0)*(1+BB36),0))</f>
        <v>614</v>
      </c>
      <c r="BE19" s="22"/>
    </row>
    <row r="20" spans="1:57" ht="17.100000000000001" customHeight="1">
      <c r="A20" s="4">
        <v>15</v>
      </c>
      <c r="B20" s="5">
        <v>1315</v>
      </c>
      <c r="C20" s="6" t="s">
        <v>482</v>
      </c>
      <c r="D20" s="140"/>
      <c r="E20" s="140"/>
      <c r="F20" s="140"/>
      <c r="G20" s="140"/>
      <c r="H20" s="103"/>
      <c r="I20" s="103"/>
      <c r="J20" s="103"/>
      <c r="K20" s="9"/>
      <c r="L20" s="9"/>
      <c r="M20" s="9"/>
      <c r="N20" s="9"/>
      <c r="O20" s="204" t="s">
        <v>678</v>
      </c>
      <c r="P20" s="205"/>
      <c r="Q20" s="205"/>
      <c r="R20" s="205"/>
      <c r="S20" s="205"/>
      <c r="T20" s="205"/>
      <c r="U20" s="205"/>
      <c r="V20" s="205"/>
      <c r="W20" s="205"/>
      <c r="X20" s="205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149"/>
      <c r="AX20" s="149"/>
      <c r="AY20" s="150"/>
      <c r="AZ20" s="148"/>
      <c r="BA20" s="149"/>
      <c r="BB20" s="149"/>
      <c r="BC20" s="150"/>
      <c r="BD20" s="296">
        <f>ROUND(G10*(1+AX36),0)+(ROUND(S22*(1+BB36),0))</f>
        <v>977</v>
      </c>
      <c r="BE20" s="22"/>
    </row>
    <row r="21" spans="1:57" ht="17.100000000000001" customHeight="1">
      <c r="A21" s="4">
        <v>15</v>
      </c>
      <c r="B21" s="5">
        <v>1316</v>
      </c>
      <c r="C21" s="6" t="s">
        <v>422</v>
      </c>
      <c r="D21" s="140"/>
      <c r="E21" s="140"/>
      <c r="F21" s="140"/>
      <c r="G21" s="140"/>
      <c r="H21" s="103"/>
      <c r="I21" s="103"/>
      <c r="J21" s="103"/>
      <c r="K21" s="9"/>
      <c r="L21" s="9"/>
      <c r="M21" s="9"/>
      <c r="N21" s="9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2636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149"/>
      <c r="AY21" s="150"/>
      <c r="AZ21" s="148"/>
      <c r="BA21" s="149"/>
      <c r="BB21" s="149"/>
      <c r="BC21" s="150"/>
      <c r="BD21" s="296">
        <f>ROUND(ROUND(G10*AT21,0)*(1+AX36),0)+(ROUND(ROUND(S22*AT21,0)*(1+BB36),0))</f>
        <v>977</v>
      </c>
      <c r="BE21" s="22"/>
    </row>
    <row r="22" spans="1:57" ht="17.100000000000001" customHeight="1">
      <c r="A22" s="4">
        <v>15</v>
      </c>
      <c r="B22" s="5">
        <v>1317</v>
      </c>
      <c r="C22" s="6" t="s">
        <v>1637</v>
      </c>
      <c r="D22" s="140"/>
      <c r="E22" s="140"/>
      <c r="F22" s="140"/>
      <c r="G22" s="140"/>
      <c r="H22" s="103"/>
      <c r="I22" s="103"/>
      <c r="J22" s="103"/>
      <c r="K22" s="9"/>
      <c r="L22" s="9"/>
      <c r="M22" s="9"/>
      <c r="N22" s="9"/>
      <c r="O22" s="109"/>
      <c r="P22" s="104"/>
      <c r="Q22" s="104"/>
      <c r="R22" s="104"/>
      <c r="S22" s="261">
        <v>484</v>
      </c>
      <c r="T22" s="261"/>
      <c r="U22" s="9" t="s">
        <v>394</v>
      </c>
      <c r="V22" s="9"/>
      <c r="W22" s="19"/>
      <c r="X22" s="141"/>
      <c r="Y22" s="141"/>
      <c r="Z22" s="97" t="s">
        <v>2623</v>
      </c>
      <c r="AA22" s="56"/>
      <c r="AB22" s="56"/>
      <c r="AC22" s="56"/>
      <c r="AD22" s="56"/>
      <c r="AE22" s="56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148"/>
      <c r="AW22" s="149"/>
      <c r="AX22" s="149"/>
      <c r="AY22" s="150"/>
      <c r="AZ22" s="148"/>
      <c r="BA22" s="149"/>
      <c r="BB22" s="149"/>
      <c r="BC22" s="150"/>
      <c r="BD22" s="296">
        <f>ROUND(ROUND(G10*AG23,0)*(1+AX36),0)+(ROUND(ROUND(S22*AG23,0)*(1+BB36),0))</f>
        <v>685</v>
      </c>
      <c r="BE22" s="22"/>
    </row>
    <row r="23" spans="1:57" ht="17.100000000000001" customHeight="1">
      <c r="A23" s="4">
        <v>15</v>
      </c>
      <c r="B23" s="5">
        <v>1318</v>
      </c>
      <c r="C23" s="6" t="s">
        <v>1638</v>
      </c>
      <c r="D23" s="140"/>
      <c r="E23" s="140"/>
      <c r="F23" s="140"/>
      <c r="G23" s="140"/>
      <c r="H23" s="103"/>
      <c r="I23" s="103"/>
      <c r="J23" s="103"/>
      <c r="K23" s="9"/>
      <c r="L23" s="9"/>
      <c r="M23" s="9"/>
      <c r="N23" s="9"/>
      <c r="O23" s="46"/>
      <c r="P23" s="135"/>
      <c r="Q23" s="135"/>
      <c r="R23" s="135"/>
      <c r="S23" s="135"/>
      <c r="T23" s="135"/>
      <c r="U23" s="135"/>
      <c r="V23" s="135"/>
      <c r="W23" s="135"/>
      <c r="X23" s="135"/>
      <c r="Y23" s="51"/>
      <c r="Z23" s="57" t="s">
        <v>2624</v>
      </c>
      <c r="AA23" s="58"/>
      <c r="AB23" s="58"/>
      <c r="AC23" s="58"/>
      <c r="AD23" s="58"/>
      <c r="AE23" s="58"/>
      <c r="AF23" s="17" t="s">
        <v>2622</v>
      </c>
      <c r="AG23" s="186">
        <v>0.7</v>
      </c>
      <c r="AH23" s="187"/>
      <c r="AI23" s="35" t="s">
        <v>2636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148"/>
      <c r="AW23" s="149"/>
      <c r="AX23" s="149"/>
      <c r="AY23" s="150"/>
      <c r="AZ23" s="148"/>
      <c r="BA23" s="149"/>
      <c r="BB23" s="149"/>
      <c r="BC23" s="150"/>
      <c r="BD23" s="296">
        <f>ROUND(ROUND(ROUND(G10*AG23,0)*AT23,0)*(1+AX36),0)+(ROUND(ROUND(ROUND(S22*AG23,0)*AT23,0)*(1+BB36),0))</f>
        <v>685</v>
      </c>
      <c r="BE23" s="22"/>
    </row>
    <row r="24" spans="1:57" ht="17.100000000000001" customHeight="1">
      <c r="A24" s="4">
        <v>15</v>
      </c>
      <c r="B24" s="5">
        <v>1319</v>
      </c>
      <c r="C24" s="6" t="s">
        <v>133</v>
      </c>
      <c r="D24" s="140"/>
      <c r="E24" s="140"/>
      <c r="F24" s="140"/>
      <c r="G24" s="140"/>
      <c r="H24" s="103"/>
      <c r="I24" s="103"/>
      <c r="J24" s="103"/>
      <c r="K24" s="9"/>
      <c r="L24" s="9"/>
      <c r="M24" s="9"/>
      <c r="N24" s="9"/>
      <c r="O24" s="204" t="s">
        <v>679</v>
      </c>
      <c r="P24" s="205"/>
      <c r="Q24" s="205"/>
      <c r="R24" s="205"/>
      <c r="S24" s="205"/>
      <c r="T24" s="205"/>
      <c r="U24" s="205"/>
      <c r="V24" s="205"/>
      <c r="W24" s="205"/>
      <c r="X24" s="205"/>
      <c r="Y24" s="41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148"/>
      <c r="AW24" s="149"/>
      <c r="AX24" s="149"/>
      <c r="AY24" s="150"/>
      <c r="AZ24" s="148"/>
      <c r="BA24" s="149"/>
      <c r="BB24" s="149"/>
      <c r="BC24" s="150"/>
      <c r="BD24" s="296">
        <f>ROUND(G10*(1+AX36),0)+(ROUND(S26*(1+BB36),0))</f>
        <v>1078</v>
      </c>
      <c r="BE24" s="22"/>
    </row>
    <row r="25" spans="1:57" ht="17.100000000000001" customHeight="1">
      <c r="A25" s="4">
        <v>15</v>
      </c>
      <c r="B25" s="5">
        <v>1320</v>
      </c>
      <c r="C25" s="6" t="s">
        <v>423</v>
      </c>
      <c r="D25" s="140"/>
      <c r="E25" s="140"/>
      <c r="F25" s="140"/>
      <c r="G25" s="140"/>
      <c r="H25" s="103"/>
      <c r="I25" s="103"/>
      <c r="J25" s="103"/>
      <c r="K25" s="9"/>
      <c r="L25" s="9"/>
      <c r="M25" s="9"/>
      <c r="N25" s="9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142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2636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148"/>
      <c r="AW25" s="149"/>
      <c r="AX25" s="149"/>
      <c r="AY25" s="150"/>
      <c r="AZ25" s="148"/>
      <c r="BA25" s="149"/>
      <c r="BB25" s="149"/>
      <c r="BC25" s="150"/>
      <c r="BD25" s="296">
        <f>ROUND(ROUND(G10*AT25,0)*(1+AX36),0)+(ROUND(ROUND(S26*AT25,0)*(1+BB36),0))</f>
        <v>1078</v>
      </c>
      <c r="BE25" s="22"/>
    </row>
    <row r="26" spans="1:57" ht="17.100000000000001" customHeight="1">
      <c r="A26" s="4">
        <v>15</v>
      </c>
      <c r="B26" s="5">
        <v>1321</v>
      </c>
      <c r="C26" s="6" t="s">
        <v>1639</v>
      </c>
      <c r="D26" s="140"/>
      <c r="E26" s="140"/>
      <c r="F26" s="140"/>
      <c r="G26" s="140"/>
      <c r="H26" s="103"/>
      <c r="I26" s="103"/>
      <c r="J26" s="103"/>
      <c r="K26" s="9"/>
      <c r="L26" s="9"/>
      <c r="M26" s="9"/>
      <c r="N26" s="9"/>
      <c r="O26" s="109"/>
      <c r="P26" s="104"/>
      <c r="Q26" s="104"/>
      <c r="R26" s="104"/>
      <c r="S26" s="261">
        <v>565</v>
      </c>
      <c r="T26" s="261"/>
      <c r="U26" s="9" t="s">
        <v>394</v>
      </c>
      <c r="V26" s="9"/>
      <c r="W26" s="19"/>
      <c r="X26" s="141"/>
      <c r="Y26" s="141"/>
      <c r="Z26" s="97" t="s">
        <v>2623</v>
      </c>
      <c r="AA26" s="56"/>
      <c r="AB26" s="56"/>
      <c r="AC26" s="56"/>
      <c r="AD26" s="56"/>
      <c r="AE26" s="56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148"/>
      <c r="AW26" s="149"/>
      <c r="AX26" s="149"/>
      <c r="AY26" s="150"/>
      <c r="AZ26" s="148"/>
      <c r="BA26" s="149"/>
      <c r="BB26" s="149"/>
      <c r="BC26" s="150"/>
      <c r="BD26" s="296">
        <f>ROUND(ROUND(G10*AG27,0)*(1+AX36),0)+(ROUND(ROUND(S26*AG27,0)*(1+BB36),0))</f>
        <v>756</v>
      </c>
      <c r="BE26" s="22"/>
    </row>
    <row r="27" spans="1:57" ht="17.100000000000001" customHeight="1">
      <c r="A27" s="4">
        <v>15</v>
      </c>
      <c r="B27" s="5">
        <v>1322</v>
      </c>
      <c r="C27" s="6" t="s">
        <v>1640</v>
      </c>
      <c r="D27" s="140"/>
      <c r="E27" s="140"/>
      <c r="F27" s="140"/>
      <c r="G27" s="140"/>
      <c r="H27" s="103"/>
      <c r="I27" s="103"/>
      <c r="J27" s="103"/>
      <c r="K27" s="9"/>
      <c r="L27" s="9"/>
      <c r="M27" s="9"/>
      <c r="N27" s="9"/>
      <c r="O27" s="46"/>
      <c r="P27" s="135"/>
      <c r="Q27" s="135"/>
      <c r="R27" s="135"/>
      <c r="S27" s="135"/>
      <c r="T27" s="135"/>
      <c r="U27" s="135"/>
      <c r="V27" s="135"/>
      <c r="W27" s="135"/>
      <c r="X27" s="135"/>
      <c r="Y27" s="51"/>
      <c r="Z27" s="57" t="s">
        <v>2624</v>
      </c>
      <c r="AA27" s="58"/>
      <c r="AB27" s="58"/>
      <c r="AC27" s="58"/>
      <c r="AD27" s="58"/>
      <c r="AE27" s="58"/>
      <c r="AF27" s="17" t="s">
        <v>2622</v>
      </c>
      <c r="AG27" s="186">
        <v>0.7</v>
      </c>
      <c r="AH27" s="187"/>
      <c r="AI27" s="35" t="s">
        <v>2636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148"/>
      <c r="AW27" s="149"/>
      <c r="AX27" s="149"/>
      <c r="AY27" s="150"/>
      <c r="AZ27" s="148"/>
      <c r="BA27" s="149"/>
      <c r="BB27" s="149"/>
      <c r="BC27" s="150"/>
      <c r="BD27" s="296">
        <f>ROUND(ROUND(ROUND(G10*AG27,0)*AT27,0)*(1+AX36),0)+(ROUND(ROUND(ROUND(S26*AG27,0)*AT27,0)*(1+BB36),0))</f>
        <v>756</v>
      </c>
      <c r="BE27" s="22"/>
    </row>
    <row r="28" spans="1:57" ht="17.100000000000001" customHeight="1">
      <c r="A28" s="4">
        <v>15</v>
      </c>
      <c r="B28" s="5">
        <v>1323</v>
      </c>
      <c r="C28" s="6" t="s">
        <v>483</v>
      </c>
      <c r="D28" s="188" t="s">
        <v>18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10"/>
      <c r="O28" s="204" t="s">
        <v>24</v>
      </c>
      <c r="P28" s="205"/>
      <c r="Q28" s="205"/>
      <c r="R28" s="205"/>
      <c r="S28" s="205"/>
      <c r="T28" s="205"/>
      <c r="U28" s="205"/>
      <c r="V28" s="205"/>
      <c r="W28" s="205"/>
      <c r="X28" s="205"/>
      <c r="Y28" s="41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148"/>
      <c r="AW28" s="149"/>
      <c r="AX28" s="149"/>
      <c r="AY28" s="150"/>
      <c r="AZ28" s="148"/>
      <c r="BA28" s="149"/>
      <c r="BB28" s="149"/>
      <c r="BC28" s="150"/>
      <c r="BD28" s="296">
        <f>ROUND(G30*(1+AX36),0)+(ROUND(S30*(1+BB36),0))</f>
        <v>811</v>
      </c>
      <c r="BE28" s="22"/>
    </row>
    <row r="29" spans="1:57" ht="17.100000000000001" customHeight="1">
      <c r="A29" s="4">
        <v>15</v>
      </c>
      <c r="B29" s="5">
        <v>1324</v>
      </c>
      <c r="C29" s="6" t="s">
        <v>424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102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142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2636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148"/>
      <c r="AW29" s="149"/>
      <c r="AX29" s="149"/>
      <c r="AY29" s="150"/>
      <c r="AZ29" s="148"/>
      <c r="BA29" s="149"/>
      <c r="BB29" s="149"/>
      <c r="BC29" s="150"/>
      <c r="BD29" s="296">
        <f>ROUND(ROUND(G30*AT29,0)*(1+AX36),0)+(ROUND(ROUND(S30*AT29,0)*(1+BB36),0))</f>
        <v>811</v>
      </c>
      <c r="BE29" s="22"/>
    </row>
    <row r="30" spans="1:57" ht="17.100000000000001" customHeight="1">
      <c r="A30" s="4">
        <v>15</v>
      </c>
      <c r="B30" s="5">
        <v>1325</v>
      </c>
      <c r="C30" s="6" t="s">
        <v>1641</v>
      </c>
      <c r="D30" s="139"/>
      <c r="E30" s="140"/>
      <c r="F30" s="104"/>
      <c r="G30" s="297">
        <v>392</v>
      </c>
      <c r="H30" s="297"/>
      <c r="I30" s="9" t="s">
        <v>394</v>
      </c>
      <c r="J30" s="9"/>
      <c r="K30" s="19"/>
      <c r="L30" s="141"/>
      <c r="M30" s="141"/>
      <c r="N30" s="102"/>
      <c r="O30" s="104"/>
      <c r="P30" s="104"/>
      <c r="Q30" s="104"/>
      <c r="R30" s="104"/>
      <c r="S30" s="261">
        <v>178</v>
      </c>
      <c r="T30" s="261"/>
      <c r="U30" s="9" t="s">
        <v>394</v>
      </c>
      <c r="V30" s="9"/>
      <c r="W30" s="19"/>
      <c r="X30" s="141"/>
      <c r="Y30" s="141"/>
      <c r="Z30" s="97" t="s">
        <v>2623</v>
      </c>
      <c r="AA30" s="56"/>
      <c r="AB30" s="56"/>
      <c r="AC30" s="56"/>
      <c r="AD30" s="56"/>
      <c r="AE30" s="56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148"/>
      <c r="AW30" s="149"/>
      <c r="AX30" s="149"/>
      <c r="AY30" s="150"/>
      <c r="AZ30" s="148"/>
      <c r="BA30" s="149"/>
      <c r="BB30" s="149"/>
      <c r="BC30" s="150"/>
      <c r="BD30" s="296">
        <f>ROUND(ROUND(G30*AG31,0)*(1+AX36),0)+(ROUND(ROUND(S30*AG31,0)*(1+BB36),0))</f>
        <v>567</v>
      </c>
      <c r="BE30" s="22"/>
    </row>
    <row r="31" spans="1:57" ht="17.100000000000001" customHeight="1">
      <c r="A31" s="4">
        <v>15</v>
      </c>
      <c r="B31" s="5">
        <v>1326</v>
      </c>
      <c r="C31" s="6" t="s">
        <v>1642</v>
      </c>
      <c r="D31" s="139"/>
      <c r="E31" s="140"/>
      <c r="F31" s="140"/>
      <c r="G31" s="104"/>
      <c r="H31" s="104"/>
      <c r="I31" s="104"/>
      <c r="J31" s="104"/>
      <c r="K31" s="104"/>
      <c r="L31" s="104"/>
      <c r="M31" s="51"/>
      <c r="N31" s="13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51"/>
      <c r="Z31" s="57" t="s">
        <v>2624</v>
      </c>
      <c r="AA31" s="58"/>
      <c r="AB31" s="58"/>
      <c r="AC31" s="58"/>
      <c r="AD31" s="58"/>
      <c r="AE31" s="58"/>
      <c r="AF31" s="17" t="s">
        <v>2622</v>
      </c>
      <c r="AG31" s="186">
        <v>0.7</v>
      </c>
      <c r="AH31" s="187"/>
      <c r="AI31" s="35" t="s">
        <v>2636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Z31" s="148"/>
      <c r="BA31" s="149"/>
      <c r="BB31" s="149"/>
      <c r="BC31" s="150"/>
      <c r="BD31" s="296">
        <f>ROUND(ROUND(ROUND(G30*AG31,0)*AT31,0)*(1+AX36),0)+(ROUND(ROUND(ROUND(S30*AG31,0)*AT31,0)*(1+BB36),0))</f>
        <v>567</v>
      </c>
      <c r="BE31" s="22"/>
    </row>
    <row r="32" spans="1:57" ht="17.100000000000001" customHeight="1">
      <c r="A32" s="4">
        <v>15</v>
      </c>
      <c r="B32" s="5">
        <v>1327</v>
      </c>
      <c r="C32" s="6" t="s">
        <v>134</v>
      </c>
      <c r="D32" s="139"/>
      <c r="E32" s="140"/>
      <c r="F32" s="140"/>
      <c r="G32" s="140"/>
      <c r="H32" s="103"/>
      <c r="I32" s="103"/>
      <c r="J32" s="103"/>
      <c r="K32" s="9"/>
      <c r="L32" s="9"/>
      <c r="M32" s="9"/>
      <c r="N32" s="13"/>
      <c r="O32" s="204" t="s">
        <v>25</v>
      </c>
      <c r="P32" s="205"/>
      <c r="Q32" s="205"/>
      <c r="R32" s="205"/>
      <c r="S32" s="205"/>
      <c r="T32" s="205"/>
      <c r="U32" s="205"/>
      <c r="V32" s="205"/>
      <c r="W32" s="205"/>
      <c r="X32" s="205"/>
      <c r="Y32" s="41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Z32" s="148"/>
      <c r="BA32" s="149"/>
      <c r="BB32" s="149"/>
      <c r="BC32" s="150"/>
      <c r="BD32" s="296">
        <f>ROUND(G30*(1+AX36),0)+(ROUND(S34*(1+BB36),0))</f>
        <v>912</v>
      </c>
      <c r="BE32" s="22"/>
    </row>
    <row r="33" spans="1:57" ht="17.100000000000001" customHeight="1">
      <c r="A33" s="4">
        <v>15</v>
      </c>
      <c r="B33" s="5">
        <v>1328</v>
      </c>
      <c r="C33" s="6" t="s">
        <v>425</v>
      </c>
      <c r="D33" s="140"/>
      <c r="E33" s="140"/>
      <c r="F33" s="140"/>
      <c r="G33" s="140"/>
      <c r="H33" s="103"/>
      <c r="I33" s="103"/>
      <c r="J33" s="103"/>
      <c r="K33" s="9"/>
      <c r="L33" s="9"/>
      <c r="M33" s="9"/>
      <c r="N33" s="13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142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2636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186">
        <v>1</v>
      </c>
      <c r="AU33" s="187"/>
      <c r="AZ33" s="148"/>
      <c r="BA33" s="149"/>
      <c r="BB33" s="149"/>
      <c r="BC33" s="150"/>
      <c r="BD33" s="296">
        <f>ROUND(ROUND(G30*AT33,0)*(1+AX36),0)+(ROUND(ROUND(S34*AT33,0)*(1+BB36),0))</f>
        <v>912</v>
      </c>
      <c r="BE33" s="22"/>
    </row>
    <row r="34" spans="1:57" ht="17.100000000000001" customHeight="1">
      <c r="A34" s="4">
        <v>15</v>
      </c>
      <c r="B34" s="5">
        <v>1329</v>
      </c>
      <c r="C34" s="6" t="s">
        <v>1643</v>
      </c>
      <c r="D34" s="140"/>
      <c r="E34" s="140"/>
      <c r="F34" s="140"/>
      <c r="G34" s="140"/>
      <c r="H34" s="103"/>
      <c r="I34" s="103"/>
      <c r="J34" s="103"/>
      <c r="K34" s="9"/>
      <c r="L34" s="9"/>
      <c r="M34" s="9"/>
      <c r="N34" s="13"/>
      <c r="O34" s="104"/>
      <c r="P34" s="104"/>
      <c r="Q34" s="104"/>
      <c r="R34" s="104"/>
      <c r="S34" s="261">
        <v>259</v>
      </c>
      <c r="T34" s="261"/>
      <c r="U34" s="9" t="s">
        <v>394</v>
      </c>
      <c r="V34" s="9"/>
      <c r="W34" s="19"/>
      <c r="X34" s="141"/>
      <c r="Y34" s="141"/>
      <c r="Z34" s="97" t="s">
        <v>2623</v>
      </c>
      <c r="AA34" s="56"/>
      <c r="AB34" s="56"/>
      <c r="AC34" s="56"/>
      <c r="AD34" s="56"/>
      <c r="AE34" s="56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V34" s="208" t="s">
        <v>1206</v>
      </c>
      <c r="AW34" s="209"/>
      <c r="AX34" s="209"/>
      <c r="AY34" s="210"/>
      <c r="AZ34" s="208" t="s">
        <v>443</v>
      </c>
      <c r="BA34" s="209"/>
      <c r="BB34" s="209"/>
      <c r="BC34" s="210"/>
      <c r="BD34" s="296">
        <f>ROUND(ROUND(G30*AG35,0)*(1+AX36),0)+(ROUND(ROUND(S34*AG35,0)*(1+BB36),0))</f>
        <v>637</v>
      </c>
      <c r="BE34" s="22"/>
    </row>
    <row r="35" spans="1:57" ht="17.100000000000001" customHeight="1">
      <c r="A35" s="4">
        <v>15</v>
      </c>
      <c r="B35" s="5">
        <v>1330</v>
      </c>
      <c r="C35" s="6" t="s">
        <v>1644</v>
      </c>
      <c r="D35" s="140"/>
      <c r="E35" s="140"/>
      <c r="F35" s="140"/>
      <c r="G35" s="140"/>
      <c r="H35" s="103"/>
      <c r="I35" s="103"/>
      <c r="J35" s="103"/>
      <c r="K35" s="9"/>
      <c r="L35" s="9"/>
      <c r="M35" s="9"/>
      <c r="N35" s="13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51"/>
      <c r="Z35" s="57" t="s">
        <v>2624</v>
      </c>
      <c r="AA35" s="58"/>
      <c r="AB35" s="58"/>
      <c r="AC35" s="58"/>
      <c r="AD35" s="58"/>
      <c r="AE35" s="58"/>
      <c r="AF35" s="17" t="s">
        <v>2622</v>
      </c>
      <c r="AG35" s="186">
        <v>0.7</v>
      </c>
      <c r="AH35" s="187"/>
      <c r="AI35" s="35" t="s">
        <v>2636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186">
        <v>1</v>
      </c>
      <c r="AU35" s="187"/>
      <c r="AV35" s="208"/>
      <c r="AW35" s="209"/>
      <c r="AX35" s="209"/>
      <c r="AY35" s="210"/>
      <c r="AZ35" s="208"/>
      <c r="BA35" s="209"/>
      <c r="BB35" s="209"/>
      <c r="BC35" s="210"/>
      <c r="BD35" s="296">
        <f>ROUND(ROUND(ROUND(G30*AG35,0)*AT35,0)*(1+AX36),0)+(ROUND(ROUND(ROUND(S34*AG35,0)*AT35,0)*(1+BB36),0))</f>
        <v>637</v>
      </c>
      <c r="BE35" s="22"/>
    </row>
    <row r="36" spans="1:57" ht="17.100000000000001" customHeight="1">
      <c r="A36" s="4">
        <v>15</v>
      </c>
      <c r="B36" s="5">
        <v>1331</v>
      </c>
      <c r="C36" s="6" t="s">
        <v>135</v>
      </c>
      <c r="D36" s="140"/>
      <c r="E36" s="140"/>
      <c r="F36" s="140"/>
      <c r="G36" s="140"/>
      <c r="H36" s="103"/>
      <c r="I36" s="103"/>
      <c r="J36" s="103"/>
      <c r="K36" s="9"/>
      <c r="L36" s="9"/>
      <c r="M36" s="9"/>
      <c r="N36" s="9"/>
      <c r="O36" s="204" t="s">
        <v>677</v>
      </c>
      <c r="P36" s="205"/>
      <c r="Q36" s="205"/>
      <c r="R36" s="205"/>
      <c r="S36" s="205"/>
      <c r="T36" s="205"/>
      <c r="U36" s="205"/>
      <c r="V36" s="205"/>
      <c r="W36" s="205"/>
      <c r="X36" s="205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V36" s="148" t="s">
        <v>2637</v>
      </c>
      <c r="AW36" s="40" t="s">
        <v>2622</v>
      </c>
      <c r="AX36" s="199">
        <v>0.5</v>
      </c>
      <c r="AY36" s="199"/>
      <c r="AZ36" s="148" t="s">
        <v>2638</v>
      </c>
      <c r="BA36" s="40" t="s">
        <v>2622</v>
      </c>
      <c r="BB36" s="199">
        <v>0.25</v>
      </c>
      <c r="BC36" s="199"/>
      <c r="BD36" s="296">
        <f>ROUND(G30*(1+AX36),0)+(ROUND(S38*(1+BB36),0))</f>
        <v>1013</v>
      </c>
      <c r="BE36" s="22"/>
    </row>
    <row r="37" spans="1:57" ht="17.100000000000001" customHeight="1">
      <c r="A37" s="4">
        <v>15</v>
      </c>
      <c r="B37" s="5">
        <v>1332</v>
      </c>
      <c r="C37" s="6" t="s">
        <v>426</v>
      </c>
      <c r="D37" s="140"/>
      <c r="E37" s="140"/>
      <c r="F37" s="140"/>
      <c r="G37" s="140"/>
      <c r="H37" s="103"/>
      <c r="I37" s="103"/>
      <c r="J37" s="103"/>
      <c r="K37" s="9"/>
      <c r="L37" s="9"/>
      <c r="M37" s="9"/>
      <c r="N37" s="9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2636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V37" s="148"/>
      <c r="AW37" s="149"/>
      <c r="AX37" s="149"/>
      <c r="AY37" s="51" t="s">
        <v>898</v>
      </c>
      <c r="AZ37" s="148"/>
      <c r="BA37" s="149"/>
      <c r="BB37" s="149"/>
      <c r="BC37" s="51" t="s">
        <v>898</v>
      </c>
      <c r="BD37" s="296">
        <f>ROUND(ROUND(G30*AT37,0)*(1+AX36),0)+(ROUND(ROUND(S38*AT37,0)*(1+BB36),0))</f>
        <v>1013</v>
      </c>
      <c r="BE37" s="22"/>
    </row>
    <row r="38" spans="1:57" ht="17.100000000000001" customHeight="1">
      <c r="A38" s="4">
        <v>15</v>
      </c>
      <c r="B38" s="5">
        <v>1333</v>
      </c>
      <c r="C38" s="6" t="s">
        <v>1645</v>
      </c>
      <c r="D38" s="140"/>
      <c r="E38" s="140"/>
      <c r="F38" s="140"/>
      <c r="G38" s="140"/>
      <c r="H38" s="103"/>
      <c r="I38" s="103"/>
      <c r="J38" s="103"/>
      <c r="K38" s="9"/>
      <c r="L38" s="9"/>
      <c r="M38" s="9"/>
      <c r="N38" s="9"/>
      <c r="O38" s="109"/>
      <c r="P38" s="104"/>
      <c r="Q38" s="104"/>
      <c r="R38" s="104"/>
      <c r="S38" s="261">
        <v>340</v>
      </c>
      <c r="T38" s="261"/>
      <c r="U38" s="9" t="s">
        <v>394</v>
      </c>
      <c r="V38" s="9"/>
      <c r="W38" s="19"/>
      <c r="X38" s="141"/>
      <c r="Y38" s="141"/>
      <c r="Z38" s="97" t="s">
        <v>2623</v>
      </c>
      <c r="AA38" s="56"/>
      <c r="AB38" s="56"/>
      <c r="AC38" s="56"/>
      <c r="AD38" s="56"/>
      <c r="AE38" s="56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148"/>
      <c r="AW38" s="149"/>
      <c r="AX38" s="149"/>
      <c r="AY38" s="150"/>
      <c r="AZ38" s="148"/>
      <c r="BA38" s="149"/>
      <c r="BB38" s="149"/>
      <c r="BC38" s="150"/>
      <c r="BD38" s="296">
        <f>ROUND(ROUND(G30*AG39,0)*(1+AX36),0)+(ROUND(ROUND(S38*AG39,0)*(1+BB36),0))</f>
        <v>709</v>
      </c>
      <c r="BE38" s="22"/>
    </row>
    <row r="39" spans="1:57" ht="17.100000000000001" customHeight="1">
      <c r="A39" s="4">
        <v>15</v>
      </c>
      <c r="B39" s="5">
        <v>1334</v>
      </c>
      <c r="C39" s="6" t="s">
        <v>1646</v>
      </c>
      <c r="D39" s="140"/>
      <c r="E39" s="140"/>
      <c r="F39" s="140"/>
      <c r="G39" s="140"/>
      <c r="H39" s="103"/>
      <c r="I39" s="103"/>
      <c r="J39" s="103"/>
      <c r="K39" s="9"/>
      <c r="L39" s="9"/>
      <c r="M39" s="9"/>
      <c r="N39" s="9"/>
      <c r="O39" s="46"/>
      <c r="P39" s="135"/>
      <c r="Q39" s="135"/>
      <c r="R39" s="135"/>
      <c r="S39" s="135"/>
      <c r="T39" s="135"/>
      <c r="U39" s="135"/>
      <c r="V39" s="135"/>
      <c r="W39" s="135"/>
      <c r="X39" s="135"/>
      <c r="Y39" s="51"/>
      <c r="Z39" s="57" t="s">
        <v>2624</v>
      </c>
      <c r="AA39" s="58"/>
      <c r="AB39" s="58"/>
      <c r="AC39" s="58"/>
      <c r="AD39" s="58"/>
      <c r="AE39" s="58"/>
      <c r="AF39" s="17" t="s">
        <v>2622</v>
      </c>
      <c r="AG39" s="186">
        <v>0.7</v>
      </c>
      <c r="AH39" s="187"/>
      <c r="AI39" s="35" t="s">
        <v>2636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148"/>
      <c r="AW39" s="149"/>
      <c r="AX39" s="149"/>
      <c r="AY39" s="150"/>
      <c r="AZ39" s="148"/>
      <c r="BA39" s="149"/>
      <c r="BB39" s="149"/>
      <c r="BC39" s="150"/>
      <c r="BD39" s="296">
        <f>ROUND(ROUND(ROUND(G30*AG39,0)*AT39,0)*(1+AX36),0)+(ROUND(ROUND(ROUND(S38*AG39,0)*AT39,0)*(1+BB36),0))</f>
        <v>709</v>
      </c>
      <c r="BE39" s="22"/>
    </row>
    <row r="40" spans="1:57" ht="17.100000000000001" customHeight="1">
      <c r="A40" s="4">
        <v>15</v>
      </c>
      <c r="B40" s="5">
        <v>1335</v>
      </c>
      <c r="C40" s="6" t="s">
        <v>136</v>
      </c>
      <c r="D40" s="140"/>
      <c r="E40" s="140"/>
      <c r="F40" s="140"/>
      <c r="G40" s="140"/>
      <c r="H40" s="103"/>
      <c r="I40" s="103"/>
      <c r="J40" s="103"/>
      <c r="K40" s="9"/>
      <c r="L40" s="9"/>
      <c r="M40" s="9"/>
      <c r="N40" s="9"/>
      <c r="O40" s="204" t="s">
        <v>678</v>
      </c>
      <c r="P40" s="205"/>
      <c r="Q40" s="205"/>
      <c r="R40" s="205"/>
      <c r="S40" s="205"/>
      <c r="T40" s="205"/>
      <c r="U40" s="205"/>
      <c r="V40" s="205"/>
      <c r="W40" s="205"/>
      <c r="X40" s="205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148"/>
      <c r="AW40" s="149"/>
      <c r="AX40" s="149"/>
      <c r="AY40" s="150"/>
      <c r="AZ40" s="148"/>
      <c r="BA40" s="149"/>
      <c r="BB40" s="149"/>
      <c r="BC40" s="150"/>
      <c r="BD40" s="296">
        <f>ROUND(G30*(1+AX36),0)+(ROUND(S42*(1+BB36),0))</f>
        <v>1114</v>
      </c>
      <c r="BE40" s="22"/>
    </row>
    <row r="41" spans="1:57" ht="17.100000000000001" customHeight="1">
      <c r="A41" s="4">
        <v>15</v>
      </c>
      <c r="B41" s="5">
        <v>1336</v>
      </c>
      <c r="C41" s="6" t="s">
        <v>427</v>
      </c>
      <c r="D41" s="140"/>
      <c r="E41" s="140"/>
      <c r="F41" s="140"/>
      <c r="G41" s="140"/>
      <c r="H41" s="103"/>
      <c r="I41" s="103"/>
      <c r="J41" s="103"/>
      <c r="K41" s="9"/>
      <c r="L41" s="9"/>
      <c r="M41" s="9"/>
      <c r="N41" s="9"/>
      <c r="O41" s="206"/>
      <c r="P41" s="207"/>
      <c r="Q41" s="207"/>
      <c r="R41" s="207"/>
      <c r="S41" s="207"/>
      <c r="T41" s="207"/>
      <c r="U41" s="207"/>
      <c r="V41" s="207"/>
      <c r="W41" s="207"/>
      <c r="X41" s="207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2636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148"/>
      <c r="AW41" s="149"/>
      <c r="AX41" s="149"/>
      <c r="AY41" s="150"/>
      <c r="AZ41" s="148"/>
      <c r="BA41" s="149"/>
      <c r="BB41" s="149"/>
      <c r="BC41" s="150"/>
      <c r="BD41" s="296">
        <f>ROUND(ROUND(G30*AT41,0)*(1+AX36),0)+(ROUND(ROUND(S42*AT41,0)*(1+BB36),0))</f>
        <v>1114</v>
      </c>
      <c r="BE41" s="22"/>
    </row>
    <row r="42" spans="1:57" ht="17.100000000000001" customHeight="1">
      <c r="A42" s="4">
        <v>15</v>
      </c>
      <c r="B42" s="5">
        <v>1337</v>
      </c>
      <c r="C42" s="6" t="s">
        <v>1647</v>
      </c>
      <c r="D42" s="140"/>
      <c r="E42" s="140"/>
      <c r="F42" s="140"/>
      <c r="G42" s="140"/>
      <c r="H42" s="103"/>
      <c r="I42" s="103"/>
      <c r="J42" s="103"/>
      <c r="K42" s="9"/>
      <c r="L42" s="9"/>
      <c r="M42" s="9"/>
      <c r="N42" s="9"/>
      <c r="O42" s="109"/>
      <c r="P42" s="104"/>
      <c r="Q42" s="104"/>
      <c r="R42" s="104"/>
      <c r="S42" s="261">
        <v>421</v>
      </c>
      <c r="T42" s="261"/>
      <c r="U42" s="9" t="s">
        <v>394</v>
      </c>
      <c r="V42" s="9"/>
      <c r="W42" s="19"/>
      <c r="X42" s="141"/>
      <c r="Y42" s="141"/>
      <c r="Z42" s="97" t="s">
        <v>2623</v>
      </c>
      <c r="AA42" s="56"/>
      <c r="AB42" s="56"/>
      <c r="AC42" s="56"/>
      <c r="AD42" s="56"/>
      <c r="AE42" s="56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148"/>
      <c r="AW42" s="149"/>
      <c r="AX42" s="149"/>
      <c r="AY42" s="150"/>
      <c r="AZ42" s="148"/>
      <c r="BA42" s="149"/>
      <c r="BB42" s="149"/>
      <c r="BC42" s="150"/>
      <c r="BD42" s="296">
        <f>ROUND(ROUND(G30*AG43,0)*(1+AX36),0)+(ROUND(ROUND(S42*AG43,0)*(1+BB36),0))</f>
        <v>780</v>
      </c>
      <c r="BE42" s="22"/>
    </row>
    <row r="43" spans="1:57" ht="17.100000000000001" customHeight="1">
      <c r="A43" s="4">
        <v>15</v>
      </c>
      <c r="B43" s="5">
        <v>1338</v>
      </c>
      <c r="C43" s="6" t="s">
        <v>1648</v>
      </c>
      <c r="D43" s="44"/>
      <c r="E43" s="45"/>
      <c r="F43" s="45"/>
      <c r="G43" s="45"/>
      <c r="H43" s="105"/>
      <c r="I43" s="105"/>
      <c r="J43" s="105"/>
      <c r="K43" s="15"/>
      <c r="L43" s="15"/>
      <c r="M43" s="15"/>
      <c r="N43" s="16"/>
      <c r="O43" s="46"/>
      <c r="P43" s="135"/>
      <c r="Q43" s="135"/>
      <c r="R43" s="135"/>
      <c r="S43" s="135"/>
      <c r="T43" s="135"/>
      <c r="U43" s="135"/>
      <c r="V43" s="135"/>
      <c r="W43" s="135"/>
      <c r="X43" s="135"/>
      <c r="Y43" s="51"/>
      <c r="Z43" s="57" t="s">
        <v>2624</v>
      </c>
      <c r="AA43" s="58"/>
      <c r="AB43" s="58"/>
      <c r="AC43" s="58"/>
      <c r="AD43" s="58"/>
      <c r="AE43" s="58"/>
      <c r="AF43" s="17" t="s">
        <v>2622</v>
      </c>
      <c r="AG43" s="186">
        <v>0.7</v>
      </c>
      <c r="AH43" s="187"/>
      <c r="AI43" s="35" t="s">
        <v>2636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148"/>
      <c r="AW43" s="149"/>
      <c r="AX43" s="149"/>
      <c r="AY43" s="150"/>
      <c r="AZ43" s="148"/>
      <c r="BA43" s="149"/>
      <c r="BB43" s="149"/>
      <c r="BC43" s="150"/>
      <c r="BD43" s="296">
        <f>ROUND(ROUND(ROUND(G30*AG43,0)*AT43,0)*(1+AX36),0)+(ROUND(ROUND(ROUND(S42*AG43,0)*AT43,0)*(1+BB36),0))</f>
        <v>780</v>
      </c>
      <c r="BE43" s="22"/>
    </row>
    <row r="44" spans="1:57" ht="17.100000000000001" customHeight="1">
      <c r="A44" s="4">
        <v>15</v>
      </c>
      <c r="B44" s="5">
        <v>1339</v>
      </c>
      <c r="C44" s="6" t="s">
        <v>486</v>
      </c>
      <c r="D44" s="188" t="s">
        <v>19</v>
      </c>
      <c r="E44" s="205"/>
      <c r="F44" s="205"/>
      <c r="G44" s="205"/>
      <c r="H44" s="205"/>
      <c r="I44" s="205"/>
      <c r="J44" s="205"/>
      <c r="K44" s="205"/>
      <c r="L44" s="205"/>
      <c r="M44" s="205"/>
      <c r="N44" s="10"/>
      <c r="O44" s="204" t="s">
        <v>24</v>
      </c>
      <c r="P44" s="205"/>
      <c r="Q44" s="205"/>
      <c r="R44" s="205"/>
      <c r="S44" s="205"/>
      <c r="T44" s="205"/>
      <c r="U44" s="205"/>
      <c r="V44" s="205"/>
      <c r="W44" s="205"/>
      <c r="X44" s="205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148"/>
      <c r="AW44" s="149"/>
      <c r="AX44" s="149"/>
      <c r="AY44" s="150"/>
      <c r="AZ44" s="148"/>
      <c r="BA44" s="149"/>
      <c r="BB44" s="149"/>
      <c r="BC44" s="150"/>
      <c r="BD44" s="296">
        <f>ROUND(G46*(1+AX36),0)+(ROUND(S46*(1+BB36),0))</f>
        <v>956</v>
      </c>
      <c r="BE44" s="22"/>
    </row>
    <row r="45" spans="1:57" ht="17.100000000000001" customHeight="1">
      <c r="A45" s="4">
        <v>15</v>
      </c>
      <c r="B45" s="5">
        <v>1340</v>
      </c>
      <c r="C45" s="6" t="s">
        <v>428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102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2636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148"/>
      <c r="AW45" s="149"/>
      <c r="AX45" s="149"/>
      <c r="AY45" s="150"/>
      <c r="AZ45" s="148"/>
      <c r="BA45" s="149"/>
      <c r="BB45" s="149"/>
      <c r="BC45" s="150"/>
      <c r="BD45" s="296">
        <f>ROUND(ROUND(G46*AT45,0)*(1+AX36),0)+(ROUND(ROUND(S46*AT45,0)*(1+BB36),0))</f>
        <v>956</v>
      </c>
      <c r="BE45" s="22"/>
    </row>
    <row r="46" spans="1:57" ht="17.100000000000001" customHeight="1">
      <c r="A46" s="4">
        <v>15</v>
      </c>
      <c r="B46" s="5">
        <v>1341</v>
      </c>
      <c r="C46" s="6" t="s">
        <v>1649</v>
      </c>
      <c r="D46" s="139"/>
      <c r="E46" s="140"/>
      <c r="F46" s="104"/>
      <c r="G46" s="297">
        <v>570</v>
      </c>
      <c r="H46" s="297"/>
      <c r="I46" s="9" t="s">
        <v>394</v>
      </c>
      <c r="J46" s="9"/>
      <c r="K46" s="19"/>
      <c r="L46" s="141"/>
      <c r="M46" s="141"/>
      <c r="N46" s="102"/>
      <c r="O46" s="104"/>
      <c r="P46" s="104"/>
      <c r="Q46" s="104"/>
      <c r="R46" s="104"/>
      <c r="S46" s="261">
        <v>81</v>
      </c>
      <c r="T46" s="261"/>
      <c r="U46" s="9" t="s">
        <v>394</v>
      </c>
      <c r="V46" s="104"/>
      <c r="W46" s="19"/>
      <c r="X46" s="141"/>
      <c r="Y46" s="141"/>
      <c r="Z46" s="97" t="s">
        <v>2623</v>
      </c>
      <c r="AA46" s="56"/>
      <c r="AB46" s="56"/>
      <c r="AC46" s="56"/>
      <c r="AD46" s="56"/>
      <c r="AE46" s="56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148"/>
      <c r="AW46" s="149"/>
      <c r="AX46" s="149"/>
      <c r="AY46" s="150"/>
      <c r="AZ46" s="148"/>
      <c r="BA46" s="149"/>
      <c r="BB46" s="149"/>
      <c r="BC46" s="150"/>
      <c r="BD46" s="296">
        <f>ROUND(ROUND(G46*AG47,0)*(1+AX36),0)+(ROUND(ROUND(S46*AG47,0)*(1+BB36),0))</f>
        <v>670</v>
      </c>
      <c r="BE46" s="22"/>
    </row>
    <row r="47" spans="1:57" ht="17.100000000000001" customHeight="1">
      <c r="A47" s="4">
        <v>15</v>
      </c>
      <c r="B47" s="5">
        <v>1342</v>
      </c>
      <c r="C47" s="6" t="s">
        <v>1650</v>
      </c>
      <c r="D47" s="139"/>
      <c r="E47" s="140"/>
      <c r="F47" s="140"/>
      <c r="G47" s="104"/>
      <c r="H47" s="104"/>
      <c r="I47" s="104"/>
      <c r="J47" s="104"/>
      <c r="K47" s="104"/>
      <c r="L47" s="104"/>
      <c r="M47" s="51"/>
      <c r="N47" s="13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51"/>
      <c r="Z47" s="57" t="s">
        <v>2624</v>
      </c>
      <c r="AA47" s="58"/>
      <c r="AB47" s="58"/>
      <c r="AC47" s="58"/>
      <c r="AD47" s="58"/>
      <c r="AE47" s="58"/>
      <c r="AF47" s="17" t="s">
        <v>2622</v>
      </c>
      <c r="AG47" s="186">
        <v>0.7</v>
      </c>
      <c r="AH47" s="187"/>
      <c r="AI47" s="35" t="s">
        <v>2636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148"/>
      <c r="AW47" s="149"/>
      <c r="AX47" s="149"/>
      <c r="AY47" s="150"/>
      <c r="AZ47" s="148"/>
      <c r="BA47" s="149"/>
      <c r="BB47" s="149"/>
      <c r="BC47" s="150"/>
      <c r="BD47" s="296">
        <f>ROUND(ROUND(ROUND(G46*AG47,0)*AT47,0)*(1+AX36),0)+(ROUND(ROUND(ROUND(S46*AG47,0)*AT47,0)*(1+BB36),0))</f>
        <v>670</v>
      </c>
      <c r="BE47" s="22"/>
    </row>
    <row r="48" spans="1:57" ht="17.100000000000001" customHeight="1">
      <c r="A48" s="4">
        <v>15</v>
      </c>
      <c r="B48" s="5">
        <v>1343</v>
      </c>
      <c r="C48" s="6" t="s">
        <v>484</v>
      </c>
      <c r="D48" s="139"/>
      <c r="E48" s="140"/>
      <c r="F48" s="140"/>
      <c r="G48" s="140"/>
      <c r="H48" s="103"/>
      <c r="I48" s="103"/>
      <c r="J48" s="103"/>
      <c r="K48" s="9"/>
      <c r="L48" s="9"/>
      <c r="M48" s="9"/>
      <c r="N48" s="13"/>
      <c r="O48" s="204" t="s">
        <v>25</v>
      </c>
      <c r="P48" s="205"/>
      <c r="Q48" s="205"/>
      <c r="R48" s="205"/>
      <c r="S48" s="205"/>
      <c r="T48" s="205"/>
      <c r="U48" s="205"/>
      <c r="V48" s="205"/>
      <c r="W48" s="205"/>
      <c r="X48" s="205"/>
      <c r="Y48" s="41"/>
      <c r="Z48" s="11"/>
      <c r="AA48" s="11"/>
      <c r="AB48" s="11"/>
      <c r="AC48" s="11"/>
      <c r="AD48" s="21"/>
      <c r="AE48" s="21"/>
      <c r="AF48" s="11"/>
      <c r="AG48" s="36"/>
      <c r="AH48" s="37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1"/>
      <c r="AT48" s="32"/>
      <c r="AU48" s="33"/>
      <c r="AV48" s="148"/>
      <c r="AW48" s="149"/>
      <c r="AX48" s="149"/>
      <c r="AY48" s="150"/>
      <c r="AZ48" s="148"/>
      <c r="BA48" s="149"/>
      <c r="BB48" s="149"/>
      <c r="BC48" s="150"/>
      <c r="BD48" s="296">
        <f>ROUND(G46*(1+AX36),0)+(ROUND(S50*(1+BB36),0))</f>
        <v>1058</v>
      </c>
      <c r="BE48" s="22"/>
    </row>
    <row r="49" spans="1:57" ht="17.100000000000001" customHeight="1">
      <c r="A49" s="4">
        <v>15</v>
      </c>
      <c r="B49" s="5">
        <v>1344</v>
      </c>
      <c r="C49" s="6" t="s">
        <v>429</v>
      </c>
      <c r="D49" s="140"/>
      <c r="E49" s="140"/>
      <c r="F49" s="140"/>
      <c r="G49" s="140"/>
      <c r="H49" s="103"/>
      <c r="I49" s="103"/>
      <c r="J49" s="103"/>
      <c r="K49" s="9"/>
      <c r="L49" s="9"/>
      <c r="M49" s="9"/>
      <c r="N49" s="13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142"/>
      <c r="Z49" s="14"/>
      <c r="AA49" s="15"/>
      <c r="AB49" s="15"/>
      <c r="AC49" s="15"/>
      <c r="AD49" s="24"/>
      <c r="AE49" s="24"/>
      <c r="AF49" s="80"/>
      <c r="AG49" s="80"/>
      <c r="AH49" s="83"/>
      <c r="AI49" s="35" t="s">
        <v>2636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7" t="s">
        <v>2622</v>
      </c>
      <c r="AT49" s="186">
        <v>1</v>
      </c>
      <c r="AU49" s="187"/>
      <c r="AV49" s="148"/>
      <c r="AW49" s="149"/>
      <c r="AX49" s="149"/>
      <c r="AY49" s="150"/>
      <c r="AZ49" s="148"/>
      <c r="BA49" s="149"/>
      <c r="BB49" s="149"/>
      <c r="BC49" s="150"/>
      <c r="BD49" s="296">
        <f>ROUND(ROUND(G46*AT49,0)*(1+AX36),0)+(ROUND(ROUND(S50*AT49,0)*(1+BB36),0))</f>
        <v>1058</v>
      </c>
      <c r="BE49" s="22"/>
    </row>
    <row r="50" spans="1:57" ht="17.100000000000001" customHeight="1">
      <c r="A50" s="4">
        <v>15</v>
      </c>
      <c r="B50" s="5">
        <v>1345</v>
      </c>
      <c r="C50" s="6" t="s">
        <v>1651</v>
      </c>
      <c r="D50" s="140"/>
      <c r="E50" s="140"/>
      <c r="F50" s="140"/>
      <c r="G50" s="140"/>
      <c r="H50" s="103"/>
      <c r="I50" s="103"/>
      <c r="J50" s="103"/>
      <c r="K50" s="9"/>
      <c r="L50" s="9"/>
      <c r="M50" s="9"/>
      <c r="N50" s="13"/>
      <c r="O50" s="104"/>
      <c r="P50" s="104"/>
      <c r="Q50" s="104"/>
      <c r="R50" s="104"/>
      <c r="S50" s="261">
        <v>162</v>
      </c>
      <c r="T50" s="261"/>
      <c r="U50" s="9" t="s">
        <v>394</v>
      </c>
      <c r="V50" s="104"/>
      <c r="W50" s="19"/>
      <c r="X50" s="141"/>
      <c r="Y50" s="141"/>
      <c r="Z50" s="97" t="s">
        <v>2623</v>
      </c>
      <c r="AA50" s="56"/>
      <c r="AB50" s="56"/>
      <c r="AC50" s="56"/>
      <c r="AD50" s="56"/>
      <c r="AE50" s="56"/>
      <c r="AF50" s="9"/>
      <c r="AG50" s="19"/>
      <c r="AH50" s="39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1"/>
      <c r="AT50" s="32"/>
      <c r="AU50" s="33"/>
      <c r="AV50" s="148"/>
      <c r="AW50" s="149"/>
      <c r="AX50" s="149"/>
      <c r="AY50" s="150"/>
      <c r="AZ50" s="148"/>
      <c r="BA50" s="149"/>
      <c r="BB50" s="149"/>
      <c r="BC50" s="150"/>
      <c r="BD50" s="296">
        <f>ROUND(ROUND(G46*AG51,0)*(1+AX36),0)+(ROUND(ROUND(S50*AG51,0)*(1+BB36),0))</f>
        <v>740</v>
      </c>
      <c r="BE50" s="22"/>
    </row>
    <row r="51" spans="1:57" ht="17.100000000000001" customHeight="1">
      <c r="A51" s="4">
        <v>15</v>
      </c>
      <c r="B51" s="5">
        <v>1346</v>
      </c>
      <c r="C51" s="6" t="s">
        <v>1652</v>
      </c>
      <c r="D51" s="140"/>
      <c r="E51" s="140"/>
      <c r="F51" s="140"/>
      <c r="G51" s="140"/>
      <c r="H51" s="103"/>
      <c r="I51" s="103"/>
      <c r="J51" s="103"/>
      <c r="K51" s="9"/>
      <c r="L51" s="9"/>
      <c r="M51" s="9"/>
      <c r="N51" s="13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51"/>
      <c r="Z51" s="57" t="s">
        <v>2624</v>
      </c>
      <c r="AA51" s="58"/>
      <c r="AB51" s="58"/>
      <c r="AC51" s="58"/>
      <c r="AD51" s="58"/>
      <c r="AE51" s="58"/>
      <c r="AF51" s="17" t="s">
        <v>2622</v>
      </c>
      <c r="AG51" s="186">
        <v>0.7</v>
      </c>
      <c r="AH51" s="187"/>
      <c r="AI51" s="35" t="s">
        <v>2636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7" t="s">
        <v>2622</v>
      </c>
      <c r="AT51" s="186">
        <v>1</v>
      </c>
      <c r="AU51" s="187"/>
      <c r="AV51" s="148"/>
      <c r="AW51" s="149"/>
      <c r="AX51" s="149"/>
      <c r="AY51" s="150"/>
      <c r="AZ51" s="148"/>
      <c r="BA51" s="149"/>
      <c r="BB51" s="149"/>
      <c r="BC51" s="150"/>
      <c r="BD51" s="296">
        <f>ROUND(ROUND(ROUND(G46*AG51,0)*AT51,0)*(1+AX36),0)+(ROUND(ROUND(ROUND(S50*AG51,0)*AT51,0)*(1+BB36),0))</f>
        <v>740</v>
      </c>
      <c r="BE51" s="22"/>
    </row>
    <row r="52" spans="1:57" ht="17.100000000000001" customHeight="1">
      <c r="A52" s="4">
        <v>15</v>
      </c>
      <c r="B52" s="5">
        <v>1347</v>
      </c>
      <c r="C52" s="6" t="s">
        <v>485</v>
      </c>
      <c r="D52" s="140"/>
      <c r="E52" s="140"/>
      <c r="F52" s="140"/>
      <c r="G52" s="140"/>
      <c r="H52" s="103"/>
      <c r="I52" s="103"/>
      <c r="J52" s="103"/>
      <c r="K52" s="9"/>
      <c r="L52" s="9"/>
      <c r="M52" s="9"/>
      <c r="N52" s="9"/>
      <c r="O52" s="204" t="s">
        <v>677</v>
      </c>
      <c r="P52" s="205"/>
      <c r="Q52" s="205"/>
      <c r="R52" s="205"/>
      <c r="S52" s="205"/>
      <c r="T52" s="205"/>
      <c r="U52" s="205"/>
      <c r="V52" s="205"/>
      <c r="W52" s="205"/>
      <c r="X52" s="205"/>
      <c r="Y52" s="41"/>
      <c r="Z52" s="11"/>
      <c r="AA52" s="11"/>
      <c r="AB52" s="11"/>
      <c r="AC52" s="11"/>
      <c r="AD52" s="21"/>
      <c r="AE52" s="21"/>
      <c r="AF52" s="11"/>
      <c r="AG52" s="36"/>
      <c r="AH52" s="37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31"/>
      <c r="AT52" s="32"/>
      <c r="AU52" s="33"/>
      <c r="AV52" s="148"/>
      <c r="AW52" s="149"/>
      <c r="AX52" s="149"/>
      <c r="AY52" s="150"/>
      <c r="AZ52" s="148"/>
      <c r="BA52" s="149"/>
      <c r="BB52" s="149"/>
      <c r="BC52" s="150"/>
      <c r="BD52" s="296">
        <f>ROUND(G46*(1+AX36),0)+(ROUND(S54*(1+BB36),0))</f>
        <v>1159</v>
      </c>
      <c r="BE52" s="22"/>
    </row>
    <row r="53" spans="1:57" ht="17.100000000000001" customHeight="1">
      <c r="A53" s="4">
        <v>15</v>
      </c>
      <c r="B53" s="5">
        <v>1348</v>
      </c>
      <c r="C53" s="6" t="s">
        <v>430</v>
      </c>
      <c r="D53" s="140"/>
      <c r="E53" s="140"/>
      <c r="F53" s="140"/>
      <c r="G53" s="140"/>
      <c r="H53" s="103"/>
      <c r="I53" s="103"/>
      <c r="J53" s="103"/>
      <c r="K53" s="9"/>
      <c r="L53" s="9"/>
      <c r="M53" s="9"/>
      <c r="N53" s="9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142"/>
      <c r="Z53" s="14"/>
      <c r="AA53" s="15"/>
      <c r="AB53" s="15"/>
      <c r="AC53" s="15"/>
      <c r="AD53" s="24"/>
      <c r="AE53" s="24"/>
      <c r="AF53" s="80"/>
      <c r="AG53" s="80"/>
      <c r="AH53" s="83"/>
      <c r="AI53" s="35" t="s">
        <v>2636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7" t="s">
        <v>2622</v>
      </c>
      <c r="AT53" s="186">
        <v>1</v>
      </c>
      <c r="AU53" s="187"/>
      <c r="AV53" s="148"/>
      <c r="AW53" s="149"/>
      <c r="AX53" s="149"/>
      <c r="AY53" s="150"/>
      <c r="AZ53" s="148"/>
      <c r="BA53" s="149"/>
      <c r="BB53" s="149"/>
      <c r="BC53" s="150"/>
      <c r="BD53" s="296">
        <f>ROUND(ROUND(G46*AT53,0)*(1+AX36),0)+(ROUND(ROUND(S54*AT53,0)*(1+BB36),0))</f>
        <v>1159</v>
      </c>
      <c r="BE53" s="22"/>
    </row>
    <row r="54" spans="1:57" ht="17.100000000000001" customHeight="1">
      <c r="A54" s="4">
        <v>15</v>
      </c>
      <c r="B54" s="5">
        <v>1349</v>
      </c>
      <c r="C54" s="6" t="s">
        <v>1653</v>
      </c>
      <c r="D54" s="140"/>
      <c r="E54" s="140"/>
      <c r="F54" s="140"/>
      <c r="G54" s="140"/>
      <c r="H54" s="103"/>
      <c r="I54" s="103"/>
      <c r="J54" s="103"/>
      <c r="K54" s="9"/>
      <c r="L54" s="9"/>
      <c r="M54" s="9"/>
      <c r="N54" s="9"/>
      <c r="O54" s="109"/>
      <c r="P54" s="104"/>
      <c r="Q54" s="104"/>
      <c r="R54" s="104"/>
      <c r="S54" s="261">
        <v>243</v>
      </c>
      <c r="T54" s="261"/>
      <c r="U54" s="9" t="s">
        <v>394</v>
      </c>
      <c r="V54" s="104"/>
      <c r="W54" s="19"/>
      <c r="X54" s="141"/>
      <c r="Y54" s="141"/>
      <c r="Z54" s="97" t="s">
        <v>2623</v>
      </c>
      <c r="AA54" s="56"/>
      <c r="AB54" s="56"/>
      <c r="AC54" s="56"/>
      <c r="AD54" s="56"/>
      <c r="AE54" s="56"/>
      <c r="AF54" s="9"/>
      <c r="AG54" s="19"/>
      <c r="AH54" s="39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31"/>
      <c r="AT54" s="32"/>
      <c r="AU54" s="33"/>
      <c r="AV54" s="148"/>
      <c r="AW54" s="149"/>
      <c r="AX54" s="149"/>
      <c r="AY54" s="150"/>
      <c r="AZ54" s="148"/>
      <c r="BA54" s="149"/>
      <c r="BB54" s="149"/>
      <c r="BC54" s="150"/>
      <c r="BD54" s="296">
        <f>ROUND(ROUND(G46*AG55,0)*(1+AX36),0)+(ROUND(ROUND(S54*AG55,0)*(1+BB36),0))</f>
        <v>812</v>
      </c>
      <c r="BE54" s="22"/>
    </row>
    <row r="55" spans="1:57" ht="17.100000000000001" customHeight="1">
      <c r="A55" s="4">
        <v>15</v>
      </c>
      <c r="B55" s="5">
        <v>1350</v>
      </c>
      <c r="C55" s="6" t="s">
        <v>1654</v>
      </c>
      <c r="D55" s="44"/>
      <c r="E55" s="45"/>
      <c r="F55" s="45"/>
      <c r="G55" s="45"/>
      <c r="H55" s="105"/>
      <c r="I55" s="105"/>
      <c r="J55" s="105"/>
      <c r="K55" s="15"/>
      <c r="L55" s="15"/>
      <c r="M55" s="15"/>
      <c r="N55" s="16"/>
      <c r="O55" s="46"/>
      <c r="P55" s="135"/>
      <c r="Q55" s="135"/>
      <c r="R55" s="135"/>
      <c r="S55" s="135"/>
      <c r="T55" s="135"/>
      <c r="U55" s="135"/>
      <c r="V55" s="135"/>
      <c r="W55" s="135"/>
      <c r="X55" s="135"/>
      <c r="Y55" s="51"/>
      <c r="Z55" s="57" t="s">
        <v>2624</v>
      </c>
      <c r="AA55" s="58"/>
      <c r="AB55" s="58"/>
      <c r="AC55" s="58"/>
      <c r="AD55" s="58"/>
      <c r="AE55" s="58"/>
      <c r="AF55" s="17" t="s">
        <v>2622</v>
      </c>
      <c r="AG55" s="186">
        <v>0.7</v>
      </c>
      <c r="AH55" s="187"/>
      <c r="AI55" s="35" t="s">
        <v>2636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7" t="s">
        <v>2622</v>
      </c>
      <c r="AT55" s="186">
        <v>1</v>
      </c>
      <c r="AU55" s="187"/>
      <c r="AV55" s="148"/>
      <c r="AW55" s="149"/>
      <c r="AX55" s="149"/>
      <c r="AY55" s="150"/>
      <c r="AZ55" s="148"/>
      <c r="BA55" s="149"/>
      <c r="BB55" s="149"/>
      <c r="BC55" s="150"/>
      <c r="BD55" s="296">
        <f>ROUND(ROUND(ROUND(G46*AG55,0)*AT55,0)*(1+AX36),0)+(ROUND(ROUND(ROUND(S54*AG55,0)*AT55,0)*(1+BB36),0))</f>
        <v>812</v>
      </c>
      <c r="BE55" s="22"/>
    </row>
    <row r="56" spans="1:57" ht="17.100000000000001" customHeight="1">
      <c r="A56" s="4">
        <v>15</v>
      </c>
      <c r="B56" s="5">
        <v>1351</v>
      </c>
      <c r="C56" s="6" t="s">
        <v>488</v>
      </c>
      <c r="D56" s="188" t="s">
        <v>20</v>
      </c>
      <c r="E56" s="205"/>
      <c r="F56" s="205"/>
      <c r="G56" s="205"/>
      <c r="H56" s="205"/>
      <c r="I56" s="205"/>
      <c r="J56" s="205"/>
      <c r="K56" s="205"/>
      <c r="L56" s="205"/>
      <c r="M56" s="205"/>
      <c r="N56" s="10"/>
      <c r="O56" s="204" t="s">
        <v>24</v>
      </c>
      <c r="P56" s="205"/>
      <c r="Q56" s="205"/>
      <c r="R56" s="205"/>
      <c r="S56" s="205"/>
      <c r="T56" s="205"/>
      <c r="U56" s="205"/>
      <c r="V56" s="205"/>
      <c r="W56" s="205"/>
      <c r="X56" s="205"/>
      <c r="Y56" s="41"/>
      <c r="Z56" s="11"/>
      <c r="AA56" s="11"/>
      <c r="AB56" s="11"/>
      <c r="AC56" s="11"/>
      <c r="AD56" s="21"/>
      <c r="AE56" s="21"/>
      <c r="AF56" s="11"/>
      <c r="AG56" s="36"/>
      <c r="AH56" s="37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1"/>
      <c r="AT56" s="32"/>
      <c r="AU56" s="33"/>
      <c r="AV56" s="148"/>
      <c r="AW56" s="149"/>
      <c r="AX56" s="149"/>
      <c r="AY56" s="150"/>
      <c r="AZ56" s="148"/>
      <c r="BA56" s="149"/>
      <c r="BB56" s="149"/>
      <c r="BC56" s="150"/>
      <c r="BD56" s="296">
        <f>ROUND(G58*(1+AX36),0)+(ROUND(S58*(1+BB36),0))</f>
        <v>1078</v>
      </c>
      <c r="BE56" s="22"/>
    </row>
    <row r="57" spans="1:57" ht="17.100000000000001" customHeight="1">
      <c r="A57" s="4">
        <v>15</v>
      </c>
      <c r="B57" s="5">
        <v>1352</v>
      </c>
      <c r="C57" s="6" t="s">
        <v>431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102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142"/>
      <c r="Z57" s="14"/>
      <c r="AA57" s="15"/>
      <c r="AB57" s="15"/>
      <c r="AC57" s="15"/>
      <c r="AD57" s="24"/>
      <c r="AE57" s="24"/>
      <c r="AF57" s="80"/>
      <c r="AG57" s="80"/>
      <c r="AH57" s="83"/>
      <c r="AI57" s="35" t="s">
        <v>2636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7" t="s">
        <v>2622</v>
      </c>
      <c r="AT57" s="186">
        <v>1</v>
      </c>
      <c r="AU57" s="187"/>
      <c r="AV57" s="148"/>
      <c r="AW57" s="149"/>
      <c r="AX57" s="149"/>
      <c r="AY57" s="150"/>
      <c r="AZ57" s="148"/>
      <c r="BA57" s="149"/>
      <c r="BB57" s="149"/>
      <c r="BC57" s="150"/>
      <c r="BD57" s="296">
        <f>ROUND(ROUND(G58*AT57,0)*(1+AX36),0)+(ROUND(ROUND(S58*AT57,0)*(1+BB36),0))</f>
        <v>1078</v>
      </c>
      <c r="BE57" s="22"/>
    </row>
    <row r="58" spans="1:57" ht="17.100000000000001" customHeight="1">
      <c r="A58" s="4">
        <v>15</v>
      </c>
      <c r="B58" s="5">
        <v>1353</v>
      </c>
      <c r="C58" s="6" t="s">
        <v>1655</v>
      </c>
      <c r="D58" s="139"/>
      <c r="E58" s="140"/>
      <c r="F58" s="104"/>
      <c r="G58" s="297">
        <v>651</v>
      </c>
      <c r="H58" s="297"/>
      <c r="I58" s="9" t="s">
        <v>394</v>
      </c>
      <c r="J58" s="9"/>
      <c r="K58" s="19"/>
      <c r="L58" s="141"/>
      <c r="M58" s="141"/>
      <c r="N58" s="102"/>
      <c r="O58" s="104"/>
      <c r="P58" s="104"/>
      <c r="Q58" s="104"/>
      <c r="R58" s="104"/>
      <c r="S58" s="261">
        <v>81</v>
      </c>
      <c r="T58" s="261"/>
      <c r="U58" s="9" t="s">
        <v>394</v>
      </c>
      <c r="V58" s="104"/>
      <c r="W58" s="19"/>
      <c r="X58" s="141"/>
      <c r="Y58" s="141"/>
      <c r="Z58" s="97" t="s">
        <v>2623</v>
      </c>
      <c r="AA58" s="56"/>
      <c r="AB58" s="56"/>
      <c r="AC58" s="56"/>
      <c r="AD58" s="56"/>
      <c r="AE58" s="56"/>
      <c r="AF58" s="9"/>
      <c r="AG58" s="19"/>
      <c r="AH58" s="3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31"/>
      <c r="AT58" s="32"/>
      <c r="AU58" s="33"/>
      <c r="AV58" s="148"/>
      <c r="AW58" s="149"/>
      <c r="AX58" s="149"/>
      <c r="AY58" s="150"/>
      <c r="AZ58" s="148"/>
      <c r="BA58" s="149"/>
      <c r="BB58" s="149"/>
      <c r="BC58" s="150"/>
      <c r="BD58" s="296">
        <f>ROUND(ROUND(G58*AG59,0)*(1+AX36),0)+(ROUND(ROUND(S58*AG59,0)*(1+BB36),0))</f>
        <v>755</v>
      </c>
      <c r="BE58" s="22"/>
    </row>
    <row r="59" spans="1:57" ht="17.100000000000001" customHeight="1">
      <c r="A59" s="4">
        <v>15</v>
      </c>
      <c r="B59" s="5">
        <v>1354</v>
      </c>
      <c r="C59" s="6" t="s">
        <v>1656</v>
      </c>
      <c r="D59" s="139"/>
      <c r="E59" s="140"/>
      <c r="F59" s="140"/>
      <c r="G59" s="104"/>
      <c r="H59" s="104"/>
      <c r="I59" s="104"/>
      <c r="J59" s="104"/>
      <c r="K59" s="104"/>
      <c r="L59" s="104"/>
      <c r="M59" s="51"/>
      <c r="N59" s="13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51"/>
      <c r="Z59" s="57" t="s">
        <v>2624</v>
      </c>
      <c r="AA59" s="58"/>
      <c r="AB59" s="58"/>
      <c r="AC59" s="58"/>
      <c r="AD59" s="58"/>
      <c r="AE59" s="58"/>
      <c r="AF59" s="17" t="s">
        <v>2622</v>
      </c>
      <c r="AG59" s="186">
        <v>0.7</v>
      </c>
      <c r="AH59" s="187"/>
      <c r="AI59" s="35" t="s">
        <v>2636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7" t="s">
        <v>2622</v>
      </c>
      <c r="AT59" s="186">
        <v>1</v>
      </c>
      <c r="AU59" s="187"/>
      <c r="AV59" s="148"/>
      <c r="AW59" s="149"/>
      <c r="AX59" s="149"/>
      <c r="AY59" s="150"/>
      <c r="AZ59" s="148"/>
      <c r="BA59" s="149"/>
      <c r="BB59" s="149"/>
      <c r="BC59" s="150"/>
      <c r="BD59" s="296">
        <f>ROUND(ROUND(ROUND(G58*AG59,0)*AT59,0)*(1+AX36),0)+(ROUND(ROUND(ROUND(S58*AG59,0)*AT59,0)*(1+BB36),0))</f>
        <v>755</v>
      </c>
      <c r="BE59" s="22"/>
    </row>
    <row r="60" spans="1:57" ht="17.100000000000001" customHeight="1">
      <c r="A60" s="4">
        <v>15</v>
      </c>
      <c r="B60" s="5">
        <v>1355</v>
      </c>
      <c r="C60" s="6" t="s">
        <v>487</v>
      </c>
      <c r="D60" s="139"/>
      <c r="E60" s="140"/>
      <c r="F60" s="140"/>
      <c r="G60" s="140"/>
      <c r="H60" s="103"/>
      <c r="I60" s="103"/>
      <c r="J60" s="103"/>
      <c r="K60" s="9"/>
      <c r="L60" s="9"/>
      <c r="M60" s="9"/>
      <c r="N60" s="13"/>
      <c r="O60" s="204" t="s">
        <v>25</v>
      </c>
      <c r="P60" s="205"/>
      <c r="Q60" s="205"/>
      <c r="R60" s="205"/>
      <c r="S60" s="205"/>
      <c r="T60" s="205"/>
      <c r="U60" s="205"/>
      <c r="V60" s="205"/>
      <c r="W60" s="205"/>
      <c r="X60" s="205"/>
      <c r="Y60" s="41"/>
      <c r="Z60" s="11"/>
      <c r="AA60" s="11"/>
      <c r="AB60" s="11"/>
      <c r="AC60" s="11"/>
      <c r="AD60" s="21"/>
      <c r="AE60" s="21"/>
      <c r="AF60" s="11"/>
      <c r="AG60" s="36"/>
      <c r="AH60" s="37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31"/>
      <c r="AT60" s="32"/>
      <c r="AU60" s="33"/>
      <c r="AV60" s="148"/>
      <c r="AW60" s="149"/>
      <c r="AX60" s="149"/>
      <c r="AY60" s="150"/>
      <c r="AZ60" s="148"/>
      <c r="BA60" s="149"/>
      <c r="BB60" s="149"/>
      <c r="BC60" s="150"/>
      <c r="BD60" s="296">
        <f>ROUND(G58*(1+AX36),0)+(ROUND(S62*(1+BB36),0))</f>
        <v>1180</v>
      </c>
      <c r="BE60" s="22"/>
    </row>
    <row r="61" spans="1:57" ht="17.100000000000001" customHeight="1">
      <c r="A61" s="4">
        <v>15</v>
      </c>
      <c r="B61" s="5">
        <v>1356</v>
      </c>
      <c r="C61" s="6" t="s">
        <v>432</v>
      </c>
      <c r="D61" s="140"/>
      <c r="E61" s="140"/>
      <c r="F61" s="140"/>
      <c r="G61" s="140"/>
      <c r="H61" s="103"/>
      <c r="I61" s="103"/>
      <c r="J61" s="103"/>
      <c r="K61" s="9"/>
      <c r="L61" s="9"/>
      <c r="M61" s="9"/>
      <c r="N61" s="13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142"/>
      <c r="Z61" s="14"/>
      <c r="AA61" s="15"/>
      <c r="AB61" s="15"/>
      <c r="AC61" s="15"/>
      <c r="AD61" s="24"/>
      <c r="AE61" s="24"/>
      <c r="AF61" s="80"/>
      <c r="AG61" s="80"/>
      <c r="AH61" s="83"/>
      <c r="AI61" s="35" t="s">
        <v>2636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2622</v>
      </c>
      <c r="AT61" s="186">
        <v>1</v>
      </c>
      <c r="AU61" s="187"/>
      <c r="AV61" s="148"/>
      <c r="AW61" s="149"/>
      <c r="AX61" s="149"/>
      <c r="AY61" s="150"/>
      <c r="AZ61" s="148"/>
      <c r="BA61" s="149"/>
      <c r="BB61" s="149"/>
      <c r="BC61" s="150"/>
      <c r="BD61" s="296">
        <f>ROUND(ROUND(G58*AT61,0)*(1+AX36),0)+(ROUND(ROUND(S62*AT61,0)*(1+BB36),0))</f>
        <v>1180</v>
      </c>
      <c r="BE61" s="22"/>
    </row>
    <row r="62" spans="1:57" ht="17.100000000000001" customHeight="1">
      <c r="A62" s="4">
        <v>15</v>
      </c>
      <c r="B62" s="5">
        <v>1357</v>
      </c>
      <c r="C62" s="6" t="s">
        <v>1657</v>
      </c>
      <c r="D62" s="140"/>
      <c r="E62" s="140"/>
      <c r="F62" s="140"/>
      <c r="G62" s="140"/>
      <c r="H62" s="103"/>
      <c r="I62" s="103"/>
      <c r="J62" s="103"/>
      <c r="K62" s="9"/>
      <c r="L62" s="9"/>
      <c r="M62" s="9"/>
      <c r="N62" s="13"/>
      <c r="O62" s="104"/>
      <c r="P62" s="104"/>
      <c r="Q62" s="104"/>
      <c r="R62" s="104"/>
      <c r="S62" s="261">
        <v>162</v>
      </c>
      <c r="T62" s="261"/>
      <c r="U62" s="9" t="s">
        <v>394</v>
      </c>
      <c r="V62" s="104"/>
      <c r="W62" s="19"/>
      <c r="X62" s="141"/>
      <c r="Y62" s="141"/>
      <c r="Z62" s="97" t="s">
        <v>2623</v>
      </c>
      <c r="AA62" s="56"/>
      <c r="AB62" s="56"/>
      <c r="AC62" s="56"/>
      <c r="AD62" s="56"/>
      <c r="AE62" s="56"/>
      <c r="AF62" s="9"/>
      <c r="AG62" s="19"/>
      <c r="AH62" s="3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31"/>
      <c r="AT62" s="32"/>
      <c r="AU62" s="33"/>
      <c r="AV62" s="148"/>
      <c r="AW62" s="149"/>
      <c r="AX62" s="149"/>
      <c r="AY62" s="150"/>
      <c r="AZ62" s="148"/>
      <c r="BA62" s="149"/>
      <c r="BB62" s="149"/>
      <c r="BC62" s="150"/>
      <c r="BD62" s="296">
        <f>ROUND(ROUND(G58*AG63,0)*(1+AX36),0)+(ROUND(ROUND(S62*AG63,0)*(1+BB36),0))</f>
        <v>825</v>
      </c>
      <c r="BE62" s="22"/>
    </row>
    <row r="63" spans="1:57" ht="17.100000000000001" customHeight="1">
      <c r="A63" s="4">
        <v>15</v>
      </c>
      <c r="B63" s="5">
        <v>1358</v>
      </c>
      <c r="C63" s="6" t="s">
        <v>1658</v>
      </c>
      <c r="D63" s="44"/>
      <c r="E63" s="45"/>
      <c r="F63" s="45"/>
      <c r="G63" s="45"/>
      <c r="H63" s="105"/>
      <c r="I63" s="105"/>
      <c r="J63" s="105"/>
      <c r="K63" s="15"/>
      <c r="L63" s="15"/>
      <c r="M63" s="15"/>
      <c r="N63" s="16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51"/>
      <c r="Z63" s="57" t="s">
        <v>2624</v>
      </c>
      <c r="AA63" s="58"/>
      <c r="AB63" s="58"/>
      <c r="AC63" s="58"/>
      <c r="AD63" s="58"/>
      <c r="AE63" s="58"/>
      <c r="AF63" s="17" t="s">
        <v>2622</v>
      </c>
      <c r="AG63" s="186">
        <v>0.7</v>
      </c>
      <c r="AH63" s="187"/>
      <c r="AI63" s="35" t="s">
        <v>2636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2622</v>
      </c>
      <c r="AT63" s="186">
        <v>1</v>
      </c>
      <c r="AU63" s="187"/>
      <c r="AV63" s="148"/>
      <c r="AW63" s="149"/>
      <c r="AX63" s="149"/>
      <c r="AY63" s="150"/>
      <c r="AZ63" s="148"/>
      <c r="BA63" s="149"/>
      <c r="BB63" s="149"/>
      <c r="BC63" s="150"/>
      <c r="BD63" s="296">
        <f>ROUND(ROUND(ROUND(G58*AG63,0)*AT63,0)*(1+AX36),0)+(ROUND(ROUND(ROUND(S62*AG63,0)*AT63,0)*(1+BB36),0))</f>
        <v>825</v>
      </c>
      <c r="BE63" s="22"/>
    </row>
    <row r="64" spans="1:57" ht="17.100000000000001" customHeight="1">
      <c r="A64" s="4">
        <v>15</v>
      </c>
      <c r="B64" s="5">
        <v>1359</v>
      </c>
      <c r="C64" s="6" t="s">
        <v>489</v>
      </c>
      <c r="D64" s="188" t="s">
        <v>166</v>
      </c>
      <c r="E64" s="205"/>
      <c r="F64" s="205"/>
      <c r="G64" s="205"/>
      <c r="H64" s="205"/>
      <c r="I64" s="205"/>
      <c r="J64" s="205"/>
      <c r="K64" s="205"/>
      <c r="L64" s="205"/>
      <c r="M64" s="205"/>
      <c r="N64" s="10"/>
      <c r="O64" s="204" t="s">
        <v>24</v>
      </c>
      <c r="P64" s="205"/>
      <c r="Q64" s="205"/>
      <c r="R64" s="205"/>
      <c r="S64" s="205"/>
      <c r="T64" s="205"/>
      <c r="U64" s="205"/>
      <c r="V64" s="205"/>
      <c r="W64" s="205"/>
      <c r="X64" s="205"/>
      <c r="Y64" s="41"/>
      <c r="Z64" s="11"/>
      <c r="AA64" s="11"/>
      <c r="AB64" s="11"/>
      <c r="AC64" s="11"/>
      <c r="AD64" s="21"/>
      <c r="AE64" s="21"/>
      <c r="AF64" s="11"/>
      <c r="AG64" s="36"/>
      <c r="AH64" s="37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31"/>
      <c r="AT64" s="32"/>
      <c r="AU64" s="33"/>
      <c r="AV64" s="148"/>
      <c r="AW64" s="149"/>
      <c r="AX64" s="149"/>
      <c r="AY64" s="150"/>
      <c r="AZ64" s="148"/>
      <c r="BA64" s="149"/>
      <c r="BB64" s="149"/>
      <c r="BC64" s="150"/>
      <c r="BD64" s="296">
        <f>ROUND(G66*(1+AX36),0)+(ROUND(S66*(1+BB36),0))</f>
        <v>1199</v>
      </c>
      <c r="BE64" s="22"/>
    </row>
    <row r="65" spans="1:57" ht="17.100000000000001" customHeight="1">
      <c r="A65" s="4">
        <v>15</v>
      </c>
      <c r="B65" s="5">
        <v>1360</v>
      </c>
      <c r="C65" s="6" t="s">
        <v>433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102"/>
      <c r="O65" s="206"/>
      <c r="P65" s="207"/>
      <c r="Q65" s="207"/>
      <c r="R65" s="207"/>
      <c r="S65" s="207"/>
      <c r="T65" s="207"/>
      <c r="U65" s="207"/>
      <c r="V65" s="207"/>
      <c r="W65" s="207"/>
      <c r="X65" s="207"/>
      <c r="Y65" s="142"/>
      <c r="Z65" s="14"/>
      <c r="AA65" s="15"/>
      <c r="AB65" s="15"/>
      <c r="AC65" s="15"/>
      <c r="AD65" s="24"/>
      <c r="AE65" s="24"/>
      <c r="AF65" s="80"/>
      <c r="AG65" s="80"/>
      <c r="AH65" s="83"/>
      <c r="AI65" s="35" t="s">
        <v>2636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2622</v>
      </c>
      <c r="AT65" s="186">
        <v>1</v>
      </c>
      <c r="AU65" s="187"/>
      <c r="AV65" s="148"/>
      <c r="AW65" s="149"/>
      <c r="AX65" s="149"/>
      <c r="AY65" s="150"/>
      <c r="AZ65" s="148"/>
      <c r="BA65" s="149"/>
      <c r="BB65" s="149"/>
      <c r="BC65" s="150"/>
      <c r="BD65" s="296">
        <f>ROUND(ROUND(G66*AT65,0)*(1+AX36),0)+(ROUND(ROUND(S66*AT65,0)*(1+BB36),0))</f>
        <v>1199</v>
      </c>
      <c r="BE65" s="22"/>
    </row>
    <row r="66" spans="1:57" ht="17.100000000000001" customHeight="1">
      <c r="A66" s="4">
        <v>15</v>
      </c>
      <c r="B66" s="5">
        <v>1361</v>
      </c>
      <c r="C66" s="6" t="s">
        <v>1659</v>
      </c>
      <c r="D66" s="139"/>
      <c r="E66" s="140"/>
      <c r="F66" s="104"/>
      <c r="G66" s="297">
        <v>732</v>
      </c>
      <c r="H66" s="297"/>
      <c r="I66" s="9" t="s">
        <v>394</v>
      </c>
      <c r="J66" s="9"/>
      <c r="K66" s="19"/>
      <c r="L66" s="141"/>
      <c r="M66" s="141"/>
      <c r="N66" s="102"/>
      <c r="O66" s="104"/>
      <c r="P66" s="104"/>
      <c r="Q66" s="104"/>
      <c r="R66" s="104"/>
      <c r="S66" s="261">
        <v>81</v>
      </c>
      <c r="T66" s="261"/>
      <c r="U66" s="9" t="s">
        <v>394</v>
      </c>
      <c r="V66" s="104"/>
      <c r="W66" s="19"/>
      <c r="X66" s="141"/>
      <c r="Y66" s="141"/>
      <c r="Z66" s="97" t="s">
        <v>2623</v>
      </c>
      <c r="AA66" s="56"/>
      <c r="AB66" s="56"/>
      <c r="AC66" s="56"/>
      <c r="AD66" s="56"/>
      <c r="AE66" s="56"/>
      <c r="AF66" s="9"/>
      <c r="AG66" s="19"/>
      <c r="AH66" s="3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1"/>
      <c r="AT66" s="32"/>
      <c r="AU66" s="33"/>
      <c r="AV66" s="148"/>
      <c r="AW66" s="149"/>
      <c r="AX66" s="149"/>
      <c r="AY66" s="150"/>
      <c r="AZ66" s="148"/>
      <c r="BA66" s="149"/>
      <c r="BB66" s="149"/>
      <c r="BC66" s="150"/>
      <c r="BD66" s="296">
        <f>ROUND(ROUND(G66*AG67,0)*(1+AX36),0)+(ROUND(ROUND(S66*AG67,0)*(1+BB36),0))</f>
        <v>839</v>
      </c>
      <c r="BE66" s="22"/>
    </row>
    <row r="67" spans="1:57" ht="17.100000000000001" customHeight="1">
      <c r="A67" s="4">
        <v>15</v>
      </c>
      <c r="B67" s="5">
        <v>1362</v>
      </c>
      <c r="C67" s="6" t="s">
        <v>1660</v>
      </c>
      <c r="D67" s="44"/>
      <c r="E67" s="45"/>
      <c r="F67" s="45"/>
      <c r="G67" s="106"/>
      <c r="H67" s="106"/>
      <c r="I67" s="106"/>
      <c r="J67" s="106"/>
      <c r="K67" s="106"/>
      <c r="L67" s="106"/>
      <c r="M67" s="17"/>
      <c r="N67" s="1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52"/>
      <c r="Z67" s="57" t="s">
        <v>2624</v>
      </c>
      <c r="AA67" s="58"/>
      <c r="AB67" s="58"/>
      <c r="AC67" s="58"/>
      <c r="AD67" s="58"/>
      <c r="AE67" s="58"/>
      <c r="AF67" s="17" t="s">
        <v>2622</v>
      </c>
      <c r="AG67" s="186">
        <v>0.7</v>
      </c>
      <c r="AH67" s="187"/>
      <c r="AI67" s="35" t="s">
        <v>2636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7" t="s">
        <v>2622</v>
      </c>
      <c r="AT67" s="186">
        <v>1</v>
      </c>
      <c r="AU67" s="187"/>
      <c r="AV67" s="53"/>
      <c r="AW67" s="54"/>
      <c r="AX67" s="54"/>
      <c r="AY67" s="55"/>
      <c r="AZ67" s="53"/>
      <c r="BA67" s="54"/>
      <c r="BB67" s="54"/>
      <c r="BC67" s="55"/>
      <c r="BD67" s="18">
        <f>ROUND(ROUND(ROUND(G66*AG67,0)*AT67,0)*(1+AX36),0)+(ROUND(ROUND(ROUND(S66*AG67,0)*AT67,0)*(1+BB36),0))</f>
        <v>839</v>
      </c>
      <c r="BE67" s="183"/>
    </row>
    <row r="68" spans="1:57" ht="17.100000000000001" customHeight="1">
      <c r="A68" s="72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57" ht="17.100000000000001" customHeight="1">
      <c r="A69" s="72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57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25"/>
      <c r="K70" s="9"/>
      <c r="L70" s="9"/>
      <c r="M70" s="9"/>
      <c r="N70" s="9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9"/>
      <c r="AA70" s="9"/>
      <c r="AB70" s="9"/>
      <c r="AC70" s="9"/>
      <c r="AD70" s="9"/>
      <c r="AE70" s="19"/>
      <c r="AF70" s="9"/>
      <c r="AG70" s="141"/>
      <c r="AH70" s="23"/>
      <c r="AI70" s="9"/>
      <c r="AJ70" s="9"/>
      <c r="AK70" s="9"/>
      <c r="AL70" s="141"/>
      <c r="AM70" s="23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  <c r="BE70" s="77"/>
    </row>
    <row r="71" spans="1:57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9"/>
      <c r="AA71" s="9"/>
      <c r="AB71" s="9"/>
      <c r="AC71" s="9"/>
      <c r="AD71" s="9"/>
      <c r="AE71" s="19"/>
      <c r="AF71" s="9"/>
      <c r="AG71" s="19"/>
      <c r="AH71" s="23"/>
      <c r="AI71" s="9"/>
      <c r="AJ71" s="9"/>
      <c r="AK71" s="9"/>
      <c r="AL71" s="141"/>
      <c r="AM71" s="23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  <c r="BE71" s="77"/>
    </row>
    <row r="72" spans="1:57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9"/>
      <c r="AA72" s="9"/>
      <c r="AB72" s="9"/>
      <c r="AC72" s="9"/>
      <c r="AD72" s="9"/>
      <c r="AE72" s="19"/>
      <c r="AF72" s="9"/>
      <c r="AG72" s="19"/>
      <c r="AH72" s="23"/>
      <c r="AI72" s="9"/>
      <c r="AJ72" s="9"/>
      <c r="AK72" s="9"/>
      <c r="AL72" s="8"/>
      <c r="AM72" s="8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7"/>
      <c r="BE72" s="77"/>
    </row>
    <row r="73" spans="1:57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9"/>
      <c r="AA73" s="9"/>
      <c r="AB73" s="9"/>
      <c r="AC73" s="9"/>
      <c r="AD73" s="28"/>
      <c r="AE73" s="84"/>
      <c r="AF73" s="77"/>
      <c r="AG73" s="84"/>
      <c r="AH73" s="23"/>
      <c r="AI73" s="9"/>
      <c r="AJ73" s="9"/>
      <c r="AK73" s="9"/>
      <c r="AL73" s="141"/>
      <c r="AM73" s="23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  <c r="BE73" s="77"/>
    </row>
    <row r="74" spans="1:57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9"/>
      <c r="AA74" s="9"/>
      <c r="AB74" s="9"/>
      <c r="AC74" s="9"/>
      <c r="AD74" s="19"/>
      <c r="AE74" s="141"/>
      <c r="AF74" s="9"/>
      <c r="AG74" s="19"/>
      <c r="AH74" s="23"/>
      <c r="AI74" s="9"/>
      <c r="AJ74" s="9"/>
      <c r="AK74" s="9"/>
      <c r="AL74" s="141"/>
      <c r="AM74" s="2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  <c r="BE74" s="77"/>
    </row>
    <row r="75" spans="1:57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9"/>
      <c r="AA75" s="9"/>
      <c r="AB75" s="9"/>
      <c r="AC75" s="9"/>
      <c r="AD75" s="9"/>
      <c r="AE75" s="19"/>
      <c r="AF75" s="9"/>
      <c r="AG75" s="19"/>
      <c r="AH75" s="23"/>
      <c r="AI75" s="9"/>
      <c r="AJ75" s="9"/>
      <c r="AK75" s="9"/>
      <c r="AL75" s="8"/>
      <c r="AM75" s="8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27"/>
      <c r="BE75" s="77"/>
    </row>
    <row r="76" spans="1:57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9"/>
      <c r="AA76" s="9"/>
      <c r="AB76" s="9"/>
      <c r="AC76" s="9"/>
      <c r="AD76" s="9"/>
      <c r="AE76" s="19"/>
      <c r="AF76" s="9"/>
      <c r="AG76" s="141"/>
      <c r="AH76" s="23"/>
      <c r="AI76" s="9"/>
      <c r="AJ76" s="9"/>
      <c r="AK76" s="9"/>
      <c r="AL76" s="141"/>
      <c r="AM76" s="23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  <c r="BE76" s="77"/>
    </row>
    <row r="77" spans="1:57" ht="17.100000000000001" customHeight="1"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57" ht="17.100000000000001" customHeight="1"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57" ht="17.100000000000001" customHeight="1"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57" ht="17.100000000000001" customHeight="1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5:25" ht="17.100000000000001" customHeight="1"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5:25" ht="17.100000000000001" customHeight="1"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5:25" ht="17.100000000000001" customHeight="1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5:25" ht="17.100000000000001" customHeight="1"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</sheetData>
  <mergeCells count="90">
    <mergeCell ref="BB36:BC36"/>
    <mergeCell ref="AT45:AU45"/>
    <mergeCell ref="AG39:AH39"/>
    <mergeCell ref="AT39:AU39"/>
    <mergeCell ref="AT41:AU41"/>
    <mergeCell ref="D64:M65"/>
    <mergeCell ref="O64:X65"/>
    <mergeCell ref="O60:X61"/>
    <mergeCell ref="O56:X57"/>
    <mergeCell ref="AX36:AY36"/>
    <mergeCell ref="O48:X49"/>
    <mergeCell ref="O44:X45"/>
    <mergeCell ref="O40:X41"/>
    <mergeCell ref="G58:H58"/>
    <mergeCell ref="S58:T58"/>
    <mergeCell ref="S38:T38"/>
    <mergeCell ref="S46:T46"/>
    <mergeCell ref="S50:T50"/>
    <mergeCell ref="D56:M57"/>
    <mergeCell ref="S54:T54"/>
    <mergeCell ref="D44:M45"/>
    <mergeCell ref="D8:M9"/>
    <mergeCell ref="D28:M29"/>
    <mergeCell ref="O36:X37"/>
    <mergeCell ref="O32:X33"/>
    <mergeCell ref="O28:X29"/>
    <mergeCell ref="O8:X9"/>
    <mergeCell ref="O16:X17"/>
    <mergeCell ref="G10:H10"/>
    <mergeCell ref="S18:T18"/>
    <mergeCell ref="S22:T22"/>
    <mergeCell ref="O24:X25"/>
    <mergeCell ref="O20:X21"/>
    <mergeCell ref="S10:T10"/>
    <mergeCell ref="S14:T14"/>
    <mergeCell ref="O12:X13"/>
    <mergeCell ref="S34:T34"/>
    <mergeCell ref="AV34:AY35"/>
    <mergeCell ref="AZ34:BC35"/>
    <mergeCell ref="AG23:AH23"/>
    <mergeCell ref="AT23:AU23"/>
    <mergeCell ref="AB6:AE6"/>
    <mergeCell ref="AT29:AU29"/>
    <mergeCell ref="AG19:AH19"/>
    <mergeCell ref="AT19:AU19"/>
    <mergeCell ref="AT21:AU21"/>
    <mergeCell ref="AT9:AU9"/>
    <mergeCell ref="AT11:AU11"/>
    <mergeCell ref="AG11:AH11"/>
    <mergeCell ref="AT17:AU17"/>
    <mergeCell ref="AT13:AU13"/>
    <mergeCell ref="AG15:AH15"/>
    <mergeCell ref="AT15:AU15"/>
    <mergeCell ref="O52:X53"/>
    <mergeCell ref="G30:H30"/>
    <mergeCell ref="G46:H46"/>
    <mergeCell ref="AG43:AH43"/>
    <mergeCell ref="AT43:AU43"/>
    <mergeCell ref="AG35:AH35"/>
    <mergeCell ref="AT49:AU49"/>
    <mergeCell ref="AT33:AU33"/>
    <mergeCell ref="AT35:AU35"/>
    <mergeCell ref="AG47:AH47"/>
    <mergeCell ref="AT47:AU47"/>
    <mergeCell ref="AG31:AH31"/>
    <mergeCell ref="AT31:AU31"/>
    <mergeCell ref="AT37:AU37"/>
    <mergeCell ref="AG67:AH67"/>
    <mergeCell ref="AT67:AU67"/>
    <mergeCell ref="AG59:AH59"/>
    <mergeCell ref="AT59:AU59"/>
    <mergeCell ref="AT61:AU61"/>
    <mergeCell ref="AG63:AH63"/>
    <mergeCell ref="AT63:AU63"/>
    <mergeCell ref="G66:H66"/>
    <mergeCell ref="AT25:AU25"/>
    <mergeCell ref="AG27:AH27"/>
    <mergeCell ref="AT27:AU27"/>
    <mergeCell ref="S30:T30"/>
    <mergeCell ref="AT65:AU65"/>
    <mergeCell ref="S66:T66"/>
    <mergeCell ref="S62:T62"/>
    <mergeCell ref="S26:T26"/>
    <mergeCell ref="S42:T42"/>
    <mergeCell ref="AT57:AU57"/>
    <mergeCell ref="AG51:AH51"/>
    <mergeCell ref="AT51:AU51"/>
    <mergeCell ref="AG55:AH55"/>
    <mergeCell ref="AT55:AU55"/>
    <mergeCell ref="AT53:AU5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BB84"/>
  <sheetViews>
    <sheetView view="pageBreakPreview" zoomScale="85" zoomScaleNormal="100" zoomScaleSheetLayoutView="85" workbookViewId="0">
      <selection activeCell="AI4" sqref="AI4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1" width="2.375" style="78" customWidth="1"/>
    <col min="52" max="53" width="8.625" style="78" customWidth="1"/>
    <col min="54" max="54" width="2.75" style="78" customWidth="1"/>
    <col min="55" max="16384" width="9" style="78"/>
  </cols>
  <sheetData>
    <row r="1" spans="1:54" ht="17.100000000000001" customHeight="1">
      <c r="A1" s="72"/>
    </row>
    <row r="2" spans="1:54" ht="17.100000000000001" customHeight="1">
      <c r="A2" s="72"/>
    </row>
    <row r="3" spans="1:54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4" ht="17.100000000000001" customHeight="1">
      <c r="A4" s="72"/>
    </row>
    <row r="5" spans="1:54" ht="17.100000000000001" customHeight="1">
      <c r="A5" s="72"/>
      <c r="B5" s="72" t="s">
        <v>960</v>
      </c>
    </row>
    <row r="6" spans="1:54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11" t="s">
        <v>204</v>
      </c>
      <c r="AA6" s="211"/>
      <c r="AB6" s="211"/>
      <c r="AC6" s="211"/>
      <c r="AD6" s="7"/>
      <c r="AE6" s="76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84" t="s">
        <v>388</v>
      </c>
      <c r="BA6" s="184" t="s">
        <v>389</v>
      </c>
      <c r="BB6" s="77"/>
    </row>
    <row r="7" spans="1:54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80"/>
      <c r="P7" s="80"/>
      <c r="Q7" s="80"/>
      <c r="R7" s="80"/>
      <c r="S7" s="80"/>
      <c r="T7" s="69"/>
      <c r="U7" s="80"/>
      <c r="V7" s="80"/>
      <c r="W7" s="80"/>
      <c r="X7" s="80"/>
      <c r="Y7" s="80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85" t="s">
        <v>392</v>
      </c>
      <c r="BA7" s="185" t="s">
        <v>393</v>
      </c>
      <c r="BB7" s="77"/>
    </row>
    <row r="8" spans="1:54" ht="17.100000000000001" customHeight="1">
      <c r="A8" s="4">
        <v>15</v>
      </c>
      <c r="B8" s="5">
        <v>1363</v>
      </c>
      <c r="C8" s="6" t="s">
        <v>760</v>
      </c>
      <c r="D8" s="188" t="s">
        <v>1056</v>
      </c>
      <c r="E8" s="205"/>
      <c r="F8" s="205"/>
      <c r="G8" s="205"/>
      <c r="H8" s="205"/>
      <c r="I8" s="205"/>
      <c r="J8" s="205"/>
      <c r="K8" s="205"/>
      <c r="L8" s="205"/>
      <c r="M8" s="205"/>
      <c r="N8" s="10"/>
      <c r="O8" s="204" t="s">
        <v>680</v>
      </c>
      <c r="P8" s="205"/>
      <c r="Q8" s="205"/>
      <c r="R8" s="205"/>
      <c r="S8" s="205"/>
      <c r="T8" s="205"/>
      <c r="U8" s="205"/>
      <c r="V8" s="205"/>
      <c r="W8" s="205"/>
      <c r="X8" s="205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166"/>
      <c r="AW8" s="167"/>
      <c r="AX8" s="167"/>
      <c r="AY8" s="168"/>
      <c r="AZ8" s="296">
        <f>ROUND(ROUND(G10*(1+AX36),0)+V10,0)</f>
        <v>454</v>
      </c>
      <c r="BA8" s="182" t="s">
        <v>2613</v>
      </c>
    </row>
    <row r="9" spans="1:54" ht="17.100000000000001" customHeight="1">
      <c r="A9" s="4">
        <v>15</v>
      </c>
      <c r="B9" s="5">
        <v>1364</v>
      </c>
      <c r="C9" s="6" t="s">
        <v>1014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102"/>
      <c r="O9" s="206"/>
      <c r="P9" s="207"/>
      <c r="Q9" s="207"/>
      <c r="R9" s="207"/>
      <c r="S9" s="207"/>
      <c r="T9" s="207"/>
      <c r="U9" s="207"/>
      <c r="V9" s="207"/>
      <c r="W9" s="207"/>
      <c r="X9" s="207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2636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148"/>
      <c r="AW9" s="149"/>
      <c r="AX9" s="149"/>
      <c r="AY9" s="150"/>
      <c r="AZ9" s="296">
        <f>ROUND(ROUND(G10*AT9,0)*(1+AX36),0)+(ROUND(V10*AT9,0))</f>
        <v>454</v>
      </c>
      <c r="BA9" s="22"/>
    </row>
    <row r="10" spans="1:54" ht="17.100000000000001" customHeight="1">
      <c r="A10" s="4">
        <v>15</v>
      </c>
      <c r="B10" s="5">
        <v>1365</v>
      </c>
      <c r="C10" s="6" t="s">
        <v>1661</v>
      </c>
      <c r="D10" s="139"/>
      <c r="E10" s="140"/>
      <c r="F10" s="104"/>
      <c r="G10" s="297">
        <v>248</v>
      </c>
      <c r="H10" s="297"/>
      <c r="I10" s="9" t="s">
        <v>394</v>
      </c>
      <c r="J10" s="9"/>
      <c r="K10" s="19"/>
      <c r="L10" s="104"/>
      <c r="M10" s="104"/>
      <c r="N10" s="102"/>
      <c r="O10" s="104"/>
      <c r="P10" s="104"/>
      <c r="Q10" s="104"/>
      <c r="R10" s="104"/>
      <c r="S10" s="104"/>
      <c r="T10" s="104"/>
      <c r="U10" s="104"/>
      <c r="V10" s="261">
        <v>144</v>
      </c>
      <c r="W10" s="261"/>
      <c r="X10" s="9" t="s">
        <v>394</v>
      </c>
      <c r="Y10" s="9"/>
      <c r="Z10" s="97" t="s">
        <v>2623</v>
      </c>
      <c r="AA10" s="56"/>
      <c r="AB10" s="56"/>
      <c r="AC10" s="56"/>
      <c r="AD10" s="56"/>
      <c r="AE10" s="56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148"/>
      <c r="AW10" s="149"/>
      <c r="AX10" s="149"/>
      <c r="AY10" s="150"/>
      <c r="AZ10" s="296">
        <f>ROUND(ROUND(G10*AG11,0)*(1+AX36),0)+(ROUND(V10*AG11,0))</f>
        <v>319</v>
      </c>
      <c r="BA10" s="22"/>
    </row>
    <row r="11" spans="1:54" ht="17.100000000000001" customHeight="1">
      <c r="A11" s="4">
        <v>15</v>
      </c>
      <c r="B11" s="5">
        <v>1366</v>
      </c>
      <c r="C11" s="6" t="s">
        <v>1662</v>
      </c>
      <c r="D11" s="139"/>
      <c r="E11" s="140"/>
      <c r="F11" s="140"/>
      <c r="G11" s="104"/>
      <c r="H11" s="104"/>
      <c r="I11" s="104"/>
      <c r="J11" s="104"/>
      <c r="K11" s="104"/>
      <c r="L11" s="104"/>
      <c r="M11" s="51"/>
      <c r="N11" s="1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  <c r="Z11" s="57" t="s">
        <v>2624</v>
      </c>
      <c r="AA11" s="58"/>
      <c r="AB11" s="58"/>
      <c r="AC11" s="58"/>
      <c r="AD11" s="58"/>
      <c r="AE11" s="58"/>
      <c r="AF11" s="17" t="s">
        <v>2622</v>
      </c>
      <c r="AG11" s="186">
        <v>0.7</v>
      </c>
      <c r="AH11" s="187"/>
      <c r="AI11" s="35" t="s">
        <v>2636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148"/>
      <c r="AW11" s="149"/>
      <c r="AX11" s="149"/>
      <c r="AY11" s="150"/>
      <c r="AZ11" s="296">
        <f>ROUND(ROUND(ROUND(G10*AG11,0)*AT11,0)*(1+AX36),0)+(ROUND(ROUND(V10*AG11,0)*AT11,0))</f>
        <v>319</v>
      </c>
      <c r="BA11" s="22"/>
    </row>
    <row r="12" spans="1:54" ht="17.100000000000001" customHeight="1">
      <c r="A12" s="4">
        <v>15</v>
      </c>
      <c r="B12" s="5">
        <v>1367</v>
      </c>
      <c r="C12" s="6" t="s">
        <v>490</v>
      </c>
      <c r="D12" s="139"/>
      <c r="E12" s="140"/>
      <c r="F12" s="140"/>
      <c r="G12" s="140"/>
      <c r="H12" s="103"/>
      <c r="I12" s="103"/>
      <c r="J12" s="103"/>
      <c r="K12" s="9"/>
      <c r="L12" s="9"/>
      <c r="M12" s="9"/>
      <c r="N12" s="13"/>
      <c r="O12" s="204" t="s">
        <v>681</v>
      </c>
      <c r="P12" s="205"/>
      <c r="Q12" s="205"/>
      <c r="R12" s="205"/>
      <c r="S12" s="205"/>
      <c r="T12" s="205"/>
      <c r="U12" s="205"/>
      <c r="V12" s="205"/>
      <c r="W12" s="205"/>
      <c r="X12" s="205"/>
      <c r="Y12" s="41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148"/>
      <c r="AW12" s="149"/>
      <c r="AX12" s="149"/>
      <c r="AY12" s="150"/>
      <c r="AZ12" s="296">
        <f>ROUND(ROUND(G10*(1+AX36),0)+V14,0)</f>
        <v>632</v>
      </c>
      <c r="BA12" s="22"/>
    </row>
    <row r="13" spans="1:54" ht="17.100000000000001" customHeight="1">
      <c r="A13" s="4">
        <v>15</v>
      </c>
      <c r="B13" s="5">
        <v>1368</v>
      </c>
      <c r="C13" s="6" t="s">
        <v>435</v>
      </c>
      <c r="D13" s="140"/>
      <c r="E13" s="140"/>
      <c r="F13" s="140"/>
      <c r="G13" s="140"/>
      <c r="H13" s="103"/>
      <c r="I13" s="103"/>
      <c r="J13" s="103"/>
      <c r="K13" s="9"/>
      <c r="L13" s="9"/>
      <c r="M13" s="9"/>
      <c r="N13" s="13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142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2636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148"/>
      <c r="AW13" s="149"/>
      <c r="AX13" s="149"/>
      <c r="AY13" s="150"/>
      <c r="AZ13" s="296">
        <f>ROUND(ROUND(G10*AT13,0)*(1+AX36),0)+(ROUND(V14*AT13,0))</f>
        <v>632</v>
      </c>
      <c r="BA13" s="22"/>
    </row>
    <row r="14" spans="1:54" ht="17.100000000000001" customHeight="1">
      <c r="A14" s="4">
        <v>15</v>
      </c>
      <c r="B14" s="5">
        <v>1369</v>
      </c>
      <c r="C14" s="6" t="s">
        <v>1663</v>
      </c>
      <c r="D14" s="140"/>
      <c r="E14" s="140"/>
      <c r="F14" s="140"/>
      <c r="G14" s="140"/>
      <c r="H14" s="103"/>
      <c r="I14" s="103"/>
      <c r="J14" s="103"/>
      <c r="K14" s="9"/>
      <c r="L14" s="9"/>
      <c r="M14" s="9"/>
      <c r="N14" s="13"/>
      <c r="O14" s="104"/>
      <c r="P14" s="104"/>
      <c r="Q14" s="104"/>
      <c r="R14" s="104"/>
      <c r="S14" s="104"/>
      <c r="T14" s="104"/>
      <c r="U14" s="104"/>
      <c r="V14" s="261">
        <v>322</v>
      </c>
      <c r="W14" s="261"/>
      <c r="X14" s="9" t="s">
        <v>394</v>
      </c>
      <c r="Y14" s="9"/>
      <c r="Z14" s="97" t="s">
        <v>2623</v>
      </c>
      <c r="AA14" s="56"/>
      <c r="AB14" s="56"/>
      <c r="AC14" s="56"/>
      <c r="AD14" s="56"/>
      <c r="AE14" s="56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148"/>
      <c r="AW14" s="149"/>
      <c r="AX14" s="149"/>
      <c r="AY14" s="150"/>
      <c r="AZ14" s="296">
        <f>ROUND(ROUND(G10*AG15,0)*(1+AX36),0)+(ROUND(V14*AG15,0))</f>
        <v>443</v>
      </c>
      <c r="BA14" s="22"/>
    </row>
    <row r="15" spans="1:54" ht="17.100000000000001" customHeight="1">
      <c r="A15" s="4">
        <v>15</v>
      </c>
      <c r="B15" s="5">
        <v>1370</v>
      </c>
      <c r="C15" s="6" t="s">
        <v>1664</v>
      </c>
      <c r="D15" s="140"/>
      <c r="E15" s="140"/>
      <c r="F15" s="140"/>
      <c r="G15" s="140"/>
      <c r="H15" s="103"/>
      <c r="I15" s="103"/>
      <c r="J15" s="103"/>
      <c r="K15" s="9"/>
      <c r="L15" s="9"/>
      <c r="M15" s="9"/>
      <c r="N15" s="1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6"/>
      <c r="Z15" s="57" t="s">
        <v>2624</v>
      </c>
      <c r="AA15" s="58"/>
      <c r="AB15" s="58"/>
      <c r="AC15" s="58"/>
      <c r="AD15" s="58"/>
      <c r="AE15" s="58"/>
      <c r="AF15" s="17" t="s">
        <v>2622</v>
      </c>
      <c r="AG15" s="186">
        <v>0.7</v>
      </c>
      <c r="AH15" s="187"/>
      <c r="AI15" s="35" t="s">
        <v>2636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148"/>
      <c r="AW15" s="149"/>
      <c r="AX15" s="149"/>
      <c r="AY15" s="150"/>
      <c r="AZ15" s="296">
        <f>ROUND(ROUND(ROUND(G10*AG15,0)*AT15,0)*(1+AX36),0)+(ROUND(ROUND(V14*AG15,0)*AT15,0))</f>
        <v>443</v>
      </c>
      <c r="BA15" s="22"/>
    </row>
    <row r="16" spans="1:54" ht="17.100000000000001" customHeight="1">
      <c r="A16" s="4">
        <v>15</v>
      </c>
      <c r="B16" s="5">
        <v>1371</v>
      </c>
      <c r="C16" s="6" t="s">
        <v>759</v>
      </c>
      <c r="D16" s="140"/>
      <c r="E16" s="140"/>
      <c r="F16" s="140"/>
      <c r="G16" s="140"/>
      <c r="H16" s="103"/>
      <c r="I16" s="103"/>
      <c r="J16" s="103"/>
      <c r="K16" s="9"/>
      <c r="L16" s="9"/>
      <c r="M16" s="9"/>
      <c r="N16" s="9"/>
      <c r="O16" s="204" t="s">
        <v>682</v>
      </c>
      <c r="P16" s="205"/>
      <c r="Q16" s="205"/>
      <c r="R16" s="205"/>
      <c r="S16" s="205"/>
      <c r="T16" s="205"/>
      <c r="U16" s="205"/>
      <c r="V16" s="205"/>
      <c r="W16" s="205"/>
      <c r="X16" s="205"/>
      <c r="Y16" s="41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/>
      <c r="AW16" s="149"/>
      <c r="AX16" s="149"/>
      <c r="AY16" s="150"/>
      <c r="AZ16" s="296">
        <f>ROUND(ROUND(G10*(1+AX36),0)+V18,0)</f>
        <v>713</v>
      </c>
      <c r="BA16" s="22"/>
    </row>
    <row r="17" spans="1:53" ht="17.100000000000001" customHeight="1">
      <c r="A17" s="4">
        <v>15</v>
      </c>
      <c r="B17" s="5">
        <v>1372</v>
      </c>
      <c r="C17" s="6" t="s">
        <v>436</v>
      </c>
      <c r="D17" s="140"/>
      <c r="E17" s="140"/>
      <c r="F17" s="140"/>
      <c r="G17" s="140"/>
      <c r="H17" s="103"/>
      <c r="I17" s="103"/>
      <c r="J17" s="103"/>
      <c r="K17" s="9"/>
      <c r="L17" s="9"/>
      <c r="M17" s="9"/>
      <c r="N17" s="9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142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2636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148"/>
      <c r="AW17" s="149"/>
      <c r="AX17" s="149"/>
      <c r="AY17" s="150"/>
      <c r="AZ17" s="296">
        <f>ROUND(ROUND(G10*AT17,0)*(1+AX36),0)+(ROUND(V18*AT17,0))</f>
        <v>713</v>
      </c>
      <c r="BA17" s="22"/>
    </row>
    <row r="18" spans="1:53" ht="17.100000000000001" customHeight="1">
      <c r="A18" s="4">
        <v>15</v>
      </c>
      <c r="B18" s="5">
        <v>1373</v>
      </c>
      <c r="C18" s="6" t="s">
        <v>1665</v>
      </c>
      <c r="D18" s="140"/>
      <c r="E18" s="140"/>
      <c r="F18" s="140"/>
      <c r="G18" s="140"/>
      <c r="H18" s="103"/>
      <c r="I18" s="103"/>
      <c r="J18" s="103"/>
      <c r="K18" s="9"/>
      <c r="L18" s="9"/>
      <c r="M18" s="9"/>
      <c r="N18" s="9"/>
      <c r="O18" s="109"/>
      <c r="P18" s="104"/>
      <c r="Q18" s="104"/>
      <c r="R18" s="104"/>
      <c r="S18" s="104"/>
      <c r="T18" s="104"/>
      <c r="U18" s="104"/>
      <c r="V18" s="261">
        <v>403</v>
      </c>
      <c r="W18" s="261"/>
      <c r="X18" s="9" t="s">
        <v>394</v>
      </c>
      <c r="Y18" s="9"/>
      <c r="Z18" s="97" t="s">
        <v>2623</v>
      </c>
      <c r="AA18" s="56"/>
      <c r="AB18" s="56"/>
      <c r="AC18" s="56"/>
      <c r="AD18" s="56"/>
      <c r="AE18" s="56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148"/>
      <c r="AW18" s="149"/>
      <c r="AX18" s="149"/>
      <c r="AY18" s="150"/>
      <c r="AZ18" s="296">
        <f>ROUND(ROUND(G10*AG19,0)*(1+AX36),0)+(ROUND(V18*AG19,0))</f>
        <v>500</v>
      </c>
      <c r="BA18" s="22"/>
    </row>
    <row r="19" spans="1:53" ht="17.100000000000001" customHeight="1">
      <c r="A19" s="4">
        <v>15</v>
      </c>
      <c r="B19" s="5">
        <v>1374</v>
      </c>
      <c r="C19" s="6" t="s">
        <v>1666</v>
      </c>
      <c r="D19" s="140"/>
      <c r="E19" s="140"/>
      <c r="F19" s="140"/>
      <c r="G19" s="140"/>
      <c r="H19" s="103"/>
      <c r="I19" s="103"/>
      <c r="J19" s="103"/>
      <c r="K19" s="9"/>
      <c r="L19" s="9"/>
      <c r="M19" s="9"/>
      <c r="N19" s="9"/>
      <c r="O19" s="46"/>
      <c r="P19" s="135"/>
      <c r="Q19" s="135"/>
      <c r="R19" s="135"/>
      <c r="S19" s="135"/>
      <c r="T19" s="135"/>
      <c r="U19" s="135"/>
      <c r="V19" s="135"/>
      <c r="W19" s="135"/>
      <c r="X19" s="135"/>
      <c r="Y19" s="136"/>
      <c r="Z19" s="57" t="s">
        <v>2624</v>
      </c>
      <c r="AA19" s="58"/>
      <c r="AB19" s="58"/>
      <c r="AC19" s="58"/>
      <c r="AD19" s="58"/>
      <c r="AE19" s="58"/>
      <c r="AF19" s="17" t="s">
        <v>2622</v>
      </c>
      <c r="AG19" s="186">
        <v>0.7</v>
      </c>
      <c r="AH19" s="187"/>
      <c r="AI19" s="35" t="s">
        <v>2636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148"/>
      <c r="AW19" s="149"/>
      <c r="AX19" s="149"/>
      <c r="AY19" s="150"/>
      <c r="AZ19" s="296">
        <f>ROUND(ROUND(ROUND(G10*AG19,0)*AT19,0)*(1+AX36),0)+(ROUND(ROUND(V18*AG19,0)*AT19,0))</f>
        <v>500</v>
      </c>
      <c r="BA19" s="22"/>
    </row>
    <row r="20" spans="1:53" ht="17.100000000000001" customHeight="1">
      <c r="A20" s="4">
        <v>15</v>
      </c>
      <c r="B20" s="5">
        <v>1375</v>
      </c>
      <c r="C20" s="6" t="s">
        <v>491</v>
      </c>
      <c r="D20" s="140"/>
      <c r="E20" s="140"/>
      <c r="F20" s="140"/>
      <c r="G20" s="140"/>
      <c r="H20" s="103"/>
      <c r="I20" s="103"/>
      <c r="J20" s="103"/>
      <c r="K20" s="9"/>
      <c r="L20" s="9"/>
      <c r="M20" s="9"/>
      <c r="N20" s="9"/>
      <c r="O20" s="204" t="s">
        <v>683</v>
      </c>
      <c r="P20" s="205"/>
      <c r="Q20" s="205"/>
      <c r="R20" s="205"/>
      <c r="S20" s="205"/>
      <c r="T20" s="205"/>
      <c r="U20" s="205"/>
      <c r="V20" s="205"/>
      <c r="W20" s="205"/>
      <c r="X20" s="205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149"/>
      <c r="AX20" s="149"/>
      <c r="AY20" s="150"/>
      <c r="AZ20" s="296">
        <f>ROUND(ROUND(G10*(1+AX36),0)+V22,0)</f>
        <v>794</v>
      </c>
      <c r="BA20" s="22"/>
    </row>
    <row r="21" spans="1:53" ht="17.100000000000001" customHeight="1">
      <c r="A21" s="4">
        <v>15</v>
      </c>
      <c r="B21" s="5">
        <v>1376</v>
      </c>
      <c r="C21" s="6" t="s">
        <v>437</v>
      </c>
      <c r="D21" s="140"/>
      <c r="E21" s="140"/>
      <c r="F21" s="140"/>
      <c r="G21" s="140"/>
      <c r="H21" s="103"/>
      <c r="I21" s="103"/>
      <c r="J21" s="103"/>
      <c r="K21" s="9"/>
      <c r="L21" s="9"/>
      <c r="M21" s="9"/>
      <c r="N21" s="9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2636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149"/>
      <c r="AY21" s="150"/>
      <c r="AZ21" s="296">
        <f>ROUND(ROUND(G10*AT21,0)*(1+AX36),0)+(ROUND(V22*AT21,0))</f>
        <v>794</v>
      </c>
      <c r="BA21" s="22"/>
    </row>
    <row r="22" spans="1:53" ht="17.100000000000001" customHeight="1">
      <c r="A22" s="4">
        <v>15</v>
      </c>
      <c r="B22" s="5">
        <v>1377</v>
      </c>
      <c r="C22" s="6" t="s">
        <v>1667</v>
      </c>
      <c r="D22" s="140"/>
      <c r="E22" s="140"/>
      <c r="F22" s="140"/>
      <c r="G22" s="140"/>
      <c r="H22" s="103"/>
      <c r="I22" s="103"/>
      <c r="J22" s="103"/>
      <c r="K22" s="9"/>
      <c r="L22" s="9"/>
      <c r="M22" s="9"/>
      <c r="N22" s="9"/>
      <c r="O22" s="109"/>
      <c r="P22" s="104"/>
      <c r="Q22" s="104"/>
      <c r="R22" s="104"/>
      <c r="S22" s="104"/>
      <c r="T22" s="104"/>
      <c r="U22" s="104"/>
      <c r="V22" s="261">
        <v>484</v>
      </c>
      <c r="W22" s="261"/>
      <c r="X22" s="9" t="s">
        <v>394</v>
      </c>
      <c r="Y22" s="9"/>
      <c r="Z22" s="97" t="s">
        <v>2623</v>
      </c>
      <c r="AA22" s="56"/>
      <c r="AB22" s="56"/>
      <c r="AC22" s="56"/>
      <c r="AD22" s="56"/>
      <c r="AE22" s="56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148"/>
      <c r="AW22" s="149"/>
      <c r="AX22" s="149"/>
      <c r="AY22" s="150"/>
      <c r="AZ22" s="296">
        <f>ROUND(ROUND(G10*AG23,0)*(1+AX36),0)+(ROUND(V22*AG23,0))</f>
        <v>557</v>
      </c>
      <c r="BA22" s="22"/>
    </row>
    <row r="23" spans="1:53" ht="17.100000000000001" customHeight="1">
      <c r="A23" s="4">
        <v>15</v>
      </c>
      <c r="B23" s="5">
        <v>1378</v>
      </c>
      <c r="C23" s="6" t="s">
        <v>1668</v>
      </c>
      <c r="D23" s="140"/>
      <c r="E23" s="140"/>
      <c r="F23" s="140"/>
      <c r="G23" s="140"/>
      <c r="H23" s="103"/>
      <c r="I23" s="103"/>
      <c r="J23" s="103"/>
      <c r="K23" s="9"/>
      <c r="L23" s="9"/>
      <c r="M23" s="9"/>
      <c r="N23" s="9"/>
      <c r="O23" s="46"/>
      <c r="P23" s="135"/>
      <c r="Q23" s="135"/>
      <c r="R23" s="135"/>
      <c r="S23" s="135"/>
      <c r="T23" s="135"/>
      <c r="U23" s="135"/>
      <c r="V23" s="135"/>
      <c r="W23" s="135"/>
      <c r="X23" s="135"/>
      <c r="Y23" s="136"/>
      <c r="Z23" s="57" t="s">
        <v>2624</v>
      </c>
      <c r="AA23" s="58"/>
      <c r="AB23" s="58"/>
      <c r="AC23" s="58"/>
      <c r="AD23" s="58"/>
      <c r="AE23" s="58"/>
      <c r="AF23" s="17" t="s">
        <v>2622</v>
      </c>
      <c r="AG23" s="186">
        <v>0.7</v>
      </c>
      <c r="AH23" s="187"/>
      <c r="AI23" s="35" t="s">
        <v>2636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148"/>
      <c r="AW23" s="149"/>
      <c r="AX23" s="149"/>
      <c r="AY23" s="150"/>
      <c r="AZ23" s="296">
        <f>ROUND(ROUND(ROUND(G10*AG23,0)*AT23,0)*(1+AX36),0)+(ROUND(ROUND(V22*AG23,0)*AT23,0))</f>
        <v>557</v>
      </c>
      <c r="BA23" s="22"/>
    </row>
    <row r="24" spans="1:53" ht="17.100000000000001" customHeight="1">
      <c r="A24" s="4">
        <v>15</v>
      </c>
      <c r="B24" s="5">
        <v>1379</v>
      </c>
      <c r="C24" s="6" t="s">
        <v>492</v>
      </c>
      <c r="D24" s="140"/>
      <c r="E24" s="140"/>
      <c r="F24" s="140"/>
      <c r="G24" s="140"/>
      <c r="H24" s="103"/>
      <c r="I24" s="103"/>
      <c r="J24" s="103"/>
      <c r="K24" s="9"/>
      <c r="L24" s="9"/>
      <c r="M24" s="9"/>
      <c r="N24" s="9"/>
      <c r="O24" s="204" t="s">
        <v>684</v>
      </c>
      <c r="P24" s="205"/>
      <c r="Q24" s="205"/>
      <c r="R24" s="205"/>
      <c r="S24" s="205"/>
      <c r="T24" s="205"/>
      <c r="U24" s="205"/>
      <c r="V24" s="205"/>
      <c r="W24" s="205"/>
      <c r="X24" s="205"/>
      <c r="Y24" s="41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148"/>
      <c r="AW24" s="149"/>
      <c r="AX24" s="149"/>
      <c r="AY24" s="150"/>
      <c r="AZ24" s="296">
        <f>ROUND(ROUND(G10*(1+AX36),0)+V26,0)</f>
        <v>875</v>
      </c>
      <c r="BA24" s="22"/>
    </row>
    <row r="25" spans="1:53" ht="17.100000000000001" customHeight="1">
      <c r="A25" s="4">
        <v>15</v>
      </c>
      <c r="B25" s="5">
        <v>1380</v>
      </c>
      <c r="C25" s="6" t="s">
        <v>438</v>
      </c>
      <c r="D25" s="140"/>
      <c r="E25" s="140"/>
      <c r="F25" s="140"/>
      <c r="G25" s="140"/>
      <c r="H25" s="103"/>
      <c r="I25" s="103"/>
      <c r="J25" s="103"/>
      <c r="K25" s="9"/>
      <c r="L25" s="9"/>
      <c r="M25" s="9"/>
      <c r="N25" s="9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142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2636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148"/>
      <c r="AW25" s="149"/>
      <c r="AX25" s="149"/>
      <c r="AY25" s="150"/>
      <c r="AZ25" s="296">
        <f>ROUND(ROUND(G10*AT25,0)*(1+AX36),0)+(ROUND(V26*AT25,0))</f>
        <v>875</v>
      </c>
      <c r="BA25" s="22"/>
    </row>
    <row r="26" spans="1:53" ht="17.100000000000001" customHeight="1">
      <c r="A26" s="4">
        <v>15</v>
      </c>
      <c r="B26" s="5">
        <v>1381</v>
      </c>
      <c r="C26" s="6" t="s">
        <v>1669</v>
      </c>
      <c r="D26" s="140"/>
      <c r="E26" s="140"/>
      <c r="F26" s="140"/>
      <c r="G26" s="140"/>
      <c r="H26" s="103"/>
      <c r="I26" s="103"/>
      <c r="J26" s="103"/>
      <c r="K26" s="9"/>
      <c r="L26" s="9"/>
      <c r="M26" s="9"/>
      <c r="N26" s="9"/>
      <c r="O26" s="109"/>
      <c r="P26" s="104"/>
      <c r="Q26" s="104"/>
      <c r="R26" s="104"/>
      <c r="S26" s="104"/>
      <c r="T26" s="104"/>
      <c r="U26" s="104"/>
      <c r="V26" s="261">
        <v>565</v>
      </c>
      <c r="W26" s="261"/>
      <c r="X26" s="9" t="s">
        <v>394</v>
      </c>
      <c r="Y26" s="9"/>
      <c r="Z26" s="97" t="s">
        <v>2623</v>
      </c>
      <c r="AA26" s="56"/>
      <c r="AB26" s="56"/>
      <c r="AC26" s="56"/>
      <c r="AD26" s="56"/>
      <c r="AE26" s="56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148"/>
      <c r="AW26" s="149"/>
      <c r="AX26" s="149"/>
      <c r="AY26" s="150"/>
      <c r="AZ26" s="296">
        <f>ROUND(ROUND(G10*AG27,0)*(1+AX36),0)+(ROUND(V26*AG27,0))</f>
        <v>614</v>
      </c>
      <c r="BA26" s="22"/>
    </row>
    <row r="27" spans="1:53" ht="17.100000000000001" customHeight="1">
      <c r="A27" s="4">
        <v>15</v>
      </c>
      <c r="B27" s="5">
        <v>1382</v>
      </c>
      <c r="C27" s="6" t="s">
        <v>1670</v>
      </c>
      <c r="D27" s="140"/>
      <c r="E27" s="140"/>
      <c r="F27" s="140"/>
      <c r="G27" s="140"/>
      <c r="H27" s="103"/>
      <c r="I27" s="103"/>
      <c r="J27" s="103"/>
      <c r="K27" s="9"/>
      <c r="L27" s="9"/>
      <c r="M27" s="9"/>
      <c r="N27" s="9"/>
      <c r="O27" s="46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57" t="s">
        <v>2624</v>
      </c>
      <c r="AA27" s="58"/>
      <c r="AB27" s="58"/>
      <c r="AC27" s="58"/>
      <c r="AD27" s="58"/>
      <c r="AE27" s="58"/>
      <c r="AF27" s="17" t="s">
        <v>2622</v>
      </c>
      <c r="AG27" s="186">
        <v>0.7</v>
      </c>
      <c r="AH27" s="187"/>
      <c r="AI27" s="35" t="s">
        <v>2636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148"/>
      <c r="AW27" s="149"/>
      <c r="AX27" s="149"/>
      <c r="AY27" s="150"/>
      <c r="AZ27" s="296">
        <f>ROUND(ROUND(ROUND(G10*AG27,0)*AT27,0)*(1+AX36),0)+(ROUND(ROUND(V26*AG27,0)*AT27,0))</f>
        <v>614</v>
      </c>
      <c r="BA27" s="22"/>
    </row>
    <row r="28" spans="1:53" ht="17.100000000000001" customHeight="1">
      <c r="A28" s="4">
        <v>15</v>
      </c>
      <c r="B28" s="5">
        <v>1383</v>
      </c>
      <c r="C28" s="6" t="s">
        <v>493</v>
      </c>
      <c r="D28" s="188" t="s">
        <v>1057</v>
      </c>
      <c r="E28" s="205"/>
      <c r="F28" s="205"/>
      <c r="G28" s="205"/>
      <c r="H28" s="205"/>
      <c r="I28" s="205"/>
      <c r="J28" s="205"/>
      <c r="K28" s="205"/>
      <c r="L28" s="205"/>
      <c r="M28" s="205"/>
      <c r="N28" s="10"/>
      <c r="O28" s="204" t="s">
        <v>680</v>
      </c>
      <c r="P28" s="205"/>
      <c r="Q28" s="205"/>
      <c r="R28" s="205"/>
      <c r="S28" s="205"/>
      <c r="T28" s="205"/>
      <c r="U28" s="205"/>
      <c r="V28" s="205"/>
      <c r="W28" s="205"/>
      <c r="X28" s="205"/>
      <c r="Y28" s="41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148"/>
      <c r="AW28" s="149"/>
      <c r="AX28" s="149"/>
      <c r="AY28" s="150"/>
      <c r="AZ28" s="296">
        <f>ROUND(ROUND(G30*(1+AX36),0)+V30,0)</f>
        <v>668</v>
      </c>
      <c r="BA28" s="22"/>
    </row>
    <row r="29" spans="1:53" ht="17.100000000000001" customHeight="1">
      <c r="A29" s="4">
        <v>15</v>
      </c>
      <c r="B29" s="5">
        <v>1384</v>
      </c>
      <c r="C29" s="6" t="s">
        <v>439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102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142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2636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148"/>
      <c r="AW29" s="149"/>
      <c r="AX29" s="149"/>
      <c r="AY29" s="150"/>
      <c r="AZ29" s="296">
        <f>ROUND(ROUND(G30*AT29,0)*(1+AX36),0)+(ROUND(V30*AT29,0))</f>
        <v>668</v>
      </c>
      <c r="BA29" s="22"/>
    </row>
    <row r="30" spans="1:53" ht="17.100000000000001" customHeight="1">
      <c r="A30" s="4">
        <v>15</v>
      </c>
      <c r="B30" s="5">
        <v>1385</v>
      </c>
      <c r="C30" s="6" t="s">
        <v>1671</v>
      </c>
      <c r="D30" s="139"/>
      <c r="E30" s="140"/>
      <c r="F30" s="104"/>
      <c r="G30" s="297">
        <v>392</v>
      </c>
      <c r="H30" s="297"/>
      <c r="I30" s="9" t="s">
        <v>394</v>
      </c>
      <c r="J30" s="9"/>
      <c r="K30" s="19"/>
      <c r="L30" s="141"/>
      <c r="M30" s="141"/>
      <c r="N30" s="102"/>
      <c r="O30" s="104"/>
      <c r="P30" s="104"/>
      <c r="Q30" s="104"/>
      <c r="R30" s="104"/>
      <c r="S30" s="104"/>
      <c r="T30" s="104"/>
      <c r="U30" s="104"/>
      <c r="V30" s="261">
        <v>178</v>
      </c>
      <c r="W30" s="261"/>
      <c r="X30" s="9" t="s">
        <v>394</v>
      </c>
      <c r="Y30" s="9"/>
      <c r="Z30" s="97" t="s">
        <v>2623</v>
      </c>
      <c r="AA30" s="56"/>
      <c r="AB30" s="56"/>
      <c r="AC30" s="56"/>
      <c r="AD30" s="56"/>
      <c r="AE30" s="56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148"/>
      <c r="AW30" s="149"/>
      <c r="AX30" s="149"/>
      <c r="AY30" s="150"/>
      <c r="AZ30" s="296">
        <f>ROUND(ROUND(G30*AG31,0)*(1+AX36),0)+(ROUND(V30*AG31,0))</f>
        <v>468</v>
      </c>
      <c r="BA30" s="22"/>
    </row>
    <row r="31" spans="1:53" ht="17.100000000000001" customHeight="1">
      <c r="A31" s="4">
        <v>15</v>
      </c>
      <c r="B31" s="5">
        <v>1386</v>
      </c>
      <c r="C31" s="6" t="s">
        <v>1672</v>
      </c>
      <c r="D31" s="139"/>
      <c r="E31" s="140"/>
      <c r="F31" s="140"/>
      <c r="G31" s="104"/>
      <c r="H31" s="104"/>
      <c r="I31" s="104"/>
      <c r="J31" s="104"/>
      <c r="K31" s="104"/>
      <c r="L31" s="104"/>
      <c r="M31" s="51"/>
      <c r="N31" s="13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57" t="s">
        <v>2624</v>
      </c>
      <c r="AA31" s="58"/>
      <c r="AB31" s="58"/>
      <c r="AC31" s="58"/>
      <c r="AD31" s="58"/>
      <c r="AE31" s="58"/>
      <c r="AF31" s="17" t="s">
        <v>2622</v>
      </c>
      <c r="AG31" s="186">
        <v>0.7</v>
      </c>
      <c r="AH31" s="187"/>
      <c r="AI31" s="35" t="s">
        <v>2636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Z31" s="296">
        <f>ROUND(ROUND(ROUND(G30*AG31,0)*AT31,0)*(1+AX36),0)+(ROUND(ROUND(V30*AG31,0)*AT31,0))</f>
        <v>468</v>
      </c>
      <c r="BA31" s="22"/>
    </row>
    <row r="32" spans="1:53" ht="17.100000000000001" customHeight="1">
      <c r="A32" s="4">
        <v>15</v>
      </c>
      <c r="B32" s="5">
        <v>1387</v>
      </c>
      <c r="C32" s="6" t="s">
        <v>494</v>
      </c>
      <c r="D32" s="139"/>
      <c r="E32" s="140"/>
      <c r="F32" s="140"/>
      <c r="G32" s="140"/>
      <c r="H32" s="103"/>
      <c r="I32" s="103"/>
      <c r="J32" s="103"/>
      <c r="K32" s="9"/>
      <c r="L32" s="9"/>
      <c r="M32" s="9"/>
      <c r="N32" s="13"/>
      <c r="O32" s="204" t="s">
        <v>681</v>
      </c>
      <c r="P32" s="205"/>
      <c r="Q32" s="205"/>
      <c r="R32" s="205"/>
      <c r="S32" s="205"/>
      <c r="T32" s="205"/>
      <c r="U32" s="205"/>
      <c r="V32" s="205"/>
      <c r="W32" s="205"/>
      <c r="X32" s="205"/>
      <c r="Y32" s="41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Z32" s="296">
        <f>ROUND(ROUND(G30*(1+AX36),0)+V34,0)</f>
        <v>749</v>
      </c>
      <c r="BA32" s="22"/>
    </row>
    <row r="33" spans="1:53" ht="17.100000000000001" customHeight="1">
      <c r="A33" s="4">
        <v>15</v>
      </c>
      <c r="B33" s="5">
        <v>1388</v>
      </c>
      <c r="C33" s="6" t="s">
        <v>440</v>
      </c>
      <c r="D33" s="140"/>
      <c r="E33" s="140"/>
      <c r="F33" s="140"/>
      <c r="G33" s="140"/>
      <c r="H33" s="103"/>
      <c r="I33" s="103"/>
      <c r="J33" s="103"/>
      <c r="K33" s="9"/>
      <c r="L33" s="9"/>
      <c r="M33" s="9"/>
      <c r="N33" s="13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142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2636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186">
        <v>1</v>
      </c>
      <c r="AU33" s="187"/>
      <c r="AZ33" s="296">
        <f>ROUND(ROUND(G30*AT33,0)*(1+AX36),0)+(ROUND(V34*AT33,0))</f>
        <v>749</v>
      </c>
      <c r="BA33" s="22"/>
    </row>
    <row r="34" spans="1:53" ht="17.100000000000001" customHeight="1">
      <c r="A34" s="4">
        <v>15</v>
      </c>
      <c r="B34" s="5">
        <v>1389</v>
      </c>
      <c r="C34" s="6" t="s">
        <v>1673</v>
      </c>
      <c r="D34" s="140"/>
      <c r="E34" s="140"/>
      <c r="F34" s="140"/>
      <c r="G34" s="140"/>
      <c r="H34" s="103"/>
      <c r="I34" s="103"/>
      <c r="J34" s="103"/>
      <c r="K34" s="9"/>
      <c r="L34" s="9"/>
      <c r="M34" s="9"/>
      <c r="N34" s="13"/>
      <c r="O34" s="104"/>
      <c r="P34" s="104"/>
      <c r="Q34" s="104"/>
      <c r="R34" s="104"/>
      <c r="S34" s="104"/>
      <c r="T34" s="104"/>
      <c r="U34" s="104"/>
      <c r="V34" s="261">
        <v>259</v>
      </c>
      <c r="W34" s="261"/>
      <c r="X34" s="9" t="s">
        <v>394</v>
      </c>
      <c r="Y34" s="9"/>
      <c r="Z34" s="97" t="s">
        <v>2623</v>
      </c>
      <c r="AA34" s="56"/>
      <c r="AB34" s="56"/>
      <c r="AC34" s="56"/>
      <c r="AD34" s="56"/>
      <c r="AE34" s="56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V34" s="208" t="s">
        <v>443</v>
      </c>
      <c r="AW34" s="209"/>
      <c r="AX34" s="209"/>
      <c r="AY34" s="210"/>
      <c r="AZ34" s="296">
        <f>ROUND(ROUND(G30*AG35,0)*(1+AX36),0)+(ROUND(V34*AG35,0))</f>
        <v>524</v>
      </c>
      <c r="BA34" s="22"/>
    </row>
    <row r="35" spans="1:53" ht="17.100000000000001" customHeight="1">
      <c r="A35" s="4">
        <v>15</v>
      </c>
      <c r="B35" s="5">
        <v>1390</v>
      </c>
      <c r="C35" s="6" t="s">
        <v>1674</v>
      </c>
      <c r="D35" s="140"/>
      <c r="E35" s="140"/>
      <c r="F35" s="140"/>
      <c r="G35" s="140"/>
      <c r="H35" s="103"/>
      <c r="I35" s="103"/>
      <c r="J35" s="103"/>
      <c r="K35" s="9"/>
      <c r="L35" s="9"/>
      <c r="M35" s="9"/>
      <c r="N35" s="13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57" t="s">
        <v>2624</v>
      </c>
      <c r="AA35" s="58"/>
      <c r="AB35" s="58"/>
      <c r="AC35" s="58"/>
      <c r="AD35" s="58"/>
      <c r="AE35" s="58"/>
      <c r="AF35" s="17" t="s">
        <v>2622</v>
      </c>
      <c r="AG35" s="186">
        <v>0.7</v>
      </c>
      <c r="AH35" s="187"/>
      <c r="AI35" s="35" t="s">
        <v>2636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186">
        <v>1</v>
      </c>
      <c r="AU35" s="187"/>
      <c r="AV35" s="208"/>
      <c r="AW35" s="209"/>
      <c r="AX35" s="209"/>
      <c r="AY35" s="210"/>
      <c r="AZ35" s="296">
        <f>ROUND(ROUND(ROUND(G30*AG35,0)*AT35,0)*(1+AX36),0)+(ROUND(ROUND(V34*AG35,0)*AT35,0))</f>
        <v>524</v>
      </c>
      <c r="BA35" s="22"/>
    </row>
    <row r="36" spans="1:53" ht="17.100000000000001" customHeight="1">
      <c r="A36" s="4">
        <v>15</v>
      </c>
      <c r="B36" s="5">
        <v>1391</v>
      </c>
      <c r="C36" s="6" t="s">
        <v>910</v>
      </c>
      <c r="D36" s="140"/>
      <c r="E36" s="140"/>
      <c r="F36" s="140"/>
      <c r="G36" s="140"/>
      <c r="H36" s="103"/>
      <c r="I36" s="103"/>
      <c r="J36" s="103"/>
      <c r="K36" s="9"/>
      <c r="L36" s="9"/>
      <c r="M36" s="9"/>
      <c r="N36" s="9"/>
      <c r="O36" s="204" t="s">
        <v>682</v>
      </c>
      <c r="P36" s="205"/>
      <c r="Q36" s="205"/>
      <c r="R36" s="205"/>
      <c r="S36" s="205"/>
      <c r="T36" s="205"/>
      <c r="U36" s="205"/>
      <c r="V36" s="205"/>
      <c r="W36" s="205"/>
      <c r="X36" s="205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V36" s="148" t="s">
        <v>2637</v>
      </c>
      <c r="AW36" s="40" t="s">
        <v>2622</v>
      </c>
      <c r="AX36" s="199">
        <v>0.25</v>
      </c>
      <c r="AY36" s="199"/>
      <c r="AZ36" s="296">
        <f>ROUND(ROUND(G30*(1+AX36),0)+V38,0)</f>
        <v>830</v>
      </c>
      <c r="BA36" s="22"/>
    </row>
    <row r="37" spans="1:53" ht="17.100000000000001" customHeight="1">
      <c r="A37" s="4">
        <v>15</v>
      </c>
      <c r="B37" s="5">
        <v>1392</v>
      </c>
      <c r="C37" s="6" t="s">
        <v>441</v>
      </c>
      <c r="D37" s="140"/>
      <c r="E37" s="140"/>
      <c r="F37" s="140"/>
      <c r="G37" s="140"/>
      <c r="H37" s="103"/>
      <c r="I37" s="103"/>
      <c r="J37" s="103"/>
      <c r="K37" s="9"/>
      <c r="L37" s="9"/>
      <c r="M37" s="9"/>
      <c r="N37" s="9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2636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V37" s="148"/>
      <c r="AW37" s="149"/>
      <c r="AX37" s="149"/>
      <c r="AY37" s="51" t="s">
        <v>898</v>
      </c>
      <c r="AZ37" s="296">
        <f>ROUND(ROUND(G30*AT37,0)*(1+AX36),0)+(ROUND(V38*AT37,0))</f>
        <v>830</v>
      </c>
      <c r="BA37" s="22"/>
    </row>
    <row r="38" spans="1:53" ht="17.100000000000001" customHeight="1">
      <c r="A38" s="4">
        <v>15</v>
      </c>
      <c r="B38" s="5">
        <v>1393</v>
      </c>
      <c r="C38" s="6" t="s">
        <v>1675</v>
      </c>
      <c r="D38" s="140"/>
      <c r="E38" s="140"/>
      <c r="F38" s="140"/>
      <c r="G38" s="140"/>
      <c r="H38" s="103"/>
      <c r="I38" s="103"/>
      <c r="J38" s="103"/>
      <c r="K38" s="9"/>
      <c r="L38" s="9"/>
      <c r="M38" s="9"/>
      <c r="N38" s="9"/>
      <c r="O38" s="109"/>
      <c r="P38" s="104"/>
      <c r="Q38" s="104"/>
      <c r="R38" s="104"/>
      <c r="S38" s="104"/>
      <c r="T38" s="104"/>
      <c r="U38" s="104"/>
      <c r="V38" s="261">
        <v>340</v>
      </c>
      <c r="W38" s="261"/>
      <c r="X38" s="9" t="s">
        <v>394</v>
      </c>
      <c r="Y38" s="9"/>
      <c r="Z38" s="97" t="s">
        <v>2623</v>
      </c>
      <c r="AA38" s="56"/>
      <c r="AB38" s="56"/>
      <c r="AC38" s="56"/>
      <c r="AD38" s="56"/>
      <c r="AE38" s="56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148"/>
      <c r="AW38" s="149"/>
      <c r="AX38" s="149"/>
      <c r="AY38" s="150"/>
      <c r="AZ38" s="296">
        <f>ROUND(ROUND(G30*AG39,0)*(1+AX36),0)+(ROUND(V38*AG39,0))</f>
        <v>581</v>
      </c>
      <c r="BA38" s="22"/>
    </row>
    <row r="39" spans="1:53" ht="17.100000000000001" customHeight="1">
      <c r="A39" s="4">
        <v>15</v>
      </c>
      <c r="B39" s="5">
        <v>1394</v>
      </c>
      <c r="C39" s="6" t="s">
        <v>1676</v>
      </c>
      <c r="D39" s="140"/>
      <c r="E39" s="140"/>
      <c r="F39" s="140"/>
      <c r="G39" s="140"/>
      <c r="H39" s="103"/>
      <c r="I39" s="103"/>
      <c r="J39" s="103"/>
      <c r="K39" s="9"/>
      <c r="L39" s="9"/>
      <c r="M39" s="9"/>
      <c r="N39" s="9"/>
      <c r="O39" s="46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57" t="s">
        <v>2624</v>
      </c>
      <c r="AA39" s="58"/>
      <c r="AB39" s="58"/>
      <c r="AC39" s="58"/>
      <c r="AD39" s="58"/>
      <c r="AE39" s="58"/>
      <c r="AF39" s="17" t="s">
        <v>2622</v>
      </c>
      <c r="AG39" s="186">
        <v>0.7</v>
      </c>
      <c r="AH39" s="187"/>
      <c r="AI39" s="35" t="s">
        <v>2636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148"/>
      <c r="AW39" s="149"/>
      <c r="AX39" s="149"/>
      <c r="AY39" s="150"/>
      <c r="AZ39" s="296">
        <f>ROUND(ROUND(ROUND(G30*AG39,0)*AT39,0)*(1+AX36),0)+(ROUND(ROUND(V38*AG39,0)*AT39,0))</f>
        <v>581</v>
      </c>
      <c r="BA39" s="22"/>
    </row>
    <row r="40" spans="1:53" ht="17.100000000000001" customHeight="1">
      <c r="A40" s="4">
        <v>15</v>
      </c>
      <c r="B40" s="5">
        <v>1395</v>
      </c>
      <c r="C40" s="6" t="s">
        <v>911</v>
      </c>
      <c r="D40" s="140"/>
      <c r="E40" s="140"/>
      <c r="F40" s="140"/>
      <c r="G40" s="140"/>
      <c r="H40" s="103"/>
      <c r="I40" s="103"/>
      <c r="J40" s="103"/>
      <c r="K40" s="9"/>
      <c r="L40" s="9"/>
      <c r="M40" s="9"/>
      <c r="N40" s="9"/>
      <c r="O40" s="204" t="s">
        <v>683</v>
      </c>
      <c r="P40" s="205"/>
      <c r="Q40" s="205"/>
      <c r="R40" s="205"/>
      <c r="S40" s="205"/>
      <c r="T40" s="205"/>
      <c r="U40" s="205"/>
      <c r="V40" s="205"/>
      <c r="W40" s="205"/>
      <c r="X40" s="205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148"/>
      <c r="AW40" s="149"/>
      <c r="AX40" s="149"/>
      <c r="AY40" s="150"/>
      <c r="AZ40" s="296">
        <f>ROUND(ROUND(G30*(1+AX36),0)+V42,0)</f>
        <v>911</v>
      </c>
      <c r="BA40" s="22"/>
    </row>
    <row r="41" spans="1:53" ht="17.100000000000001" customHeight="1">
      <c r="A41" s="4">
        <v>15</v>
      </c>
      <c r="B41" s="5">
        <v>1396</v>
      </c>
      <c r="C41" s="6" t="s">
        <v>442</v>
      </c>
      <c r="D41" s="140"/>
      <c r="E41" s="140"/>
      <c r="F41" s="140"/>
      <c r="G41" s="140"/>
      <c r="H41" s="103"/>
      <c r="I41" s="103"/>
      <c r="J41" s="103"/>
      <c r="K41" s="9"/>
      <c r="L41" s="9"/>
      <c r="M41" s="9"/>
      <c r="N41" s="9"/>
      <c r="O41" s="206"/>
      <c r="P41" s="207"/>
      <c r="Q41" s="207"/>
      <c r="R41" s="207"/>
      <c r="S41" s="207"/>
      <c r="T41" s="207"/>
      <c r="U41" s="207"/>
      <c r="V41" s="207"/>
      <c r="W41" s="207"/>
      <c r="X41" s="207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2636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148"/>
      <c r="AW41" s="149"/>
      <c r="AX41" s="149"/>
      <c r="AY41" s="150"/>
      <c r="AZ41" s="296">
        <f>ROUND(ROUND(G30*AT41,0)*(1+AX36),0)+(ROUND(V42*AT41,0))</f>
        <v>911</v>
      </c>
      <c r="BA41" s="22"/>
    </row>
    <row r="42" spans="1:53" ht="17.100000000000001" customHeight="1">
      <c r="A42" s="4">
        <v>15</v>
      </c>
      <c r="B42" s="5">
        <v>1397</v>
      </c>
      <c r="C42" s="6" t="s">
        <v>1677</v>
      </c>
      <c r="D42" s="140"/>
      <c r="E42" s="140"/>
      <c r="F42" s="140"/>
      <c r="G42" s="140"/>
      <c r="H42" s="103"/>
      <c r="I42" s="103"/>
      <c r="J42" s="103"/>
      <c r="K42" s="9"/>
      <c r="L42" s="9"/>
      <c r="M42" s="9"/>
      <c r="N42" s="9"/>
      <c r="O42" s="109"/>
      <c r="P42" s="104"/>
      <c r="Q42" s="104"/>
      <c r="R42" s="104"/>
      <c r="S42" s="104"/>
      <c r="T42" s="104"/>
      <c r="U42" s="104"/>
      <c r="V42" s="261">
        <v>421</v>
      </c>
      <c r="W42" s="261"/>
      <c r="X42" s="9" t="s">
        <v>394</v>
      </c>
      <c r="Y42" s="9"/>
      <c r="Z42" s="97" t="s">
        <v>2623</v>
      </c>
      <c r="AA42" s="56"/>
      <c r="AB42" s="56"/>
      <c r="AC42" s="56"/>
      <c r="AD42" s="56"/>
      <c r="AE42" s="56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148"/>
      <c r="AW42" s="149"/>
      <c r="AX42" s="149"/>
      <c r="AY42" s="150"/>
      <c r="AZ42" s="296">
        <f>ROUND(ROUND(G30*AG43,0)*(1+AX36),0)+(ROUND(V42*AG43,0))</f>
        <v>638</v>
      </c>
      <c r="BA42" s="22"/>
    </row>
    <row r="43" spans="1:53" ht="17.100000000000001" customHeight="1">
      <c r="A43" s="4">
        <v>15</v>
      </c>
      <c r="B43" s="5">
        <v>1398</v>
      </c>
      <c r="C43" s="6" t="s">
        <v>1678</v>
      </c>
      <c r="D43" s="44"/>
      <c r="E43" s="45"/>
      <c r="F43" s="45"/>
      <c r="G43" s="45"/>
      <c r="H43" s="105"/>
      <c r="I43" s="105"/>
      <c r="J43" s="105"/>
      <c r="K43" s="15"/>
      <c r="L43" s="15"/>
      <c r="M43" s="15"/>
      <c r="N43" s="16"/>
      <c r="O43" s="46"/>
      <c r="P43" s="135"/>
      <c r="Q43" s="135"/>
      <c r="R43" s="135"/>
      <c r="S43" s="135"/>
      <c r="T43" s="135"/>
      <c r="U43" s="135"/>
      <c r="V43" s="135"/>
      <c r="W43" s="135"/>
      <c r="X43" s="135"/>
      <c r="Y43" s="136"/>
      <c r="Z43" s="57" t="s">
        <v>2624</v>
      </c>
      <c r="AA43" s="58"/>
      <c r="AB43" s="58"/>
      <c r="AC43" s="58"/>
      <c r="AD43" s="58"/>
      <c r="AE43" s="58"/>
      <c r="AF43" s="17" t="s">
        <v>2622</v>
      </c>
      <c r="AG43" s="186">
        <v>0.7</v>
      </c>
      <c r="AH43" s="187"/>
      <c r="AI43" s="35" t="s">
        <v>2636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148"/>
      <c r="AW43" s="149"/>
      <c r="AX43" s="149"/>
      <c r="AY43" s="150"/>
      <c r="AZ43" s="296">
        <f>ROUND(ROUND(ROUND(G30*AG43,0)*AT43,0)*(1+AX36),0)+(ROUND(ROUND(V42*AG43,0)*AT43,0))</f>
        <v>638</v>
      </c>
      <c r="BA43" s="22"/>
    </row>
    <row r="44" spans="1:53" ht="17.100000000000001" customHeight="1">
      <c r="A44" s="4">
        <v>15</v>
      </c>
      <c r="B44" s="5">
        <v>1399</v>
      </c>
      <c r="C44" s="6" t="s">
        <v>912</v>
      </c>
      <c r="D44" s="188" t="s">
        <v>172</v>
      </c>
      <c r="E44" s="205"/>
      <c r="F44" s="205"/>
      <c r="G44" s="205"/>
      <c r="H44" s="205"/>
      <c r="I44" s="205"/>
      <c r="J44" s="205"/>
      <c r="K44" s="205"/>
      <c r="L44" s="205"/>
      <c r="M44" s="205"/>
      <c r="N44" s="10"/>
      <c r="O44" s="204" t="s">
        <v>680</v>
      </c>
      <c r="P44" s="205"/>
      <c r="Q44" s="205"/>
      <c r="R44" s="205"/>
      <c r="S44" s="205"/>
      <c r="T44" s="205"/>
      <c r="U44" s="205"/>
      <c r="V44" s="205"/>
      <c r="W44" s="205"/>
      <c r="X44" s="205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148"/>
      <c r="AW44" s="149"/>
      <c r="AX44" s="149"/>
      <c r="AY44" s="150"/>
      <c r="AZ44" s="296">
        <f>ROUND(ROUND(G46*(1+AX36),0)+V46,0)</f>
        <v>794</v>
      </c>
      <c r="BA44" s="22"/>
    </row>
    <row r="45" spans="1:53" ht="17.100000000000001" customHeight="1">
      <c r="A45" s="4">
        <v>15</v>
      </c>
      <c r="B45" s="5">
        <v>1400</v>
      </c>
      <c r="C45" s="6" t="s">
        <v>813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102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2636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148"/>
      <c r="AW45" s="149"/>
      <c r="AX45" s="149"/>
      <c r="AY45" s="150"/>
      <c r="AZ45" s="296">
        <f>ROUND(ROUND(G46*AT45,0)*(1+AX36),0)+(ROUND(V46*AT45,0))</f>
        <v>794</v>
      </c>
      <c r="BA45" s="22"/>
    </row>
    <row r="46" spans="1:53" ht="17.100000000000001" customHeight="1">
      <c r="A46" s="4">
        <v>15</v>
      </c>
      <c r="B46" s="5">
        <v>1401</v>
      </c>
      <c r="C46" s="6" t="s">
        <v>1679</v>
      </c>
      <c r="D46" s="139"/>
      <c r="E46" s="140"/>
      <c r="F46" s="104"/>
      <c r="G46" s="297">
        <v>570</v>
      </c>
      <c r="H46" s="297"/>
      <c r="I46" s="9" t="s">
        <v>394</v>
      </c>
      <c r="J46" s="9"/>
      <c r="K46" s="19"/>
      <c r="L46" s="141"/>
      <c r="M46" s="141"/>
      <c r="N46" s="102"/>
      <c r="O46" s="104"/>
      <c r="P46" s="104"/>
      <c r="Q46" s="104"/>
      <c r="R46" s="104"/>
      <c r="S46" s="104"/>
      <c r="T46" s="104"/>
      <c r="U46" s="104"/>
      <c r="V46" s="261">
        <v>81</v>
      </c>
      <c r="W46" s="261"/>
      <c r="X46" s="9" t="s">
        <v>394</v>
      </c>
      <c r="Y46" s="9"/>
      <c r="Z46" s="97" t="s">
        <v>2623</v>
      </c>
      <c r="AA46" s="56"/>
      <c r="AB46" s="56"/>
      <c r="AC46" s="56"/>
      <c r="AD46" s="56"/>
      <c r="AE46" s="56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148"/>
      <c r="AW46" s="149"/>
      <c r="AX46" s="149"/>
      <c r="AY46" s="150"/>
      <c r="AZ46" s="296">
        <f>ROUND(ROUND(G46*AG47,0)*(1+AX36),0)+(ROUND(V46*AG47,0))</f>
        <v>556</v>
      </c>
      <c r="BA46" s="22"/>
    </row>
    <row r="47" spans="1:53" ht="17.100000000000001" customHeight="1">
      <c r="A47" s="4">
        <v>15</v>
      </c>
      <c r="B47" s="5">
        <v>1402</v>
      </c>
      <c r="C47" s="6" t="s">
        <v>1680</v>
      </c>
      <c r="D47" s="139"/>
      <c r="E47" s="140"/>
      <c r="F47" s="140"/>
      <c r="G47" s="104"/>
      <c r="H47" s="104"/>
      <c r="I47" s="104"/>
      <c r="J47" s="104"/>
      <c r="K47" s="104"/>
      <c r="L47" s="104"/>
      <c r="M47" s="51"/>
      <c r="N47" s="13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57" t="s">
        <v>2624</v>
      </c>
      <c r="AA47" s="58"/>
      <c r="AB47" s="58"/>
      <c r="AC47" s="58"/>
      <c r="AD47" s="58"/>
      <c r="AE47" s="58"/>
      <c r="AF47" s="17" t="s">
        <v>2622</v>
      </c>
      <c r="AG47" s="186">
        <v>0.7</v>
      </c>
      <c r="AH47" s="187"/>
      <c r="AI47" s="35" t="s">
        <v>2636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148"/>
      <c r="AW47" s="149"/>
      <c r="AX47" s="149"/>
      <c r="AY47" s="150"/>
      <c r="AZ47" s="296">
        <f>ROUND(ROUND(ROUND(G46*AG47,0)*AT47,0)*(1+AX36),0)+(ROUND(ROUND(V46*AG47,0)*AT47,0))</f>
        <v>556</v>
      </c>
      <c r="BA47" s="22"/>
    </row>
    <row r="48" spans="1:53" ht="17.100000000000001" customHeight="1">
      <c r="A48" s="4">
        <v>15</v>
      </c>
      <c r="B48" s="5">
        <v>1403</v>
      </c>
      <c r="C48" s="6" t="s">
        <v>913</v>
      </c>
      <c r="D48" s="139"/>
      <c r="E48" s="140"/>
      <c r="F48" s="140"/>
      <c r="G48" s="140"/>
      <c r="H48" s="103"/>
      <c r="I48" s="103"/>
      <c r="J48" s="103"/>
      <c r="K48" s="9"/>
      <c r="L48" s="9"/>
      <c r="M48" s="9"/>
      <c r="N48" s="13"/>
      <c r="O48" s="204" t="s">
        <v>681</v>
      </c>
      <c r="P48" s="205"/>
      <c r="Q48" s="205"/>
      <c r="R48" s="205"/>
      <c r="S48" s="205"/>
      <c r="T48" s="205"/>
      <c r="U48" s="205"/>
      <c r="V48" s="205"/>
      <c r="W48" s="205"/>
      <c r="X48" s="205"/>
      <c r="Y48" s="41"/>
      <c r="Z48" s="11"/>
      <c r="AA48" s="11"/>
      <c r="AB48" s="11"/>
      <c r="AC48" s="11"/>
      <c r="AD48" s="21"/>
      <c r="AE48" s="21"/>
      <c r="AF48" s="11"/>
      <c r="AG48" s="36"/>
      <c r="AH48" s="37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1"/>
      <c r="AT48" s="32"/>
      <c r="AU48" s="33"/>
      <c r="AV48" s="148"/>
      <c r="AW48" s="149"/>
      <c r="AX48" s="149"/>
      <c r="AY48" s="150"/>
      <c r="AZ48" s="296">
        <f>ROUND(ROUND(G46*(1+AX36),0)+V50,0)</f>
        <v>875</v>
      </c>
      <c r="BA48" s="22"/>
    </row>
    <row r="49" spans="1:53" ht="17.100000000000001" customHeight="1">
      <c r="A49" s="4">
        <v>15</v>
      </c>
      <c r="B49" s="5">
        <v>1404</v>
      </c>
      <c r="C49" s="6" t="s">
        <v>814</v>
      </c>
      <c r="D49" s="140"/>
      <c r="E49" s="140"/>
      <c r="F49" s="140"/>
      <c r="G49" s="140"/>
      <c r="H49" s="103"/>
      <c r="I49" s="103"/>
      <c r="J49" s="103"/>
      <c r="K49" s="9"/>
      <c r="L49" s="9"/>
      <c r="M49" s="9"/>
      <c r="N49" s="13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142"/>
      <c r="Z49" s="14"/>
      <c r="AA49" s="15"/>
      <c r="AB49" s="15"/>
      <c r="AC49" s="15"/>
      <c r="AD49" s="24"/>
      <c r="AE49" s="24"/>
      <c r="AF49" s="80"/>
      <c r="AG49" s="80"/>
      <c r="AH49" s="83"/>
      <c r="AI49" s="35" t="s">
        <v>2636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7" t="s">
        <v>2622</v>
      </c>
      <c r="AT49" s="186">
        <v>1</v>
      </c>
      <c r="AU49" s="187"/>
      <c r="AV49" s="148"/>
      <c r="AW49" s="149"/>
      <c r="AX49" s="149"/>
      <c r="AY49" s="150"/>
      <c r="AZ49" s="296">
        <f>ROUND(ROUND(G46*AT49,0)*(1+AX36),0)+(ROUND(V50*AT49,0))</f>
        <v>875</v>
      </c>
      <c r="BA49" s="22"/>
    </row>
    <row r="50" spans="1:53" ht="17.100000000000001" customHeight="1">
      <c r="A50" s="4">
        <v>15</v>
      </c>
      <c r="B50" s="5">
        <v>1405</v>
      </c>
      <c r="C50" s="6" t="s">
        <v>1681</v>
      </c>
      <c r="D50" s="140"/>
      <c r="E50" s="140"/>
      <c r="F50" s="140"/>
      <c r="G50" s="140"/>
      <c r="H50" s="103"/>
      <c r="I50" s="103"/>
      <c r="J50" s="103"/>
      <c r="K50" s="9"/>
      <c r="L50" s="9"/>
      <c r="M50" s="9"/>
      <c r="N50" s="13"/>
      <c r="O50" s="104"/>
      <c r="P50" s="104"/>
      <c r="Q50" s="104"/>
      <c r="R50" s="104"/>
      <c r="S50" s="104"/>
      <c r="T50" s="104"/>
      <c r="U50" s="104"/>
      <c r="V50" s="261">
        <v>162</v>
      </c>
      <c r="W50" s="261"/>
      <c r="X50" s="9" t="s">
        <v>394</v>
      </c>
      <c r="Y50" s="9"/>
      <c r="Z50" s="97" t="s">
        <v>2623</v>
      </c>
      <c r="AA50" s="56"/>
      <c r="AB50" s="56"/>
      <c r="AC50" s="56"/>
      <c r="AD50" s="56"/>
      <c r="AE50" s="56"/>
      <c r="AF50" s="9"/>
      <c r="AG50" s="19"/>
      <c r="AH50" s="39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1"/>
      <c r="AT50" s="32"/>
      <c r="AU50" s="33"/>
      <c r="AV50" s="148"/>
      <c r="AW50" s="149"/>
      <c r="AX50" s="149"/>
      <c r="AY50" s="150"/>
      <c r="AZ50" s="296">
        <f>ROUND(ROUND(G46*AG51,0)*(1+AX36),0)+(ROUND(V50*AG51,0))</f>
        <v>612</v>
      </c>
      <c r="BA50" s="22"/>
    </row>
    <row r="51" spans="1:53" ht="17.100000000000001" customHeight="1">
      <c r="A51" s="4">
        <v>15</v>
      </c>
      <c r="B51" s="5">
        <v>1406</v>
      </c>
      <c r="C51" s="6" t="s">
        <v>1682</v>
      </c>
      <c r="D51" s="140"/>
      <c r="E51" s="140"/>
      <c r="F51" s="140"/>
      <c r="G51" s="140"/>
      <c r="H51" s="103"/>
      <c r="I51" s="103"/>
      <c r="J51" s="103"/>
      <c r="K51" s="9"/>
      <c r="L51" s="9"/>
      <c r="M51" s="9"/>
      <c r="N51" s="13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57" t="s">
        <v>2624</v>
      </c>
      <c r="AA51" s="58"/>
      <c r="AB51" s="58"/>
      <c r="AC51" s="58"/>
      <c r="AD51" s="58"/>
      <c r="AE51" s="58"/>
      <c r="AF51" s="17" t="s">
        <v>2622</v>
      </c>
      <c r="AG51" s="186">
        <v>0.7</v>
      </c>
      <c r="AH51" s="187"/>
      <c r="AI51" s="35" t="s">
        <v>2636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7" t="s">
        <v>2622</v>
      </c>
      <c r="AT51" s="186">
        <v>1</v>
      </c>
      <c r="AU51" s="187"/>
      <c r="AV51" s="148"/>
      <c r="AW51" s="149"/>
      <c r="AX51" s="149"/>
      <c r="AY51" s="150"/>
      <c r="AZ51" s="296">
        <f>ROUND(ROUND(ROUND(G46*AG51,0)*AT51,0)*(1+AX36),0)+(ROUND(ROUND(V50*AG51,0)*AT51,0))</f>
        <v>612</v>
      </c>
      <c r="BA51" s="22"/>
    </row>
    <row r="52" spans="1:53" ht="17.100000000000001" customHeight="1">
      <c r="A52" s="4">
        <v>15</v>
      </c>
      <c r="B52" s="5">
        <v>1407</v>
      </c>
      <c r="C52" s="6" t="s">
        <v>914</v>
      </c>
      <c r="D52" s="140"/>
      <c r="E52" s="140"/>
      <c r="F52" s="140"/>
      <c r="G52" s="140"/>
      <c r="H52" s="103"/>
      <c r="I52" s="103"/>
      <c r="J52" s="103"/>
      <c r="K52" s="9"/>
      <c r="L52" s="9"/>
      <c r="M52" s="9"/>
      <c r="N52" s="9"/>
      <c r="O52" s="204" t="s">
        <v>682</v>
      </c>
      <c r="P52" s="205"/>
      <c r="Q52" s="205"/>
      <c r="R52" s="205"/>
      <c r="S52" s="205"/>
      <c r="T52" s="205"/>
      <c r="U52" s="205"/>
      <c r="V52" s="205"/>
      <c r="W52" s="205"/>
      <c r="X52" s="205"/>
      <c r="Y52" s="41"/>
      <c r="Z52" s="11"/>
      <c r="AA52" s="11"/>
      <c r="AB52" s="11"/>
      <c r="AC52" s="11"/>
      <c r="AD52" s="21"/>
      <c r="AE52" s="21"/>
      <c r="AF52" s="11"/>
      <c r="AG52" s="36"/>
      <c r="AH52" s="37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31"/>
      <c r="AT52" s="32"/>
      <c r="AU52" s="33"/>
      <c r="AV52" s="148"/>
      <c r="AW52" s="149"/>
      <c r="AX52" s="149"/>
      <c r="AY52" s="150"/>
      <c r="AZ52" s="296">
        <f>ROUND(ROUND(G46*(1+AX36),0)+V54,0)</f>
        <v>956</v>
      </c>
      <c r="BA52" s="22"/>
    </row>
    <row r="53" spans="1:53" ht="17.100000000000001" customHeight="1">
      <c r="A53" s="4">
        <v>15</v>
      </c>
      <c r="B53" s="5">
        <v>1408</v>
      </c>
      <c r="C53" s="6" t="s">
        <v>815</v>
      </c>
      <c r="D53" s="140"/>
      <c r="E53" s="140"/>
      <c r="F53" s="140"/>
      <c r="G53" s="140"/>
      <c r="H53" s="103"/>
      <c r="I53" s="103"/>
      <c r="J53" s="103"/>
      <c r="K53" s="9"/>
      <c r="L53" s="9"/>
      <c r="M53" s="9"/>
      <c r="N53" s="9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142"/>
      <c r="Z53" s="14"/>
      <c r="AA53" s="15"/>
      <c r="AB53" s="15"/>
      <c r="AC53" s="15"/>
      <c r="AD53" s="24"/>
      <c r="AE53" s="24"/>
      <c r="AF53" s="80"/>
      <c r="AG53" s="80"/>
      <c r="AH53" s="83"/>
      <c r="AI53" s="35" t="s">
        <v>2636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7" t="s">
        <v>2622</v>
      </c>
      <c r="AT53" s="186">
        <v>1</v>
      </c>
      <c r="AU53" s="187"/>
      <c r="AV53" s="148"/>
      <c r="AW53" s="149"/>
      <c r="AX53" s="149"/>
      <c r="AY53" s="150"/>
      <c r="AZ53" s="296">
        <f>ROUND(ROUND(G46*AT53,0)*(1+AX36),0)+(ROUND(V54*AT53,0))</f>
        <v>956</v>
      </c>
      <c r="BA53" s="22"/>
    </row>
    <row r="54" spans="1:53" ht="17.100000000000001" customHeight="1">
      <c r="A54" s="4">
        <v>15</v>
      </c>
      <c r="B54" s="5">
        <v>1409</v>
      </c>
      <c r="C54" s="6" t="s">
        <v>1683</v>
      </c>
      <c r="D54" s="140"/>
      <c r="E54" s="140"/>
      <c r="F54" s="140"/>
      <c r="G54" s="140"/>
      <c r="H54" s="103"/>
      <c r="I54" s="103"/>
      <c r="J54" s="103"/>
      <c r="K54" s="9"/>
      <c r="L54" s="9"/>
      <c r="M54" s="9"/>
      <c r="N54" s="9"/>
      <c r="O54" s="109"/>
      <c r="P54" s="104"/>
      <c r="Q54" s="104"/>
      <c r="R54" s="104"/>
      <c r="S54" s="104"/>
      <c r="T54" s="104"/>
      <c r="U54" s="104"/>
      <c r="V54" s="261">
        <v>243</v>
      </c>
      <c r="W54" s="261"/>
      <c r="X54" s="9" t="s">
        <v>394</v>
      </c>
      <c r="Y54" s="9"/>
      <c r="Z54" s="97" t="s">
        <v>2623</v>
      </c>
      <c r="AA54" s="56"/>
      <c r="AB54" s="56"/>
      <c r="AC54" s="56"/>
      <c r="AD54" s="56"/>
      <c r="AE54" s="56"/>
      <c r="AF54" s="9"/>
      <c r="AG54" s="19"/>
      <c r="AH54" s="39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31"/>
      <c r="AT54" s="32"/>
      <c r="AU54" s="33"/>
      <c r="AV54" s="148"/>
      <c r="AW54" s="149"/>
      <c r="AX54" s="149"/>
      <c r="AY54" s="150"/>
      <c r="AZ54" s="296">
        <f>ROUND(ROUND(G46*AG55,0)*(1+AX36),0)+(ROUND(V54*AG55,0))</f>
        <v>669</v>
      </c>
      <c r="BA54" s="22"/>
    </row>
    <row r="55" spans="1:53" ht="17.100000000000001" customHeight="1">
      <c r="A55" s="4">
        <v>15</v>
      </c>
      <c r="B55" s="5">
        <v>1410</v>
      </c>
      <c r="C55" s="6" t="s">
        <v>1684</v>
      </c>
      <c r="D55" s="44"/>
      <c r="E55" s="45"/>
      <c r="F55" s="45"/>
      <c r="G55" s="45"/>
      <c r="H55" s="105"/>
      <c r="I55" s="105"/>
      <c r="J55" s="105"/>
      <c r="K55" s="15"/>
      <c r="L55" s="15"/>
      <c r="M55" s="15"/>
      <c r="N55" s="16"/>
      <c r="O55" s="46"/>
      <c r="P55" s="135"/>
      <c r="Q55" s="135"/>
      <c r="R55" s="135"/>
      <c r="S55" s="135"/>
      <c r="T55" s="135"/>
      <c r="U55" s="135"/>
      <c r="V55" s="135"/>
      <c r="W55" s="135"/>
      <c r="X55" s="135"/>
      <c r="Y55" s="136"/>
      <c r="Z55" s="57" t="s">
        <v>2624</v>
      </c>
      <c r="AA55" s="58"/>
      <c r="AB55" s="58"/>
      <c r="AC55" s="58"/>
      <c r="AD55" s="58"/>
      <c r="AE55" s="58"/>
      <c r="AF55" s="17" t="s">
        <v>2622</v>
      </c>
      <c r="AG55" s="186">
        <v>0.7</v>
      </c>
      <c r="AH55" s="187"/>
      <c r="AI55" s="35" t="s">
        <v>2636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7" t="s">
        <v>2622</v>
      </c>
      <c r="AT55" s="186">
        <v>1</v>
      </c>
      <c r="AU55" s="187"/>
      <c r="AV55" s="148"/>
      <c r="AW55" s="149"/>
      <c r="AX55" s="149"/>
      <c r="AY55" s="150"/>
      <c r="AZ55" s="296">
        <f>ROUND(ROUND(ROUND(G46*AG55,0)*AT55,0)*(1+AX36),0)+(ROUND(ROUND(V54*AG55,0)*AT55,0))</f>
        <v>669</v>
      </c>
      <c r="BA55" s="22"/>
    </row>
    <row r="56" spans="1:53" ht="17.100000000000001" customHeight="1">
      <c r="A56" s="4">
        <v>15</v>
      </c>
      <c r="B56" s="5">
        <v>1411</v>
      </c>
      <c r="C56" s="6" t="s">
        <v>915</v>
      </c>
      <c r="D56" s="188" t="s">
        <v>173</v>
      </c>
      <c r="E56" s="205"/>
      <c r="F56" s="205"/>
      <c r="G56" s="205"/>
      <c r="H56" s="205"/>
      <c r="I56" s="205"/>
      <c r="J56" s="205"/>
      <c r="K56" s="205"/>
      <c r="L56" s="205"/>
      <c r="M56" s="205"/>
      <c r="N56" s="10"/>
      <c r="O56" s="204" t="s">
        <v>680</v>
      </c>
      <c r="P56" s="205"/>
      <c r="Q56" s="205"/>
      <c r="R56" s="205"/>
      <c r="S56" s="205"/>
      <c r="T56" s="205"/>
      <c r="U56" s="205"/>
      <c r="V56" s="205"/>
      <c r="W56" s="205"/>
      <c r="X56" s="205"/>
      <c r="Y56" s="41"/>
      <c r="Z56" s="11"/>
      <c r="AA56" s="11"/>
      <c r="AB56" s="11"/>
      <c r="AC56" s="11"/>
      <c r="AD56" s="21"/>
      <c r="AE56" s="21"/>
      <c r="AF56" s="11"/>
      <c r="AG56" s="36"/>
      <c r="AH56" s="37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1"/>
      <c r="AT56" s="32"/>
      <c r="AU56" s="33"/>
      <c r="AV56" s="148"/>
      <c r="AW56" s="149"/>
      <c r="AX56" s="149"/>
      <c r="AY56" s="150"/>
      <c r="AZ56" s="296">
        <f>ROUND(ROUND(G58*(1+AX36),0)+V58,0)</f>
        <v>895</v>
      </c>
      <c r="BA56" s="22"/>
    </row>
    <row r="57" spans="1:53" ht="17.100000000000001" customHeight="1">
      <c r="A57" s="4">
        <v>15</v>
      </c>
      <c r="B57" s="5">
        <v>1412</v>
      </c>
      <c r="C57" s="6" t="s">
        <v>816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102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142"/>
      <c r="Z57" s="14"/>
      <c r="AA57" s="15"/>
      <c r="AB57" s="15"/>
      <c r="AC57" s="15"/>
      <c r="AD57" s="24"/>
      <c r="AE57" s="24"/>
      <c r="AF57" s="80"/>
      <c r="AG57" s="80"/>
      <c r="AH57" s="83"/>
      <c r="AI57" s="35" t="s">
        <v>2636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7" t="s">
        <v>2622</v>
      </c>
      <c r="AT57" s="186">
        <v>1</v>
      </c>
      <c r="AU57" s="187"/>
      <c r="AV57" s="148"/>
      <c r="AW57" s="149"/>
      <c r="AX57" s="149"/>
      <c r="AY57" s="150"/>
      <c r="AZ57" s="296">
        <f>ROUND(ROUND(G58*AT57,0)*(1+AX36),0)+(ROUND(V58*AT57,0))</f>
        <v>895</v>
      </c>
      <c r="BA57" s="22"/>
    </row>
    <row r="58" spans="1:53" ht="17.100000000000001" customHeight="1">
      <c r="A58" s="4">
        <v>15</v>
      </c>
      <c r="B58" s="5">
        <v>1413</v>
      </c>
      <c r="C58" s="6" t="s">
        <v>1685</v>
      </c>
      <c r="D58" s="139"/>
      <c r="E58" s="140"/>
      <c r="F58" s="104"/>
      <c r="G58" s="297">
        <v>651</v>
      </c>
      <c r="H58" s="297"/>
      <c r="I58" s="9" t="s">
        <v>394</v>
      </c>
      <c r="J58" s="9"/>
      <c r="K58" s="19"/>
      <c r="L58" s="141"/>
      <c r="M58" s="141"/>
      <c r="N58" s="102"/>
      <c r="O58" s="104"/>
      <c r="P58" s="104"/>
      <c r="Q58" s="104"/>
      <c r="R58" s="104"/>
      <c r="S58" s="104"/>
      <c r="T58" s="104"/>
      <c r="U58" s="104"/>
      <c r="V58" s="261">
        <v>81</v>
      </c>
      <c r="W58" s="261"/>
      <c r="X58" s="9" t="s">
        <v>394</v>
      </c>
      <c r="Y58" s="9"/>
      <c r="Z58" s="97" t="s">
        <v>2623</v>
      </c>
      <c r="AA58" s="56"/>
      <c r="AB58" s="56"/>
      <c r="AC58" s="56"/>
      <c r="AD58" s="56"/>
      <c r="AE58" s="56"/>
      <c r="AF58" s="9"/>
      <c r="AG58" s="19"/>
      <c r="AH58" s="3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31"/>
      <c r="AT58" s="32"/>
      <c r="AU58" s="33"/>
      <c r="AV58" s="148"/>
      <c r="AW58" s="149"/>
      <c r="AX58" s="149"/>
      <c r="AY58" s="150"/>
      <c r="AZ58" s="296">
        <f>ROUND(ROUND(G58*AG59,0)*(1+AX36),0)+(ROUND(V58*AG59,0))</f>
        <v>627</v>
      </c>
      <c r="BA58" s="22"/>
    </row>
    <row r="59" spans="1:53" ht="17.100000000000001" customHeight="1">
      <c r="A59" s="4">
        <v>15</v>
      </c>
      <c r="B59" s="5">
        <v>1414</v>
      </c>
      <c r="C59" s="6" t="s">
        <v>1686</v>
      </c>
      <c r="D59" s="139"/>
      <c r="E59" s="140"/>
      <c r="F59" s="140"/>
      <c r="G59" s="104"/>
      <c r="H59" s="104"/>
      <c r="I59" s="104"/>
      <c r="J59" s="104"/>
      <c r="K59" s="104"/>
      <c r="L59" s="104"/>
      <c r="M59" s="51"/>
      <c r="N59" s="13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57" t="s">
        <v>2624</v>
      </c>
      <c r="AA59" s="58"/>
      <c r="AB59" s="58"/>
      <c r="AC59" s="58"/>
      <c r="AD59" s="58"/>
      <c r="AE59" s="58"/>
      <c r="AF59" s="17" t="s">
        <v>2622</v>
      </c>
      <c r="AG59" s="186">
        <v>0.7</v>
      </c>
      <c r="AH59" s="187"/>
      <c r="AI59" s="35" t="s">
        <v>2636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7" t="s">
        <v>2622</v>
      </c>
      <c r="AT59" s="186">
        <v>1</v>
      </c>
      <c r="AU59" s="187"/>
      <c r="AV59" s="148"/>
      <c r="AW59" s="149"/>
      <c r="AX59" s="149"/>
      <c r="AY59" s="150"/>
      <c r="AZ59" s="296">
        <f>ROUND(ROUND(ROUND(G58*AG59,0)*AT59,0)*(1+AX36),0)+(ROUND(ROUND(V58*AG59,0)*AT59,0))</f>
        <v>627</v>
      </c>
      <c r="BA59" s="22"/>
    </row>
    <row r="60" spans="1:53" ht="17.100000000000001" customHeight="1">
      <c r="A60" s="4">
        <v>15</v>
      </c>
      <c r="B60" s="5">
        <v>1415</v>
      </c>
      <c r="C60" s="6" t="s">
        <v>916</v>
      </c>
      <c r="D60" s="139"/>
      <c r="E60" s="140"/>
      <c r="F60" s="140"/>
      <c r="G60" s="140"/>
      <c r="H60" s="103"/>
      <c r="I60" s="103"/>
      <c r="J60" s="103"/>
      <c r="K60" s="9"/>
      <c r="L60" s="9"/>
      <c r="M60" s="9"/>
      <c r="N60" s="13"/>
      <c r="O60" s="204" t="s">
        <v>681</v>
      </c>
      <c r="P60" s="205"/>
      <c r="Q60" s="205"/>
      <c r="R60" s="205"/>
      <c r="S60" s="205"/>
      <c r="T60" s="205"/>
      <c r="U60" s="205"/>
      <c r="V60" s="205"/>
      <c r="W60" s="205"/>
      <c r="X60" s="205"/>
      <c r="Y60" s="41"/>
      <c r="Z60" s="11"/>
      <c r="AA60" s="11"/>
      <c r="AB60" s="11"/>
      <c r="AC60" s="11"/>
      <c r="AD60" s="21"/>
      <c r="AE60" s="21"/>
      <c r="AF60" s="11"/>
      <c r="AG60" s="36"/>
      <c r="AH60" s="37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31"/>
      <c r="AT60" s="32"/>
      <c r="AU60" s="33"/>
      <c r="AV60" s="148"/>
      <c r="AW60" s="149"/>
      <c r="AX60" s="149"/>
      <c r="AY60" s="150"/>
      <c r="AZ60" s="296">
        <f>ROUND(ROUND(G58*(1+AX36),0)+V62,0)</f>
        <v>976</v>
      </c>
      <c r="BA60" s="22"/>
    </row>
    <row r="61" spans="1:53" ht="17.100000000000001" customHeight="1">
      <c r="A61" s="4">
        <v>15</v>
      </c>
      <c r="B61" s="5">
        <v>1416</v>
      </c>
      <c r="C61" s="6" t="s">
        <v>1012</v>
      </c>
      <c r="D61" s="140"/>
      <c r="E61" s="140"/>
      <c r="F61" s="140"/>
      <c r="G61" s="140"/>
      <c r="H61" s="103"/>
      <c r="I61" s="103"/>
      <c r="J61" s="103"/>
      <c r="K61" s="9"/>
      <c r="L61" s="9"/>
      <c r="M61" s="9"/>
      <c r="N61" s="13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142"/>
      <c r="Z61" s="14"/>
      <c r="AA61" s="15"/>
      <c r="AB61" s="15"/>
      <c r="AC61" s="15"/>
      <c r="AD61" s="24"/>
      <c r="AE61" s="24"/>
      <c r="AF61" s="80"/>
      <c r="AG61" s="80"/>
      <c r="AH61" s="83"/>
      <c r="AI61" s="35" t="s">
        <v>2636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2622</v>
      </c>
      <c r="AT61" s="186">
        <v>1</v>
      </c>
      <c r="AU61" s="187"/>
      <c r="AV61" s="148"/>
      <c r="AW61" s="149"/>
      <c r="AX61" s="149"/>
      <c r="AY61" s="150"/>
      <c r="AZ61" s="296">
        <f>ROUND(ROUND(G58*AT61,0)*(1+AX36),0)+(ROUND(V62*AT61,0))</f>
        <v>976</v>
      </c>
      <c r="BA61" s="22"/>
    </row>
    <row r="62" spans="1:53" ht="17.100000000000001" customHeight="1">
      <c r="A62" s="4">
        <v>15</v>
      </c>
      <c r="B62" s="5">
        <v>1417</v>
      </c>
      <c r="C62" s="6" t="s">
        <v>1687</v>
      </c>
      <c r="D62" s="140"/>
      <c r="E62" s="140"/>
      <c r="F62" s="140"/>
      <c r="G62" s="140"/>
      <c r="H62" s="103"/>
      <c r="I62" s="103"/>
      <c r="J62" s="103"/>
      <c r="K62" s="9"/>
      <c r="L62" s="9"/>
      <c r="M62" s="9"/>
      <c r="N62" s="13"/>
      <c r="O62" s="104"/>
      <c r="P62" s="104"/>
      <c r="Q62" s="104"/>
      <c r="R62" s="104"/>
      <c r="S62" s="104"/>
      <c r="T62" s="104"/>
      <c r="U62" s="104"/>
      <c r="V62" s="261">
        <v>162</v>
      </c>
      <c r="W62" s="261"/>
      <c r="X62" s="9" t="s">
        <v>394</v>
      </c>
      <c r="Y62" s="9"/>
      <c r="Z62" s="97" t="s">
        <v>2623</v>
      </c>
      <c r="AA62" s="56"/>
      <c r="AB62" s="56"/>
      <c r="AC62" s="56"/>
      <c r="AD62" s="56"/>
      <c r="AE62" s="56"/>
      <c r="AF62" s="9"/>
      <c r="AG62" s="19"/>
      <c r="AH62" s="3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31"/>
      <c r="AT62" s="32"/>
      <c r="AU62" s="33"/>
      <c r="AV62" s="148"/>
      <c r="AW62" s="149"/>
      <c r="AX62" s="149"/>
      <c r="AY62" s="150"/>
      <c r="AZ62" s="296">
        <f>ROUND(ROUND(G58*AG63,0)*(1+AX36),0)+(ROUND(V62*AG63,0))</f>
        <v>683</v>
      </c>
      <c r="BA62" s="22"/>
    </row>
    <row r="63" spans="1:53" ht="17.100000000000001" customHeight="1">
      <c r="A63" s="4">
        <v>15</v>
      </c>
      <c r="B63" s="5">
        <v>1418</v>
      </c>
      <c r="C63" s="6" t="s">
        <v>1688</v>
      </c>
      <c r="D63" s="44"/>
      <c r="E63" s="45"/>
      <c r="F63" s="45"/>
      <c r="G63" s="45"/>
      <c r="H63" s="105"/>
      <c r="I63" s="105"/>
      <c r="J63" s="105"/>
      <c r="K63" s="15"/>
      <c r="L63" s="15"/>
      <c r="M63" s="15"/>
      <c r="N63" s="16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57" t="s">
        <v>2624</v>
      </c>
      <c r="AA63" s="58"/>
      <c r="AB63" s="58"/>
      <c r="AC63" s="58"/>
      <c r="AD63" s="58"/>
      <c r="AE63" s="58"/>
      <c r="AF63" s="17" t="s">
        <v>2622</v>
      </c>
      <c r="AG63" s="186">
        <v>0.7</v>
      </c>
      <c r="AH63" s="187"/>
      <c r="AI63" s="35" t="s">
        <v>2636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2622</v>
      </c>
      <c r="AT63" s="186">
        <v>1</v>
      </c>
      <c r="AU63" s="187"/>
      <c r="AV63" s="148"/>
      <c r="AW63" s="149"/>
      <c r="AX63" s="149"/>
      <c r="AY63" s="150"/>
      <c r="AZ63" s="296">
        <f>ROUND(ROUND(ROUND(G58*AG63,0)*AT63,0)*(1+AX36),0)+(ROUND(ROUND(V62*AG63,0)*AT63,0))</f>
        <v>683</v>
      </c>
      <c r="BA63" s="22"/>
    </row>
    <row r="64" spans="1:53" ht="17.100000000000001" customHeight="1">
      <c r="A64" s="4">
        <v>15</v>
      </c>
      <c r="B64" s="5">
        <v>1419</v>
      </c>
      <c r="C64" s="6" t="s">
        <v>1153</v>
      </c>
      <c r="D64" s="188" t="s">
        <v>174</v>
      </c>
      <c r="E64" s="205"/>
      <c r="F64" s="205"/>
      <c r="G64" s="205"/>
      <c r="H64" s="205"/>
      <c r="I64" s="205"/>
      <c r="J64" s="205"/>
      <c r="K64" s="205"/>
      <c r="L64" s="205"/>
      <c r="M64" s="205"/>
      <c r="N64" s="10"/>
      <c r="O64" s="204" t="s">
        <v>680</v>
      </c>
      <c r="P64" s="205"/>
      <c r="Q64" s="205"/>
      <c r="R64" s="205"/>
      <c r="S64" s="205"/>
      <c r="T64" s="205"/>
      <c r="U64" s="205"/>
      <c r="V64" s="205"/>
      <c r="W64" s="205"/>
      <c r="X64" s="205"/>
      <c r="Y64" s="41"/>
      <c r="Z64" s="11"/>
      <c r="AA64" s="11"/>
      <c r="AB64" s="11"/>
      <c r="AC64" s="11"/>
      <c r="AD64" s="21"/>
      <c r="AE64" s="21"/>
      <c r="AF64" s="11"/>
      <c r="AG64" s="36"/>
      <c r="AH64" s="37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31"/>
      <c r="AT64" s="32"/>
      <c r="AU64" s="33"/>
      <c r="AV64" s="148"/>
      <c r="AW64" s="149"/>
      <c r="AX64" s="149"/>
      <c r="AY64" s="150"/>
      <c r="AZ64" s="296">
        <f>ROUND(ROUND(G66*(1+AX36),0)+V66,0)</f>
        <v>996</v>
      </c>
      <c r="BA64" s="22"/>
    </row>
    <row r="65" spans="1:53" ht="17.100000000000001" customHeight="1">
      <c r="A65" s="4">
        <v>15</v>
      </c>
      <c r="B65" s="5">
        <v>1420</v>
      </c>
      <c r="C65" s="6" t="s">
        <v>1013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102"/>
      <c r="O65" s="206"/>
      <c r="P65" s="207"/>
      <c r="Q65" s="207"/>
      <c r="R65" s="207"/>
      <c r="S65" s="207"/>
      <c r="T65" s="207"/>
      <c r="U65" s="207"/>
      <c r="V65" s="207"/>
      <c r="W65" s="207"/>
      <c r="X65" s="207"/>
      <c r="Y65" s="142"/>
      <c r="Z65" s="14"/>
      <c r="AA65" s="15"/>
      <c r="AB65" s="15"/>
      <c r="AC65" s="15"/>
      <c r="AD65" s="24"/>
      <c r="AE65" s="24"/>
      <c r="AF65" s="80"/>
      <c r="AG65" s="80"/>
      <c r="AH65" s="83"/>
      <c r="AI65" s="35" t="s">
        <v>2636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2622</v>
      </c>
      <c r="AT65" s="186">
        <v>1</v>
      </c>
      <c r="AU65" s="187"/>
      <c r="AV65" s="148"/>
      <c r="AW65" s="149"/>
      <c r="AX65" s="149"/>
      <c r="AY65" s="150"/>
      <c r="AZ65" s="296">
        <f>ROUND(ROUND(G66*AT65,0)*(1+AX36),0)+(ROUND(V66*AT65,0))</f>
        <v>996</v>
      </c>
      <c r="BA65" s="22"/>
    </row>
    <row r="66" spans="1:53" ht="17.100000000000001" customHeight="1">
      <c r="A66" s="4">
        <v>15</v>
      </c>
      <c r="B66" s="5">
        <v>1421</v>
      </c>
      <c r="C66" s="6" t="s">
        <v>1689</v>
      </c>
      <c r="D66" s="139"/>
      <c r="E66" s="140"/>
      <c r="F66" s="104"/>
      <c r="G66" s="297">
        <v>732</v>
      </c>
      <c r="H66" s="297"/>
      <c r="I66" s="9" t="s">
        <v>394</v>
      </c>
      <c r="J66" s="9"/>
      <c r="K66" s="19"/>
      <c r="L66" s="141"/>
      <c r="M66" s="141"/>
      <c r="N66" s="102"/>
      <c r="O66" s="104"/>
      <c r="P66" s="104"/>
      <c r="Q66" s="104"/>
      <c r="R66" s="104"/>
      <c r="S66" s="104"/>
      <c r="T66" s="104"/>
      <c r="U66" s="104"/>
      <c r="V66" s="261">
        <v>81</v>
      </c>
      <c r="W66" s="261"/>
      <c r="X66" s="9" t="s">
        <v>394</v>
      </c>
      <c r="Y66" s="9"/>
      <c r="Z66" s="97" t="s">
        <v>2623</v>
      </c>
      <c r="AA66" s="56"/>
      <c r="AB66" s="56"/>
      <c r="AC66" s="56"/>
      <c r="AD66" s="56"/>
      <c r="AE66" s="56"/>
      <c r="AF66" s="9"/>
      <c r="AG66" s="19"/>
      <c r="AH66" s="3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1"/>
      <c r="AT66" s="32"/>
      <c r="AU66" s="33"/>
      <c r="AV66" s="148"/>
      <c r="AW66" s="149"/>
      <c r="AX66" s="149"/>
      <c r="AY66" s="150"/>
      <c r="AZ66" s="296">
        <f>ROUND(ROUND(G66*AG67,0)*(1+AX36),0)+(ROUND(V66*AG67,0))</f>
        <v>697</v>
      </c>
      <c r="BA66" s="22"/>
    </row>
    <row r="67" spans="1:53" ht="17.100000000000001" customHeight="1">
      <c r="A67" s="4">
        <v>15</v>
      </c>
      <c r="B67" s="5">
        <v>1422</v>
      </c>
      <c r="C67" s="6" t="s">
        <v>1690</v>
      </c>
      <c r="D67" s="44"/>
      <c r="E67" s="45"/>
      <c r="F67" s="45"/>
      <c r="G67" s="106"/>
      <c r="H67" s="106"/>
      <c r="I67" s="106"/>
      <c r="J67" s="106"/>
      <c r="K67" s="106"/>
      <c r="L67" s="106"/>
      <c r="M67" s="17"/>
      <c r="N67" s="1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  <c r="Z67" s="57" t="s">
        <v>2624</v>
      </c>
      <c r="AA67" s="58"/>
      <c r="AB67" s="58"/>
      <c r="AC67" s="58"/>
      <c r="AD67" s="58"/>
      <c r="AE67" s="58"/>
      <c r="AF67" s="17" t="s">
        <v>2622</v>
      </c>
      <c r="AG67" s="186">
        <v>0.7</v>
      </c>
      <c r="AH67" s="187"/>
      <c r="AI67" s="35" t="s">
        <v>2636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7" t="s">
        <v>2622</v>
      </c>
      <c r="AT67" s="186">
        <v>1</v>
      </c>
      <c r="AU67" s="187"/>
      <c r="AV67" s="53"/>
      <c r="AW67" s="54"/>
      <c r="AX67" s="54"/>
      <c r="AY67" s="55"/>
      <c r="AZ67" s="18">
        <f>ROUND(ROUND(ROUND(G66*AG67,0)*AT67,0)*(1+AX36),0)+(ROUND(ROUND(V66*AG67,0)*AT67,0))</f>
        <v>697</v>
      </c>
      <c r="BA67" s="183"/>
    </row>
    <row r="68" spans="1:53" ht="17.100000000000001" customHeight="1">
      <c r="A68" s="72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53" ht="17.100000000000001" customHeight="1">
      <c r="A69" s="72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53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25"/>
      <c r="K70" s="9"/>
      <c r="L70" s="9"/>
      <c r="M70" s="9"/>
      <c r="N70" s="9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9"/>
      <c r="AA70" s="9"/>
      <c r="AB70" s="9"/>
      <c r="AC70" s="9"/>
      <c r="AD70" s="9"/>
      <c r="AE70" s="19"/>
      <c r="AF70" s="9"/>
      <c r="AG70" s="141"/>
      <c r="AH70" s="23"/>
      <c r="AI70" s="9"/>
      <c r="AJ70" s="9"/>
      <c r="AK70" s="9"/>
      <c r="AL70" s="141"/>
      <c r="AM70" s="23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7"/>
      <c r="BA70" s="77"/>
    </row>
    <row r="71" spans="1:53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9"/>
      <c r="AA71" s="9"/>
      <c r="AB71" s="9"/>
      <c r="AC71" s="9"/>
      <c r="AD71" s="9"/>
      <c r="AE71" s="19"/>
      <c r="AF71" s="9"/>
      <c r="AG71" s="19"/>
      <c r="AH71" s="23"/>
      <c r="AI71" s="9"/>
      <c r="AJ71" s="9"/>
      <c r="AK71" s="9"/>
      <c r="AL71" s="141"/>
      <c r="AM71" s="23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7"/>
      <c r="BA71" s="77"/>
    </row>
    <row r="72" spans="1:53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9"/>
      <c r="AA72" s="9"/>
      <c r="AB72" s="9"/>
      <c r="AC72" s="9"/>
      <c r="AD72" s="9"/>
      <c r="AE72" s="19"/>
      <c r="AF72" s="9"/>
      <c r="AG72" s="19"/>
      <c r="AH72" s="23"/>
      <c r="AI72" s="9"/>
      <c r="AJ72" s="9"/>
      <c r="AK72" s="9"/>
      <c r="AL72" s="8"/>
      <c r="AM72" s="8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27"/>
      <c r="BA72" s="77"/>
    </row>
    <row r="73" spans="1:53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9"/>
      <c r="AA73" s="9"/>
      <c r="AB73" s="9"/>
      <c r="AC73" s="9"/>
      <c r="AD73" s="28"/>
      <c r="AE73" s="84"/>
      <c r="AF73" s="77"/>
      <c r="AG73" s="84"/>
      <c r="AH73" s="23"/>
      <c r="AI73" s="9"/>
      <c r="AJ73" s="9"/>
      <c r="AK73" s="9"/>
      <c r="AL73" s="141"/>
      <c r="AM73" s="23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7"/>
      <c r="BA73" s="77"/>
    </row>
    <row r="74" spans="1:53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9"/>
      <c r="AA74" s="9"/>
      <c r="AB74" s="9"/>
      <c r="AC74" s="9"/>
      <c r="AD74" s="19"/>
      <c r="AE74" s="141"/>
      <c r="AF74" s="9"/>
      <c r="AG74" s="19"/>
      <c r="AH74" s="23"/>
      <c r="AI74" s="9"/>
      <c r="AJ74" s="9"/>
      <c r="AK74" s="9"/>
      <c r="AL74" s="141"/>
      <c r="AM74" s="2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7"/>
      <c r="BA74" s="77"/>
    </row>
    <row r="75" spans="1:53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9"/>
      <c r="AA75" s="9"/>
      <c r="AB75" s="9"/>
      <c r="AC75" s="9"/>
      <c r="AD75" s="9"/>
      <c r="AE75" s="19"/>
      <c r="AF75" s="9"/>
      <c r="AG75" s="19"/>
      <c r="AH75" s="23"/>
      <c r="AI75" s="9"/>
      <c r="AJ75" s="9"/>
      <c r="AK75" s="9"/>
      <c r="AL75" s="8"/>
      <c r="AM75" s="8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27"/>
      <c r="BA75" s="77"/>
    </row>
    <row r="76" spans="1:53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9"/>
      <c r="AA76" s="9"/>
      <c r="AB76" s="9"/>
      <c r="AC76" s="9"/>
      <c r="AD76" s="9"/>
      <c r="AE76" s="19"/>
      <c r="AF76" s="9"/>
      <c r="AG76" s="141"/>
      <c r="AH76" s="23"/>
      <c r="AI76" s="9"/>
      <c r="AJ76" s="9"/>
      <c r="AK76" s="9"/>
      <c r="AL76" s="141"/>
      <c r="AM76" s="23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7"/>
      <c r="BA76" s="77"/>
    </row>
    <row r="77" spans="1:53" ht="17.100000000000001" customHeight="1"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53" ht="17.100000000000001" customHeight="1"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53" ht="17.100000000000001" customHeight="1"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53" ht="17.100000000000001" customHeight="1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5:25" ht="17.100000000000001" customHeight="1"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5:25" ht="17.100000000000001" customHeight="1"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5:25" ht="17.100000000000001" customHeight="1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5:25" ht="17.100000000000001" customHeight="1"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</sheetData>
  <mergeCells count="88">
    <mergeCell ref="Z6:AC6"/>
    <mergeCell ref="D8:M9"/>
    <mergeCell ref="D28:M29"/>
    <mergeCell ref="D44:M45"/>
    <mergeCell ref="O44:X45"/>
    <mergeCell ref="O40:X41"/>
    <mergeCell ref="O36:X37"/>
    <mergeCell ref="O32:X33"/>
    <mergeCell ref="O28:X29"/>
    <mergeCell ref="O24:X25"/>
    <mergeCell ref="O8:X9"/>
    <mergeCell ref="V18:W18"/>
    <mergeCell ref="V22:W22"/>
    <mergeCell ref="G66:H66"/>
    <mergeCell ref="AT25:AU25"/>
    <mergeCell ref="V26:W26"/>
    <mergeCell ref="AG27:AH27"/>
    <mergeCell ref="AT27:AU27"/>
    <mergeCell ref="AT65:AU65"/>
    <mergeCell ref="V66:W66"/>
    <mergeCell ref="V62:W62"/>
    <mergeCell ref="AT53:AU53"/>
    <mergeCell ref="D64:M65"/>
    <mergeCell ref="O64:X65"/>
    <mergeCell ref="O60:X61"/>
    <mergeCell ref="O56:X57"/>
    <mergeCell ref="G58:H58"/>
    <mergeCell ref="V58:W58"/>
    <mergeCell ref="D56:M57"/>
    <mergeCell ref="AG67:AH67"/>
    <mergeCell ref="AT67:AU67"/>
    <mergeCell ref="AG59:AH59"/>
    <mergeCell ref="AT59:AU59"/>
    <mergeCell ref="AT61:AU61"/>
    <mergeCell ref="AG63:AH63"/>
    <mergeCell ref="AT63:AU63"/>
    <mergeCell ref="AG55:AH55"/>
    <mergeCell ref="AT55:AU55"/>
    <mergeCell ref="O52:X53"/>
    <mergeCell ref="AT49:AU49"/>
    <mergeCell ref="V50:W50"/>
    <mergeCell ref="AG51:AH51"/>
    <mergeCell ref="AT51:AU51"/>
    <mergeCell ref="O48:X49"/>
    <mergeCell ref="AT9:AU9"/>
    <mergeCell ref="AT11:AU11"/>
    <mergeCell ref="AG11:AH11"/>
    <mergeCell ref="AT17:AU17"/>
    <mergeCell ref="AT57:AU57"/>
    <mergeCell ref="AT29:AU29"/>
    <mergeCell ref="AG31:AH31"/>
    <mergeCell ref="AT31:AU31"/>
    <mergeCell ref="AT37:AU37"/>
    <mergeCell ref="AG47:AH47"/>
    <mergeCell ref="AT35:AU35"/>
    <mergeCell ref="AG35:AH35"/>
    <mergeCell ref="AG19:AH19"/>
    <mergeCell ref="AT19:AU19"/>
    <mergeCell ref="AT21:AU21"/>
    <mergeCell ref="AT33:AU33"/>
    <mergeCell ref="AT13:AU13"/>
    <mergeCell ref="AG15:AH15"/>
    <mergeCell ref="AT15:AU15"/>
    <mergeCell ref="V10:W10"/>
    <mergeCell ref="V14:W14"/>
    <mergeCell ref="O12:X13"/>
    <mergeCell ref="V46:W46"/>
    <mergeCell ref="G30:H30"/>
    <mergeCell ref="G46:H46"/>
    <mergeCell ref="V54:W54"/>
    <mergeCell ref="G10:H10"/>
    <mergeCell ref="V42:W42"/>
    <mergeCell ref="V30:W30"/>
    <mergeCell ref="V38:W38"/>
    <mergeCell ref="V34:W34"/>
    <mergeCell ref="O20:X21"/>
    <mergeCell ref="O16:X17"/>
    <mergeCell ref="AT43:AU43"/>
    <mergeCell ref="AX36:AY36"/>
    <mergeCell ref="AT47:AU47"/>
    <mergeCell ref="AG23:AH23"/>
    <mergeCell ref="AT23:AU23"/>
    <mergeCell ref="AT45:AU45"/>
    <mergeCell ref="AG39:AH39"/>
    <mergeCell ref="AT39:AU39"/>
    <mergeCell ref="AT41:AU41"/>
    <mergeCell ref="AG43:AH43"/>
    <mergeCell ref="AV34:AY3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B92"/>
  <sheetViews>
    <sheetView view="pageBreakPreview" zoomScale="85" zoomScaleNormal="100" zoomScaleSheetLayoutView="85" workbookViewId="0">
      <selection activeCell="AD2" sqref="AD2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1" width="2.375" style="78" customWidth="1"/>
    <col min="52" max="53" width="8.625" style="78" customWidth="1"/>
    <col min="54" max="54" width="2.75" style="78" customWidth="1"/>
    <col min="55" max="16384" width="9" style="78"/>
  </cols>
  <sheetData>
    <row r="1" spans="1:54" ht="17.100000000000001" customHeight="1">
      <c r="A1" s="72"/>
    </row>
    <row r="2" spans="1:54" ht="17.100000000000001" customHeight="1">
      <c r="A2" s="72"/>
    </row>
    <row r="3" spans="1:54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4" ht="17.100000000000001" customHeight="1">
      <c r="A4" s="72"/>
    </row>
    <row r="5" spans="1:54" ht="17.100000000000001" customHeight="1">
      <c r="A5" s="72"/>
      <c r="B5" s="72" t="s">
        <v>961</v>
      </c>
    </row>
    <row r="6" spans="1:54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11" t="s">
        <v>204</v>
      </c>
      <c r="AA6" s="211"/>
      <c r="AB6" s="211"/>
      <c r="AC6" s="211"/>
      <c r="AD6" s="7"/>
      <c r="AE6" s="76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84" t="s">
        <v>388</v>
      </c>
      <c r="BA6" s="184" t="s">
        <v>389</v>
      </c>
      <c r="BB6" s="77"/>
    </row>
    <row r="7" spans="1:54" ht="17.100000000000001" customHeight="1">
      <c r="A7" s="2" t="s">
        <v>390</v>
      </c>
      <c r="B7" s="3" t="s">
        <v>391</v>
      </c>
      <c r="C7" s="16"/>
      <c r="D7" s="79"/>
      <c r="E7" s="80"/>
      <c r="F7" s="80"/>
      <c r="G7" s="80"/>
      <c r="H7" s="80"/>
      <c r="I7" s="80"/>
      <c r="J7" s="80"/>
      <c r="K7" s="15"/>
      <c r="L7" s="15"/>
      <c r="M7" s="15"/>
      <c r="N7" s="15"/>
      <c r="O7" s="116"/>
      <c r="P7" s="99"/>
      <c r="Q7" s="99"/>
      <c r="R7" s="99"/>
      <c r="S7" s="99"/>
      <c r="T7" s="117" t="s">
        <v>180</v>
      </c>
      <c r="U7" s="99"/>
      <c r="V7" s="99"/>
      <c r="W7" s="99"/>
      <c r="X7" s="99"/>
      <c r="Y7" s="73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85" t="s">
        <v>392</v>
      </c>
      <c r="BA7" s="185" t="s">
        <v>393</v>
      </c>
      <c r="BB7" s="77"/>
    </row>
    <row r="8" spans="1:54" ht="17.100000000000001" customHeight="1">
      <c r="A8" s="4">
        <v>15</v>
      </c>
      <c r="B8" s="5">
        <v>1423</v>
      </c>
      <c r="C8" s="6" t="s">
        <v>762</v>
      </c>
      <c r="D8" s="188" t="s">
        <v>954</v>
      </c>
      <c r="E8" s="205"/>
      <c r="F8" s="205"/>
      <c r="G8" s="205"/>
      <c r="H8" s="205"/>
      <c r="I8" s="205"/>
      <c r="J8" s="205"/>
      <c r="K8" s="205"/>
      <c r="L8" s="205"/>
      <c r="M8" s="205"/>
      <c r="N8" s="10"/>
      <c r="O8" s="204" t="s">
        <v>685</v>
      </c>
      <c r="P8" s="205"/>
      <c r="Q8" s="205"/>
      <c r="R8" s="205"/>
      <c r="S8" s="205"/>
      <c r="T8" s="205"/>
      <c r="U8" s="205"/>
      <c r="V8" s="205"/>
      <c r="W8" s="205"/>
      <c r="X8" s="205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42"/>
      <c r="AW8" s="38"/>
      <c r="AX8" s="38"/>
      <c r="AY8" s="41"/>
      <c r="AZ8" s="296">
        <f>ROUND(G10,0)+(ROUND(S10*(1+AX36),0))</f>
        <v>428</v>
      </c>
      <c r="BA8" s="182" t="s">
        <v>2613</v>
      </c>
    </row>
    <row r="9" spans="1:54" ht="17.100000000000001" customHeight="1">
      <c r="A9" s="4">
        <v>15</v>
      </c>
      <c r="B9" s="5">
        <v>1424</v>
      </c>
      <c r="C9" s="6" t="s">
        <v>1027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102"/>
      <c r="O9" s="206"/>
      <c r="P9" s="207"/>
      <c r="Q9" s="207"/>
      <c r="R9" s="207"/>
      <c r="S9" s="207"/>
      <c r="T9" s="207"/>
      <c r="U9" s="207"/>
      <c r="V9" s="207"/>
      <c r="W9" s="207"/>
      <c r="X9" s="207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2636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43"/>
      <c r="AW9" s="141"/>
      <c r="AX9" s="141"/>
      <c r="AY9" s="142"/>
      <c r="AZ9" s="296">
        <f>ROUND(G10*AT9,0)+(ROUND(ROUND(S10*AT9,0)*(1+AX36),0))</f>
        <v>428</v>
      </c>
      <c r="BA9" s="22"/>
    </row>
    <row r="10" spans="1:54" ht="17.100000000000001" customHeight="1">
      <c r="A10" s="4">
        <v>15</v>
      </c>
      <c r="B10" s="5">
        <v>1425</v>
      </c>
      <c r="C10" s="6" t="s">
        <v>1691</v>
      </c>
      <c r="D10" s="139"/>
      <c r="E10" s="140"/>
      <c r="F10" s="104"/>
      <c r="G10" s="297">
        <v>248</v>
      </c>
      <c r="H10" s="297"/>
      <c r="I10" s="9" t="s">
        <v>394</v>
      </c>
      <c r="J10" s="9"/>
      <c r="K10" s="19"/>
      <c r="L10" s="141"/>
      <c r="M10" s="141"/>
      <c r="N10" s="102"/>
      <c r="O10" s="104"/>
      <c r="P10" s="104"/>
      <c r="Q10" s="104"/>
      <c r="R10" s="104"/>
      <c r="S10" s="261">
        <v>144</v>
      </c>
      <c r="T10" s="261"/>
      <c r="U10" s="9" t="s">
        <v>394</v>
      </c>
      <c r="V10" s="9"/>
      <c r="W10" s="19"/>
      <c r="X10" s="141"/>
      <c r="Y10" s="141"/>
      <c r="Z10" s="98" t="s">
        <v>2623</v>
      </c>
      <c r="AA10" s="59"/>
      <c r="AB10" s="59"/>
      <c r="AC10" s="59"/>
      <c r="AD10" s="59"/>
      <c r="AE10" s="59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34"/>
      <c r="AW10" s="30"/>
      <c r="AX10" s="30"/>
      <c r="AY10" s="31"/>
      <c r="AZ10" s="296">
        <f>ROUND(G10*AG11,0)+(ROUND(ROUND(S10*AG11,0)*(1+AX36),0))</f>
        <v>300</v>
      </c>
      <c r="BA10" s="22"/>
    </row>
    <row r="11" spans="1:54" ht="17.100000000000001" customHeight="1">
      <c r="A11" s="4">
        <v>15</v>
      </c>
      <c r="B11" s="5">
        <v>1426</v>
      </c>
      <c r="C11" s="6" t="s">
        <v>1692</v>
      </c>
      <c r="D11" s="139"/>
      <c r="E11" s="140"/>
      <c r="F11" s="140"/>
      <c r="G11" s="104"/>
      <c r="H11" s="104"/>
      <c r="I11" s="104"/>
      <c r="J11" s="104"/>
      <c r="K11" s="104"/>
      <c r="L11" s="104"/>
      <c r="M11" s="104"/>
      <c r="N11" s="1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51"/>
      <c r="Z11" s="62" t="s">
        <v>2624</v>
      </c>
      <c r="AA11" s="60"/>
      <c r="AB11" s="60"/>
      <c r="AC11" s="60"/>
      <c r="AD11" s="60"/>
      <c r="AE11" s="60"/>
      <c r="AF11" s="17" t="s">
        <v>2622</v>
      </c>
      <c r="AG11" s="186">
        <v>0.7</v>
      </c>
      <c r="AH11" s="187"/>
      <c r="AI11" s="35" t="s">
        <v>2636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43"/>
      <c r="AW11" s="141"/>
      <c r="AX11" s="141"/>
      <c r="AY11" s="142"/>
      <c r="AZ11" s="296">
        <f>ROUND(ROUND(G10*AG11,0)*AT11,0)+(ROUND(ROUND(ROUND(S10*AG11,0)*AT11,0)*(1+AX36),0))</f>
        <v>300</v>
      </c>
      <c r="BA11" s="22"/>
    </row>
    <row r="12" spans="1:54" ht="17.100000000000001" customHeight="1">
      <c r="A12" s="4">
        <v>15</v>
      </c>
      <c r="B12" s="5">
        <v>1427</v>
      </c>
      <c r="C12" s="6" t="s">
        <v>1154</v>
      </c>
      <c r="D12" s="139"/>
      <c r="E12" s="140"/>
      <c r="F12" s="140"/>
      <c r="G12" s="140"/>
      <c r="H12" s="103"/>
      <c r="I12" s="103"/>
      <c r="J12" s="103"/>
      <c r="K12" s="9"/>
      <c r="L12" s="9"/>
      <c r="M12" s="9"/>
      <c r="N12" s="13"/>
      <c r="O12" s="204" t="s">
        <v>686</v>
      </c>
      <c r="P12" s="205"/>
      <c r="Q12" s="205"/>
      <c r="R12" s="205"/>
      <c r="S12" s="205"/>
      <c r="T12" s="205"/>
      <c r="U12" s="205"/>
      <c r="V12" s="205"/>
      <c r="W12" s="205"/>
      <c r="X12" s="205"/>
      <c r="Y12" s="41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34"/>
      <c r="AW12" s="30"/>
      <c r="AX12" s="30"/>
      <c r="AY12" s="31"/>
      <c r="AZ12" s="296">
        <f>ROUND(G10,0)+(ROUND(S14*(1+AX36),0))</f>
        <v>651</v>
      </c>
      <c r="BA12" s="22"/>
    </row>
    <row r="13" spans="1:54" ht="17.100000000000001" customHeight="1">
      <c r="A13" s="4">
        <v>15</v>
      </c>
      <c r="B13" s="5">
        <v>1428</v>
      </c>
      <c r="C13" s="6" t="s">
        <v>1015</v>
      </c>
      <c r="D13" s="140"/>
      <c r="E13" s="140"/>
      <c r="F13" s="140"/>
      <c r="G13" s="140"/>
      <c r="H13" s="103"/>
      <c r="I13" s="103"/>
      <c r="J13" s="103"/>
      <c r="K13" s="9"/>
      <c r="L13" s="9"/>
      <c r="M13" s="9"/>
      <c r="N13" s="13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142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2636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43"/>
      <c r="AW13" s="141"/>
      <c r="AX13" s="141"/>
      <c r="AY13" s="142"/>
      <c r="AZ13" s="296">
        <f>ROUND(G10*AT13,0)+(ROUND(ROUND(S14*AT13,0)*(1+AX36),0))</f>
        <v>651</v>
      </c>
      <c r="BA13" s="22"/>
    </row>
    <row r="14" spans="1:54" ht="17.100000000000001" customHeight="1">
      <c r="A14" s="4">
        <v>15</v>
      </c>
      <c r="B14" s="5">
        <v>1429</v>
      </c>
      <c r="C14" s="6" t="s">
        <v>1693</v>
      </c>
      <c r="D14" s="140"/>
      <c r="E14" s="140"/>
      <c r="F14" s="140"/>
      <c r="G14" s="140"/>
      <c r="H14" s="103"/>
      <c r="I14" s="103"/>
      <c r="J14" s="103"/>
      <c r="K14" s="9"/>
      <c r="L14" s="9"/>
      <c r="M14" s="9"/>
      <c r="N14" s="13"/>
      <c r="O14" s="104"/>
      <c r="P14" s="104"/>
      <c r="Q14" s="104"/>
      <c r="R14" s="104"/>
      <c r="S14" s="261">
        <v>322</v>
      </c>
      <c r="T14" s="261"/>
      <c r="U14" s="9" t="s">
        <v>394</v>
      </c>
      <c r="V14" s="9"/>
      <c r="W14" s="19"/>
      <c r="X14" s="141"/>
      <c r="Y14" s="141"/>
      <c r="Z14" s="98" t="s">
        <v>2623</v>
      </c>
      <c r="AA14" s="59"/>
      <c r="AB14" s="59"/>
      <c r="AC14" s="59"/>
      <c r="AD14" s="59"/>
      <c r="AE14" s="59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34"/>
      <c r="AW14" s="30"/>
      <c r="AX14" s="30"/>
      <c r="AY14" s="31"/>
      <c r="AZ14" s="296">
        <f>ROUND(G10*AG15,0)+(ROUND(ROUND(S14*AG15,0)*(1+AX36),0))</f>
        <v>455</v>
      </c>
      <c r="BA14" s="22"/>
    </row>
    <row r="15" spans="1:54" ht="17.100000000000001" customHeight="1">
      <c r="A15" s="4">
        <v>15</v>
      </c>
      <c r="B15" s="5">
        <v>1430</v>
      </c>
      <c r="C15" s="6" t="s">
        <v>1694</v>
      </c>
      <c r="D15" s="140"/>
      <c r="E15" s="140"/>
      <c r="F15" s="140"/>
      <c r="G15" s="140"/>
      <c r="H15" s="103"/>
      <c r="I15" s="103"/>
      <c r="J15" s="103"/>
      <c r="K15" s="9"/>
      <c r="L15" s="9"/>
      <c r="M15" s="9"/>
      <c r="N15" s="1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1"/>
      <c r="Z15" s="62" t="s">
        <v>2624</v>
      </c>
      <c r="AA15" s="60"/>
      <c r="AB15" s="60"/>
      <c r="AC15" s="60"/>
      <c r="AD15" s="60"/>
      <c r="AE15" s="60"/>
      <c r="AF15" s="17" t="s">
        <v>2622</v>
      </c>
      <c r="AG15" s="186">
        <v>0.7</v>
      </c>
      <c r="AH15" s="187"/>
      <c r="AI15" s="35" t="s">
        <v>2636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43"/>
      <c r="AW15" s="141"/>
      <c r="AX15" s="141"/>
      <c r="AY15" s="142"/>
      <c r="AZ15" s="296">
        <f>ROUND(ROUND(G10*AG15,0)*AT15,0)+(ROUND(ROUND(ROUND(S14*AG15,0)*AT15,0)*(1+AX36),0))</f>
        <v>455</v>
      </c>
      <c r="BA15" s="22"/>
    </row>
    <row r="16" spans="1:54" ht="17.100000000000001" customHeight="1">
      <c r="A16" s="4">
        <v>15</v>
      </c>
      <c r="B16" s="5">
        <v>1431</v>
      </c>
      <c r="C16" s="6" t="s">
        <v>761</v>
      </c>
      <c r="D16" s="140"/>
      <c r="E16" s="140"/>
      <c r="F16" s="140"/>
      <c r="G16" s="140"/>
      <c r="H16" s="103"/>
      <c r="I16" s="103"/>
      <c r="J16" s="103"/>
      <c r="K16" s="9"/>
      <c r="L16" s="9"/>
      <c r="M16" s="9"/>
      <c r="N16" s="9"/>
      <c r="O16" s="204" t="s">
        <v>687</v>
      </c>
      <c r="P16" s="205"/>
      <c r="Q16" s="205"/>
      <c r="R16" s="205"/>
      <c r="S16" s="205"/>
      <c r="T16" s="205"/>
      <c r="U16" s="205"/>
      <c r="V16" s="205"/>
      <c r="W16" s="205"/>
      <c r="X16" s="205"/>
      <c r="Y16" s="41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34"/>
      <c r="AW16" s="30"/>
      <c r="AX16" s="30"/>
      <c r="AY16" s="31"/>
      <c r="AZ16" s="296">
        <f>ROUND(G10,0)+(ROUND(S18*(1+AX36),0))</f>
        <v>752</v>
      </c>
      <c r="BA16" s="22"/>
    </row>
    <row r="17" spans="1:53" ht="17.100000000000001" customHeight="1">
      <c r="A17" s="4">
        <v>15</v>
      </c>
      <c r="B17" s="5">
        <v>1432</v>
      </c>
      <c r="C17" s="6" t="s">
        <v>1016</v>
      </c>
      <c r="D17" s="140"/>
      <c r="E17" s="140"/>
      <c r="F17" s="140"/>
      <c r="G17" s="140"/>
      <c r="H17" s="103"/>
      <c r="I17" s="103"/>
      <c r="J17" s="103"/>
      <c r="K17" s="9"/>
      <c r="L17" s="9"/>
      <c r="M17" s="9"/>
      <c r="N17" s="9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142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2636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43"/>
      <c r="AW17" s="141"/>
      <c r="AX17" s="141"/>
      <c r="AY17" s="142"/>
      <c r="AZ17" s="296">
        <f>ROUND(G10*AT17,0)+(ROUND(ROUND(S18*AT17,0)*(1+AX36),0))</f>
        <v>752</v>
      </c>
      <c r="BA17" s="22"/>
    </row>
    <row r="18" spans="1:53" ht="17.100000000000001" customHeight="1">
      <c r="A18" s="4">
        <v>15</v>
      </c>
      <c r="B18" s="5">
        <v>1433</v>
      </c>
      <c r="C18" s="6" t="s">
        <v>1695</v>
      </c>
      <c r="D18" s="140"/>
      <c r="E18" s="140"/>
      <c r="F18" s="140"/>
      <c r="G18" s="140"/>
      <c r="H18" s="103"/>
      <c r="I18" s="103"/>
      <c r="J18" s="103"/>
      <c r="K18" s="9"/>
      <c r="L18" s="9"/>
      <c r="M18" s="9"/>
      <c r="N18" s="9"/>
      <c r="O18" s="109"/>
      <c r="P18" s="104"/>
      <c r="Q18" s="104"/>
      <c r="R18" s="104"/>
      <c r="S18" s="261">
        <v>403</v>
      </c>
      <c r="T18" s="261"/>
      <c r="U18" s="9" t="s">
        <v>394</v>
      </c>
      <c r="V18" s="9"/>
      <c r="W18" s="19"/>
      <c r="X18" s="141"/>
      <c r="Y18" s="141"/>
      <c r="Z18" s="98" t="s">
        <v>2623</v>
      </c>
      <c r="AA18" s="59"/>
      <c r="AB18" s="59"/>
      <c r="AC18" s="59"/>
      <c r="AD18" s="59"/>
      <c r="AE18" s="59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34"/>
      <c r="AW18" s="30"/>
      <c r="AX18" s="30"/>
      <c r="AY18" s="31"/>
      <c r="AZ18" s="296">
        <f>ROUND(G10*AG19,0)+(ROUND(ROUND(S18*AG19,0)*(1+AX36),0))</f>
        <v>527</v>
      </c>
      <c r="BA18" s="22"/>
    </row>
    <row r="19" spans="1:53" ht="17.100000000000001" customHeight="1">
      <c r="A19" s="4">
        <v>15</v>
      </c>
      <c r="B19" s="5">
        <v>1434</v>
      </c>
      <c r="C19" s="6" t="s">
        <v>1696</v>
      </c>
      <c r="D19" s="140"/>
      <c r="E19" s="140"/>
      <c r="F19" s="140"/>
      <c r="G19" s="140"/>
      <c r="H19" s="103"/>
      <c r="I19" s="103"/>
      <c r="J19" s="103"/>
      <c r="K19" s="9"/>
      <c r="L19" s="9"/>
      <c r="M19" s="9"/>
      <c r="N19" s="9"/>
      <c r="O19" s="46"/>
      <c r="P19" s="135"/>
      <c r="Q19" s="135"/>
      <c r="R19" s="135"/>
      <c r="S19" s="135"/>
      <c r="T19" s="135"/>
      <c r="U19" s="135"/>
      <c r="V19" s="135"/>
      <c r="W19" s="135"/>
      <c r="X19" s="135"/>
      <c r="Y19" s="51"/>
      <c r="Z19" s="62" t="s">
        <v>2624</v>
      </c>
      <c r="AA19" s="60"/>
      <c r="AB19" s="60"/>
      <c r="AC19" s="60"/>
      <c r="AD19" s="60"/>
      <c r="AE19" s="60"/>
      <c r="AF19" s="17" t="s">
        <v>2622</v>
      </c>
      <c r="AG19" s="186">
        <v>0.7</v>
      </c>
      <c r="AH19" s="187"/>
      <c r="AI19" s="35" t="s">
        <v>2636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43"/>
      <c r="AW19" s="141"/>
      <c r="AX19" s="141"/>
      <c r="AY19" s="142"/>
      <c r="AZ19" s="296">
        <f>ROUND(ROUND(G10*AG19,0)*AT19,0)+(ROUND(ROUND(ROUND(S18*AG19,0)*AT19,0)*(1+AX36),0))</f>
        <v>527</v>
      </c>
      <c r="BA19" s="22"/>
    </row>
    <row r="20" spans="1:53" ht="17.100000000000001" customHeight="1">
      <c r="A20" s="4">
        <v>15</v>
      </c>
      <c r="B20" s="5">
        <v>1435</v>
      </c>
      <c r="C20" s="6" t="s">
        <v>1155</v>
      </c>
      <c r="D20" s="140"/>
      <c r="E20" s="140"/>
      <c r="F20" s="140"/>
      <c r="G20" s="140"/>
      <c r="H20" s="103"/>
      <c r="I20" s="103"/>
      <c r="J20" s="103"/>
      <c r="K20" s="9"/>
      <c r="L20" s="9"/>
      <c r="M20" s="9"/>
      <c r="N20" s="9"/>
      <c r="O20" s="204" t="s">
        <v>688</v>
      </c>
      <c r="P20" s="205"/>
      <c r="Q20" s="205"/>
      <c r="R20" s="205"/>
      <c r="S20" s="205"/>
      <c r="T20" s="205"/>
      <c r="U20" s="205"/>
      <c r="V20" s="205"/>
      <c r="W20" s="205"/>
      <c r="X20" s="205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34"/>
      <c r="AW20" s="30"/>
      <c r="AX20" s="30"/>
      <c r="AY20" s="31"/>
      <c r="AZ20" s="296">
        <f>ROUND(G10,0)+(ROUND(S22*(1+AX36),0))</f>
        <v>853</v>
      </c>
      <c r="BA20" s="22"/>
    </row>
    <row r="21" spans="1:53" ht="17.100000000000001" customHeight="1">
      <c r="A21" s="4">
        <v>15</v>
      </c>
      <c r="B21" s="5">
        <v>1436</v>
      </c>
      <c r="C21" s="6" t="s">
        <v>1017</v>
      </c>
      <c r="D21" s="140"/>
      <c r="E21" s="140"/>
      <c r="F21" s="140"/>
      <c r="G21" s="140"/>
      <c r="H21" s="103"/>
      <c r="I21" s="103"/>
      <c r="J21" s="103"/>
      <c r="K21" s="9"/>
      <c r="L21" s="9"/>
      <c r="M21" s="9"/>
      <c r="N21" s="9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2636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43"/>
      <c r="AW21" s="141"/>
      <c r="AX21" s="141"/>
      <c r="AY21" s="142"/>
      <c r="AZ21" s="296">
        <f>ROUND(G10*AT21,0)+(ROUND(ROUND(S22*AT21,0)*(1+AX36),0))</f>
        <v>853</v>
      </c>
      <c r="BA21" s="22"/>
    </row>
    <row r="22" spans="1:53" ht="17.100000000000001" customHeight="1">
      <c r="A22" s="4">
        <v>15</v>
      </c>
      <c r="B22" s="5">
        <v>1437</v>
      </c>
      <c r="C22" s="6" t="s">
        <v>1697</v>
      </c>
      <c r="D22" s="140"/>
      <c r="E22" s="140"/>
      <c r="F22" s="140"/>
      <c r="G22" s="140"/>
      <c r="H22" s="103"/>
      <c r="I22" s="103"/>
      <c r="J22" s="103"/>
      <c r="K22" s="9"/>
      <c r="L22" s="9"/>
      <c r="M22" s="9"/>
      <c r="N22" s="9"/>
      <c r="O22" s="109"/>
      <c r="P22" s="104"/>
      <c r="Q22" s="104"/>
      <c r="R22" s="104"/>
      <c r="S22" s="261">
        <v>484</v>
      </c>
      <c r="T22" s="261"/>
      <c r="U22" s="9" t="s">
        <v>394</v>
      </c>
      <c r="V22" s="9"/>
      <c r="W22" s="19"/>
      <c r="X22" s="141"/>
      <c r="Y22" s="141"/>
      <c r="Z22" s="98" t="s">
        <v>2623</v>
      </c>
      <c r="AA22" s="59"/>
      <c r="AB22" s="59"/>
      <c r="AC22" s="59"/>
      <c r="AD22" s="59"/>
      <c r="AE22" s="59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34"/>
      <c r="AW22" s="30"/>
      <c r="AX22" s="30"/>
      <c r="AY22" s="31"/>
      <c r="AZ22" s="296">
        <f>ROUND(G10*AG23,0)+(ROUND(ROUND(S22*AG23,0)*(1+AX36),0))</f>
        <v>598</v>
      </c>
      <c r="BA22" s="22"/>
    </row>
    <row r="23" spans="1:53" ht="17.100000000000001" customHeight="1">
      <c r="A23" s="4">
        <v>15</v>
      </c>
      <c r="B23" s="5">
        <v>1438</v>
      </c>
      <c r="C23" s="6" t="s">
        <v>1698</v>
      </c>
      <c r="D23" s="140"/>
      <c r="E23" s="140"/>
      <c r="F23" s="140"/>
      <c r="G23" s="140"/>
      <c r="H23" s="103"/>
      <c r="I23" s="103"/>
      <c r="J23" s="103"/>
      <c r="K23" s="9"/>
      <c r="L23" s="9"/>
      <c r="M23" s="9"/>
      <c r="N23" s="9"/>
      <c r="O23" s="46"/>
      <c r="P23" s="135"/>
      <c r="Q23" s="135"/>
      <c r="R23" s="135"/>
      <c r="S23" s="135"/>
      <c r="T23" s="135"/>
      <c r="U23" s="135"/>
      <c r="V23" s="135"/>
      <c r="W23" s="135"/>
      <c r="X23" s="135"/>
      <c r="Y23" s="51"/>
      <c r="Z23" s="62" t="s">
        <v>2624</v>
      </c>
      <c r="AA23" s="60"/>
      <c r="AB23" s="60"/>
      <c r="AC23" s="60"/>
      <c r="AD23" s="60"/>
      <c r="AE23" s="60"/>
      <c r="AF23" s="17" t="s">
        <v>2622</v>
      </c>
      <c r="AG23" s="186">
        <v>0.7</v>
      </c>
      <c r="AH23" s="187"/>
      <c r="AI23" s="35" t="s">
        <v>2636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43"/>
      <c r="AW23" s="141"/>
      <c r="AX23" s="141"/>
      <c r="AY23" s="142"/>
      <c r="AZ23" s="296">
        <f>ROUND(ROUND(G10*AG23,0)*AT23,0)+(ROUND(ROUND(ROUND(S22*AG23,0)*AT23,0)*(1+AX36),0))</f>
        <v>598</v>
      </c>
      <c r="BA23" s="22"/>
    </row>
    <row r="24" spans="1:53" ht="17.100000000000001" customHeight="1">
      <c r="A24" s="4">
        <v>15</v>
      </c>
      <c r="B24" s="5">
        <v>1439</v>
      </c>
      <c r="C24" s="6" t="s">
        <v>74</v>
      </c>
      <c r="D24" s="140"/>
      <c r="E24" s="140"/>
      <c r="F24" s="140"/>
      <c r="G24" s="140"/>
      <c r="H24" s="103"/>
      <c r="I24" s="103"/>
      <c r="J24" s="103"/>
      <c r="K24" s="9"/>
      <c r="L24" s="9"/>
      <c r="M24" s="9"/>
      <c r="N24" s="9"/>
      <c r="O24" s="204" t="s">
        <v>689</v>
      </c>
      <c r="P24" s="205"/>
      <c r="Q24" s="205"/>
      <c r="R24" s="205"/>
      <c r="S24" s="205"/>
      <c r="T24" s="205"/>
      <c r="U24" s="205"/>
      <c r="V24" s="205"/>
      <c r="W24" s="205"/>
      <c r="X24" s="205"/>
      <c r="Y24" s="41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34"/>
      <c r="AW24" s="30"/>
      <c r="AX24" s="30"/>
      <c r="AY24" s="31"/>
      <c r="AZ24" s="296">
        <f>ROUND(G10,0)+(ROUND(S26*(1+AX36),0))</f>
        <v>954</v>
      </c>
      <c r="BA24" s="22"/>
    </row>
    <row r="25" spans="1:53" ht="17.100000000000001" customHeight="1">
      <c r="A25" s="4">
        <v>15</v>
      </c>
      <c r="B25" s="5">
        <v>1440</v>
      </c>
      <c r="C25" s="6" t="s">
        <v>1018</v>
      </c>
      <c r="D25" s="140"/>
      <c r="E25" s="140"/>
      <c r="F25" s="140"/>
      <c r="G25" s="140"/>
      <c r="H25" s="103"/>
      <c r="I25" s="103"/>
      <c r="J25" s="103"/>
      <c r="K25" s="9"/>
      <c r="L25" s="9"/>
      <c r="M25" s="9"/>
      <c r="N25" s="9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142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2636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43"/>
      <c r="AW25" s="141"/>
      <c r="AX25" s="141"/>
      <c r="AY25" s="142"/>
      <c r="AZ25" s="296">
        <f>ROUND(G10*AT25,0)+(ROUND(ROUND(S26*AT25,0)*(1+AX36),0))</f>
        <v>954</v>
      </c>
      <c r="BA25" s="22"/>
    </row>
    <row r="26" spans="1:53" ht="17.100000000000001" customHeight="1">
      <c r="A26" s="4">
        <v>15</v>
      </c>
      <c r="B26" s="5">
        <v>1441</v>
      </c>
      <c r="C26" s="6" t="s">
        <v>1699</v>
      </c>
      <c r="D26" s="140"/>
      <c r="E26" s="140"/>
      <c r="F26" s="140"/>
      <c r="G26" s="140"/>
      <c r="H26" s="103"/>
      <c r="I26" s="103"/>
      <c r="J26" s="103"/>
      <c r="K26" s="9"/>
      <c r="L26" s="9"/>
      <c r="M26" s="9"/>
      <c r="N26" s="9"/>
      <c r="O26" s="109"/>
      <c r="P26" s="104"/>
      <c r="Q26" s="104"/>
      <c r="R26" s="104"/>
      <c r="S26" s="261">
        <v>565</v>
      </c>
      <c r="T26" s="261"/>
      <c r="U26" s="9" t="s">
        <v>394</v>
      </c>
      <c r="V26" s="9"/>
      <c r="W26" s="19"/>
      <c r="X26" s="141"/>
      <c r="Y26" s="141"/>
      <c r="Z26" s="98" t="s">
        <v>2623</v>
      </c>
      <c r="AA26" s="59"/>
      <c r="AB26" s="59"/>
      <c r="AC26" s="59"/>
      <c r="AD26" s="59"/>
      <c r="AE26" s="59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34"/>
      <c r="AW26" s="30"/>
      <c r="AX26" s="30"/>
      <c r="AY26" s="31"/>
      <c r="AZ26" s="296">
        <f>ROUND(G10*AG27,0)+(ROUND(ROUND(S26*AG27,0)*(1+AX36),0))</f>
        <v>669</v>
      </c>
      <c r="BA26" s="22"/>
    </row>
    <row r="27" spans="1:53" ht="17.100000000000001" customHeight="1">
      <c r="A27" s="4">
        <v>15</v>
      </c>
      <c r="B27" s="5">
        <v>1442</v>
      </c>
      <c r="C27" s="6" t="s">
        <v>1700</v>
      </c>
      <c r="D27" s="140"/>
      <c r="E27" s="140"/>
      <c r="F27" s="140"/>
      <c r="G27" s="140"/>
      <c r="H27" s="103"/>
      <c r="I27" s="103"/>
      <c r="J27" s="103"/>
      <c r="K27" s="9"/>
      <c r="L27" s="9"/>
      <c r="M27" s="9"/>
      <c r="N27" s="9"/>
      <c r="O27" s="46"/>
      <c r="P27" s="135"/>
      <c r="Q27" s="135"/>
      <c r="R27" s="135"/>
      <c r="S27" s="135"/>
      <c r="T27" s="135"/>
      <c r="U27" s="135"/>
      <c r="V27" s="135"/>
      <c r="W27" s="135"/>
      <c r="X27" s="135"/>
      <c r="Y27" s="51"/>
      <c r="Z27" s="62" t="s">
        <v>2624</v>
      </c>
      <c r="AA27" s="60"/>
      <c r="AB27" s="60"/>
      <c r="AC27" s="60"/>
      <c r="AD27" s="60"/>
      <c r="AE27" s="60"/>
      <c r="AF27" s="17" t="s">
        <v>2622</v>
      </c>
      <c r="AG27" s="186">
        <v>0.7</v>
      </c>
      <c r="AH27" s="187"/>
      <c r="AI27" s="35" t="s">
        <v>2636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43"/>
      <c r="AW27" s="141"/>
      <c r="AX27" s="141"/>
      <c r="AY27" s="142"/>
      <c r="AZ27" s="296">
        <f>ROUND(ROUND(G10*AG27,0)*AT27,0)+(ROUND(ROUND(ROUND(S26*AG27,0)*AT27,0)*(1+AX36),0))</f>
        <v>669</v>
      </c>
      <c r="BA27" s="22"/>
    </row>
    <row r="28" spans="1:53" ht="17.100000000000001" customHeight="1">
      <c r="A28" s="4">
        <v>15</v>
      </c>
      <c r="B28" s="5">
        <v>1443</v>
      </c>
      <c r="C28" s="6" t="s">
        <v>75</v>
      </c>
      <c r="D28" s="188" t="s">
        <v>150</v>
      </c>
      <c r="E28" s="205"/>
      <c r="F28" s="205"/>
      <c r="G28" s="205"/>
      <c r="H28" s="205"/>
      <c r="I28" s="205"/>
      <c r="J28" s="205"/>
      <c r="K28" s="205"/>
      <c r="L28" s="205"/>
      <c r="M28" s="205"/>
      <c r="N28" s="10"/>
      <c r="O28" s="204" t="s">
        <v>685</v>
      </c>
      <c r="P28" s="205"/>
      <c r="Q28" s="205"/>
      <c r="R28" s="205"/>
      <c r="S28" s="205"/>
      <c r="T28" s="205"/>
      <c r="U28" s="205"/>
      <c r="V28" s="205"/>
      <c r="W28" s="205"/>
      <c r="X28" s="205"/>
      <c r="Y28" s="41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34"/>
      <c r="AW28" s="30"/>
      <c r="AX28" s="30"/>
      <c r="AY28" s="31"/>
      <c r="AZ28" s="296">
        <f>ROUND(G30,0)+(ROUND(S30*(1+AX36),0))</f>
        <v>615</v>
      </c>
      <c r="BA28" s="22"/>
    </row>
    <row r="29" spans="1:53" ht="17.100000000000001" customHeight="1">
      <c r="A29" s="4">
        <v>15</v>
      </c>
      <c r="B29" s="5">
        <v>1444</v>
      </c>
      <c r="C29" s="6" t="s">
        <v>1019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102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142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2636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43"/>
      <c r="AW29" s="141"/>
      <c r="AX29" s="141"/>
      <c r="AY29" s="142"/>
      <c r="AZ29" s="296">
        <f>ROUND(G30*AT29,0)+(ROUND(ROUND(S30*AT29,0)*(1+AX36),0))</f>
        <v>615</v>
      </c>
      <c r="BA29" s="22"/>
    </row>
    <row r="30" spans="1:53" ht="17.100000000000001" customHeight="1">
      <c r="A30" s="4">
        <v>15</v>
      </c>
      <c r="B30" s="5">
        <v>1445</v>
      </c>
      <c r="C30" s="6" t="s">
        <v>1701</v>
      </c>
      <c r="D30" s="139"/>
      <c r="E30" s="140"/>
      <c r="F30" s="104"/>
      <c r="G30" s="297">
        <v>392</v>
      </c>
      <c r="H30" s="297"/>
      <c r="I30" s="9" t="s">
        <v>394</v>
      </c>
      <c r="J30" s="9"/>
      <c r="K30" s="19"/>
      <c r="L30" s="141"/>
      <c r="M30" s="141"/>
      <c r="N30" s="102"/>
      <c r="O30" s="104"/>
      <c r="P30" s="104"/>
      <c r="Q30" s="104"/>
      <c r="R30" s="104"/>
      <c r="S30" s="261">
        <v>178</v>
      </c>
      <c r="T30" s="261"/>
      <c r="U30" s="9" t="s">
        <v>394</v>
      </c>
      <c r="V30" s="9"/>
      <c r="W30" s="19"/>
      <c r="X30" s="141"/>
      <c r="Y30" s="141"/>
      <c r="Z30" s="98" t="s">
        <v>2623</v>
      </c>
      <c r="AA30" s="59"/>
      <c r="AB30" s="59"/>
      <c r="AC30" s="59"/>
      <c r="AD30" s="59"/>
      <c r="AE30" s="59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34"/>
      <c r="AW30" s="30"/>
      <c r="AX30" s="30"/>
      <c r="AY30" s="31"/>
      <c r="AZ30" s="296">
        <f>ROUND(G30*AG31,0)+(ROUND(ROUND(S30*AG31,0)*(1+AX36),0))</f>
        <v>430</v>
      </c>
      <c r="BA30" s="22"/>
    </row>
    <row r="31" spans="1:53" ht="17.100000000000001" customHeight="1">
      <c r="A31" s="4">
        <v>15</v>
      </c>
      <c r="B31" s="5">
        <v>1446</v>
      </c>
      <c r="C31" s="6" t="s">
        <v>1702</v>
      </c>
      <c r="D31" s="139"/>
      <c r="E31" s="140"/>
      <c r="F31" s="140"/>
      <c r="G31" s="104"/>
      <c r="H31" s="104"/>
      <c r="I31" s="104"/>
      <c r="J31" s="104"/>
      <c r="K31" s="104"/>
      <c r="L31" s="104"/>
      <c r="M31" s="104"/>
      <c r="N31" s="13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51"/>
      <c r="Z31" s="62" t="s">
        <v>2624</v>
      </c>
      <c r="AA31" s="60"/>
      <c r="AB31" s="60"/>
      <c r="AC31" s="60"/>
      <c r="AD31" s="60"/>
      <c r="AE31" s="60"/>
      <c r="AF31" s="17" t="s">
        <v>2622</v>
      </c>
      <c r="AG31" s="186">
        <v>0.7</v>
      </c>
      <c r="AH31" s="187"/>
      <c r="AI31" s="35" t="s">
        <v>2636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V31" s="43"/>
      <c r="AW31" s="141"/>
      <c r="AX31" s="141"/>
      <c r="AY31" s="142"/>
      <c r="AZ31" s="296">
        <f>ROUND(ROUND(G30*AG31,0)*AT31,0)+(ROUND(ROUND(ROUND(S30*AG31,0)*AT31,0)*(1+AX36),0))</f>
        <v>430</v>
      </c>
      <c r="BA31" s="22"/>
    </row>
    <row r="32" spans="1:53" ht="17.100000000000001" customHeight="1">
      <c r="A32" s="4">
        <v>15</v>
      </c>
      <c r="B32" s="5">
        <v>1447</v>
      </c>
      <c r="C32" s="6" t="s">
        <v>76</v>
      </c>
      <c r="D32" s="139"/>
      <c r="E32" s="140"/>
      <c r="F32" s="140"/>
      <c r="G32" s="140"/>
      <c r="H32" s="103"/>
      <c r="I32" s="103"/>
      <c r="J32" s="103"/>
      <c r="K32" s="9"/>
      <c r="L32" s="9"/>
      <c r="M32" s="9"/>
      <c r="N32" s="13"/>
      <c r="O32" s="204" t="s">
        <v>686</v>
      </c>
      <c r="P32" s="205"/>
      <c r="Q32" s="205"/>
      <c r="R32" s="205"/>
      <c r="S32" s="205"/>
      <c r="T32" s="205"/>
      <c r="U32" s="205"/>
      <c r="V32" s="205"/>
      <c r="W32" s="205"/>
      <c r="X32" s="205"/>
      <c r="Y32" s="41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V32" s="34"/>
      <c r="AW32" s="30"/>
      <c r="AX32" s="30"/>
      <c r="AY32" s="31"/>
      <c r="AZ32" s="296">
        <f>ROUND(G30,0)+(ROUND(S34*(1+AX36),0))</f>
        <v>716</v>
      </c>
      <c r="BA32" s="22"/>
    </row>
    <row r="33" spans="1:53" ht="17.100000000000001" customHeight="1">
      <c r="A33" s="4">
        <v>15</v>
      </c>
      <c r="B33" s="5">
        <v>1448</v>
      </c>
      <c r="C33" s="6" t="s">
        <v>1020</v>
      </c>
      <c r="D33" s="140"/>
      <c r="E33" s="140"/>
      <c r="F33" s="140"/>
      <c r="G33" s="140"/>
      <c r="H33" s="103"/>
      <c r="I33" s="103"/>
      <c r="J33" s="103"/>
      <c r="K33" s="9"/>
      <c r="L33" s="9"/>
      <c r="M33" s="9"/>
      <c r="N33" s="13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142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2636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186">
        <v>1</v>
      </c>
      <c r="AU33" s="187"/>
      <c r="AV33" s="43"/>
      <c r="AW33" s="141"/>
      <c r="AX33" s="141"/>
      <c r="AY33" s="142"/>
      <c r="AZ33" s="296">
        <f>ROUND(G30*AT33,0)+(ROUND(ROUND(S34*AT33,0)*(1+AX36),0))</f>
        <v>716</v>
      </c>
      <c r="BA33" s="22"/>
    </row>
    <row r="34" spans="1:53" ht="17.100000000000001" customHeight="1">
      <c r="A34" s="4">
        <v>15</v>
      </c>
      <c r="B34" s="5">
        <v>1449</v>
      </c>
      <c r="C34" s="6" t="s">
        <v>1703</v>
      </c>
      <c r="D34" s="140"/>
      <c r="E34" s="140"/>
      <c r="F34" s="140"/>
      <c r="G34" s="140"/>
      <c r="H34" s="103"/>
      <c r="I34" s="103"/>
      <c r="J34" s="103"/>
      <c r="K34" s="9"/>
      <c r="L34" s="9"/>
      <c r="M34" s="9"/>
      <c r="N34" s="13"/>
      <c r="O34" s="104"/>
      <c r="P34" s="104"/>
      <c r="Q34" s="104"/>
      <c r="R34" s="104"/>
      <c r="S34" s="261">
        <v>259</v>
      </c>
      <c r="T34" s="261"/>
      <c r="U34" s="9" t="s">
        <v>394</v>
      </c>
      <c r="V34" s="9"/>
      <c r="W34" s="19"/>
      <c r="X34" s="141"/>
      <c r="Y34" s="141"/>
      <c r="Z34" s="98" t="s">
        <v>2623</v>
      </c>
      <c r="AA34" s="59"/>
      <c r="AB34" s="59"/>
      <c r="AC34" s="59"/>
      <c r="AD34" s="59"/>
      <c r="AE34" s="59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V34" s="208" t="s">
        <v>444</v>
      </c>
      <c r="AW34" s="209"/>
      <c r="AX34" s="209"/>
      <c r="AY34" s="210"/>
      <c r="AZ34" s="296">
        <f>ROUND(G30*AG35,0)+(ROUND(ROUND(S34*AG35,0)*(1+AX36),0))</f>
        <v>500</v>
      </c>
      <c r="BA34" s="22"/>
    </row>
    <row r="35" spans="1:53" ht="17.100000000000001" customHeight="1">
      <c r="A35" s="4">
        <v>15</v>
      </c>
      <c r="B35" s="5">
        <v>1450</v>
      </c>
      <c r="C35" s="6" t="s">
        <v>1704</v>
      </c>
      <c r="D35" s="140"/>
      <c r="E35" s="140"/>
      <c r="F35" s="140"/>
      <c r="G35" s="140"/>
      <c r="H35" s="103"/>
      <c r="I35" s="103"/>
      <c r="J35" s="103"/>
      <c r="K35" s="9"/>
      <c r="L35" s="9"/>
      <c r="M35" s="9"/>
      <c r="N35" s="13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51"/>
      <c r="Z35" s="62" t="s">
        <v>2624</v>
      </c>
      <c r="AA35" s="60"/>
      <c r="AB35" s="60"/>
      <c r="AC35" s="60"/>
      <c r="AD35" s="60"/>
      <c r="AE35" s="60"/>
      <c r="AF35" s="17" t="s">
        <v>2622</v>
      </c>
      <c r="AG35" s="186">
        <v>0.7</v>
      </c>
      <c r="AH35" s="187"/>
      <c r="AI35" s="35" t="s">
        <v>2636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186">
        <v>1</v>
      </c>
      <c r="AU35" s="187"/>
      <c r="AV35" s="208"/>
      <c r="AW35" s="209"/>
      <c r="AX35" s="209"/>
      <c r="AY35" s="210"/>
      <c r="AZ35" s="296">
        <f>ROUND(ROUND(G30*AG35,0)*AT35,0)+(ROUND(ROUND(ROUND(S34*AG35,0)*AT35,0)*(1+AX36),0))</f>
        <v>500</v>
      </c>
      <c r="BA35" s="22"/>
    </row>
    <row r="36" spans="1:53" ht="17.100000000000001" customHeight="1">
      <c r="A36" s="4">
        <v>15</v>
      </c>
      <c r="B36" s="5">
        <v>1451</v>
      </c>
      <c r="C36" s="6" t="s">
        <v>77</v>
      </c>
      <c r="D36" s="140"/>
      <c r="E36" s="140"/>
      <c r="F36" s="140"/>
      <c r="G36" s="140"/>
      <c r="H36" s="103"/>
      <c r="I36" s="103"/>
      <c r="J36" s="103"/>
      <c r="K36" s="9"/>
      <c r="L36" s="9"/>
      <c r="M36" s="9"/>
      <c r="N36" s="9"/>
      <c r="O36" s="204" t="s">
        <v>687</v>
      </c>
      <c r="P36" s="205"/>
      <c r="Q36" s="205"/>
      <c r="R36" s="205"/>
      <c r="S36" s="205"/>
      <c r="T36" s="205"/>
      <c r="U36" s="205"/>
      <c r="V36" s="205"/>
      <c r="W36" s="205"/>
      <c r="X36" s="205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V36" s="34" t="s">
        <v>2637</v>
      </c>
      <c r="AW36" s="19" t="s">
        <v>2622</v>
      </c>
      <c r="AX36" s="199">
        <v>0.25</v>
      </c>
      <c r="AY36" s="199"/>
      <c r="AZ36" s="296">
        <f>ROUND(G30,0)+(ROUND(S38*(1+AX36),0))</f>
        <v>817</v>
      </c>
      <c r="BA36" s="22"/>
    </row>
    <row r="37" spans="1:53" ht="17.100000000000001" customHeight="1">
      <c r="A37" s="4">
        <v>15</v>
      </c>
      <c r="B37" s="5">
        <v>1452</v>
      </c>
      <c r="C37" s="6" t="s">
        <v>1021</v>
      </c>
      <c r="D37" s="140"/>
      <c r="E37" s="140"/>
      <c r="F37" s="140"/>
      <c r="G37" s="140"/>
      <c r="H37" s="103"/>
      <c r="I37" s="103"/>
      <c r="J37" s="103"/>
      <c r="K37" s="9"/>
      <c r="L37" s="9"/>
      <c r="M37" s="9"/>
      <c r="N37" s="9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2636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V37" s="43"/>
      <c r="AW37" s="141"/>
      <c r="AX37" s="141"/>
      <c r="AY37" s="51" t="s">
        <v>898</v>
      </c>
      <c r="AZ37" s="296">
        <f>ROUND(G30*AT37,0)+(ROUND(ROUND(S38*AT37,0)*(1+AX36),0))</f>
        <v>817</v>
      </c>
      <c r="BA37" s="22"/>
    </row>
    <row r="38" spans="1:53" ht="17.100000000000001" customHeight="1">
      <c r="A38" s="4">
        <v>15</v>
      </c>
      <c r="B38" s="5">
        <v>1453</v>
      </c>
      <c r="C38" s="6" t="s">
        <v>1705</v>
      </c>
      <c r="D38" s="140"/>
      <c r="E38" s="140"/>
      <c r="F38" s="140"/>
      <c r="G38" s="140"/>
      <c r="H38" s="103"/>
      <c r="I38" s="103"/>
      <c r="J38" s="103"/>
      <c r="K38" s="9"/>
      <c r="L38" s="9"/>
      <c r="M38" s="9"/>
      <c r="N38" s="9"/>
      <c r="O38" s="109"/>
      <c r="P38" s="104"/>
      <c r="Q38" s="104"/>
      <c r="R38" s="104"/>
      <c r="S38" s="261">
        <v>340</v>
      </c>
      <c r="T38" s="261"/>
      <c r="U38" s="9" t="s">
        <v>394</v>
      </c>
      <c r="V38" s="9"/>
      <c r="W38" s="19"/>
      <c r="X38" s="141"/>
      <c r="Y38" s="141"/>
      <c r="Z38" s="98" t="s">
        <v>2623</v>
      </c>
      <c r="AA38" s="59"/>
      <c r="AB38" s="59"/>
      <c r="AC38" s="59"/>
      <c r="AD38" s="59"/>
      <c r="AE38" s="59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34"/>
      <c r="AW38" s="30"/>
      <c r="AX38" s="30"/>
      <c r="AY38" s="31"/>
      <c r="AZ38" s="296">
        <f>ROUND(G30*AG39,0)+(ROUND(ROUND(S38*AG39,0)*(1+AX36),0))</f>
        <v>572</v>
      </c>
      <c r="BA38" s="22"/>
    </row>
    <row r="39" spans="1:53" ht="17.100000000000001" customHeight="1">
      <c r="A39" s="4">
        <v>15</v>
      </c>
      <c r="B39" s="5">
        <v>1454</v>
      </c>
      <c r="C39" s="6" t="s">
        <v>1706</v>
      </c>
      <c r="D39" s="140"/>
      <c r="E39" s="140"/>
      <c r="F39" s="140"/>
      <c r="G39" s="140"/>
      <c r="H39" s="103"/>
      <c r="I39" s="103"/>
      <c r="J39" s="103"/>
      <c r="K39" s="9"/>
      <c r="L39" s="9"/>
      <c r="M39" s="9"/>
      <c r="N39" s="9"/>
      <c r="O39" s="46"/>
      <c r="P39" s="135"/>
      <c r="Q39" s="135"/>
      <c r="R39" s="135"/>
      <c r="S39" s="135"/>
      <c r="T39" s="135"/>
      <c r="U39" s="135"/>
      <c r="V39" s="135"/>
      <c r="W39" s="135"/>
      <c r="X39" s="135"/>
      <c r="Y39" s="51"/>
      <c r="Z39" s="62" t="s">
        <v>2624</v>
      </c>
      <c r="AA39" s="60"/>
      <c r="AB39" s="60"/>
      <c r="AC39" s="60"/>
      <c r="AD39" s="60"/>
      <c r="AE39" s="60"/>
      <c r="AF39" s="17" t="s">
        <v>2622</v>
      </c>
      <c r="AG39" s="186">
        <v>0.7</v>
      </c>
      <c r="AH39" s="187"/>
      <c r="AI39" s="35" t="s">
        <v>2636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43"/>
      <c r="AW39" s="141"/>
      <c r="AX39" s="141"/>
      <c r="AY39" s="142"/>
      <c r="AZ39" s="296">
        <f>ROUND(ROUND(G30*AG39,0)*AT39,0)+(ROUND(ROUND(ROUND(S38*AG39,0)*AT39,0)*(1+AX36),0))</f>
        <v>572</v>
      </c>
      <c r="BA39" s="22"/>
    </row>
    <row r="40" spans="1:53" ht="17.100000000000001" customHeight="1">
      <c r="A40" s="4">
        <v>15</v>
      </c>
      <c r="B40" s="5">
        <v>1455</v>
      </c>
      <c r="C40" s="6" t="s">
        <v>78</v>
      </c>
      <c r="D40" s="140"/>
      <c r="E40" s="140"/>
      <c r="F40" s="140"/>
      <c r="G40" s="140"/>
      <c r="H40" s="103"/>
      <c r="I40" s="103"/>
      <c r="J40" s="103"/>
      <c r="K40" s="9"/>
      <c r="L40" s="9"/>
      <c r="M40" s="9"/>
      <c r="N40" s="9"/>
      <c r="O40" s="204" t="s">
        <v>688</v>
      </c>
      <c r="P40" s="205"/>
      <c r="Q40" s="205"/>
      <c r="R40" s="205"/>
      <c r="S40" s="205"/>
      <c r="T40" s="205"/>
      <c r="U40" s="205"/>
      <c r="V40" s="205"/>
      <c r="W40" s="205"/>
      <c r="X40" s="205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34"/>
      <c r="AW40" s="30"/>
      <c r="AX40" s="30"/>
      <c r="AY40" s="31"/>
      <c r="AZ40" s="296">
        <f>ROUND(G30,0)+(ROUND(S42*(1+AX36),0))</f>
        <v>918</v>
      </c>
      <c r="BA40" s="22"/>
    </row>
    <row r="41" spans="1:53" ht="17.100000000000001" customHeight="1">
      <c r="A41" s="4">
        <v>15</v>
      </c>
      <c r="B41" s="5">
        <v>1456</v>
      </c>
      <c r="C41" s="6" t="s">
        <v>1022</v>
      </c>
      <c r="D41" s="140"/>
      <c r="E41" s="140"/>
      <c r="F41" s="140"/>
      <c r="G41" s="140"/>
      <c r="H41" s="103"/>
      <c r="I41" s="103"/>
      <c r="J41" s="103"/>
      <c r="K41" s="9"/>
      <c r="L41" s="9"/>
      <c r="M41" s="9"/>
      <c r="N41" s="9"/>
      <c r="O41" s="206"/>
      <c r="P41" s="207"/>
      <c r="Q41" s="207"/>
      <c r="R41" s="207"/>
      <c r="S41" s="207"/>
      <c r="T41" s="207"/>
      <c r="U41" s="207"/>
      <c r="V41" s="207"/>
      <c r="W41" s="207"/>
      <c r="X41" s="207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2636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43"/>
      <c r="AW41" s="141"/>
      <c r="AX41" s="141"/>
      <c r="AY41" s="142"/>
      <c r="AZ41" s="296">
        <f>ROUND(G30*AT41,0)+(ROUND(ROUND(S42*AT41,0)*(1+AX36),0))</f>
        <v>918</v>
      </c>
      <c r="BA41" s="22"/>
    </row>
    <row r="42" spans="1:53" ht="17.100000000000001" customHeight="1">
      <c r="A42" s="4">
        <v>15</v>
      </c>
      <c r="B42" s="5">
        <v>1457</v>
      </c>
      <c r="C42" s="6" t="s">
        <v>1707</v>
      </c>
      <c r="D42" s="140"/>
      <c r="E42" s="140"/>
      <c r="F42" s="140"/>
      <c r="G42" s="140"/>
      <c r="H42" s="103"/>
      <c r="I42" s="103"/>
      <c r="J42" s="103"/>
      <c r="K42" s="9"/>
      <c r="L42" s="9"/>
      <c r="M42" s="9"/>
      <c r="N42" s="9"/>
      <c r="O42" s="109"/>
      <c r="P42" s="104"/>
      <c r="Q42" s="104"/>
      <c r="R42" s="104"/>
      <c r="S42" s="261">
        <v>421</v>
      </c>
      <c r="T42" s="261"/>
      <c r="U42" s="9" t="s">
        <v>394</v>
      </c>
      <c r="V42" s="9"/>
      <c r="W42" s="19"/>
      <c r="X42" s="141"/>
      <c r="Y42" s="141"/>
      <c r="Z42" s="98" t="s">
        <v>2623</v>
      </c>
      <c r="AA42" s="59"/>
      <c r="AB42" s="59"/>
      <c r="AC42" s="59"/>
      <c r="AD42" s="59"/>
      <c r="AE42" s="59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34"/>
      <c r="AW42" s="30"/>
      <c r="AX42" s="30"/>
      <c r="AY42" s="31"/>
      <c r="AZ42" s="296">
        <f>ROUND(G30*AG43,0)+(ROUND(ROUND(S42*AG43,0)*(1+AX36),0))</f>
        <v>643</v>
      </c>
      <c r="BA42" s="22"/>
    </row>
    <row r="43" spans="1:53" ht="17.100000000000001" customHeight="1">
      <c r="A43" s="4">
        <v>15</v>
      </c>
      <c r="B43" s="5">
        <v>1458</v>
      </c>
      <c r="C43" s="6" t="s">
        <v>1708</v>
      </c>
      <c r="D43" s="44"/>
      <c r="E43" s="45"/>
      <c r="F43" s="45"/>
      <c r="G43" s="45"/>
      <c r="H43" s="105"/>
      <c r="I43" s="105"/>
      <c r="J43" s="105"/>
      <c r="K43" s="15"/>
      <c r="L43" s="15"/>
      <c r="M43" s="15"/>
      <c r="N43" s="16"/>
      <c r="O43" s="46"/>
      <c r="P43" s="135"/>
      <c r="Q43" s="135"/>
      <c r="R43" s="135"/>
      <c r="S43" s="135"/>
      <c r="T43" s="135"/>
      <c r="U43" s="135"/>
      <c r="V43" s="135"/>
      <c r="W43" s="135"/>
      <c r="X43" s="135"/>
      <c r="Y43" s="51"/>
      <c r="Z43" s="62" t="s">
        <v>2624</v>
      </c>
      <c r="AA43" s="60"/>
      <c r="AB43" s="60"/>
      <c r="AC43" s="60"/>
      <c r="AD43" s="60"/>
      <c r="AE43" s="60"/>
      <c r="AF43" s="17" t="s">
        <v>2622</v>
      </c>
      <c r="AG43" s="186">
        <v>0.7</v>
      </c>
      <c r="AH43" s="187"/>
      <c r="AI43" s="35" t="s">
        <v>2636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43"/>
      <c r="AW43" s="141"/>
      <c r="AX43" s="141"/>
      <c r="AY43" s="142"/>
      <c r="AZ43" s="296">
        <f>ROUND(ROUND(G30*AG43,0)*AT43,0)+(ROUND(ROUND(ROUND(S42*AG43,0)*AT43,0)*(1+AX36),0))</f>
        <v>643</v>
      </c>
      <c r="BA43" s="22"/>
    </row>
    <row r="44" spans="1:53" ht="17.100000000000001" customHeight="1">
      <c r="A44" s="4">
        <v>15</v>
      </c>
      <c r="B44" s="5">
        <v>1459</v>
      </c>
      <c r="C44" s="6" t="s">
        <v>79</v>
      </c>
      <c r="D44" s="188" t="s">
        <v>151</v>
      </c>
      <c r="E44" s="205"/>
      <c r="F44" s="205"/>
      <c r="G44" s="205"/>
      <c r="H44" s="205"/>
      <c r="I44" s="205"/>
      <c r="J44" s="205"/>
      <c r="K44" s="205"/>
      <c r="L44" s="205"/>
      <c r="M44" s="205"/>
      <c r="N44" s="10"/>
      <c r="O44" s="204" t="s">
        <v>685</v>
      </c>
      <c r="P44" s="205"/>
      <c r="Q44" s="205"/>
      <c r="R44" s="205"/>
      <c r="S44" s="205"/>
      <c r="T44" s="205"/>
      <c r="U44" s="205"/>
      <c r="V44" s="205"/>
      <c r="W44" s="205"/>
      <c r="X44" s="205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34"/>
      <c r="AW44" s="30"/>
      <c r="AX44" s="30"/>
      <c r="AY44" s="31"/>
      <c r="AZ44" s="296">
        <f>ROUND(G46,0)+(ROUND(S46*(1+AX36),0))</f>
        <v>671</v>
      </c>
      <c r="BA44" s="22"/>
    </row>
    <row r="45" spans="1:53" ht="17.100000000000001" customHeight="1">
      <c r="A45" s="4">
        <v>15</v>
      </c>
      <c r="B45" s="5">
        <v>1460</v>
      </c>
      <c r="C45" s="6" t="s">
        <v>1023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102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2636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43"/>
      <c r="AW45" s="141"/>
      <c r="AX45" s="141"/>
      <c r="AY45" s="142"/>
      <c r="AZ45" s="296">
        <f>ROUND(G46*AT45,0)+(ROUND(ROUND(S46*AT45,0)*(1+AX36),0))</f>
        <v>671</v>
      </c>
      <c r="BA45" s="22"/>
    </row>
    <row r="46" spans="1:53" ht="17.100000000000001" customHeight="1">
      <c r="A46" s="4">
        <v>15</v>
      </c>
      <c r="B46" s="5">
        <v>1461</v>
      </c>
      <c r="C46" s="6" t="s">
        <v>1709</v>
      </c>
      <c r="D46" s="139"/>
      <c r="E46" s="140"/>
      <c r="F46" s="104"/>
      <c r="G46" s="297">
        <v>570</v>
      </c>
      <c r="H46" s="297"/>
      <c r="I46" s="9" t="s">
        <v>394</v>
      </c>
      <c r="J46" s="9"/>
      <c r="K46" s="19"/>
      <c r="L46" s="141"/>
      <c r="M46" s="141"/>
      <c r="N46" s="102"/>
      <c r="O46" s="104"/>
      <c r="P46" s="104"/>
      <c r="Q46" s="104"/>
      <c r="R46" s="104"/>
      <c r="S46" s="261">
        <v>81</v>
      </c>
      <c r="T46" s="261"/>
      <c r="U46" s="9" t="s">
        <v>394</v>
      </c>
      <c r="V46" s="104"/>
      <c r="W46" s="19"/>
      <c r="X46" s="141"/>
      <c r="Y46" s="141"/>
      <c r="Z46" s="98" t="s">
        <v>2623</v>
      </c>
      <c r="AA46" s="59"/>
      <c r="AB46" s="59"/>
      <c r="AC46" s="59"/>
      <c r="AD46" s="59"/>
      <c r="AE46" s="59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34"/>
      <c r="AW46" s="30"/>
      <c r="AX46" s="30"/>
      <c r="AY46" s="31"/>
      <c r="AZ46" s="296">
        <f>ROUND(G46*AG47,0)+(ROUND(ROUND(S46*AG47,0)*(1+AX36),0))</f>
        <v>470</v>
      </c>
      <c r="BA46" s="22"/>
    </row>
    <row r="47" spans="1:53" ht="17.100000000000001" customHeight="1">
      <c r="A47" s="4">
        <v>15</v>
      </c>
      <c r="B47" s="5">
        <v>1462</v>
      </c>
      <c r="C47" s="6" t="s">
        <v>1710</v>
      </c>
      <c r="D47" s="139"/>
      <c r="E47" s="140"/>
      <c r="F47" s="140"/>
      <c r="G47" s="104"/>
      <c r="H47" s="104"/>
      <c r="I47" s="104"/>
      <c r="J47" s="104"/>
      <c r="K47" s="104"/>
      <c r="L47" s="104"/>
      <c r="M47" s="104"/>
      <c r="N47" s="13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51"/>
      <c r="Z47" s="62" t="s">
        <v>2624</v>
      </c>
      <c r="AA47" s="60"/>
      <c r="AB47" s="60"/>
      <c r="AC47" s="60"/>
      <c r="AD47" s="60"/>
      <c r="AE47" s="60"/>
      <c r="AF47" s="17" t="s">
        <v>2622</v>
      </c>
      <c r="AG47" s="186">
        <v>0.7</v>
      </c>
      <c r="AH47" s="187"/>
      <c r="AI47" s="35" t="s">
        <v>2636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43"/>
      <c r="AW47" s="141"/>
      <c r="AX47" s="141"/>
      <c r="AY47" s="142"/>
      <c r="AZ47" s="296">
        <f>ROUND(ROUND(G46*AG47,0)*AT47,0)+(ROUND(ROUND(ROUND(S46*AG47,0)*AT47,0)*(1+AX36),0))</f>
        <v>470</v>
      </c>
      <c r="BA47" s="22"/>
    </row>
    <row r="48" spans="1:53" ht="17.100000000000001" customHeight="1">
      <c r="A48" s="4">
        <v>15</v>
      </c>
      <c r="B48" s="5">
        <v>1463</v>
      </c>
      <c r="C48" s="6" t="s">
        <v>80</v>
      </c>
      <c r="D48" s="139"/>
      <c r="E48" s="140"/>
      <c r="F48" s="140"/>
      <c r="G48" s="140"/>
      <c r="H48" s="103"/>
      <c r="I48" s="103"/>
      <c r="J48" s="103"/>
      <c r="K48" s="9"/>
      <c r="L48" s="9"/>
      <c r="M48" s="9"/>
      <c r="N48" s="13"/>
      <c r="O48" s="204" t="s">
        <v>686</v>
      </c>
      <c r="P48" s="205"/>
      <c r="Q48" s="205"/>
      <c r="R48" s="205"/>
      <c r="S48" s="205"/>
      <c r="T48" s="205"/>
      <c r="U48" s="205"/>
      <c r="V48" s="205"/>
      <c r="W48" s="205"/>
      <c r="X48" s="205"/>
      <c r="Y48" s="41"/>
      <c r="Z48" s="11"/>
      <c r="AA48" s="11"/>
      <c r="AB48" s="11"/>
      <c r="AC48" s="11"/>
      <c r="AD48" s="21"/>
      <c r="AE48" s="21"/>
      <c r="AF48" s="11"/>
      <c r="AG48" s="36"/>
      <c r="AH48" s="37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1"/>
      <c r="AT48" s="32"/>
      <c r="AU48" s="33"/>
      <c r="AV48" s="34"/>
      <c r="AW48" s="30"/>
      <c r="AX48" s="30"/>
      <c r="AY48" s="31"/>
      <c r="AZ48" s="296">
        <f>ROUND(G46,0)+(ROUND(S50*(1+AX36),0))</f>
        <v>773</v>
      </c>
      <c r="BA48" s="22"/>
    </row>
    <row r="49" spans="1:53" ht="17.100000000000001" customHeight="1">
      <c r="A49" s="4">
        <v>15</v>
      </c>
      <c r="B49" s="5">
        <v>1464</v>
      </c>
      <c r="C49" s="6" t="s">
        <v>1024</v>
      </c>
      <c r="D49" s="140"/>
      <c r="E49" s="140"/>
      <c r="F49" s="140"/>
      <c r="G49" s="140"/>
      <c r="H49" s="103"/>
      <c r="I49" s="103"/>
      <c r="J49" s="103"/>
      <c r="K49" s="9"/>
      <c r="L49" s="9"/>
      <c r="M49" s="9"/>
      <c r="N49" s="13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142"/>
      <c r="Z49" s="14"/>
      <c r="AA49" s="15"/>
      <c r="AB49" s="15"/>
      <c r="AC49" s="15"/>
      <c r="AD49" s="24"/>
      <c r="AE49" s="24"/>
      <c r="AF49" s="80"/>
      <c r="AG49" s="80"/>
      <c r="AH49" s="83"/>
      <c r="AI49" s="35" t="s">
        <v>2636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7" t="s">
        <v>2622</v>
      </c>
      <c r="AT49" s="186">
        <v>1</v>
      </c>
      <c r="AU49" s="187"/>
      <c r="AV49" s="43"/>
      <c r="AW49" s="141"/>
      <c r="AX49" s="141"/>
      <c r="AY49" s="142"/>
      <c r="AZ49" s="296">
        <f>ROUND(G46*AT49,0)+(ROUND(ROUND(S50*AT49,0)*(1+AX36),0))</f>
        <v>773</v>
      </c>
      <c r="BA49" s="22"/>
    </row>
    <row r="50" spans="1:53" ht="17.100000000000001" customHeight="1">
      <c r="A50" s="4">
        <v>15</v>
      </c>
      <c r="B50" s="5">
        <v>1465</v>
      </c>
      <c r="C50" s="6" t="s">
        <v>1711</v>
      </c>
      <c r="D50" s="140"/>
      <c r="E50" s="140"/>
      <c r="F50" s="140"/>
      <c r="G50" s="140"/>
      <c r="H50" s="103"/>
      <c r="I50" s="103"/>
      <c r="J50" s="103"/>
      <c r="K50" s="9"/>
      <c r="L50" s="9"/>
      <c r="M50" s="9"/>
      <c r="N50" s="13"/>
      <c r="O50" s="104"/>
      <c r="P50" s="104"/>
      <c r="Q50" s="104"/>
      <c r="R50" s="104"/>
      <c r="S50" s="261">
        <v>162</v>
      </c>
      <c r="T50" s="261"/>
      <c r="U50" s="9" t="s">
        <v>394</v>
      </c>
      <c r="V50" s="104"/>
      <c r="W50" s="19"/>
      <c r="X50" s="141"/>
      <c r="Y50" s="141"/>
      <c r="Z50" s="98" t="s">
        <v>2623</v>
      </c>
      <c r="AA50" s="59"/>
      <c r="AB50" s="59"/>
      <c r="AC50" s="59"/>
      <c r="AD50" s="59"/>
      <c r="AE50" s="59"/>
      <c r="AF50" s="9"/>
      <c r="AG50" s="19"/>
      <c r="AH50" s="39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1"/>
      <c r="AT50" s="32"/>
      <c r="AU50" s="33"/>
      <c r="AV50" s="34"/>
      <c r="AW50" s="30"/>
      <c r="AX50" s="30"/>
      <c r="AY50" s="31"/>
      <c r="AZ50" s="296">
        <f>ROUND(G46*AG51,0)+(ROUND(ROUND(S50*AG51,0)*(1+AX36),0))</f>
        <v>540</v>
      </c>
      <c r="BA50" s="22"/>
    </row>
    <row r="51" spans="1:53" ht="17.100000000000001" customHeight="1">
      <c r="A51" s="4">
        <v>15</v>
      </c>
      <c r="B51" s="5">
        <v>1466</v>
      </c>
      <c r="C51" s="6" t="s">
        <v>1712</v>
      </c>
      <c r="D51" s="140"/>
      <c r="E51" s="140"/>
      <c r="F51" s="140"/>
      <c r="G51" s="140"/>
      <c r="H51" s="103"/>
      <c r="I51" s="103"/>
      <c r="J51" s="103"/>
      <c r="K51" s="9"/>
      <c r="L51" s="9"/>
      <c r="M51" s="9"/>
      <c r="N51" s="13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51"/>
      <c r="Z51" s="62" t="s">
        <v>2624</v>
      </c>
      <c r="AA51" s="60"/>
      <c r="AB51" s="60"/>
      <c r="AC51" s="60"/>
      <c r="AD51" s="60"/>
      <c r="AE51" s="60"/>
      <c r="AF51" s="17" t="s">
        <v>2622</v>
      </c>
      <c r="AG51" s="186">
        <v>0.7</v>
      </c>
      <c r="AH51" s="187"/>
      <c r="AI51" s="35" t="s">
        <v>2636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7" t="s">
        <v>2622</v>
      </c>
      <c r="AT51" s="186">
        <v>1</v>
      </c>
      <c r="AU51" s="187"/>
      <c r="AV51" s="43"/>
      <c r="AW51" s="141"/>
      <c r="AX51" s="141"/>
      <c r="AY51" s="142"/>
      <c r="AZ51" s="296">
        <f>ROUND(ROUND(G46*AG51,0)*AT51,0)+(ROUND(ROUND(ROUND(S50*AG51,0)*AT51,0)*(1+AX36),0))</f>
        <v>540</v>
      </c>
      <c r="BA51" s="22"/>
    </row>
    <row r="52" spans="1:53" ht="17.100000000000001" customHeight="1">
      <c r="A52" s="4">
        <v>15</v>
      </c>
      <c r="B52" s="5">
        <v>1467</v>
      </c>
      <c r="C52" s="6" t="s">
        <v>81</v>
      </c>
      <c r="D52" s="140"/>
      <c r="E52" s="140"/>
      <c r="F52" s="140"/>
      <c r="G52" s="140"/>
      <c r="H52" s="103"/>
      <c r="I52" s="103"/>
      <c r="J52" s="103"/>
      <c r="K52" s="9"/>
      <c r="L52" s="9"/>
      <c r="M52" s="9"/>
      <c r="N52" s="9"/>
      <c r="O52" s="204" t="s">
        <v>687</v>
      </c>
      <c r="P52" s="205"/>
      <c r="Q52" s="205"/>
      <c r="R52" s="205"/>
      <c r="S52" s="205"/>
      <c r="T52" s="205"/>
      <c r="U52" s="205"/>
      <c r="V52" s="205"/>
      <c r="W52" s="205"/>
      <c r="X52" s="205"/>
      <c r="Y52" s="41"/>
      <c r="Z52" s="11"/>
      <c r="AA52" s="11"/>
      <c r="AB52" s="11"/>
      <c r="AC52" s="11"/>
      <c r="AD52" s="21"/>
      <c r="AE52" s="21"/>
      <c r="AF52" s="11"/>
      <c r="AG52" s="36"/>
      <c r="AH52" s="37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31"/>
      <c r="AT52" s="32"/>
      <c r="AU52" s="33"/>
      <c r="AV52" s="34"/>
      <c r="AW52" s="30"/>
      <c r="AX52" s="30"/>
      <c r="AY52" s="31"/>
      <c r="AZ52" s="296">
        <f>ROUND(G46,0)+(ROUND(S54*(1+AX36),0))</f>
        <v>874</v>
      </c>
      <c r="BA52" s="22"/>
    </row>
    <row r="53" spans="1:53" ht="17.100000000000001" customHeight="1">
      <c r="A53" s="4">
        <v>15</v>
      </c>
      <c r="B53" s="5">
        <v>1468</v>
      </c>
      <c r="C53" s="6" t="s">
        <v>1025</v>
      </c>
      <c r="D53" s="140"/>
      <c r="E53" s="140"/>
      <c r="F53" s="140"/>
      <c r="G53" s="140"/>
      <c r="H53" s="103"/>
      <c r="I53" s="103"/>
      <c r="J53" s="103"/>
      <c r="K53" s="9"/>
      <c r="L53" s="9"/>
      <c r="M53" s="9"/>
      <c r="N53" s="9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142"/>
      <c r="Z53" s="14"/>
      <c r="AA53" s="15"/>
      <c r="AB53" s="15"/>
      <c r="AC53" s="15"/>
      <c r="AD53" s="24"/>
      <c r="AE53" s="24"/>
      <c r="AF53" s="80"/>
      <c r="AG53" s="80"/>
      <c r="AH53" s="83"/>
      <c r="AI53" s="35" t="s">
        <v>2636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7" t="s">
        <v>2622</v>
      </c>
      <c r="AT53" s="186">
        <v>1</v>
      </c>
      <c r="AU53" s="187"/>
      <c r="AV53" s="43"/>
      <c r="AW53" s="141"/>
      <c r="AX53" s="141"/>
      <c r="AY53" s="142"/>
      <c r="AZ53" s="296">
        <f>ROUND(G46*AT53,0)+(ROUND(ROUND(S54*AT53,0)*(1+AX36),0))</f>
        <v>874</v>
      </c>
      <c r="BA53" s="22"/>
    </row>
    <row r="54" spans="1:53" ht="17.100000000000001" customHeight="1">
      <c r="A54" s="4">
        <v>15</v>
      </c>
      <c r="B54" s="5">
        <v>1469</v>
      </c>
      <c r="C54" s="6" t="s">
        <v>1713</v>
      </c>
      <c r="D54" s="140"/>
      <c r="E54" s="140"/>
      <c r="F54" s="140"/>
      <c r="G54" s="140"/>
      <c r="H54" s="103"/>
      <c r="I54" s="103"/>
      <c r="J54" s="103"/>
      <c r="K54" s="9"/>
      <c r="L54" s="9"/>
      <c r="M54" s="9"/>
      <c r="N54" s="9"/>
      <c r="O54" s="109"/>
      <c r="P54" s="104"/>
      <c r="Q54" s="104"/>
      <c r="R54" s="104"/>
      <c r="S54" s="261">
        <v>243</v>
      </c>
      <c r="T54" s="261"/>
      <c r="U54" s="9" t="s">
        <v>394</v>
      </c>
      <c r="V54" s="104"/>
      <c r="W54" s="19"/>
      <c r="X54" s="141"/>
      <c r="Y54" s="141"/>
      <c r="Z54" s="98" t="s">
        <v>2623</v>
      </c>
      <c r="AA54" s="59"/>
      <c r="AB54" s="59"/>
      <c r="AC54" s="59"/>
      <c r="AD54" s="59"/>
      <c r="AE54" s="59"/>
      <c r="AF54" s="9"/>
      <c r="AG54" s="19"/>
      <c r="AH54" s="39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31"/>
      <c r="AT54" s="32"/>
      <c r="AU54" s="33"/>
      <c r="AV54" s="34"/>
      <c r="AW54" s="30"/>
      <c r="AX54" s="30"/>
      <c r="AY54" s="31"/>
      <c r="AZ54" s="296">
        <f>ROUND(G46*AG55,0)+(ROUND(ROUND(S54*AG55,0)*(1+AX36),0))</f>
        <v>612</v>
      </c>
      <c r="BA54" s="22"/>
    </row>
    <row r="55" spans="1:53" ht="17.100000000000001" customHeight="1">
      <c r="A55" s="4">
        <v>15</v>
      </c>
      <c r="B55" s="5">
        <v>1470</v>
      </c>
      <c r="C55" s="6" t="s">
        <v>1714</v>
      </c>
      <c r="D55" s="44"/>
      <c r="E55" s="45"/>
      <c r="F55" s="45"/>
      <c r="G55" s="45"/>
      <c r="H55" s="105"/>
      <c r="I55" s="105"/>
      <c r="J55" s="105"/>
      <c r="K55" s="15"/>
      <c r="L55" s="15"/>
      <c r="M55" s="15"/>
      <c r="N55" s="16"/>
      <c r="O55" s="46"/>
      <c r="P55" s="135"/>
      <c r="Q55" s="135"/>
      <c r="R55" s="135"/>
      <c r="S55" s="135"/>
      <c r="T55" s="135"/>
      <c r="U55" s="135"/>
      <c r="V55" s="135"/>
      <c r="W55" s="135"/>
      <c r="X55" s="135"/>
      <c r="Y55" s="51"/>
      <c r="Z55" s="62" t="s">
        <v>2624</v>
      </c>
      <c r="AA55" s="60"/>
      <c r="AB55" s="60"/>
      <c r="AC55" s="60"/>
      <c r="AD55" s="60"/>
      <c r="AE55" s="60"/>
      <c r="AF55" s="17" t="s">
        <v>2622</v>
      </c>
      <c r="AG55" s="186">
        <v>0.7</v>
      </c>
      <c r="AH55" s="187"/>
      <c r="AI55" s="35" t="s">
        <v>2636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7" t="s">
        <v>2622</v>
      </c>
      <c r="AT55" s="186">
        <v>1</v>
      </c>
      <c r="AU55" s="187"/>
      <c r="AV55" s="43"/>
      <c r="AW55" s="141"/>
      <c r="AX55" s="141"/>
      <c r="AY55" s="142"/>
      <c r="AZ55" s="296">
        <f>ROUND(ROUND(G46*AG55,0)*AT55,0)+(ROUND(ROUND(ROUND(S54*AG55,0)*AT55,0)*(1+AX36),0))</f>
        <v>612</v>
      </c>
      <c r="BA55" s="22"/>
    </row>
    <row r="56" spans="1:53" ht="17.100000000000001" customHeight="1">
      <c r="A56" s="4">
        <v>15</v>
      </c>
      <c r="B56" s="5">
        <v>1471</v>
      </c>
      <c r="C56" s="6" t="s">
        <v>84</v>
      </c>
      <c r="D56" s="188" t="s">
        <v>152</v>
      </c>
      <c r="E56" s="205"/>
      <c r="F56" s="205"/>
      <c r="G56" s="205"/>
      <c r="H56" s="205"/>
      <c r="I56" s="205"/>
      <c r="J56" s="205"/>
      <c r="K56" s="205"/>
      <c r="L56" s="205"/>
      <c r="M56" s="205"/>
      <c r="N56" s="10"/>
      <c r="O56" s="204" t="s">
        <v>685</v>
      </c>
      <c r="P56" s="205"/>
      <c r="Q56" s="205"/>
      <c r="R56" s="205"/>
      <c r="S56" s="205"/>
      <c r="T56" s="205"/>
      <c r="U56" s="205"/>
      <c r="V56" s="205"/>
      <c r="W56" s="205"/>
      <c r="X56" s="205"/>
      <c r="Y56" s="41"/>
      <c r="Z56" s="11"/>
      <c r="AA56" s="11"/>
      <c r="AB56" s="11"/>
      <c r="AC56" s="11"/>
      <c r="AD56" s="21"/>
      <c r="AE56" s="21"/>
      <c r="AF56" s="11"/>
      <c r="AG56" s="36"/>
      <c r="AH56" s="37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1"/>
      <c r="AT56" s="32"/>
      <c r="AU56" s="33"/>
      <c r="AV56" s="34"/>
      <c r="AW56" s="30"/>
      <c r="AX56" s="30"/>
      <c r="AY56" s="31"/>
      <c r="AZ56" s="296">
        <f>ROUND(G58,0)+(ROUND(S58*(1+AX36),0))</f>
        <v>752</v>
      </c>
      <c r="BA56" s="22"/>
    </row>
    <row r="57" spans="1:53" ht="17.100000000000001" customHeight="1">
      <c r="A57" s="4">
        <v>15</v>
      </c>
      <c r="B57" s="5">
        <v>1472</v>
      </c>
      <c r="C57" s="6" t="s">
        <v>1026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102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142"/>
      <c r="Z57" s="14"/>
      <c r="AA57" s="15"/>
      <c r="AB57" s="15"/>
      <c r="AC57" s="15"/>
      <c r="AD57" s="24"/>
      <c r="AE57" s="24"/>
      <c r="AF57" s="80"/>
      <c r="AG57" s="80"/>
      <c r="AH57" s="83"/>
      <c r="AI57" s="35" t="s">
        <v>2636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7" t="s">
        <v>2622</v>
      </c>
      <c r="AT57" s="186">
        <v>1</v>
      </c>
      <c r="AU57" s="187"/>
      <c r="AV57" s="43"/>
      <c r="AW57" s="141"/>
      <c r="AX57" s="141"/>
      <c r="AY57" s="142"/>
      <c r="AZ57" s="296">
        <f>ROUND(G58*AT57,0)+(ROUND(ROUND(S58*AT57,0)*(1+AX36),0))</f>
        <v>752</v>
      </c>
      <c r="BA57" s="22"/>
    </row>
    <row r="58" spans="1:53" ht="17.100000000000001" customHeight="1">
      <c r="A58" s="4">
        <v>15</v>
      </c>
      <c r="B58" s="5">
        <v>1473</v>
      </c>
      <c r="C58" s="6" t="s">
        <v>1715</v>
      </c>
      <c r="D58" s="139"/>
      <c r="E58" s="140"/>
      <c r="F58" s="104"/>
      <c r="G58" s="297">
        <v>651</v>
      </c>
      <c r="H58" s="297"/>
      <c r="I58" s="9" t="s">
        <v>394</v>
      </c>
      <c r="J58" s="9"/>
      <c r="K58" s="19"/>
      <c r="L58" s="141"/>
      <c r="M58" s="141"/>
      <c r="N58" s="102"/>
      <c r="O58" s="104"/>
      <c r="P58" s="104"/>
      <c r="Q58" s="104"/>
      <c r="R58" s="104"/>
      <c r="S58" s="261">
        <v>81</v>
      </c>
      <c r="T58" s="261"/>
      <c r="U58" s="9" t="s">
        <v>394</v>
      </c>
      <c r="V58" s="104"/>
      <c r="W58" s="19"/>
      <c r="X58" s="141"/>
      <c r="Y58" s="141"/>
      <c r="Z58" s="98" t="s">
        <v>2623</v>
      </c>
      <c r="AA58" s="59"/>
      <c r="AB58" s="59"/>
      <c r="AC58" s="59"/>
      <c r="AD58" s="59"/>
      <c r="AE58" s="59"/>
      <c r="AF58" s="9"/>
      <c r="AG58" s="19"/>
      <c r="AH58" s="3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31"/>
      <c r="AT58" s="32"/>
      <c r="AU58" s="33"/>
      <c r="AV58" s="34"/>
      <c r="AW58" s="30"/>
      <c r="AX58" s="30"/>
      <c r="AY58" s="31"/>
      <c r="AZ58" s="296">
        <f>ROUND(G58*AG59,0)+(ROUND(ROUND(S58*AG59,0)*(1+AX36),0))</f>
        <v>527</v>
      </c>
      <c r="BA58" s="22"/>
    </row>
    <row r="59" spans="1:53" ht="17.100000000000001" customHeight="1">
      <c r="A59" s="4">
        <v>15</v>
      </c>
      <c r="B59" s="5">
        <v>1474</v>
      </c>
      <c r="C59" s="6" t="s">
        <v>1716</v>
      </c>
      <c r="D59" s="139"/>
      <c r="E59" s="140"/>
      <c r="F59" s="140"/>
      <c r="G59" s="104"/>
      <c r="H59" s="104"/>
      <c r="I59" s="104"/>
      <c r="J59" s="104"/>
      <c r="K59" s="104"/>
      <c r="L59" s="104"/>
      <c r="M59" s="104"/>
      <c r="N59" s="13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51"/>
      <c r="Z59" s="62" t="s">
        <v>2624</v>
      </c>
      <c r="AA59" s="60"/>
      <c r="AB59" s="60"/>
      <c r="AC59" s="60"/>
      <c r="AD59" s="60"/>
      <c r="AE59" s="60"/>
      <c r="AF59" s="17" t="s">
        <v>2622</v>
      </c>
      <c r="AG59" s="186">
        <v>0.7</v>
      </c>
      <c r="AH59" s="187"/>
      <c r="AI59" s="35" t="s">
        <v>2636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7" t="s">
        <v>2622</v>
      </c>
      <c r="AT59" s="186">
        <v>1</v>
      </c>
      <c r="AU59" s="187"/>
      <c r="AV59" s="43"/>
      <c r="AW59" s="141"/>
      <c r="AX59" s="141"/>
      <c r="AY59" s="142"/>
      <c r="AZ59" s="296">
        <f>ROUND(ROUND(G58*AG59,0)*AT59,0)+(ROUND(ROUND(ROUND(S58*AG59,0)*AT59,0)*(1+AX36),0))</f>
        <v>527</v>
      </c>
      <c r="BA59" s="22"/>
    </row>
    <row r="60" spans="1:53" ht="17.100000000000001" customHeight="1">
      <c r="A60" s="4">
        <v>15</v>
      </c>
      <c r="B60" s="5">
        <v>1475</v>
      </c>
      <c r="C60" s="6" t="s">
        <v>85</v>
      </c>
      <c r="D60" s="139"/>
      <c r="E60" s="140"/>
      <c r="F60" s="140"/>
      <c r="G60" s="140"/>
      <c r="H60" s="103"/>
      <c r="I60" s="103"/>
      <c r="J60" s="103"/>
      <c r="K60" s="9"/>
      <c r="L60" s="9"/>
      <c r="M60" s="9"/>
      <c r="N60" s="13"/>
      <c r="O60" s="204" t="s">
        <v>686</v>
      </c>
      <c r="P60" s="205"/>
      <c r="Q60" s="205"/>
      <c r="R60" s="205"/>
      <c r="S60" s="205"/>
      <c r="T60" s="205"/>
      <c r="U60" s="205"/>
      <c r="V60" s="205"/>
      <c r="W60" s="205"/>
      <c r="X60" s="205"/>
      <c r="Y60" s="41"/>
      <c r="Z60" s="11"/>
      <c r="AA60" s="11"/>
      <c r="AB60" s="11"/>
      <c r="AC60" s="11"/>
      <c r="AD60" s="21"/>
      <c r="AE60" s="21"/>
      <c r="AF60" s="11"/>
      <c r="AG60" s="36"/>
      <c r="AH60" s="37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31"/>
      <c r="AT60" s="32"/>
      <c r="AU60" s="33"/>
      <c r="AV60" s="34"/>
      <c r="AW60" s="30"/>
      <c r="AX60" s="30"/>
      <c r="AY60" s="31"/>
      <c r="AZ60" s="296">
        <f>ROUND(G58,0)+(ROUND(S62*(1+AX36),0))</f>
        <v>854</v>
      </c>
      <c r="BA60" s="22"/>
    </row>
    <row r="61" spans="1:53" ht="17.100000000000001" customHeight="1">
      <c r="A61" s="4">
        <v>15</v>
      </c>
      <c r="B61" s="5">
        <v>1476</v>
      </c>
      <c r="C61" s="6" t="s">
        <v>939</v>
      </c>
      <c r="D61" s="140"/>
      <c r="E61" s="140"/>
      <c r="F61" s="140"/>
      <c r="G61" s="140"/>
      <c r="H61" s="103"/>
      <c r="I61" s="103"/>
      <c r="J61" s="103"/>
      <c r="K61" s="9"/>
      <c r="L61" s="9"/>
      <c r="M61" s="9"/>
      <c r="N61" s="13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142"/>
      <c r="Z61" s="14"/>
      <c r="AA61" s="15"/>
      <c r="AB61" s="15"/>
      <c r="AC61" s="15"/>
      <c r="AD61" s="24"/>
      <c r="AE61" s="24"/>
      <c r="AF61" s="80"/>
      <c r="AG61" s="80"/>
      <c r="AH61" s="83"/>
      <c r="AI61" s="35" t="s">
        <v>2636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2622</v>
      </c>
      <c r="AT61" s="186">
        <v>1</v>
      </c>
      <c r="AU61" s="187"/>
      <c r="AV61" s="43"/>
      <c r="AW61" s="141"/>
      <c r="AX61" s="141"/>
      <c r="AY61" s="142"/>
      <c r="AZ61" s="296">
        <f>ROUND(G58*AT61,0)+(ROUND(ROUND(S62*AT61,0)*(1+AX36),0))</f>
        <v>854</v>
      </c>
      <c r="BA61" s="22"/>
    </row>
    <row r="62" spans="1:53" ht="17.100000000000001" customHeight="1">
      <c r="A62" s="4">
        <v>15</v>
      </c>
      <c r="B62" s="5">
        <v>1477</v>
      </c>
      <c r="C62" s="6" t="s">
        <v>1717</v>
      </c>
      <c r="D62" s="140"/>
      <c r="E62" s="140"/>
      <c r="F62" s="140"/>
      <c r="G62" s="140"/>
      <c r="H62" s="103"/>
      <c r="I62" s="103"/>
      <c r="J62" s="103"/>
      <c r="K62" s="9"/>
      <c r="L62" s="9"/>
      <c r="M62" s="9"/>
      <c r="N62" s="13"/>
      <c r="O62" s="104"/>
      <c r="P62" s="104"/>
      <c r="Q62" s="104"/>
      <c r="R62" s="104"/>
      <c r="S62" s="261">
        <v>162</v>
      </c>
      <c r="T62" s="261"/>
      <c r="U62" s="9" t="s">
        <v>394</v>
      </c>
      <c r="V62" s="104"/>
      <c r="W62" s="19"/>
      <c r="X62" s="141"/>
      <c r="Y62" s="141"/>
      <c r="Z62" s="98" t="s">
        <v>2623</v>
      </c>
      <c r="AA62" s="59"/>
      <c r="AB62" s="59"/>
      <c r="AC62" s="59"/>
      <c r="AD62" s="59"/>
      <c r="AE62" s="59"/>
      <c r="AF62" s="9"/>
      <c r="AG62" s="19"/>
      <c r="AH62" s="3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31"/>
      <c r="AT62" s="32"/>
      <c r="AU62" s="33"/>
      <c r="AV62" s="34"/>
      <c r="AW62" s="30"/>
      <c r="AX62" s="30"/>
      <c r="AY62" s="31"/>
      <c r="AZ62" s="296">
        <f>ROUND(G58*AG63,0)+(ROUND(ROUND(S62*AG63,0)*(1+AX36),0))</f>
        <v>597</v>
      </c>
      <c r="BA62" s="22"/>
    </row>
    <row r="63" spans="1:53" ht="17.100000000000001" customHeight="1">
      <c r="A63" s="4">
        <v>15</v>
      </c>
      <c r="B63" s="5">
        <v>1478</v>
      </c>
      <c r="C63" s="6" t="s">
        <v>1718</v>
      </c>
      <c r="D63" s="44"/>
      <c r="E63" s="45"/>
      <c r="F63" s="45"/>
      <c r="G63" s="45"/>
      <c r="H63" s="105"/>
      <c r="I63" s="105"/>
      <c r="J63" s="105"/>
      <c r="K63" s="15"/>
      <c r="L63" s="15"/>
      <c r="M63" s="15"/>
      <c r="N63" s="16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51"/>
      <c r="Z63" s="62" t="s">
        <v>2624</v>
      </c>
      <c r="AA63" s="60"/>
      <c r="AB63" s="60"/>
      <c r="AC63" s="60"/>
      <c r="AD63" s="60"/>
      <c r="AE63" s="60"/>
      <c r="AF63" s="17" t="s">
        <v>2622</v>
      </c>
      <c r="AG63" s="186">
        <v>0.7</v>
      </c>
      <c r="AH63" s="187"/>
      <c r="AI63" s="35" t="s">
        <v>2636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2622</v>
      </c>
      <c r="AT63" s="186">
        <v>1</v>
      </c>
      <c r="AU63" s="187"/>
      <c r="AV63" s="43"/>
      <c r="AW63" s="141"/>
      <c r="AX63" s="141"/>
      <c r="AY63" s="142"/>
      <c r="AZ63" s="296">
        <f>ROUND(ROUND(G58*AG63,0)*AT63,0)+(ROUND(ROUND(ROUND(S62*AG63,0)*AT63,0)*(1+AX36),0))</f>
        <v>597</v>
      </c>
      <c r="BA63" s="22"/>
    </row>
    <row r="64" spans="1:53" ht="17.100000000000001" customHeight="1">
      <c r="A64" s="4">
        <v>15</v>
      </c>
      <c r="B64" s="5">
        <v>1479</v>
      </c>
      <c r="C64" s="6" t="s">
        <v>86</v>
      </c>
      <c r="D64" s="188" t="s">
        <v>153</v>
      </c>
      <c r="E64" s="205"/>
      <c r="F64" s="205"/>
      <c r="G64" s="205"/>
      <c r="H64" s="205"/>
      <c r="I64" s="205"/>
      <c r="J64" s="205"/>
      <c r="K64" s="205"/>
      <c r="L64" s="205"/>
      <c r="M64" s="205"/>
      <c r="N64" s="10"/>
      <c r="O64" s="204" t="s">
        <v>685</v>
      </c>
      <c r="P64" s="205"/>
      <c r="Q64" s="205"/>
      <c r="R64" s="205"/>
      <c r="S64" s="205"/>
      <c r="T64" s="205"/>
      <c r="U64" s="205"/>
      <c r="V64" s="205"/>
      <c r="W64" s="205"/>
      <c r="X64" s="205"/>
      <c r="Y64" s="41"/>
      <c r="Z64" s="11"/>
      <c r="AA64" s="11"/>
      <c r="AB64" s="11"/>
      <c r="AC64" s="11"/>
      <c r="AD64" s="21"/>
      <c r="AE64" s="21"/>
      <c r="AF64" s="11"/>
      <c r="AG64" s="36"/>
      <c r="AH64" s="37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31"/>
      <c r="AT64" s="32"/>
      <c r="AU64" s="33"/>
      <c r="AV64" s="34"/>
      <c r="AW64" s="30"/>
      <c r="AX64" s="30"/>
      <c r="AY64" s="31"/>
      <c r="AZ64" s="296">
        <f>ROUND(G66,0)+(ROUND(S66*(1+AX36),0))</f>
        <v>833</v>
      </c>
      <c r="BA64" s="22"/>
    </row>
    <row r="65" spans="1:54" ht="17.100000000000001" customHeight="1">
      <c r="A65" s="4">
        <v>15</v>
      </c>
      <c r="B65" s="5">
        <v>1480</v>
      </c>
      <c r="C65" s="6" t="s">
        <v>940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102"/>
      <c r="O65" s="206"/>
      <c r="P65" s="207"/>
      <c r="Q65" s="207"/>
      <c r="R65" s="207"/>
      <c r="S65" s="207"/>
      <c r="T65" s="207"/>
      <c r="U65" s="207"/>
      <c r="V65" s="207"/>
      <c r="W65" s="207"/>
      <c r="X65" s="207"/>
      <c r="Y65" s="142"/>
      <c r="Z65" s="14"/>
      <c r="AA65" s="15"/>
      <c r="AB65" s="15"/>
      <c r="AC65" s="15"/>
      <c r="AD65" s="24"/>
      <c r="AE65" s="24"/>
      <c r="AF65" s="80"/>
      <c r="AG65" s="80"/>
      <c r="AH65" s="83"/>
      <c r="AI65" s="35" t="s">
        <v>2636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2622</v>
      </c>
      <c r="AT65" s="186">
        <v>1</v>
      </c>
      <c r="AU65" s="187"/>
      <c r="AV65" s="43"/>
      <c r="AW65" s="141"/>
      <c r="AX65" s="141"/>
      <c r="AY65" s="142"/>
      <c r="AZ65" s="296">
        <f>ROUND(G66*AT65,0)+(ROUND(ROUND(S66*AT65,0)*(1+AX36),0))</f>
        <v>833</v>
      </c>
      <c r="BA65" s="22"/>
    </row>
    <row r="66" spans="1:54" ht="17.100000000000001" customHeight="1">
      <c r="A66" s="4">
        <v>15</v>
      </c>
      <c r="B66" s="5">
        <v>1481</v>
      </c>
      <c r="C66" s="6" t="s">
        <v>1719</v>
      </c>
      <c r="D66" s="139"/>
      <c r="E66" s="140"/>
      <c r="F66" s="104"/>
      <c r="G66" s="297">
        <v>732</v>
      </c>
      <c r="H66" s="297"/>
      <c r="I66" s="9" t="s">
        <v>394</v>
      </c>
      <c r="J66" s="9"/>
      <c r="K66" s="19"/>
      <c r="L66" s="141"/>
      <c r="M66" s="141"/>
      <c r="N66" s="102"/>
      <c r="O66" s="104"/>
      <c r="P66" s="104"/>
      <c r="Q66" s="104"/>
      <c r="R66" s="104"/>
      <c r="S66" s="261">
        <v>81</v>
      </c>
      <c r="T66" s="261"/>
      <c r="U66" s="9" t="s">
        <v>394</v>
      </c>
      <c r="V66" s="104"/>
      <c r="W66" s="19"/>
      <c r="X66" s="141"/>
      <c r="Y66" s="141"/>
      <c r="Z66" s="98" t="s">
        <v>2623</v>
      </c>
      <c r="AA66" s="59"/>
      <c r="AB66" s="59"/>
      <c r="AC66" s="59"/>
      <c r="AD66" s="59"/>
      <c r="AE66" s="59"/>
      <c r="AF66" s="9"/>
      <c r="AG66" s="19"/>
      <c r="AH66" s="3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1"/>
      <c r="AT66" s="32"/>
      <c r="AU66" s="33"/>
      <c r="AV66" s="34"/>
      <c r="AW66" s="30"/>
      <c r="AX66" s="30"/>
      <c r="AY66" s="31"/>
      <c r="AZ66" s="296">
        <f>ROUND(G66*AG67,0)+(ROUND(ROUND(S66*AG67,0)*(1+AX36),0))</f>
        <v>583</v>
      </c>
      <c r="BA66" s="22"/>
    </row>
    <row r="67" spans="1:54" ht="17.100000000000001" customHeight="1">
      <c r="A67" s="4">
        <v>15</v>
      </c>
      <c r="B67" s="5">
        <v>1482</v>
      </c>
      <c r="C67" s="6" t="s">
        <v>1720</v>
      </c>
      <c r="D67" s="44"/>
      <c r="E67" s="45"/>
      <c r="F67" s="45"/>
      <c r="G67" s="106"/>
      <c r="H67" s="106"/>
      <c r="I67" s="106"/>
      <c r="J67" s="106"/>
      <c r="K67" s="106"/>
      <c r="L67" s="106"/>
      <c r="M67" s="106"/>
      <c r="N67" s="1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52"/>
      <c r="Z67" s="62" t="s">
        <v>2624</v>
      </c>
      <c r="AA67" s="60"/>
      <c r="AB67" s="60"/>
      <c r="AC67" s="60"/>
      <c r="AD67" s="60"/>
      <c r="AE67" s="60"/>
      <c r="AF67" s="17" t="s">
        <v>2622</v>
      </c>
      <c r="AG67" s="186">
        <v>0.7</v>
      </c>
      <c r="AH67" s="187"/>
      <c r="AI67" s="35" t="s">
        <v>2636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7" t="s">
        <v>2622</v>
      </c>
      <c r="AT67" s="186">
        <v>1</v>
      </c>
      <c r="AU67" s="187"/>
      <c r="AV67" s="46"/>
      <c r="AW67" s="135"/>
      <c r="AX67" s="135"/>
      <c r="AY67" s="136"/>
      <c r="AZ67" s="18">
        <f>ROUND(ROUND(G66*AG67,0)*AT67,0)+(ROUND(ROUND(ROUND(S66*AG67,0)*AT67,0)*(1+AX36),0))</f>
        <v>583</v>
      </c>
      <c r="BA67" s="183"/>
    </row>
    <row r="68" spans="1:54" ht="17.100000000000001" customHeight="1">
      <c r="A68" s="72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54" ht="17.100000000000001" customHeight="1">
      <c r="A69" s="72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54" ht="17.100000000000001" customHeight="1">
      <c r="A70" s="72"/>
      <c r="B70" s="72" t="s">
        <v>962</v>
      </c>
    </row>
    <row r="71" spans="1:54" ht="17.100000000000001" customHeight="1">
      <c r="A71" s="1" t="s">
        <v>2626</v>
      </c>
      <c r="B71" s="73"/>
      <c r="C71" s="155" t="s">
        <v>387</v>
      </c>
      <c r="D71" s="74"/>
      <c r="E71" s="75"/>
      <c r="F71" s="75"/>
      <c r="G71" s="75"/>
      <c r="H71" s="75"/>
      <c r="I71" s="75"/>
      <c r="J71" s="75"/>
      <c r="K71" s="11"/>
      <c r="L71" s="11"/>
      <c r="M71" s="11"/>
      <c r="N71" s="11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211" t="s">
        <v>2627</v>
      </c>
      <c r="AA71" s="211"/>
      <c r="AB71" s="211"/>
      <c r="AC71" s="211"/>
      <c r="AD71" s="7"/>
      <c r="AE71" s="76"/>
      <c r="AF71" s="75"/>
      <c r="AG71" s="76"/>
      <c r="AH71" s="76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184" t="s">
        <v>388</v>
      </c>
      <c r="BA71" s="184" t="s">
        <v>389</v>
      </c>
      <c r="BB71" s="77"/>
    </row>
    <row r="72" spans="1:54" ht="17.100000000000001" customHeight="1">
      <c r="A72" s="2" t="s">
        <v>390</v>
      </c>
      <c r="B72" s="3" t="s">
        <v>391</v>
      </c>
      <c r="C72" s="16"/>
      <c r="D72" s="116"/>
      <c r="E72" s="99"/>
      <c r="F72" s="298" t="s">
        <v>2637</v>
      </c>
      <c r="G72" s="298"/>
      <c r="H72" s="99"/>
      <c r="I72" s="73"/>
      <c r="J72" s="99"/>
      <c r="K72" s="12"/>
      <c r="L72" s="298" t="s">
        <v>2638</v>
      </c>
      <c r="M72" s="298"/>
      <c r="N72" s="12"/>
      <c r="O72" s="73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15"/>
      <c r="AA72" s="80"/>
      <c r="AB72" s="80"/>
      <c r="AC72" s="80"/>
      <c r="AD72" s="80"/>
      <c r="AE72" s="81"/>
      <c r="AF72" s="80"/>
      <c r="AG72" s="81"/>
      <c r="AH72" s="81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185" t="s">
        <v>392</v>
      </c>
      <c r="BA72" s="185" t="s">
        <v>393</v>
      </c>
      <c r="BB72" s="77"/>
    </row>
    <row r="73" spans="1:54" ht="17.100000000000001" customHeight="1">
      <c r="A73" s="4">
        <v>15</v>
      </c>
      <c r="B73" s="5">
        <v>1483</v>
      </c>
      <c r="C73" s="6" t="s">
        <v>763</v>
      </c>
      <c r="D73" s="188" t="s">
        <v>690</v>
      </c>
      <c r="E73" s="205"/>
      <c r="F73" s="205"/>
      <c r="G73" s="205"/>
      <c r="H73" s="205"/>
      <c r="I73" s="217"/>
      <c r="J73" s="192" t="s">
        <v>905</v>
      </c>
      <c r="K73" s="227"/>
      <c r="L73" s="227"/>
      <c r="M73" s="227"/>
      <c r="N73" s="227"/>
      <c r="O73" s="227"/>
      <c r="P73" s="204" t="s">
        <v>691</v>
      </c>
      <c r="Q73" s="205"/>
      <c r="R73" s="205"/>
      <c r="S73" s="205"/>
      <c r="T73" s="205"/>
      <c r="U73" s="217"/>
      <c r="V73" s="11"/>
      <c r="W73" s="11"/>
      <c r="X73" s="11"/>
      <c r="Y73" s="11"/>
      <c r="Z73" s="21"/>
      <c r="AA73" s="21"/>
      <c r="AB73" s="11"/>
      <c r="AC73" s="36"/>
      <c r="AD73" s="37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31"/>
      <c r="AP73" s="32"/>
      <c r="AQ73" s="33"/>
      <c r="AR73" s="221" t="s">
        <v>1206</v>
      </c>
      <c r="AS73" s="222"/>
      <c r="AT73" s="222"/>
      <c r="AU73" s="223"/>
      <c r="AV73" s="214" t="s">
        <v>443</v>
      </c>
      <c r="AW73" s="215"/>
      <c r="AX73" s="215"/>
      <c r="AY73" s="216"/>
      <c r="AZ73" s="296">
        <f>ROUND(E75*(1+AT75),0)+(ROUND(K75*(1+AX75),0))+(ROUND(R75,0))</f>
        <v>1058</v>
      </c>
      <c r="BA73" s="182" t="s">
        <v>2613</v>
      </c>
    </row>
    <row r="74" spans="1:54" ht="17.100000000000001" customHeight="1">
      <c r="A74" s="4">
        <v>15</v>
      </c>
      <c r="B74" s="5">
        <v>1484</v>
      </c>
      <c r="C74" s="6" t="s">
        <v>764</v>
      </c>
      <c r="D74" s="206"/>
      <c r="E74" s="207"/>
      <c r="F74" s="207"/>
      <c r="G74" s="207"/>
      <c r="H74" s="207"/>
      <c r="I74" s="218"/>
      <c r="J74" s="228"/>
      <c r="K74" s="229"/>
      <c r="L74" s="229"/>
      <c r="M74" s="229"/>
      <c r="N74" s="229"/>
      <c r="O74" s="229"/>
      <c r="P74" s="206"/>
      <c r="Q74" s="207"/>
      <c r="R74" s="207"/>
      <c r="S74" s="207"/>
      <c r="T74" s="207"/>
      <c r="U74" s="218"/>
      <c r="V74" s="14"/>
      <c r="W74" s="15"/>
      <c r="X74" s="15"/>
      <c r="Y74" s="15"/>
      <c r="Z74" s="24"/>
      <c r="AA74" s="24"/>
      <c r="AB74" s="80"/>
      <c r="AC74" s="80"/>
      <c r="AD74" s="83"/>
      <c r="AE74" s="35" t="s">
        <v>2636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7" t="s">
        <v>2622</v>
      </c>
      <c r="AP74" s="186">
        <v>1</v>
      </c>
      <c r="AQ74" s="187"/>
      <c r="AR74" s="224"/>
      <c r="AS74" s="225"/>
      <c r="AT74" s="225"/>
      <c r="AU74" s="226"/>
      <c r="AV74" s="208"/>
      <c r="AW74" s="209"/>
      <c r="AX74" s="209"/>
      <c r="AY74" s="210"/>
      <c r="AZ74" s="296">
        <f>ROUND(ROUND(E75*AP74,0)*(1+AT75),0)+(ROUND(ROUND(K75*AP74,0)*(1+AX75),0))+(ROUND(R75*AP74,0))</f>
        <v>1058</v>
      </c>
      <c r="BA74" s="22"/>
    </row>
    <row r="75" spans="1:54" ht="17.100000000000001" customHeight="1">
      <c r="A75" s="4">
        <v>15</v>
      </c>
      <c r="B75" s="5">
        <v>1485</v>
      </c>
      <c r="C75" s="6" t="s">
        <v>1721</v>
      </c>
      <c r="D75" s="139"/>
      <c r="E75" s="261">
        <v>248</v>
      </c>
      <c r="F75" s="261"/>
      <c r="G75" s="9" t="s">
        <v>394</v>
      </c>
      <c r="H75" s="104"/>
      <c r="I75" s="102"/>
      <c r="J75" s="19"/>
      <c r="K75" s="261">
        <v>484</v>
      </c>
      <c r="L75" s="261"/>
      <c r="M75" s="9" t="s">
        <v>394</v>
      </c>
      <c r="N75" s="104"/>
      <c r="O75" s="104"/>
      <c r="P75" s="109"/>
      <c r="Q75" s="104"/>
      <c r="R75" s="261">
        <v>81</v>
      </c>
      <c r="S75" s="261"/>
      <c r="T75" s="9" t="s">
        <v>394</v>
      </c>
      <c r="U75" s="104"/>
      <c r="V75" s="98" t="s">
        <v>2623</v>
      </c>
      <c r="W75" s="61"/>
      <c r="X75" s="61"/>
      <c r="Y75" s="61"/>
      <c r="Z75" s="61"/>
      <c r="AA75" s="61"/>
      <c r="AB75" s="9"/>
      <c r="AC75" s="19"/>
      <c r="AD75" s="39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31"/>
      <c r="AP75" s="32"/>
      <c r="AQ75" s="33"/>
      <c r="AR75" s="85" t="s">
        <v>2637</v>
      </c>
      <c r="AS75" s="19" t="s">
        <v>2622</v>
      </c>
      <c r="AT75" s="212">
        <v>0.5</v>
      </c>
      <c r="AU75" s="213"/>
      <c r="AV75" s="34" t="s">
        <v>2638</v>
      </c>
      <c r="AW75" s="19" t="s">
        <v>2622</v>
      </c>
      <c r="AX75" s="212">
        <v>0.25</v>
      </c>
      <c r="AY75" s="213"/>
      <c r="AZ75" s="296">
        <f>ROUND(ROUND(E75*AC76,0)*(1+AT75),0)+(ROUND(ROUND(K75*AC76,0)*(1+AX75),0))+(ROUND(R75*AC76,0))</f>
        <v>742</v>
      </c>
      <c r="BA75" s="22"/>
    </row>
    <row r="76" spans="1:54" ht="17.100000000000001" customHeight="1">
      <c r="A76" s="4">
        <v>15</v>
      </c>
      <c r="B76" s="5">
        <v>1486</v>
      </c>
      <c r="C76" s="6" t="s">
        <v>1722</v>
      </c>
      <c r="D76" s="44"/>
      <c r="E76" s="45"/>
      <c r="F76" s="45"/>
      <c r="G76" s="106"/>
      <c r="H76" s="106"/>
      <c r="I76" s="110"/>
      <c r="J76" s="106"/>
      <c r="K76" s="106"/>
      <c r="L76" s="106"/>
      <c r="M76" s="15"/>
      <c r="N76" s="135"/>
      <c r="O76" s="110"/>
      <c r="P76" s="46"/>
      <c r="Q76" s="135"/>
      <c r="R76" s="135"/>
      <c r="S76" s="135"/>
      <c r="T76" s="135"/>
      <c r="U76" s="136"/>
      <c r="V76" s="62" t="s">
        <v>2624</v>
      </c>
      <c r="W76" s="63"/>
      <c r="X76" s="63"/>
      <c r="Y76" s="63"/>
      <c r="Z76" s="63"/>
      <c r="AA76" s="63"/>
      <c r="AB76" s="17" t="s">
        <v>2622</v>
      </c>
      <c r="AC76" s="219">
        <v>0.7</v>
      </c>
      <c r="AD76" s="220"/>
      <c r="AE76" s="35" t="s">
        <v>2636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7" t="s">
        <v>2622</v>
      </c>
      <c r="AP76" s="186">
        <v>1</v>
      </c>
      <c r="AQ76" s="187"/>
      <c r="AR76" s="79"/>
      <c r="AS76" s="80"/>
      <c r="AT76" s="80"/>
      <c r="AU76" s="52" t="s">
        <v>898</v>
      </c>
      <c r="AV76" s="46"/>
      <c r="AW76" s="135"/>
      <c r="AX76" s="135"/>
      <c r="AY76" s="52" t="s">
        <v>898</v>
      </c>
      <c r="AZ76" s="18">
        <f>ROUND(ROUND(ROUND(E75*AC76,0)*AP76,0)*(1+AT75),0)+(ROUND(ROUND(ROUND(K75*AC76,0)*AP76,0)*(1+AX75),0))+(ROUND(ROUND(R75*AC76,0)*AP76,0))</f>
        <v>742</v>
      </c>
      <c r="BA76" s="183"/>
    </row>
    <row r="77" spans="1:54" ht="17.100000000000001" customHeight="1">
      <c r="A77" s="72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54" ht="17.100000000000001" customHeight="1">
      <c r="A78" s="20"/>
      <c r="B78" s="20"/>
      <c r="C78" s="9"/>
      <c r="D78" s="9"/>
      <c r="E78" s="9"/>
      <c r="F78" s="9"/>
      <c r="G78" s="9"/>
      <c r="H78" s="9"/>
      <c r="K78" s="78"/>
      <c r="L78" s="9"/>
      <c r="M78" s="9"/>
      <c r="N78" s="9"/>
      <c r="O78" s="77"/>
      <c r="P78" s="77"/>
      <c r="T78" s="77"/>
      <c r="U78" s="77"/>
      <c r="V78" s="77"/>
      <c r="W78" s="77"/>
      <c r="X78" s="77"/>
      <c r="Y78" s="77"/>
      <c r="Z78" s="9"/>
      <c r="AA78" s="9"/>
      <c r="AB78" s="9"/>
      <c r="AC78" s="9"/>
      <c r="AD78" s="9"/>
      <c r="AE78" s="19"/>
      <c r="AF78" s="9"/>
      <c r="AG78" s="141"/>
      <c r="AH78" s="23"/>
      <c r="AI78" s="9"/>
      <c r="AJ78" s="9"/>
      <c r="AK78" s="9"/>
      <c r="AL78" s="141"/>
      <c r="AM78" s="23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7"/>
      <c r="BA78" s="77"/>
    </row>
    <row r="79" spans="1:54" ht="17.100000000000001" customHeight="1">
      <c r="A79" s="20"/>
      <c r="B79" s="20"/>
      <c r="C79" s="9"/>
      <c r="D79" s="9"/>
      <c r="E79" s="9"/>
      <c r="F79" s="9"/>
      <c r="G79" s="9"/>
      <c r="H79" s="9"/>
      <c r="I79" s="77"/>
      <c r="J79" s="77"/>
      <c r="K79" s="19"/>
      <c r="L79" s="9"/>
      <c r="M79" s="9"/>
      <c r="N79" s="9"/>
      <c r="O79" s="77"/>
      <c r="P79" s="77"/>
      <c r="Q79" s="141"/>
      <c r="R79" s="141"/>
      <c r="S79" s="19"/>
      <c r="T79" s="77"/>
      <c r="U79" s="77"/>
      <c r="V79" s="77"/>
      <c r="W79" s="77"/>
      <c r="X79" s="77"/>
      <c r="Y79" s="77"/>
      <c r="Z79" s="9"/>
      <c r="AA79" s="9"/>
      <c r="AB79" s="9"/>
      <c r="AC79" s="9"/>
      <c r="AD79" s="9"/>
      <c r="AE79" s="19"/>
      <c r="AF79" s="9"/>
      <c r="AG79" s="19"/>
      <c r="AH79" s="23"/>
      <c r="AI79" s="9"/>
      <c r="AJ79" s="9"/>
      <c r="AK79" s="9"/>
      <c r="AL79" s="141"/>
      <c r="AM79" s="23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7"/>
      <c r="BA79" s="77"/>
    </row>
    <row r="80" spans="1:54" ht="17.100000000000001" customHeight="1">
      <c r="A80" s="20"/>
      <c r="B80" s="2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9"/>
      <c r="AA80" s="9"/>
      <c r="AB80" s="9"/>
      <c r="AC80" s="9"/>
      <c r="AD80" s="9"/>
      <c r="AE80" s="19"/>
      <c r="AF80" s="9"/>
      <c r="AG80" s="19"/>
      <c r="AH80" s="23"/>
      <c r="AI80" s="9"/>
      <c r="AJ80" s="9"/>
      <c r="AK80" s="9"/>
      <c r="AL80" s="8"/>
      <c r="AM80" s="8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27"/>
      <c r="BA80" s="77"/>
    </row>
    <row r="81" spans="1:53" ht="17.100000000000001" customHeight="1">
      <c r="A81" s="20"/>
      <c r="B81" s="20"/>
      <c r="C81" s="9"/>
      <c r="D81" s="9"/>
      <c r="E81" s="9"/>
      <c r="F81" s="9"/>
      <c r="G81" s="9"/>
      <c r="H81" s="9"/>
      <c r="I81" s="9"/>
      <c r="J81" s="9"/>
      <c r="K81" s="9"/>
      <c r="L81" s="78"/>
      <c r="M81" s="78"/>
      <c r="N81" s="78"/>
      <c r="S81" s="77"/>
      <c r="T81" s="77"/>
      <c r="U81" s="77"/>
      <c r="V81" s="77"/>
      <c r="W81" s="77"/>
      <c r="X81" s="77"/>
      <c r="Y81" s="77"/>
      <c r="Z81" s="9"/>
      <c r="AA81" s="9"/>
      <c r="AB81" s="9"/>
      <c r="AC81" s="9"/>
      <c r="AD81" s="28"/>
      <c r="AE81" s="84"/>
      <c r="AF81" s="77"/>
      <c r="AG81" s="84"/>
      <c r="AH81" s="23"/>
      <c r="AI81" s="9"/>
      <c r="AJ81" s="9"/>
      <c r="AK81" s="9"/>
      <c r="AL81" s="141"/>
      <c r="AM81" s="23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7"/>
      <c r="BA81" s="77"/>
    </row>
    <row r="82" spans="1:53" ht="17.100000000000001" customHeight="1">
      <c r="A82" s="20"/>
      <c r="B82" s="20"/>
      <c r="C82" s="9"/>
      <c r="D82" s="9"/>
      <c r="E82" s="9"/>
      <c r="F82" s="9"/>
      <c r="G82" s="9"/>
      <c r="H82" s="9"/>
      <c r="I82" s="9"/>
      <c r="J82" s="9"/>
      <c r="K82" s="9"/>
      <c r="L82" s="78"/>
      <c r="M82" s="78"/>
      <c r="N82" s="78"/>
      <c r="S82" s="77"/>
      <c r="T82" s="77"/>
      <c r="U82" s="77"/>
      <c r="V82" s="77"/>
      <c r="W82" s="77"/>
      <c r="X82" s="77"/>
      <c r="Y82" s="77"/>
      <c r="Z82" s="9"/>
      <c r="AA82" s="9"/>
      <c r="AB82" s="9"/>
      <c r="AC82" s="9"/>
      <c r="AD82" s="19"/>
      <c r="AE82" s="141"/>
      <c r="AF82" s="9"/>
      <c r="AG82" s="19"/>
      <c r="AH82" s="23"/>
      <c r="AI82" s="9"/>
      <c r="AJ82" s="9"/>
      <c r="AK82" s="9"/>
      <c r="AL82" s="141"/>
      <c r="AM82" s="23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7"/>
      <c r="BA82" s="77"/>
    </row>
    <row r="83" spans="1:53" ht="17.100000000000001" customHeight="1">
      <c r="A83" s="20"/>
      <c r="B83" s="20"/>
      <c r="C83" s="9"/>
      <c r="D83" s="9"/>
      <c r="E83" s="9"/>
      <c r="F83" s="9"/>
      <c r="G83" s="9"/>
      <c r="H83" s="9"/>
      <c r="I83" s="9"/>
      <c r="J83" s="9"/>
      <c r="K83" s="9"/>
      <c r="L83" s="78"/>
      <c r="M83" s="78"/>
      <c r="N83" s="78"/>
      <c r="S83" s="77"/>
      <c r="T83" s="77"/>
      <c r="U83" s="77"/>
      <c r="V83" s="77"/>
      <c r="W83" s="77"/>
      <c r="X83" s="77"/>
      <c r="Y83" s="77"/>
      <c r="Z83" s="9"/>
      <c r="AA83" s="9"/>
      <c r="AB83" s="9"/>
      <c r="AC83" s="9"/>
      <c r="AD83" s="9"/>
      <c r="AE83" s="19"/>
      <c r="AF83" s="9"/>
      <c r="AG83" s="19"/>
      <c r="AH83" s="23"/>
      <c r="AI83" s="9"/>
      <c r="AJ83" s="9"/>
      <c r="AK83" s="9"/>
      <c r="AL83" s="8"/>
      <c r="AM83" s="8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27"/>
      <c r="BA83" s="77"/>
    </row>
    <row r="84" spans="1:53" ht="17.100000000000001" customHeight="1">
      <c r="A84" s="20"/>
      <c r="B84" s="20"/>
      <c r="C84" s="9"/>
      <c r="D84" s="9"/>
      <c r="E84" s="9"/>
      <c r="F84" s="9"/>
      <c r="G84" s="9"/>
      <c r="H84" s="9"/>
      <c r="I84" s="9"/>
      <c r="J84" s="9"/>
      <c r="K84" s="9"/>
      <c r="L84" s="78"/>
      <c r="M84" s="78"/>
      <c r="N84" s="78"/>
      <c r="S84" s="77"/>
      <c r="T84" s="77"/>
      <c r="U84" s="77"/>
      <c r="V84" s="77"/>
      <c r="W84" s="77"/>
      <c r="X84" s="77"/>
      <c r="Y84" s="77"/>
      <c r="Z84" s="9"/>
      <c r="AA84" s="9"/>
      <c r="AB84" s="9"/>
      <c r="AC84" s="9"/>
      <c r="AD84" s="9"/>
      <c r="AE84" s="19"/>
      <c r="AF84" s="9"/>
      <c r="AG84" s="141"/>
      <c r="AH84" s="23"/>
      <c r="AI84" s="9"/>
      <c r="AJ84" s="9"/>
      <c r="AK84" s="9"/>
      <c r="AL84" s="141"/>
      <c r="AM84" s="23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7"/>
      <c r="BA84" s="77"/>
    </row>
    <row r="85" spans="1:53" ht="17.100000000000001" customHeight="1"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53" ht="17.100000000000001" customHeight="1"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53" ht="17.100000000000001" customHeight="1"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53" ht="17.100000000000001" customHeight="1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53" ht="17.100000000000001" customHeight="1"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53" ht="17.100000000000001" customHeight="1"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53" ht="17.100000000000001" customHeight="1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53" ht="17.100000000000001" customHeight="1"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</sheetData>
  <mergeCells count="104">
    <mergeCell ref="Z6:AC6"/>
    <mergeCell ref="Z71:AC71"/>
    <mergeCell ref="D8:M9"/>
    <mergeCell ref="D28:M29"/>
    <mergeCell ref="D44:M45"/>
    <mergeCell ref="O44:X45"/>
    <mergeCell ref="O40:X41"/>
    <mergeCell ref="O36:X37"/>
    <mergeCell ref="O32:X33"/>
    <mergeCell ref="O28:X29"/>
    <mergeCell ref="O8:X9"/>
    <mergeCell ref="O12:X13"/>
    <mergeCell ref="O16:X17"/>
    <mergeCell ref="O20:X21"/>
    <mergeCell ref="O48:X49"/>
    <mergeCell ref="O52:X53"/>
    <mergeCell ref="S50:T50"/>
    <mergeCell ref="S42:T42"/>
    <mergeCell ref="D56:M57"/>
    <mergeCell ref="D64:M65"/>
    <mergeCell ref="O64:X65"/>
    <mergeCell ref="G58:H58"/>
    <mergeCell ref="S66:T66"/>
    <mergeCell ref="AV34:AY35"/>
    <mergeCell ref="AX36:AY36"/>
    <mergeCell ref="AT57:AU57"/>
    <mergeCell ref="AG59:AH59"/>
    <mergeCell ref="AT59:AU59"/>
    <mergeCell ref="AT61:AU61"/>
    <mergeCell ref="G66:H66"/>
    <mergeCell ref="AT65:AU65"/>
    <mergeCell ref="AG55:AH55"/>
    <mergeCell ref="AT55:AU55"/>
    <mergeCell ref="AT49:AU49"/>
    <mergeCell ref="AG35:AH35"/>
    <mergeCell ref="AG47:AH47"/>
    <mergeCell ref="AT47:AU47"/>
    <mergeCell ref="O56:X57"/>
    <mergeCell ref="O60:X61"/>
    <mergeCell ref="AT25:AU25"/>
    <mergeCell ref="AG27:AH27"/>
    <mergeCell ref="AT27:AU27"/>
    <mergeCell ref="O24:X25"/>
    <mergeCell ref="AT53:AU53"/>
    <mergeCell ref="S54:T54"/>
    <mergeCell ref="AG51:AH51"/>
    <mergeCell ref="AT51:AU51"/>
    <mergeCell ref="AC76:AD76"/>
    <mergeCell ref="AR73:AU74"/>
    <mergeCell ref="AP74:AQ74"/>
    <mergeCell ref="AP76:AQ76"/>
    <mergeCell ref="P73:U74"/>
    <mergeCell ref="J73:O74"/>
    <mergeCell ref="AG19:AH19"/>
    <mergeCell ref="AT19:AU19"/>
    <mergeCell ref="AT21:AU21"/>
    <mergeCell ref="AG23:AH23"/>
    <mergeCell ref="AT23:AU23"/>
    <mergeCell ref="AG63:AH63"/>
    <mergeCell ref="AT63:AU63"/>
    <mergeCell ref="S62:T62"/>
    <mergeCell ref="AT9:AU9"/>
    <mergeCell ref="AT11:AU11"/>
    <mergeCell ref="AG11:AH11"/>
    <mergeCell ref="AT17:AU17"/>
    <mergeCell ref="AT13:AU13"/>
    <mergeCell ref="AG15:AH15"/>
    <mergeCell ref="AT15:AU15"/>
    <mergeCell ref="S58:T58"/>
    <mergeCell ref="S26:T26"/>
    <mergeCell ref="AT33:AU33"/>
    <mergeCell ref="AT35:AU35"/>
    <mergeCell ref="AT29:AU29"/>
    <mergeCell ref="AG31:AH31"/>
    <mergeCell ref="AT31:AU31"/>
    <mergeCell ref="AT37:AU37"/>
    <mergeCell ref="S30:T30"/>
    <mergeCell ref="E75:F75"/>
    <mergeCell ref="K75:L75"/>
    <mergeCell ref="G10:H10"/>
    <mergeCell ref="S10:T10"/>
    <mergeCell ref="S14:T14"/>
    <mergeCell ref="S18:T18"/>
    <mergeCell ref="G30:H30"/>
    <mergeCell ref="G46:H46"/>
    <mergeCell ref="S34:T34"/>
    <mergeCell ref="S38:T38"/>
    <mergeCell ref="S46:T46"/>
    <mergeCell ref="R75:S75"/>
    <mergeCell ref="S22:T22"/>
    <mergeCell ref="D73:I74"/>
    <mergeCell ref="F72:G72"/>
    <mergeCell ref="L72:M72"/>
    <mergeCell ref="AX75:AY75"/>
    <mergeCell ref="AT75:AU75"/>
    <mergeCell ref="AG39:AH39"/>
    <mergeCell ref="AT39:AU39"/>
    <mergeCell ref="AT41:AU41"/>
    <mergeCell ref="AG43:AH43"/>
    <mergeCell ref="AT43:AU43"/>
    <mergeCell ref="AV73:AY74"/>
    <mergeCell ref="AG67:AH67"/>
    <mergeCell ref="AT67:AU67"/>
    <mergeCell ref="AT45:AU4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77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BF84"/>
  <sheetViews>
    <sheetView view="pageBreakPreview" zoomScale="85" zoomScaleNormal="100" zoomScaleSheetLayoutView="85" workbookViewId="0">
      <selection activeCell="AE3" sqref="AE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6" width="2.375" style="78" customWidth="1"/>
    <col min="7" max="7" width="2.5" style="78" customWidth="1"/>
    <col min="8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5" width="2.375" style="78" customWidth="1"/>
    <col min="56" max="57" width="8.625" style="78" customWidth="1"/>
    <col min="58" max="58" width="2.75" style="78" customWidth="1"/>
    <col min="59" max="16384" width="9" style="78"/>
  </cols>
  <sheetData>
    <row r="1" spans="1:58" ht="17.100000000000001" customHeight="1">
      <c r="A1" s="72"/>
    </row>
    <row r="2" spans="1:58" ht="17.100000000000001" customHeight="1">
      <c r="A2" s="72"/>
    </row>
    <row r="3" spans="1:58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8" ht="17.100000000000001" customHeight="1">
      <c r="A4" s="72"/>
    </row>
    <row r="5" spans="1:58" ht="17.100000000000001" customHeight="1">
      <c r="A5" s="72"/>
      <c r="B5" s="72" t="s">
        <v>963</v>
      </c>
    </row>
    <row r="6" spans="1:58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1"/>
      <c r="AA6" s="75"/>
      <c r="AB6" s="211" t="s">
        <v>204</v>
      </c>
      <c r="AC6" s="211"/>
      <c r="AD6" s="211"/>
      <c r="AE6" s="211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184" t="s">
        <v>388</v>
      </c>
      <c r="BE6" s="184" t="s">
        <v>389</v>
      </c>
      <c r="BF6" s="77"/>
    </row>
    <row r="7" spans="1:58" ht="17.100000000000001" customHeight="1">
      <c r="A7" s="2" t="s">
        <v>390</v>
      </c>
      <c r="B7" s="3" t="s">
        <v>391</v>
      </c>
      <c r="C7" s="16"/>
      <c r="D7" s="116"/>
      <c r="E7" s="99"/>
      <c r="F7" s="99"/>
      <c r="G7" s="99"/>
      <c r="H7" s="99"/>
      <c r="I7" s="117" t="s">
        <v>180</v>
      </c>
      <c r="J7" s="99"/>
      <c r="K7" s="12"/>
      <c r="L7" s="12"/>
      <c r="M7" s="12"/>
      <c r="N7" s="118"/>
      <c r="O7" s="99"/>
      <c r="P7" s="99"/>
      <c r="Q7" s="99"/>
      <c r="R7" s="99"/>
      <c r="S7" s="99"/>
      <c r="T7" s="117" t="s">
        <v>235</v>
      </c>
      <c r="U7" s="99"/>
      <c r="V7" s="99"/>
      <c r="W7" s="99"/>
      <c r="X7" s="99"/>
      <c r="Y7" s="73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185" t="s">
        <v>392</v>
      </c>
      <c r="BE7" s="185" t="s">
        <v>393</v>
      </c>
      <c r="BF7" s="77"/>
    </row>
    <row r="8" spans="1:58" ht="17.100000000000001" customHeight="1">
      <c r="A8" s="4">
        <v>15</v>
      </c>
      <c r="B8" s="5">
        <v>1487</v>
      </c>
      <c r="C8" s="6" t="s">
        <v>737</v>
      </c>
      <c r="D8" s="230" t="s">
        <v>904</v>
      </c>
      <c r="E8" s="205"/>
      <c r="F8" s="205"/>
      <c r="G8" s="205"/>
      <c r="H8" s="205"/>
      <c r="I8" s="205"/>
      <c r="J8" s="205"/>
      <c r="K8" s="205"/>
      <c r="L8" s="205"/>
      <c r="M8" s="205"/>
      <c r="N8" s="10"/>
      <c r="O8" s="204" t="s">
        <v>692</v>
      </c>
      <c r="P8" s="205"/>
      <c r="Q8" s="205"/>
      <c r="R8" s="205"/>
      <c r="S8" s="205"/>
      <c r="T8" s="205"/>
      <c r="U8" s="205"/>
      <c r="V8" s="205"/>
      <c r="W8" s="205"/>
      <c r="X8" s="205"/>
      <c r="Y8" s="41"/>
      <c r="Z8" s="11"/>
      <c r="AA8" s="11"/>
      <c r="AB8" s="11"/>
      <c r="AC8" s="11"/>
      <c r="AD8" s="21"/>
      <c r="AE8" s="21"/>
      <c r="AF8" s="11"/>
      <c r="AG8" s="36"/>
      <c r="AH8" s="3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1"/>
      <c r="AT8" s="32"/>
      <c r="AU8" s="33"/>
      <c r="AV8" s="166"/>
      <c r="AW8" s="167"/>
      <c r="AX8" s="167"/>
      <c r="AY8" s="168"/>
      <c r="AZ8" s="166"/>
      <c r="BA8" s="167"/>
      <c r="BB8" s="167"/>
      <c r="BC8" s="168"/>
      <c r="BD8" s="296">
        <f>ROUND(G10*(1+AX40),0)+(ROUND(S10*(1+BB40),0))</f>
        <v>526</v>
      </c>
      <c r="BE8" s="182" t="s">
        <v>2613</v>
      </c>
    </row>
    <row r="9" spans="1:58" ht="17.100000000000001" customHeight="1">
      <c r="A9" s="4">
        <v>15</v>
      </c>
      <c r="B9" s="5">
        <v>1488</v>
      </c>
      <c r="C9" s="6" t="s">
        <v>2894</v>
      </c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102"/>
      <c r="O9" s="206"/>
      <c r="P9" s="207"/>
      <c r="Q9" s="207"/>
      <c r="R9" s="207"/>
      <c r="S9" s="207"/>
      <c r="T9" s="207"/>
      <c r="U9" s="207"/>
      <c r="V9" s="207"/>
      <c r="W9" s="207"/>
      <c r="X9" s="207"/>
      <c r="Y9" s="142"/>
      <c r="Z9" s="14"/>
      <c r="AA9" s="15"/>
      <c r="AB9" s="15"/>
      <c r="AC9" s="15"/>
      <c r="AD9" s="24"/>
      <c r="AE9" s="24"/>
      <c r="AF9" s="80"/>
      <c r="AG9" s="80"/>
      <c r="AH9" s="83"/>
      <c r="AI9" s="35" t="s">
        <v>2636</v>
      </c>
      <c r="AJ9" s="15"/>
      <c r="AK9" s="15"/>
      <c r="AL9" s="15"/>
      <c r="AM9" s="15"/>
      <c r="AN9" s="15"/>
      <c r="AO9" s="15"/>
      <c r="AP9" s="15"/>
      <c r="AQ9" s="15"/>
      <c r="AR9" s="15"/>
      <c r="AS9" s="17" t="s">
        <v>2622</v>
      </c>
      <c r="AT9" s="186">
        <v>1</v>
      </c>
      <c r="AU9" s="187"/>
      <c r="AV9" s="148"/>
      <c r="AW9" s="149"/>
      <c r="AX9" s="149"/>
      <c r="AY9" s="150"/>
      <c r="AZ9" s="148"/>
      <c r="BA9" s="149"/>
      <c r="BB9" s="149"/>
      <c r="BC9" s="150"/>
      <c r="BD9" s="296">
        <f>ROUND(ROUND(G10*AT9,0)*(1+AX40),0)+(ROUND(ROUND(S10*AT9,0)*(1+BB40),0))</f>
        <v>526</v>
      </c>
      <c r="BE9" s="22"/>
    </row>
    <row r="10" spans="1:58" ht="17.100000000000001" customHeight="1">
      <c r="A10" s="4">
        <v>15</v>
      </c>
      <c r="B10" s="5">
        <v>1489</v>
      </c>
      <c r="C10" s="6" t="s">
        <v>1723</v>
      </c>
      <c r="D10" s="139"/>
      <c r="E10" s="140"/>
      <c r="F10" s="104"/>
      <c r="G10" s="297">
        <v>248</v>
      </c>
      <c r="H10" s="297"/>
      <c r="I10" s="9" t="s">
        <v>394</v>
      </c>
      <c r="J10" s="9"/>
      <c r="K10" s="19"/>
      <c r="L10" s="141"/>
      <c r="M10" s="141"/>
      <c r="N10" s="102"/>
      <c r="O10" s="104"/>
      <c r="P10" s="104"/>
      <c r="Q10" s="104"/>
      <c r="R10" s="104"/>
      <c r="S10" s="261">
        <v>144</v>
      </c>
      <c r="T10" s="261"/>
      <c r="U10" s="9" t="s">
        <v>394</v>
      </c>
      <c r="V10" s="9"/>
      <c r="W10" s="19"/>
      <c r="X10" s="141"/>
      <c r="Y10" s="141"/>
      <c r="Z10" s="98" t="s">
        <v>2623</v>
      </c>
      <c r="AA10" s="61"/>
      <c r="AB10" s="61"/>
      <c r="AC10" s="61"/>
      <c r="AD10" s="61"/>
      <c r="AE10" s="61"/>
      <c r="AF10" s="9"/>
      <c r="AG10" s="19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1"/>
      <c r="AT10" s="32"/>
      <c r="AU10" s="33"/>
      <c r="AV10" s="148"/>
      <c r="AW10" s="149"/>
      <c r="AX10" s="149"/>
      <c r="AY10" s="150"/>
      <c r="AZ10" s="148"/>
      <c r="BA10" s="149"/>
      <c r="BB10" s="149"/>
      <c r="BC10" s="150"/>
      <c r="BD10" s="296">
        <f>ROUND(ROUND(G10*AG11,0)*(1+AX40),0)+(ROUND(ROUND(S10*AG11,0)*(1+BB40),0))</f>
        <v>370</v>
      </c>
      <c r="BE10" s="22"/>
    </row>
    <row r="11" spans="1:58" ht="17.100000000000001" customHeight="1">
      <c r="A11" s="4">
        <v>15</v>
      </c>
      <c r="B11" s="5">
        <v>1490</v>
      </c>
      <c r="C11" s="6" t="s">
        <v>1724</v>
      </c>
      <c r="D11" s="139"/>
      <c r="E11" s="140"/>
      <c r="F11" s="140"/>
      <c r="G11" s="104"/>
      <c r="H11" s="104"/>
      <c r="I11" s="104"/>
      <c r="J11" s="104"/>
      <c r="K11" s="104"/>
      <c r="L11" s="104"/>
      <c r="M11" s="104"/>
      <c r="N11" s="13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  <c r="Z11" s="62" t="s">
        <v>2624</v>
      </c>
      <c r="AA11" s="63"/>
      <c r="AB11" s="63"/>
      <c r="AC11" s="63"/>
      <c r="AD11" s="63"/>
      <c r="AE11" s="63"/>
      <c r="AF11" s="17" t="s">
        <v>2622</v>
      </c>
      <c r="AG11" s="186">
        <v>0.7</v>
      </c>
      <c r="AH11" s="187"/>
      <c r="AI11" s="35" t="s">
        <v>2636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2622</v>
      </c>
      <c r="AT11" s="186">
        <v>1</v>
      </c>
      <c r="AU11" s="187"/>
      <c r="AV11" s="148"/>
      <c r="AW11" s="149"/>
      <c r="AX11" s="149"/>
      <c r="AY11" s="150"/>
      <c r="AZ11" s="148"/>
      <c r="BA11" s="149"/>
      <c r="BB11" s="149"/>
      <c r="BC11" s="150"/>
      <c r="BD11" s="296">
        <f>ROUND(ROUND(ROUND(G10*AG11,0)*AT11,0)*(1+AX40),0)+(ROUND(ROUND(ROUND(S10*AG11,0)*AT11,0)*(1+BB40),0))</f>
        <v>370</v>
      </c>
      <c r="BE11" s="22"/>
    </row>
    <row r="12" spans="1:58" ht="17.100000000000001" customHeight="1">
      <c r="A12" s="4">
        <v>15</v>
      </c>
      <c r="B12" s="5">
        <v>1491</v>
      </c>
      <c r="C12" s="6" t="s">
        <v>738</v>
      </c>
      <c r="D12" s="139"/>
      <c r="E12" s="140"/>
      <c r="F12" s="140"/>
      <c r="G12" s="140"/>
      <c r="H12" s="103"/>
      <c r="I12" s="103"/>
      <c r="J12" s="103"/>
      <c r="K12" s="9"/>
      <c r="L12" s="9"/>
      <c r="M12" s="9"/>
      <c r="N12" s="13"/>
      <c r="O12" s="204" t="s">
        <v>693</v>
      </c>
      <c r="P12" s="205"/>
      <c r="Q12" s="205"/>
      <c r="R12" s="205"/>
      <c r="S12" s="205"/>
      <c r="T12" s="205"/>
      <c r="U12" s="205"/>
      <c r="V12" s="205"/>
      <c r="W12" s="205"/>
      <c r="X12" s="205"/>
      <c r="Y12" s="41"/>
      <c r="Z12" s="11"/>
      <c r="AA12" s="11"/>
      <c r="AB12" s="11"/>
      <c r="AC12" s="11"/>
      <c r="AD12" s="21"/>
      <c r="AE12" s="21"/>
      <c r="AF12" s="11"/>
      <c r="AG12" s="36"/>
      <c r="AH12" s="37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1"/>
      <c r="AT12" s="32"/>
      <c r="AU12" s="33"/>
      <c r="AV12" s="148"/>
      <c r="AW12" s="149"/>
      <c r="AX12" s="149"/>
      <c r="AY12" s="150"/>
      <c r="AZ12" s="148"/>
      <c r="BA12" s="149"/>
      <c r="BB12" s="149"/>
      <c r="BC12" s="150"/>
      <c r="BD12" s="296">
        <f>ROUND(G10*(1+AX40),0)+(ROUND(S14*(1+BB40),0))</f>
        <v>793</v>
      </c>
      <c r="BE12" s="22"/>
    </row>
    <row r="13" spans="1:58" ht="17.100000000000001" customHeight="1">
      <c r="A13" s="4">
        <v>15</v>
      </c>
      <c r="B13" s="5">
        <v>1492</v>
      </c>
      <c r="C13" s="6" t="s">
        <v>2895</v>
      </c>
      <c r="D13" s="140"/>
      <c r="E13" s="140"/>
      <c r="F13" s="140"/>
      <c r="G13" s="140"/>
      <c r="H13" s="103"/>
      <c r="I13" s="103"/>
      <c r="J13" s="103"/>
      <c r="K13" s="9"/>
      <c r="L13" s="9"/>
      <c r="M13" s="9"/>
      <c r="N13" s="13"/>
      <c r="O13" s="206"/>
      <c r="P13" s="207"/>
      <c r="Q13" s="207"/>
      <c r="R13" s="207"/>
      <c r="S13" s="207"/>
      <c r="T13" s="207"/>
      <c r="U13" s="207"/>
      <c r="V13" s="207"/>
      <c r="W13" s="207"/>
      <c r="X13" s="207"/>
      <c r="Y13" s="142"/>
      <c r="Z13" s="14"/>
      <c r="AA13" s="15"/>
      <c r="AB13" s="15"/>
      <c r="AC13" s="15"/>
      <c r="AD13" s="24"/>
      <c r="AE13" s="24"/>
      <c r="AF13" s="80"/>
      <c r="AG13" s="80"/>
      <c r="AH13" s="83"/>
      <c r="AI13" s="35" t="s">
        <v>2636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2622</v>
      </c>
      <c r="AT13" s="186">
        <v>1</v>
      </c>
      <c r="AU13" s="187"/>
      <c r="AV13" s="148"/>
      <c r="AW13" s="149"/>
      <c r="AX13" s="149"/>
      <c r="AY13" s="150"/>
      <c r="AZ13" s="148"/>
      <c r="BA13" s="149"/>
      <c r="BB13" s="149"/>
      <c r="BC13" s="150"/>
      <c r="BD13" s="296">
        <f>ROUND(ROUND(G10*AT13,0)*(1+AX40),0)+(ROUND(ROUND(S14*AT13,0)*(1+BB40),0))</f>
        <v>793</v>
      </c>
      <c r="BE13" s="22"/>
    </row>
    <row r="14" spans="1:58" ht="17.100000000000001" customHeight="1">
      <c r="A14" s="4">
        <v>15</v>
      </c>
      <c r="B14" s="5">
        <v>1493</v>
      </c>
      <c r="C14" s="6" t="s">
        <v>1725</v>
      </c>
      <c r="D14" s="140"/>
      <c r="E14" s="140"/>
      <c r="F14" s="140"/>
      <c r="G14" s="140"/>
      <c r="H14" s="103"/>
      <c r="I14" s="103"/>
      <c r="J14" s="103"/>
      <c r="K14" s="9"/>
      <c r="L14" s="9"/>
      <c r="M14" s="9"/>
      <c r="N14" s="13"/>
      <c r="O14" s="104"/>
      <c r="P14" s="104"/>
      <c r="Q14" s="104"/>
      <c r="R14" s="104"/>
      <c r="S14" s="261">
        <v>322</v>
      </c>
      <c r="T14" s="261"/>
      <c r="U14" s="9" t="s">
        <v>394</v>
      </c>
      <c r="V14" s="9"/>
      <c r="W14" s="19"/>
      <c r="X14" s="141"/>
      <c r="Y14" s="141"/>
      <c r="Z14" s="98" t="s">
        <v>2623</v>
      </c>
      <c r="AA14" s="61"/>
      <c r="AB14" s="61"/>
      <c r="AC14" s="61"/>
      <c r="AD14" s="61"/>
      <c r="AE14" s="61"/>
      <c r="AF14" s="9"/>
      <c r="AG14" s="19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1"/>
      <c r="AT14" s="32"/>
      <c r="AU14" s="33"/>
      <c r="AV14" s="148"/>
      <c r="AW14" s="149"/>
      <c r="AX14" s="149"/>
      <c r="AY14" s="150"/>
      <c r="AZ14" s="148"/>
      <c r="BA14" s="149"/>
      <c r="BB14" s="149"/>
      <c r="BC14" s="150"/>
      <c r="BD14" s="296">
        <f>ROUND(ROUND(G10*AG15,0)*(1+AX40),0)+(ROUND(ROUND(S14*AG15,0)*(1+BB40),0))</f>
        <v>556</v>
      </c>
      <c r="BE14" s="22"/>
    </row>
    <row r="15" spans="1:58" ht="17.100000000000001" customHeight="1">
      <c r="A15" s="4">
        <v>15</v>
      </c>
      <c r="B15" s="5">
        <v>1494</v>
      </c>
      <c r="C15" s="6" t="s">
        <v>1726</v>
      </c>
      <c r="D15" s="140"/>
      <c r="E15" s="140"/>
      <c r="F15" s="140"/>
      <c r="G15" s="140"/>
      <c r="H15" s="103"/>
      <c r="I15" s="103"/>
      <c r="J15" s="103"/>
      <c r="K15" s="9"/>
      <c r="L15" s="9"/>
      <c r="M15" s="9"/>
      <c r="N15" s="13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6"/>
      <c r="Z15" s="62" t="s">
        <v>2624</v>
      </c>
      <c r="AA15" s="63"/>
      <c r="AB15" s="63"/>
      <c r="AC15" s="63"/>
      <c r="AD15" s="63"/>
      <c r="AE15" s="63"/>
      <c r="AF15" s="17" t="s">
        <v>2622</v>
      </c>
      <c r="AG15" s="186">
        <v>0.7</v>
      </c>
      <c r="AH15" s="187"/>
      <c r="AI15" s="35" t="s">
        <v>2636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2622</v>
      </c>
      <c r="AT15" s="186">
        <v>1</v>
      </c>
      <c r="AU15" s="187"/>
      <c r="AV15" s="148"/>
      <c r="AW15" s="149"/>
      <c r="AX15" s="149"/>
      <c r="AY15" s="150"/>
      <c r="AZ15" s="148"/>
      <c r="BA15" s="149"/>
      <c r="BB15" s="149"/>
      <c r="BC15" s="150"/>
      <c r="BD15" s="296">
        <f>ROUND(ROUND(ROUND(G10*AG15,0)*AT15,0)*(1+AX40),0)+(ROUND(ROUND(ROUND(S14*AG15,0)*AT15,0)*(1+BB40),0))</f>
        <v>556</v>
      </c>
      <c r="BE15" s="22"/>
    </row>
    <row r="16" spans="1:58" ht="17.100000000000001" customHeight="1">
      <c r="A16" s="4">
        <v>15</v>
      </c>
      <c r="B16" s="5">
        <v>1495</v>
      </c>
      <c r="C16" s="6" t="s">
        <v>739</v>
      </c>
      <c r="D16" s="140"/>
      <c r="E16" s="140"/>
      <c r="F16" s="140"/>
      <c r="G16" s="140"/>
      <c r="H16" s="103"/>
      <c r="I16" s="103"/>
      <c r="J16" s="103"/>
      <c r="K16" s="9"/>
      <c r="L16" s="9"/>
      <c r="M16" s="9"/>
      <c r="N16" s="9"/>
      <c r="O16" s="204" t="s">
        <v>694</v>
      </c>
      <c r="P16" s="205"/>
      <c r="Q16" s="205"/>
      <c r="R16" s="205"/>
      <c r="S16" s="205"/>
      <c r="T16" s="205"/>
      <c r="U16" s="205"/>
      <c r="V16" s="205"/>
      <c r="W16" s="205"/>
      <c r="X16" s="205"/>
      <c r="Y16" s="41"/>
      <c r="Z16" s="11"/>
      <c r="AA16" s="11"/>
      <c r="AB16" s="11"/>
      <c r="AC16" s="11"/>
      <c r="AD16" s="21"/>
      <c r="AE16" s="21"/>
      <c r="AF16" s="11"/>
      <c r="AG16" s="36"/>
      <c r="AH16" s="37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1"/>
      <c r="AT16" s="32"/>
      <c r="AU16" s="33"/>
      <c r="AV16" s="148"/>
      <c r="AW16" s="149"/>
      <c r="AX16" s="149"/>
      <c r="AY16" s="150"/>
      <c r="AZ16" s="148"/>
      <c r="BA16" s="149"/>
      <c r="BB16" s="149"/>
      <c r="BC16" s="150"/>
      <c r="BD16" s="296">
        <f>ROUND(G10*(1+AX40),0)+(ROUND(S18*(1+BB40),0))</f>
        <v>915</v>
      </c>
      <c r="BE16" s="22"/>
    </row>
    <row r="17" spans="1:57" ht="17.100000000000001" customHeight="1">
      <c r="A17" s="4">
        <v>15</v>
      </c>
      <c r="B17" s="5">
        <v>1496</v>
      </c>
      <c r="C17" s="6" t="s">
        <v>2896</v>
      </c>
      <c r="D17" s="140"/>
      <c r="E17" s="140"/>
      <c r="F17" s="140"/>
      <c r="G17" s="140"/>
      <c r="H17" s="103"/>
      <c r="I17" s="103"/>
      <c r="J17" s="103"/>
      <c r="K17" s="9"/>
      <c r="L17" s="9"/>
      <c r="M17" s="9"/>
      <c r="N17" s="9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142"/>
      <c r="Z17" s="14"/>
      <c r="AA17" s="15"/>
      <c r="AB17" s="15"/>
      <c r="AC17" s="15"/>
      <c r="AD17" s="24"/>
      <c r="AE17" s="24"/>
      <c r="AF17" s="80"/>
      <c r="AG17" s="80"/>
      <c r="AH17" s="83"/>
      <c r="AI17" s="35" t="s">
        <v>2636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7" t="s">
        <v>2622</v>
      </c>
      <c r="AT17" s="186">
        <v>1</v>
      </c>
      <c r="AU17" s="187"/>
      <c r="AV17" s="148"/>
      <c r="AW17" s="149"/>
      <c r="AX17" s="149"/>
      <c r="AY17" s="150"/>
      <c r="AZ17" s="148"/>
      <c r="BA17" s="149"/>
      <c r="BB17" s="149"/>
      <c r="BC17" s="150"/>
      <c r="BD17" s="296">
        <f>ROUND(ROUND(G10*AT17,0)*(1+AX40),0)+(ROUND(ROUND(S18*AT17,0)*(1+BB40),0))</f>
        <v>915</v>
      </c>
      <c r="BE17" s="22"/>
    </row>
    <row r="18" spans="1:57" ht="17.100000000000001" customHeight="1">
      <c r="A18" s="4">
        <v>15</v>
      </c>
      <c r="B18" s="5">
        <v>1497</v>
      </c>
      <c r="C18" s="6" t="s">
        <v>1727</v>
      </c>
      <c r="D18" s="140"/>
      <c r="E18" s="140"/>
      <c r="F18" s="140"/>
      <c r="G18" s="140"/>
      <c r="H18" s="103"/>
      <c r="I18" s="103"/>
      <c r="J18" s="103"/>
      <c r="K18" s="9"/>
      <c r="L18" s="9"/>
      <c r="M18" s="9"/>
      <c r="N18" s="9"/>
      <c r="O18" s="109"/>
      <c r="P18" s="104"/>
      <c r="Q18" s="104"/>
      <c r="R18" s="104"/>
      <c r="S18" s="261">
        <v>403</v>
      </c>
      <c r="T18" s="261"/>
      <c r="U18" s="9" t="s">
        <v>394</v>
      </c>
      <c r="V18" s="9"/>
      <c r="W18" s="19"/>
      <c r="X18" s="141"/>
      <c r="Y18" s="141"/>
      <c r="Z18" s="98" t="s">
        <v>2623</v>
      </c>
      <c r="AA18" s="61"/>
      <c r="AB18" s="61"/>
      <c r="AC18" s="61"/>
      <c r="AD18" s="61"/>
      <c r="AE18" s="61"/>
      <c r="AF18" s="9"/>
      <c r="AG18" s="19"/>
      <c r="AH18" s="39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1"/>
      <c r="AT18" s="32"/>
      <c r="AU18" s="33"/>
      <c r="AV18" s="148"/>
      <c r="AW18" s="149"/>
      <c r="AX18" s="149"/>
      <c r="AY18" s="150"/>
      <c r="AZ18" s="148"/>
      <c r="BA18" s="149"/>
      <c r="BB18" s="149"/>
      <c r="BC18" s="150"/>
      <c r="BD18" s="296">
        <f>ROUND(ROUND(G10*AG19,0)*(1+AX40),0)+(ROUND(ROUND(S18*AG19,0)*(1+BB40),0))</f>
        <v>641</v>
      </c>
      <c r="BE18" s="22"/>
    </row>
    <row r="19" spans="1:57" ht="17.100000000000001" customHeight="1">
      <c r="A19" s="4">
        <v>15</v>
      </c>
      <c r="B19" s="5">
        <v>1498</v>
      </c>
      <c r="C19" s="6" t="s">
        <v>1728</v>
      </c>
      <c r="D19" s="140"/>
      <c r="E19" s="140"/>
      <c r="F19" s="140"/>
      <c r="G19" s="140"/>
      <c r="H19" s="103"/>
      <c r="I19" s="103"/>
      <c r="J19" s="103"/>
      <c r="K19" s="9"/>
      <c r="L19" s="9"/>
      <c r="M19" s="9"/>
      <c r="N19" s="9"/>
      <c r="O19" s="46"/>
      <c r="P19" s="135"/>
      <c r="Q19" s="135"/>
      <c r="R19" s="135"/>
      <c r="S19" s="135"/>
      <c r="T19" s="135"/>
      <c r="U19" s="135"/>
      <c r="V19" s="135"/>
      <c r="W19" s="135"/>
      <c r="X19" s="135"/>
      <c r="Y19" s="136"/>
      <c r="Z19" s="62" t="s">
        <v>2624</v>
      </c>
      <c r="AA19" s="63"/>
      <c r="AB19" s="63"/>
      <c r="AC19" s="63"/>
      <c r="AD19" s="63"/>
      <c r="AE19" s="63"/>
      <c r="AF19" s="17" t="s">
        <v>2622</v>
      </c>
      <c r="AG19" s="186">
        <v>0.7</v>
      </c>
      <c r="AH19" s="187"/>
      <c r="AI19" s="35" t="s">
        <v>2636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7" t="s">
        <v>2622</v>
      </c>
      <c r="AT19" s="186">
        <v>1</v>
      </c>
      <c r="AU19" s="187"/>
      <c r="AV19" s="148"/>
      <c r="AW19" s="149"/>
      <c r="AX19" s="149"/>
      <c r="AY19" s="150"/>
      <c r="AZ19" s="148"/>
      <c r="BA19" s="149"/>
      <c r="BB19" s="149"/>
      <c r="BC19" s="150"/>
      <c r="BD19" s="296">
        <f>ROUND(ROUND(ROUND(G10*AG19,0)*AT19,0)*(1+AX40),0)+(ROUND(ROUND(ROUND(S18*AG19,0)*AT19,0)*(1+BB40),0))</f>
        <v>641</v>
      </c>
      <c r="BE19" s="22"/>
    </row>
    <row r="20" spans="1:57" ht="17.100000000000001" customHeight="1">
      <c r="A20" s="4">
        <v>15</v>
      </c>
      <c r="B20" s="5">
        <v>1499</v>
      </c>
      <c r="C20" s="6" t="s">
        <v>740</v>
      </c>
      <c r="D20" s="140"/>
      <c r="E20" s="140"/>
      <c r="F20" s="140"/>
      <c r="G20" s="140"/>
      <c r="H20" s="103"/>
      <c r="I20" s="103"/>
      <c r="J20" s="103"/>
      <c r="K20" s="9"/>
      <c r="L20" s="9"/>
      <c r="M20" s="9"/>
      <c r="N20" s="9"/>
      <c r="O20" s="204" t="s">
        <v>695</v>
      </c>
      <c r="P20" s="205"/>
      <c r="Q20" s="205"/>
      <c r="R20" s="205"/>
      <c r="S20" s="205"/>
      <c r="T20" s="205"/>
      <c r="U20" s="205"/>
      <c r="V20" s="205"/>
      <c r="W20" s="205"/>
      <c r="X20" s="205"/>
      <c r="Y20" s="41"/>
      <c r="Z20" s="11"/>
      <c r="AA20" s="11"/>
      <c r="AB20" s="11"/>
      <c r="AC20" s="11"/>
      <c r="AD20" s="21"/>
      <c r="AE20" s="21"/>
      <c r="AF20" s="11"/>
      <c r="AG20" s="36"/>
      <c r="AH20" s="37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1"/>
      <c r="AT20" s="32"/>
      <c r="AU20" s="33"/>
      <c r="AV20" s="148"/>
      <c r="AW20" s="149"/>
      <c r="AX20" s="149"/>
      <c r="AY20" s="150"/>
      <c r="AZ20" s="148"/>
      <c r="BA20" s="149"/>
      <c r="BB20" s="149"/>
      <c r="BC20" s="150"/>
      <c r="BD20" s="296">
        <f>ROUND(G10*(1+AX40),0)+(ROUND(S22*(1+BB40),0))</f>
        <v>1036</v>
      </c>
      <c r="BE20" s="22"/>
    </row>
    <row r="21" spans="1:57" ht="17.100000000000001" customHeight="1">
      <c r="A21" s="4">
        <v>15</v>
      </c>
      <c r="B21" s="5">
        <v>1500</v>
      </c>
      <c r="C21" s="6" t="s">
        <v>2897</v>
      </c>
      <c r="D21" s="140"/>
      <c r="E21" s="140"/>
      <c r="F21" s="140"/>
      <c r="G21" s="140"/>
      <c r="H21" s="103"/>
      <c r="I21" s="103"/>
      <c r="J21" s="103"/>
      <c r="K21" s="9"/>
      <c r="L21" s="9"/>
      <c r="M21" s="9"/>
      <c r="N21" s="9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142"/>
      <c r="Z21" s="14"/>
      <c r="AA21" s="15"/>
      <c r="AB21" s="15"/>
      <c r="AC21" s="15"/>
      <c r="AD21" s="24"/>
      <c r="AE21" s="24"/>
      <c r="AF21" s="80"/>
      <c r="AG21" s="80"/>
      <c r="AH21" s="83"/>
      <c r="AI21" s="35" t="s">
        <v>2636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7" t="s">
        <v>2622</v>
      </c>
      <c r="AT21" s="186">
        <v>1</v>
      </c>
      <c r="AU21" s="187"/>
      <c r="AV21" s="148"/>
      <c r="AW21" s="149"/>
      <c r="AX21" s="149"/>
      <c r="AY21" s="150"/>
      <c r="AZ21" s="148"/>
      <c r="BA21" s="149"/>
      <c r="BB21" s="149"/>
      <c r="BC21" s="150"/>
      <c r="BD21" s="296">
        <f>ROUND(ROUND(G10*AT21,0)*(1+AX40),0)+(ROUND(ROUND(S22*AT21,0)*(1+BB40),0))</f>
        <v>1036</v>
      </c>
      <c r="BE21" s="22"/>
    </row>
    <row r="22" spans="1:57" ht="17.100000000000001" customHeight="1">
      <c r="A22" s="4">
        <v>15</v>
      </c>
      <c r="B22" s="5">
        <v>1501</v>
      </c>
      <c r="C22" s="6" t="s">
        <v>1729</v>
      </c>
      <c r="D22" s="140"/>
      <c r="E22" s="140"/>
      <c r="F22" s="140"/>
      <c r="G22" s="140"/>
      <c r="H22" s="103"/>
      <c r="I22" s="103"/>
      <c r="J22" s="103"/>
      <c r="K22" s="9"/>
      <c r="L22" s="9"/>
      <c r="M22" s="9"/>
      <c r="N22" s="9"/>
      <c r="O22" s="109"/>
      <c r="P22" s="104"/>
      <c r="Q22" s="104"/>
      <c r="R22" s="104"/>
      <c r="S22" s="261">
        <v>484</v>
      </c>
      <c r="T22" s="261"/>
      <c r="U22" s="9" t="s">
        <v>394</v>
      </c>
      <c r="V22" s="9"/>
      <c r="W22" s="19"/>
      <c r="X22" s="141"/>
      <c r="Y22" s="141"/>
      <c r="Z22" s="98" t="s">
        <v>2623</v>
      </c>
      <c r="AA22" s="61"/>
      <c r="AB22" s="61"/>
      <c r="AC22" s="61"/>
      <c r="AD22" s="61"/>
      <c r="AE22" s="61"/>
      <c r="AF22" s="9"/>
      <c r="AG22" s="19"/>
      <c r="AH22" s="39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1"/>
      <c r="AT22" s="32"/>
      <c r="AU22" s="33"/>
      <c r="AV22" s="148"/>
      <c r="AW22" s="149"/>
      <c r="AX22" s="149"/>
      <c r="AY22" s="150"/>
      <c r="AZ22" s="148"/>
      <c r="BA22" s="149"/>
      <c r="BB22" s="149"/>
      <c r="BC22" s="150"/>
      <c r="BD22" s="296">
        <f>ROUND(ROUND(G10*AG23,0)*(1+AX40),0)+(ROUND(ROUND(S22*AG23,0)*(1+BB40),0))</f>
        <v>727</v>
      </c>
      <c r="BE22" s="22"/>
    </row>
    <row r="23" spans="1:57" ht="17.100000000000001" customHeight="1">
      <c r="A23" s="4">
        <v>15</v>
      </c>
      <c r="B23" s="5">
        <v>1502</v>
      </c>
      <c r="C23" s="6" t="s">
        <v>1730</v>
      </c>
      <c r="D23" s="140"/>
      <c r="E23" s="140"/>
      <c r="F23" s="140"/>
      <c r="G23" s="140"/>
      <c r="H23" s="103"/>
      <c r="I23" s="103"/>
      <c r="J23" s="103"/>
      <c r="K23" s="9"/>
      <c r="L23" s="9"/>
      <c r="M23" s="9"/>
      <c r="N23" s="9"/>
      <c r="O23" s="46"/>
      <c r="P23" s="135"/>
      <c r="Q23" s="135"/>
      <c r="R23" s="135"/>
      <c r="S23" s="135"/>
      <c r="T23" s="135"/>
      <c r="U23" s="135"/>
      <c r="V23" s="135"/>
      <c r="W23" s="135"/>
      <c r="X23" s="135"/>
      <c r="Y23" s="136"/>
      <c r="Z23" s="62" t="s">
        <v>2624</v>
      </c>
      <c r="AA23" s="63"/>
      <c r="AB23" s="63"/>
      <c r="AC23" s="63"/>
      <c r="AD23" s="63"/>
      <c r="AE23" s="63"/>
      <c r="AF23" s="17" t="s">
        <v>2622</v>
      </c>
      <c r="AG23" s="186">
        <v>0.7</v>
      </c>
      <c r="AH23" s="187"/>
      <c r="AI23" s="35" t="s">
        <v>2636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7" t="s">
        <v>2622</v>
      </c>
      <c r="AT23" s="186">
        <v>1</v>
      </c>
      <c r="AU23" s="187"/>
      <c r="AV23" s="148"/>
      <c r="AW23" s="149"/>
      <c r="AX23" s="149"/>
      <c r="AY23" s="150"/>
      <c r="AZ23" s="148"/>
      <c r="BA23" s="149"/>
      <c r="BB23" s="149"/>
      <c r="BC23" s="150"/>
      <c r="BD23" s="296">
        <f>ROUND(ROUND(ROUND(G10*AG23,0)*AT23,0)*(1+AX40),0)+(ROUND(ROUND(ROUND(S22*AG23,0)*AT23,0)*(1+BB40),0))</f>
        <v>727</v>
      </c>
      <c r="BE23" s="22"/>
    </row>
    <row r="24" spans="1:57" ht="17.100000000000001" customHeight="1">
      <c r="A24" s="4">
        <v>15</v>
      </c>
      <c r="B24" s="5">
        <v>1503</v>
      </c>
      <c r="C24" s="6" t="s">
        <v>73</v>
      </c>
      <c r="D24" s="140"/>
      <c r="E24" s="140"/>
      <c r="F24" s="140"/>
      <c r="G24" s="140"/>
      <c r="H24" s="103"/>
      <c r="I24" s="103"/>
      <c r="J24" s="103"/>
      <c r="K24" s="9"/>
      <c r="L24" s="9"/>
      <c r="M24" s="9"/>
      <c r="N24" s="9"/>
      <c r="O24" s="204" t="s">
        <v>696</v>
      </c>
      <c r="P24" s="205"/>
      <c r="Q24" s="205"/>
      <c r="R24" s="205"/>
      <c r="S24" s="205"/>
      <c r="T24" s="205"/>
      <c r="U24" s="205"/>
      <c r="V24" s="205"/>
      <c r="W24" s="205"/>
      <c r="X24" s="205"/>
      <c r="Y24" s="41"/>
      <c r="Z24" s="11"/>
      <c r="AA24" s="11"/>
      <c r="AB24" s="11"/>
      <c r="AC24" s="11"/>
      <c r="AD24" s="21"/>
      <c r="AE24" s="21"/>
      <c r="AF24" s="11"/>
      <c r="AG24" s="36"/>
      <c r="AH24" s="37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1"/>
      <c r="AT24" s="32"/>
      <c r="AU24" s="33"/>
      <c r="AV24" s="148"/>
      <c r="AW24" s="149"/>
      <c r="AX24" s="149"/>
      <c r="AY24" s="150"/>
      <c r="AZ24" s="148"/>
      <c r="BA24" s="149"/>
      <c r="BB24" s="149"/>
      <c r="BC24" s="150"/>
      <c r="BD24" s="296">
        <f>ROUND(G10*(1+AX40),0)+(ROUND(S26*(1+BB40),0))</f>
        <v>1158</v>
      </c>
      <c r="BE24" s="22"/>
    </row>
    <row r="25" spans="1:57" ht="17.100000000000001" customHeight="1">
      <c r="A25" s="4">
        <v>15</v>
      </c>
      <c r="B25" s="5">
        <v>1504</v>
      </c>
      <c r="C25" s="6" t="s">
        <v>1156</v>
      </c>
      <c r="D25" s="140"/>
      <c r="E25" s="140"/>
      <c r="F25" s="140"/>
      <c r="G25" s="140"/>
      <c r="H25" s="103"/>
      <c r="I25" s="103"/>
      <c r="J25" s="103"/>
      <c r="K25" s="9"/>
      <c r="L25" s="9"/>
      <c r="M25" s="9"/>
      <c r="N25" s="9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142"/>
      <c r="Z25" s="14"/>
      <c r="AA25" s="15"/>
      <c r="AB25" s="15"/>
      <c r="AC25" s="15"/>
      <c r="AD25" s="24"/>
      <c r="AE25" s="24"/>
      <c r="AF25" s="80"/>
      <c r="AG25" s="80"/>
      <c r="AH25" s="83"/>
      <c r="AI25" s="35" t="s">
        <v>2636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2622</v>
      </c>
      <c r="AT25" s="186">
        <v>1</v>
      </c>
      <c r="AU25" s="187"/>
      <c r="AV25" s="148"/>
      <c r="AW25" s="149"/>
      <c r="AX25" s="149"/>
      <c r="AY25" s="150"/>
      <c r="AZ25" s="148"/>
      <c r="BA25" s="149"/>
      <c r="BB25" s="149"/>
      <c r="BC25" s="150"/>
      <c r="BD25" s="296">
        <f>ROUND(ROUND(G10*AT25,0)*(1+AX40),0)+(ROUND(ROUND(S26*AT25,0)*(1+BB40),0))</f>
        <v>1158</v>
      </c>
      <c r="BE25" s="22"/>
    </row>
    <row r="26" spans="1:57" ht="17.100000000000001" customHeight="1">
      <c r="A26" s="4">
        <v>15</v>
      </c>
      <c r="B26" s="5">
        <v>1505</v>
      </c>
      <c r="C26" s="6" t="s">
        <v>1731</v>
      </c>
      <c r="D26" s="140"/>
      <c r="E26" s="140"/>
      <c r="F26" s="140"/>
      <c r="G26" s="140"/>
      <c r="H26" s="103"/>
      <c r="I26" s="103"/>
      <c r="J26" s="103"/>
      <c r="K26" s="9"/>
      <c r="L26" s="9"/>
      <c r="M26" s="9"/>
      <c r="N26" s="9"/>
      <c r="O26" s="109"/>
      <c r="P26" s="104"/>
      <c r="Q26" s="104"/>
      <c r="R26" s="104"/>
      <c r="S26" s="261">
        <v>565</v>
      </c>
      <c r="T26" s="261"/>
      <c r="U26" s="9" t="s">
        <v>394</v>
      </c>
      <c r="V26" s="9"/>
      <c r="W26" s="19"/>
      <c r="X26" s="141"/>
      <c r="Y26" s="141"/>
      <c r="Z26" s="98" t="s">
        <v>2623</v>
      </c>
      <c r="AA26" s="61"/>
      <c r="AB26" s="61"/>
      <c r="AC26" s="61"/>
      <c r="AD26" s="61"/>
      <c r="AE26" s="61"/>
      <c r="AF26" s="9"/>
      <c r="AG26" s="19"/>
      <c r="AH26" s="39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1"/>
      <c r="AT26" s="32"/>
      <c r="AU26" s="33"/>
      <c r="AV26" s="148"/>
      <c r="AW26" s="149"/>
      <c r="AX26" s="149"/>
      <c r="AY26" s="150"/>
      <c r="AZ26" s="148"/>
      <c r="BA26" s="149"/>
      <c r="BB26" s="149"/>
      <c r="BC26" s="150"/>
      <c r="BD26" s="296">
        <f>ROUND(ROUND(G10*AG27,0)*(1+AX40),0)+(ROUND(ROUND(S26*AG27,0)*(1+BB40),0))</f>
        <v>812</v>
      </c>
      <c r="BE26" s="22"/>
    </row>
    <row r="27" spans="1:57" ht="17.100000000000001" customHeight="1">
      <c r="A27" s="4">
        <v>15</v>
      </c>
      <c r="B27" s="5">
        <v>1506</v>
      </c>
      <c r="C27" s="6" t="s">
        <v>1732</v>
      </c>
      <c r="D27" s="140"/>
      <c r="E27" s="140"/>
      <c r="F27" s="140"/>
      <c r="G27" s="140"/>
      <c r="H27" s="103"/>
      <c r="I27" s="103"/>
      <c r="J27" s="103"/>
      <c r="K27" s="9"/>
      <c r="L27" s="9"/>
      <c r="M27" s="9"/>
      <c r="N27" s="9"/>
      <c r="O27" s="46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62" t="s">
        <v>2624</v>
      </c>
      <c r="AA27" s="63"/>
      <c r="AB27" s="63"/>
      <c r="AC27" s="63"/>
      <c r="AD27" s="63"/>
      <c r="AE27" s="63"/>
      <c r="AF27" s="17" t="s">
        <v>2622</v>
      </c>
      <c r="AG27" s="186">
        <v>0.7</v>
      </c>
      <c r="AH27" s="187"/>
      <c r="AI27" s="35" t="s">
        <v>2636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2622</v>
      </c>
      <c r="AT27" s="186">
        <v>1</v>
      </c>
      <c r="AU27" s="187"/>
      <c r="AV27" s="148"/>
      <c r="AW27" s="149"/>
      <c r="AX27" s="149"/>
      <c r="AY27" s="150"/>
      <c r="AZ27" s="148"/>
      <c r="BA27" s="149"/>
      <c r="BB27" s="149"/>
      <c r="BC27" s="150"/>
      <c r="BD27" s="296">
        <f>ROUND(ROUND(ROUND(G10*AG27,0)*AT27,0)*(1+AX40),0)+(ROUND(ROUND(ROUND(S26*AG27,0)*AT27,0)*(1+BB40),0))</f>
        <v>812</v>
      </c>
      <c r="BE27" s="22"/>
    </row>
    <row r="28" spans="1:57" ht="17.100000000000001" customHeight="1">
      <c r="A28" s="4">
        <v>15</v>
      </c>
      <c r="B28" s="5">
        <v>1507</v>
      </c>
      <c r="C28" s="6" t="s">
        <v>741</v>
      </c>
      <c r="D28" s="188" t="s">
        <v>176</v>
      </c>
      <c r="E28" s="205"/>
      <c r="F28" s="205"/>
      <c r="G28" s="205"/>
      <c r="H28" s="205"/>
      <c r="I28" s="205"/>
      <c r="J28" s="205"/>
      <c r="K28" s="205"/>
      <c r="L28" s="205"/>
      <c r="M28" s="205"/>
      <c r="N28" s="10"/>
      <c r="O28" s="204" t="s">
        <v>692</v>
      </c>
      <c r="P28" s="205"/>
      <c r="Q28" s="205"/>
      <c r="R28" s="205"/>
      <c r="S28" s="205"/>
      <c r="T28" s="205"/>
      <c r="U28" s="205"/>
      <c r="V28" s="205"/>
      <c r="W28" s="205"/>
      <c r="X28" s="205"/>
      <c r="Y28" s="41"/>
      <c r="Z28" s="11"/>
      <c r="AA28" s="11"/>
      <c r="AB28" s="11"/>
      <c r="AC28" s="11"/>
      <c r="AD28" s="21"/>
      <c r="AE28" s="21"/>
      <c r="AF28" s="11"/>
      <c r="AG28" s="36"/>
      <c r="AH28" s="37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31"/>
      <c r="AT28" s="32"/>
      <c r="AU28" s="33"/>
      <c r="AV28" s="148"/>
      <c r="AW28" s="149"/>
      <c r="AX28" s="149"/>
      <c r="AY28" s="150"/>
      <c r="AZ28" s="148"/>
      <c r="BA28" s="149"/>
      <c r="BB28" s="149"/>
      <c r="BC28" s="150"/>
      <c r="BD28" s="296">
        <f>ROUND(G30*(1+AX40),0)+(ROUND(S30*(1+BB40),0))</f>
        <v>757</v>
      </c>
      <c r="BE28" s="22"/>
    </row>
    <row r="29" spans="1:57" ht="17.100000000000001" customHeight="1">
      <c r="A29" s="4">
        <v>15</v>
      </c>
      <c r="B29" s="5">
        <v>1508</v>
      </c>
      <c r="C29" s="6" t="s">
        <v>2898</v>
      </c>
      <c r="D29" s="206"/>
      <c r="E29" s="207"/>
      <c r="F29" s="207"/>
      <c r="G29" s="207"/>
      <c r="H29" s="207"/>
      <c r="I29" s="207"/>
      <c r="J29" s="207"/>
      <c r="K29" s="207"/>
      <c r="L29" s="207"/>
      <c r="M29" s="207"/>
      <c r="N29" s="102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142"/>
      <c r="Z29" s="14"/>
      <c r="AA29" s="15"/>
      <c r="AB29" s="15"/>
      <c r="AC29" s="15"/>
      <c r="AD29" s="24"/>
      <c r="AE29" s="24"/>
      <c r="AF29" s="80"/>
      <c r="AG29" s="80"/>
      <c r="AH29" s="83"/>
      <c r="AI29" s="35" t="s">
        <v>2636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2622</v>
      </c>
      <c r="AT29" s="186">
        <v>1</v>
      </c>
      <c r="AU29" s="187"/>
      <c r="AV29" s="148"/>
      <c r="AW29" s="149"/>
      <c r="AX29" s="149"/>
      <c r="AY29" s="150"/>
      <c r="AZ29" s="148"/>
      <c r="BA29" s="149"/>
      <c r="BB29" s="149"/>
      <c r="BC29" s="150"/>
      <c r="BD29" s="296">
        <f>ROUND(ROUND(G30*AT29,0)*(1+AX40),0)+(ROUND(ROUND(S30*AT29,0)*(1+BB40),0))</f>
        <v>757</v>
      </c>
      <c r="BE29" s="22"/>
    </row>
    <row r="30" spans="1:57" ht="17.100000000000001" customHeight="1">
      <c r="A30" s="4">
        <v>15</v>
      </c>
      <c r="B30" s="5">
        <v>1509</v>
      </c>
      <c r="C30" s="6" t="s">
        <v>1733</v>
      </c>
      <c r="D30" s="139"/>
      <c r="E30" s="140"/>
      <c r="F30" s="104"/>
      <c r="G30" s="297">
        <v>392</v>
      </c>
      <c r="H30" s="297"/>
      <c r="I30" s="9" t="s">
        <v>394</v>
      </c>
      <c r="J30" s="9"/>
      <c r="K30" s="19"/>
      <c r="L30" s="141"/>
      <c r="M30" s="141"/>
      <c r="N30" s="102"/>
      <c r="O30" s="104"/>
      <c r="P30" s="104"/>
      <c r="Q30" s="104"/>
      <c r="R30" s="104"/>
      <c r="S30" s="261">
        <v>178</v>
      </c>
      <c r="T30" s="261"/>
      <c r="U30" s="9" t="s">
        <v>394</v>
      </c>
      <c r="V30" s="9"/>
      <c r="W30" s="19"/>
      <c r="X30" s="141"/>
      <c r="Y30" s="141"/>
      <c r="Z30" s="98" t="s">
        <v>2623</v>
      </c>
      <c r="AA30" s="61"/>
      <c r="AB30" s="61"/>
      <c r="AC30" s="61"/>
      <c r="AD30" s="61"/>
      <c r="AE30" s="61"/>
      <c r="AF30" s="9"/>
      <c r="AG30" s="19"/>
      <c r="AH30" s="39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1"/>
      <c r="AT30" s="32"/>
      <c r="AU30" s="33"/>
      <c r="AV30" s="148"/>
      <c r="AW30" s="149"/>
      <c r="AX30" s="149"/>
      <c r="AY30" s="150"/>
      <c r="AZ30" s="148"/>
      <c r="BA30" s="149"/>
      <c r="BB30" s="149"/>
      <c r="BC30" s="150"/>
      <c r="BD30" s="296">
        <f>ROUND(ROUND(G30*AG31,0)*(1+AX40),0)+(ROUND(ROUND(S30*AG31,0)*(1+BB40),0))</f>
        <v>531</v>
      </c>
      <c r="BE30" s="22"/>
    </row>
    <row r="31" spans="1:57" ht="17.100000000000001" customHeight="1">
      <c r="A31" s="4">
        <v>15</v>
      </c>
      <c r="B31" s="5">
        <v>1510</v>
      </c>
      <c r="C31" s="6" t="s">
        <v>1734</v>
      </c>
      <c r="D31" s="139"/>
      <c r="E31" s="140"/>
      <c r="F31" s="140"/>
      <c r="G31" s="104"/>
      <c r="H31" s="104"/>
      <c r="I31" s="104"/>
      <c r="J31" s="104"/>
      <c r="K31" s="104"/>
      <c r="L31" s="104"/>
      <c r="M31" s="51"/>
      <c r="N31" s="13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51"/>
      <c r="Z31" s="62" t="s">
        <v>2624</v>
      </c>
      <c r="AA31" s="63"/>
      <c r="AB31" s="63"/>
      <c r="AC31" s="63"/>
      <c r="AD31" s="63"/>
      <c r="AE31" s="63"/>
      <c r="AF31" s="17" t="s">
        <v>2622</v>
      </c>
      <c r="AG31" s="186">
        <v>0.7</v>
      </c>
      <c r="AH31" s="187"/>
      <c r="AI31" s="35" t="s">
        <v>2636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7" t="s">
        <v>2622</v>
      </c>
      <c r="AT31" s="186">
        <v>1</v>
      </c>
      <c r="AU31" s="187"/>
      <c r="AV31" s="148"/>
      <c r="AW31" s="149"/>
      <c r="AX31" s="149"/>
      <c r="AY31" s="150"/>
      <c r="AZ31" s="148"/>
      <c r="BA31" s="149"/>
      <c r="BB31" s="149"/>
      <c r="BC31" s="150"/>
      <c r="BD31" s="296">
        <f>ROUND(ROUND(ROUND(G30*AG31,0)*AT31,0)*(1+AX40),0)+(ROUND(ROUND(ROUND(S30*AG31,0)*AT31,0)*(1+BB40),0))</f>
        <v>531</v>
      </c>
      <c r="BE31" s="22"/>
    </row>
    <row r="32" spans="1:57" ht="17.100000000000001" customHeight="1">
      <c r="A32" s="4">
        <v>15</v>
      </c>
      <c r="B32" s="5">
        <v>1511</v>
      </c>
      <c r="C32" s="6" t="s">
        <v>742</v>
      </c>
      <c r="D32" s="139"/>
      <c r="E32" s="140"/>
      <c r="F32" s="140"/>
      <c r="G32" s="140"/>
      <c r="H32" s="103"/>
      <c r="I32" s="103"/>
      <c r="J32" s="103"/>
      <c r="K32" s="9"/>
      <c r="L32" s="9"/>
      <c r="M32" s="9"/>
      <c r="N32" s="13"/>
      <c r="O32" s="204" t="s">
        <v>693</v>
      </c>
      <c r="P32" s="205"/>
      <c r="Q32" s="205"/>
      <c r="R32" s="205"/>
      <c r="S32" s="205"/>
      <c r="T32" s="205"/>
      <c r="U32" s="205"/>
      <c r="V32" s="205"/>
      <c r="W32" s="205"/>
      <c r="X32" s="205"/>
      <c r="Y32" s="41"/>
      <c r="Z32" s="11"/>
      <c r="AA32" s="11"/>
      <c r="AB32" s="11"/>
      <c r="AC32" s="11"/>
      <c r="AD32" s="21"/>
      <c r="AE32" s="21"/>
      <c r="AF32" s="11"/>
      <c r="AG32" s="36"/>
      <c r="AH32" s="37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1"/>
      <c r="AT32" s="32"/>
      <c r="AU32" s="33"/>
      <c r="AV32" s="148"/>
      <c r="AW32" s="149"/>
      <c r="AX32" s="149"/>
      <c r="AY32" s="150"/>
      <c r="AZ32" s="148"/>
      <c r="BA32" s="149"/>
      <c r="BB32" s="149"/>
      <c r="BC32" s="150"/>
      <c r="BD32" s="296">
        <f>ROUND(G30*(1+AX40),0)+(ROUND(S34*(1+BB40),0))</f>
        <v>879</v>
      </c>
      <c r="BE32" s="22"/>
    </row>
    <row r="33" spans="1:57" ht="17.100000000000001" customHeight="1">
      <c r="A33" s="4">
        <v>15</v>
      </c>
      <c r="B33" s="5">
        <v>1512</v>
      </c>
      <c r="C33" s="6" t="s">
        <v>2899</v>
      </c>
      <c r="D33" s="140"/>
      <c r="E33" s="140"/>
      <c r="F33" s="140"/>
      <c r="G33" s="140"/>
      <c r="H33" s="103"/>
      <c r="I33" s="103"/>
      <c r="J33" s="103"/>
      <c r="K33" s="9"/>
      <c r="L33" s="9"/>
      <c r="M33" s="9"/>
      <c r="N33" s="13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142"/>
      <c r="Z33" s="14"/>
      <c r="AA33" s="15"/>
      <c r="AB33" s="15"/>
      <c r="AC33" s="15"/>
      <c r="AD33" s="24"/>
      <c r="AE33" s="24"/>
      <c r="AF33" s="80"/>
      <c r="AG33" s="80"/>
      <c r="AH33" s="83"/>
      <c r="AI33" s="35" t="s">
        <v>2636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7" t="s">
        <v>2622</v>
      </c>
      <c r="AT33" s="186">
        <v>1</v>
      </c>
      <c r="AU33" s="187"/>
      <c r="AV33" s="148"/>
      <c r="AW33" s="149"/>
      <c r="AX33" s="149"/>
      <c r="AY33" s="150"/>
      <c r="AZ33" s="148"/>
      <c r="BA33" s="149"/>
      <c r="BB33" s="149"/>
      <c r="BC33" s="150"/>
      <c r="BD33" s="296">
        <f>ROUND(ROUND(G30*AT33,0)*(1+AX40),0)+(ROUND(ROUND(S34*AT33,0)*(1+BB40),0))</f>
        <v>879</v>
      </c>
      <c r="BE33" s="22"/>
    </row>
    <row r="34" spans="1:57" ht="17.100000000000001" customHeight="1">
      <c r="A34" s="4">
        <v>15</v>
      </c>
      <c r="B34" s="5">
        <v>1513</v>
      </c>
      <c r="C34" s="6" t="s">
        <v>1735</v>
      </c>
      <c r="D34" s="140"/>
      <c r="E34" s="140"/>
      <c r="F34" s="140"/>
      <c r="G34" s="140"/>
      <c r="H34" s="103"/>
      <c r="I34" s="103"/>
      <c r="J34" s="103"/>
      <c r="K34" s="9"/>
      <c r="L34" s="9"/>
      <c r="M34" s="9"/>
      <c r="N34" s="13"/>
      <c r="O34" s="104"/>
      <c r="P34" s="104"/>
      <c r="Q34" s="104"/>
      <c r="R34" s="104"/>
      <c r="S34" s="261">
        <v>259</v>
      </c>
      <c r="T34" s="261"/>
      <c r="U34" s="9" t="s">
        <v>394</v>
      </c>
      <c r="V34" s="9"/>
      <c r="W34" s="19"/>
      <c r="X34" s="141"/>
      <c r="Y34" s="141"/>
      <c r="Z34" s="98" t="s">
        <v>2623</v>
      </c>
      <c r="AA34" s="61"/>
      <c r="AB34" s="61"/>
      <c r="AC34" s="61"/>
      <c r="AD34" s="61"/>
      <c r="AE34" s="61"/>
      <c r="AF34" s="9"/>
      <c r="AG34" s="19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1"/>
      <c r="AT34" s="32"/>
      <c r="AU34" s="33"/>
      <c r="AV34" s="148"/>
      <c r="AW34" s="149"/>
      <c r="AX34" s="149"/>
      <c r="AY34" s="150"/>
      <c r="AZ34" s="148"/>
      <c r="BA34" s="149"/>
      <c r="BB34" s="149"/>
      <c r="BC34" s="150"/>
      <c r="BD34" s="296">
        <f>ROUND(ROUND(G30*AG35,0)*(1+AX40),0)+(ROUND(ROUND(S34*AG35,0)*(1+BB40),0))</f>
        <v>615</v>
      </c>
      <c r="BE34" s="22"/>
    </row>
    <row r="35" spans="1:57" ht="17.100000000000001" customHeight="1">
      <c r="A35" s="4">
        <v>15</v>
      </c>
      <c r="B35" s="5">
        <v>1514</v>
      </c>
      <c r="C35" s="6" t="s">
        <v>1736</v>
      </c>
      <c r="D35" s="140"/>
      <c r="E35" s="140"/>
      <c r="F35" s="140"/>
      <c r="G35" s="140"/>
      <c r="H35" s="103"/>
      <c r="I35" s="103"/>
      <c r="J35" s="103"/>
      <c r="K35" s="9"/>
      <c r="L35" s="9"/>
      <c r="M35" s="9"/>
      <c r="N35" s="13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51"/>
      <c r="Z35" s="62" t="s">
        <v>2624</v>
      </c>
      <c r="AA35" s="63"/>
      <c r="AB35" s="63"/>
      <c r="AC35" s="63"/>
      <c r="AD35" s="63"/>
      <c r="AE35" s="63"/>
      <c r="AF35" s="17" t="s">
        <v>2622</v>
      </c>
      <c r="AG35" s="186">
        <v>0.7</v>
      </c>
      <c r="AH35" s="187"/>
      <c r="AI35" s="35" t="s">
        <v>2636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2622</v>
      </c>
      <c r="AT35" s="186">
        <v>1</v>
      </c>
      <c r="AU35" s="187"/>
      <c r="AZ35" s="148"/>
      <c r="BA35" s="149"/>
      <c r="BB35" s="149"/>
      <c r="BC35" s="150"/>
      <c r="BD35" s="296">
        <f>ROUND(ROUND(ROUND(G30*AG35,0)*AT35,0)*(1+AX40),0)+(ROUND(ROUND(ROUND(S34*AG35,0)*AT35,0)*(1+BB40),0))</f>
        <v>615</v>
      </c>
      <c r="BE35" s="22"/>
    </row>
    <row r="36" spans="1:57" ht="17.100000000000001" customHeight="1">
      <c r="A36" s="4">
        <v>15</v>
      </c>
      <c r="B36" s="5">
        <v>1515</v>
      </c>
      <c r="C36" s="6" t="s">
        <v>810</v>
      </c>
      <c r="D36" s="140"/>
      <c r="E36" s="140"/>
      <c r="F36" s="140"/>
      <c r="G36" s="140"/>
      <c r="H36" s="103"/>
      <c r="I36" s="103"/>
      <c r="J36" s="103"/>
      <c r="K36" s="9"/>
      <c r="L36" s="9"/>
      <c r="M36" s="9"/>
      <c r="N36" s="9"/>
      <c r="O36" s="204" t="s">
        <v>694</v>
      </c>
      <c r="P36" s="205"/>
      <c r="Q36" s="205"/>
      <c r="R36" s="205"/>
      <c r="S36" s="205"/>
      <c r="T36" s="205"/>
      <c r="U36" s="205"/>
      <c r="V36" s="205"/>
      <c r="W36" s="205"/>
      <c r="X36" s="205"/>
      <c r="Y36" s="41"/>
      <c r="Z36" s="11"/>
      <c r="AA36" s="11"/>
      <c r="AB36" s="11"/>
      <c r="AC36" s="11"/>
      <c r="AD36" s="21"/>
      <c r="AE36" s="21"/>
      <c r="AF36" s="11"/>
      <c r="AG36" s="36"/>
      <c r="AH36" s="37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1"/>
      <c r="AT36" s="32"/>
      <c r="AU36" s="33"/>
      <c r="AZ36" s="148"/>
      <c r="BA36" s="149"/>
      <c r="BB36" s="149"/>
      <c r="BC36" s="150"/>
      <c r="BD36" s="296">
        <f>ROUND(G30*(1+AX40),0)+(ROUND(S38*(1+BB40),0))</f>
        <v>1000</v>
      </c>
      <c r="BE36" s="22"/>
    </row>
    <row r="37" spans="1:57" ht="17.100000000000001" customHeight="1">
      <c r="A37" s="4">
        <v>15</v>
      </c>
      <c r="B37" s="5">
        <v>1516</v>
      </c>
      <c r="C37" s="6" t="s">
        <v>2900</v>
      </c>
      <c r="D37" s="140"/>
      <c r="E37" s="140"/>
      <c r="F37" s="140"/>
      <c r="G37" s="140"/>
      <c r="H37" s="103"/>
      <c r="I37" s="103"/>
      <c r="J37" s="103"/>
      <c r="K37" s="9"/>
      <c r="L37" s="9"/>
      <c r="M37" s="9"/>
      <c r="N37" s="9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142"/>
      <c r="Z37" s="14"/>
      <c r="AA37" s="15"/>
      <c r="AB37" s="15"/>
      <c r="AC37" s="15"/>
      <c r="AD37" s="24"/>
      <c r="AE37" s="24"/>
      <c r="AF37" s="80"/>
      <c r="AG37" s="80"/>
      <c r="AH37" s="83"/>
      <c r="AI37" s="35" t="s">
        <v>2636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2622</v>
      </c>
      <c r="AT37" s="186">
        <v>1</v>
      </c>
      <c r="AU37" s="187"/>
      <c r="AZ37" s="148"/>
      <c r="BA37" s="149"/>
      <c r="BB37" s="149"/>
      <c r="BC37" s="150"/>
      <c r="BD37" s="296">
        <f>ROUND(ROUND(G30*AT37,0)*(1+AX40),0)+(ROUND(ROUND(S38*AT37,0)*(1+BB40),0))</f>
        <v>1000</v>
      </c>
      <c r="BE37" s="22"/>
    </row>
    <row r="38" spans="1:57" ht="17.100000000000001" customHeight="1">
      <c r="A38" s="4">
        <v>15</v>
      </c>
      <c r="B38" s="5">
        <v>1517</v>
      </c>
      <c r="C38" s="6" t="s">
        <v>1737</v>
      </c>
      <c r="D38" s="140"/>
      <c r="E38" s="140"/>
      <c r="F38" s="140"/>
      <c r="G38" s="140"/>
      <c r="H38" s="103"/>
      <c r="I38" s="103"/>
      <c r="J38" s="103"/>
      <c r="K38" s="9"/>
      <c r="L38" s="9"/>
      <c r="M38" s="9"/>
      <c r="N38" s="9"/>
      <c r="O38" s="109"/>
      <c r="P38" s="104"/>
      <c r="Q38" s="104"/>
      <c r="R38" s="104"/>
      <c r="S38" s="261">
        <v>340</v>
      </c>
      <c r="T38" s="261"/>
      <c r="U38" s="9" t="s">
        <v>394</v>
      </c>
      <c r="V38" s="9"/>
      <c r="W38" s="19"/>
      <c r="X38" s="141"/>
      <c r="Y38" s="141"/>
      <c r="Z38" s="98" t="s">
        <v>2623</v>
      </c>
      <c r="AA38" s="61"/>
      <c r="AB38" s="61"/>
      <c r="AC38" s="61"/>
      <c r="AD38" s="61"/>
      <c r="AE38" s="61"/>
      <c r="AF38" s="9"/>
      <c r="AG38" s="19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1"/>
      <c r="AT38" s="32"/>
      <c r="AU38" s="33"/>
      <c r="AV38" s="208" t="s">
        <v>444</v>
      </c>
      <c r="AW38" s="209"/>
      <c r="AX38" s="209"/>
      <c r="AY38" s="210"/>
      <c r="AZ38" s="208" t="s">
        <v>1206</v>
      </c>
      <c r="BA38" s="209"/>
      <c r="BB38" s="209"/>
      <c r="BC38" s="210"/>
      <c r="BD38" s="296">
        <f>ROUND(ROUND(G30*AG39,0)*(1+AX40),0)+(ROUND(ROUND(S38*AG39,0)*(1+BB40),0))</f>
        <v>700</v>
      </c>
      <c r="BE38" s="22"/>
    </row>
    <row r="39" spans="1:57" ht="17.100000000000001" customHeight="1">
      <c r="A39" s="4">
        <v>15</v>
      </c>
      <c r="B39" s="5">
        <v>1518</v>
      </c>
      <c r="C39" s="6" t="s">
        <v>1738</v>
      </c>
      <c r="D39" s="140"/>
      <c r="E39" s="140"/>
      <c r="F39" s="140"/>
      <c r="G39" s="140"/>
      <c r="H39" s="103"/>
      <c r="I39" s="103"/>
      <c r="J39" s="103"/>
      <c r="K39" s="9"/>
      <c r="L39" s="9"/>
      <c r="M39" s="9"/>
      <c r="N39" s="9"/>
      <c r="O39" s="46"/>
      <c r="P39" s="135"/>
      <c r="Q39" s="135"/>
      <c r="R39" s="135"/>
      <c r="S39" s="135"/>
      <c r="T39" s="135"/>
      <c r="U39" s="135"/>
      <c r="V39" s="135"/>
      <c r="W39" s="135"/>
      <c r="X39" s="135"/>
      <c r="Y39" s="51"/>
      <c r="Z39" s="62" t="s">
        <v>2624</v>
      </c>
      <c r="AA39" s="63"/>
      <c r="AB39" s="63"/>
      <c r="AC39" s="63"/>
      <c r="AD39" s="63"/>
      <c r="AE39" s="63"/>
      <c r="AF39" s="17" t="s">
        <v>2622</v>
      </c>
      <c r="AG39" s="186">
        <v>0.7</v>
      </c>
      <c r="AH39" s="187"/>
      <c r="AI39" s="35" t="s">
        <v>2636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2622</v>
      </c>
      <c r="AT39" s="186">
        <v>1</v>
      </c>
      <c r="AU39" s="187"/>
      <c r="AV39" s="208"/>
      <c r="AW39" s="209"/>
      <c r="AX39" s="209"/>
      <c r="AY39" s="210"/>
      <c r="AZ39" s="208"/>
      <c r="BA39" s="209"/>
      <c r="BB39" s="209"/>
      <c r="BC39" s="210"/>
      <c r="BD39" s="296">
        <f>ROUND(ROUND(ROUND(G30*AG39,0)*AT39,0)*(1+AX40),0)+(ROUND(ROUND(ROUND(S38*AG39,0)*AT39,0)*(1+BB40),0))</f>
        <v>700</v>
      </c>
      <c r="BE39" s="22"/>
    </row>
    <row r="40" spans="1:57" ht="17.100000000000001" customHeight="1">
      <c r="A40" s="4">
        <v>15</v>
      </c>
      <c r="B40" s="5">
        <v>1519</v>
      </c>
      <c r="C40" s="6" t="s">
        <v>811</v>
      </c>
      <c r="D40" s="140"/>
      <c r="E40" s="140"/>
      <c r="F40" s="140"/>
      <c r="G40" s="140"/>
      <c r="H40" s="103"/>
      <c r="I40" s="103"/>
      <c r="J40" s="103"/>
      <c r="K40" s="9"/>
      <c r="L40" s="9"/>
      <c r="M40" s="9"/>
      <c r="N40" s="9"/>
      <c r="O40" s="204" t="s">
        <v>695</v>
      </c>
      <c r="P40" s="205"/>
      <c r="Q40" s="205"/>
      <c r="R40" s="205"/>
      <c r="S40" s="205"/>
      <c r="T40" s="205"/>
      <c r="U40" s="205"/>
      <c r="V40" s="205"/>
      <c r="W40" s="205"/>
      <c r="X40" s="205"/>
      <c r="Y40" s="41"/>
      <c r="Z40" s="11"/>
      <c r="AA40" s="11"/>
      <c r="AB40" s="11"/>
      <c r="AC40" s="11"/>
      <c r="AD40" s="21"/>
      <c r="AE40" s="21"/>
      <c r="AF40" s="11"/>
      <c r="AG40" s="36"/>
      <c r="AH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1"/>
      <c r="AT40" s="32"/>
      <c r="AU40" s="33"/>
      <c r="AV40" s="148" t="s">
        <v>2637</v>
      </c>
      <c r="AW40" s="40" t="s">
        <v>2622</v>
      </c>
      <c r="AX40" s="199">
        <v>0.25</v>
      </c>
      <c r="AY40" s="199"/>
      <c r="AZ40" s="148" t="s">
        <v>2638</v>
      </c>
      <c r="BA40" s="40" t="s">
        <v>2622</v>
      </c>
      <c r="BB40" s="199">
        <v>0.5</v>
      </c>
      <c r="BC40" s="199"/>
      <c r="BD40" s="296">
        <f>ROUND(G30*(1+AX40),0)+(ROUND(S42*(1+BB40),0))</f>
        <v>1122</v>
      </c>
      <c r="BE40" s="22"/>
    </row>
    <row r="41" spans="1:57" ht="17.100000000000001" customHeight="1">
      <c r="A41" s="4">
        <v>15</v>
      </c>
      <c r="B41" s="5">
        <v>1520</v>
      </c>
      <c r="C41" s="6" t="s">
        <v>2901</v>
      </c>
      <c r="D41" s="140"/>
      <c r="E41" s="140"/>
      <c r="F41" s="140"/>
      <c r="G41" s="140"/>
      <c r="H41" s="103"/>
      <c r="I41" s="103"/>
      <c r="J41" s="103"/>
      <c r="K41" s="9"/>
      <c r="L41" s="9"/>
      <c r="M41" s="9"/>
      <c r="N41" s="9"/>
      <c r="O41" s="206"/>
      <c r="P41" s="207"/>
      <c r="Q41" s="207"/>
      <c r="R41" s="207"/>
      <c r="S41" s="207"/>
      <c r="T41" s="207"/>
      <c r="U41" s="207"/>
      <c r="V41" s="207"/>
      <c r="W41" s="207"/>
      <c r="X41" s="207"/>
      <c r="Y41" s="142"/>
      <c r="Z41" s="14"/>
      <c r="AA41" s="15"/>
      <c r="AB41" s="15"/>
      <c r="AC41" s="15"/>
      <c r="AD41" s="24"/>
      <c r="AE41" s="24"/>
      <c r="AF41" s="80"/>
      <c r="AG41" s="80"/>
      <c r="AH41" s="83"/>
      <c r="AI41" s="35" t="s">
        <v>2636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7" t="s">
        <v>2622</v>
      </c>
      <c r="AT41" s="186">
        <v>1</v>
      </c>
      <c r="AU41" s="187"/>
      <c r="AV41" s="148"/>
      <c r="AW41" s="149"/>
      <c r="AX41" s="149"/>
      <c r="AY41" s="51" t="s">
        <v>898</v>
      </c>
      <c r="AZ41" s="148"/>
      <c r="BA41" s="149"/>
      <c r="BB41" s="149"/>
      <c r="BC41" s="51" t="s">
        <v>898</v>
      </c>
      <c r="BD41" s="296">
        <f>ROUND(ROUND(G30*AT41,0)*(1+AX40),0)+(ROUND(ROUND(S42*AT41,0)*(1+BB40),0))</f>
        <v>1122</v>
      </c>
      <c r="BE41" s="22"/>
    </row>
    <row r="42" spans="1:57" ht="17.100000000000001" customHeight="1">
      <c r="A42" s="4">
        <v>15</v>
      </c>
      <c r="B42" s="5">
        <v>1521</v>
      </c>
      <c r="C42" s="6" t="s">
        <v>1739</v>
      </c>
      <c r="D42" s="140"/>
      <c r="E42" s="140"/>
      <c r="F42" s="140"/>
      <c r="G42" s="140"/>
      <c r="H42" s="103"/>
      <c r="I42" s="103"/>
      <c r="J42" s="103"/>
      <c r="K42" s="9"/>
      <c r="L42" s="9"/>
      <c r="M42" s="9"/>
      <c r="N42" s="9"/>
      <c r="O42" s="109"/>
      <c r="P42" s="104"/>
      <c r="Q42" s="104"/>
      <c r="R42" s="104"/>
      <c r="S42" s="261">
        <v>421</v>
      </c>
      <c r="T42" s="261"/>
      <c r="U42" s="9" t="s">
        <v>394</v>
      </c>
      <c r="V42" s="9"/>
      <c r="W42" s="19"/>
      <c r="X42" s="141"/>
      <c r="Y42" s="141"/>
      <c r="Z42" s="98" t="s">
        <v>2623</v>
      </c>
      <c r="AA42" s="61"/>
      <c r="AB42" s="61"/>
      <c r="AC42" s="61"/>
      <c r="AD42" s="61"/>
      <c r="AE42" s="61"/>
      <c r="AF42" s="9"/>
      <c r="AG42" s="19"/>
      <c r="AH42" s="39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1"/>
      <c r="AT42" s="32"/>
      <c r="AU42" s="33"/>
      <c r="AV42" s="148"/>
      <c r="AW42" s="149"/>
      <c r="AX42" s="149"/>
      <c r="AY42" s="150"/>
      <c r="AZ42" s="148"/>
      <c r="BA42" s="149"/>
      <c r="BB42" s="149"/>
      <c r="BC42" s="150"/>
      <c r="BD42" s="296">
        <f>ROUND(ROUND(G30*AG43,0)*(1+AX40),0)+(ROUND(ROUND(S42*AG43,0)*(1+BB40),0))</f>
        <v>786</v>
      </c>
      <c r="BE42" s="22"/>
    </row>
    <row r="43" spans="1:57" ht="17.100000000000001" customHeight="1">
      <c r="A43" s="4">
        <v>15</v>
      </c>
      <c r="B43" s="5">
        <v>1522</v>
      </c>
      <c r="C43" s="6" t="s">
        <v>1740</v>
      </c>
      <c r="D43" s="44"/>
      <c r="E43" s="45"/>
      <c r="F43" s="45"/>
      <c r="G43" s="45"/>
      <c r="H43" s="105"/>
      <c r="I43" s="105"/>
      <c r="J43" s="105"/>
      <c r="K43" s="15"/>
      <c r="L43" s="15"/>
      <c r="M43" s="15"/>
      <c r="N43" s="16"/>
      <c r="O43" s="46"/>
      <c r="P43" s="135"/>
      <c r="Q43" s="135"/>
      <c r="R43" s="135"/>
      <c r="S43" s="135"/>
      <c r="T43" s="135"/>
      <c r="U43" s="135"/>
      <c r="V43" s="135"/>
      <c r="W43" s="135"/>
      <c r="X43" s="135"/>
      <c r="Y43" s="51"/>
      <c r="Z43" s="62" t="s">
        <v>2624</v>
      </c>
      <c r="AA43" s="63"/>
      <c r="AB43" s="63"/>
      <c r="AC43" s="63"/>
      <c r="AD43" s="63"/>
      <c r="AE43" s="63"/>
      <c r="AF43" s="17" t="s">
        <v>2622</v>
      </c>
      <c r="AG43" s="186">
        <v>0.7</v>
      </c>
      <c r="AH43" s="187"/>
      <c r="AI43" s="35" t="s">
        <v>2636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7" t="s">
        <v>2622</v>
      </c>
      <c r="AT43" s="186">
        <v>1</v>
      </c>
      <c r="AU43" s="187"/>
      <c r="AV43" s="148"/>
      <c r="AW43" s="149"/>
      <c r="AX43" s="149"/>
      <c r="AY43" s="150"/>
      <c r="AZ43" s="148"/>
      <c r="BA43" s="149"/>
      <c r="BB43" s="149"/>
      <c r="BC43" s="150"/>
      <c r="BD43" s="296">
        <f>ROUND(ROUND(ROUND(G30*AG43,0)*AT43,0)*(1+AX40),0)+(ROUND(ROUND(ROUND(S42*AG43,0)*AT43,0)*(1+BB40),0))</f>
        <v>786</v>
      </c>
      <c r="BE43" s="22"/>
    </row>
    <row r="44" spans="1:57" ht="17.100000000000001" customHeight="1">
      <c r="A44" s="4">
        <v>15</v>
      </c>
      <c r="B44" s="5">
        <v>1523</v>
      </c>
      <c r="C44" s="6" t="s">
        <v>812</v>
      </c>
      <c r="D44" s="188" t="s">
        <v>177</v>
      </c>
      <c r="E44" s="205"/>
      <c r="F44" s="205"/>
      <c r="G44" s="205"/>
      <c r="H44" s="205"/>
      <c r="I44" s="205"/>
      <c r="J44" s="205"/>
      <c r="K44" s="205"/>
      <c r="L44" s="205"/>
      <c r="M44" s="205"/>
      <c r="N44" s="10"/>
      <c r="O44" s="204" t="s">
        <v>692</v>
      </c>
      <c r="P44" s="205"/>
      <c r="Q44" s="205"/>
      <c r="R44" s="205"/>
      <c r="S44" s="205"/>
      <c r="T44" s="205"/>
      <c r="U44" s="205"/>
      <c r="V44" s="205"/>
      <c r="W44" s="205"/>
      <c r="X44" s="205"/>
      <c r="Y44" s="41"/>
      <c r="Z44" s="11"/>
      <c r="AA44" s="11"/>
      <c r="AB44" s="11"/>
      <c r="AC44" s="11"/>
      <c r="AD44" s="21"/>
      <c r="AE44" s="21"/>
      <c r="AF44" s="11"/>
      <c r="AG44" s="36"/>
      <c r="AH44" s="3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1"/>
      <c r="AT44" s="32"/>
      <c r="AU44" s="33"/>
      <c r="AV44" s="148"/>
      <c r="AW44" s="149"/>
      <c r="AX44" s="149"/>
      <c r="AY44" s="150"/>
      <c r="AZ44" s="148"/>
      <c r="BA44" s="149"/>
      <c r="BB44" s="149"/>
      <c r="BC44" s="150"/>
      <c r="BD44" s="296">
        <f>ROUND(G46*(1+AX40),0)+(ROUND(S46*(1+BB40),0))</f>
        <v>835</v>
      </c>
      <c r="BE44" s="22"/>
    </row>
    <row r="45" spans="1:57" ht="17.100000000000001" customHeight="1">
      <c r="A45" s="4">
        <v>15</v>
      </c>
      <c r="B45" s="5">
        <v>1524</v>
      </c>
      <c r="C45" s="6" t="s">
        <v>2902</v>
      </c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102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142"/>
      <c r="Z45" s="14"/>
      <c r="AA45" s="15"/>
      <c r="AB45" s="15"/>
      <c r="AC45" s="15"/>
      <c r="AD45" s="24"/>
      <c r="AE45" s="24"/>
      <c r="AF45" s="80"/>
      <c r="AG45" s="80"/>
      <c r="AH45" s="83"/>
      <c r="AI45" s="35" t="s">
        <v>2636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7" t="s">
        <v>2622</v>
      </c>
      <c r="AT45" s="186">
        <v>1</v>
      </c>
      <c r="AU45" s="187"/>
      <c r="AV45" s="148"/>
      <c r="AW45" s="149"/>
      <c r="AX45" s="149"/>
      <c r="AY45" s="150"/>
      <c r="AZ45" s="148"/>
      <c r="BA45" s="149"/>
      <c r="BB45" s="149"/>
      <c r="BC45" s="150"/>
      <c r="BD45" s="296">
        <f>ROUND(ROUND(G46*AT45,0)*(1+AX40),0)+(ROUND(ROUND(S46*AT45,0)*(1+BB40),0))</f>
        <v>835</v>
      </c>
      <c r="BE45" s="22"/>
    </row>
    <row r="46" spans="1:57" ht="17.100000000000001" customHeight="1">
      <c r="A46" s="4">
        <v>15</v>
      </c>
      <c r="B46" s="5">
        <v>1525</v>
      </c>
      <c r="C46" s="6" t="s">
        <v>1741</v>
      </c>
      <c r="D46" s="139"/>
      <c r="E46" s="140"/>
      <c r="F46" s="104"/>
      <c r="G46" s="297">
        <v>570</v>
      </c>
      <c r="H46" s="297"/>
      <c r="I46" s="9" t="s">
        <v>394</v>
      </c>
      <c r="J46" s="9"/>
      <c r="K46" s="19"/>
      <c r="L46" s="141"/>
      <c r="M46" s="141"/>
      <c r="N46" s="102"/>
      <c r="O46" s="104"/>
      <c r="P46" s="104"/>
      <c r="Q46" s="104"/>
      <c r="R46" s="104"/>
      <c r="S46" s="261">
        <v>81</v>
      </c>
      <c r="T46" s="261"/>
      <c r="U46" s="9" t="s">
        <v>394</v>
      </c>
      <c r="V46" s="104"/>
      <c r="W46" s="19"/>
      <c r="X46" s="141"/>
      <c r="Y46" s="141"/>
      <c r="Z46" s="98" t="s">
        <v>2623</v>
      </c>
      <c r="AA46" s="61"/>
      <c r="AB46" s="61"/>
      <c r="AC46" s="61"/>
      <c r="AD46" s="61"/>
      <c r="AE46" s="61"/>
      <c r="AF46" s="9"/>
      <c r="AG46" s="19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1"/>
      <c r="AT46" s="32"/>
      <c r="AU46" s="33"/>
      <c r="AV46" s="148"/>
      <c r="AW46" s="149"/>
      <c r="AX46" s="149"/>
      <c r="AY46" s="150"/>
      <c r="AZ46" s="148"/>
      <c r="BA46" s="149"/>
      <c r="BB46" s="149"/>
      <c r="BC46" s="150"/>
      <c r="BD46" s="296">
        <f>ROUND(ROUND(G46*AG47,0)*(1+AX40),0)+(ROUND(ROUND(S46*AG47,0)*(1+BB40),0))</f>
        <v>585</v>
      </c>
      <c r="BE46" s="22"/>
    </row>
    <row r="47" spans="1:57" ht="17.100000000000001" customHeight="1">
      <c r="A47" s="4">
        <v>15</v>
      </c>
      <c r="B47" s="5">
        <v>1526</v>
      </c>
      <c r="C47" s="6" t="s">
        <v>1742</v>
      </c>
      <c r="D47" s="139"/>
      <c r="E47" s="140"/>
      <c r="F47" s="140"/>
      <c r="G47" s="104"/>
      <c r="H47" s="104"/>
      <c r="I47" s="104"/>
      <c r="J47" s="104"/>
      <c r="K47" s="104"/>
      <c r="L47" s="104"/>
      <c r="M47" s="51"/>
      <c r="N47" s="13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51"/>
      <c r="Z47" s="62" t="s">
        <v>2624</v>
      </c>
      <c r="AA47" s="63"/>
      <c r="AB47" s="63"/>
      <c r="AC47" s="63"/>
      <c r="AD47" s="63"/>
      <c r="AE47" s="63"/>
      <c r="AF47" s="17" t="s">
        <v>2622</v>
      </c>
      <c r="AG47" s="186">
        <v>0.7</v>
      </c>
      <c r="AH47" s="187"/>
      <c r="AI47" s="35" t="s">
        <v>2636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2622</v>
      </c>
      <c r="AT47" s="186">
        <v>1</v>
      </c>
      <c r="AU47" s="187"/>
      <c r="AV47" s="148"/>
      <c r="AW47" s="149"/>
      <c r="AX47" s="149"/>
      <c r="AY47" s="150"/>
      <c r="AZ47" s="148"/>
      <c r="BA47" s="149"/>
      <c r="BB47" s="149"/>
      <c r="BC47" s="150"/>
      <c r="BD47" s="296">
        <f>ROUND(ROUND(ROUND(G46*AG47,0)*AT47,0)*(1+AX40),0)+(ROUND(ROUND(ROUND(S46*AG47,0)*AT47,0)*(1+BB40),0))</f>
        <v>585</v>
      </c>
      <c r="BE47" s="22"/>
    </row>
    <row r="48" spans="1:57" ht="17.100000000000001" customHeight="1">
      <c r="A48" s="4">
        <v>15</v>
      </c>
      <c r="B48" s="5">
        <v>1527</v>
      </c>
      <c r="C48" s="6" t="s">
        <v>1047</v>
      </c>
      <c r="D48" s="139"/>
      <c r="E48" s="140"/>
      <c r="F48" s="140"/>
      <c r="G48" s="140"/>
      <c r="H48" s="103"/>
      <c r="I48" s="103"/>
      <c r="J48" s="103"/>
      <c r="K48" s="9"/>
      <c r="L48" s="9"/>
      <c r="M48" s="9"/>
      <c r="N48" s="13"/>
      <c r="O48" s="204" t="s">
        <v>693</v>
      </c>
      <c r="P48" s="205"/>
      <c r="Q48" s="205"/>
      <c r="R48" s="205"/>
      <c r="S48" s="205"/>
      <c r="T48" s="205"/>
      <c r="U48" s="205"/>
      <c r="V48" s="205"/>
      <c r="W48" s="205"/>
      <c r="X48" s="205"/>
      <c r="Y48" s="41"/>
      <c r="Z48" s="11"/>
      <c r="AA48" s="11"/>
      <c r="AB48" s="11"/>
      <c r="AC48" s="11"/>
      <c r="AD48" s="21"/>
      <c r="AE48" s="21"/>
      <c r="AF48" s="11"/>
      <c r="AG48" s="36"/>
      <c r="AH48" s="37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1"/>
      <c r="AT48" s="32"/>
      <c r="AU48" s="33"/>
      <c r="AV48" s="148"/>
      <c r="AW48" s="149"/>
      <c r="AX48" s="149"/>
      <c r="AY48" s="150"/>
      <c r="AZ48" s="148"/>
      <c r="BA48" s="149"/>
      <c r="BB48" s="149"/>
      <c r="BC48" s="150"/>
      <c r="BD48" s="296">
        <f>ROUND(G46*(1+AX40),0)+(ROUND(S50*(1+BB40),0))</f>
        <v>956</v>
      </c>
      <c r="BE48" s="22"/>
    </row>
    <row r="49" spans="1:57" ht="17.100000000000001" customHeight="1">
      <c r="A49" s="4">
        <v>15</v>
      </c>
      <c r="B49" s="5">
        <v>1528</v>
      </c>
      <c r="C49" s="6" t="s">
        <v>2903</v>
      </c>
      <c r="D49" s="140"/>
      <c r="E49" s="140"/>
      <c r="F49" s="140"/>
      <c r="G49" s="140"/>
      <c r="H49" s="103"/>
      <c r="I49" s="103"/>
      <c r="J49" s="103"/>
      <c r="K49" s="9"/>
      <c r="L49" s="9"/>
      <c r="M49" s="9"/>
      <c r="N49" s="13"/>
      <c r="O49" s="206"/>
      <c r="P49" s="207"/>
      <c r="Q49" s="207"/>
      <c r="R49" s="207"/>
      <c r="S49" s="207"/>
      <c r="T49" s="207"/>
      <c r="U49" s="207"/>
      <c r="V49" s="207"/>
      <c r="W49" s="207"/>
      <c r="X49" s="207"/>
      <c r="Y49" s="142"/>
      <c r="Z49" s="14"/>
      <c r="AA49" s="15"/>
      <c r="AB49" s="15"/>
      <c r="AC49" s="15"/>
      <c r="AD49" s="24"/>
      <c r="AE49" s="24"/>
      <c r="AF49" s="80"/>
      <c r="AG49" s="80"/>
      <c r="AH49" s="83"/>
      <c r="AI49" s="35" t="s">
        <v>2636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7" t="s">
        <v>2622</v>
      </c>
      <c r="AT49" s="186">
        <v>1</v>
      </c>
      <c r="AU49" s="187"/>
      <c r="AV49" s="148"/>
      <c r="AW49" s="149"/>
      <c r="AX49" s="149"/>
      <c r="AY49" s="150"/>
      <c r="AZ49" s="148"/>
      <c r="BA49" s="149"/>
      <c r="BB49" s="149"/>
      <c r="BC49" s="150"/>
      <c r="BD49" s="296">
        <f>ROUND(ROUND(G46*AT49,0)*(1+AX40),0)+(ROUND(ROUND(S50*AT49,0)*(1+BB40),0))</f>
        <v>956</v>
      </c>
      <c r="BE49" s="22"/>
    </row>
    <row r="50" spans="1:57" ht="17.100000000000001" customHeight="1">
      <c r="A50" s="4">
        <v>15</v>
      </c>
      <c r="B50" s="5">
        <v>1529</v>
      </c>
      <c r="C50" s="6" t="s">
        <v>1743</v>
      </c>
      <c r="D50" s="140"/>
      <c r="E50" s="140"/>
      <c r="F50" s="140"/>
      <c r="G50" s="140"/>
      <c r="H50" s="103"/>
      <c r="I50" s="103"/>
      <c r="J50" s="103"/>
      <c r="K50" s="9"/>
      <c r="L50" s="9"/>
      <c r="M50" s="9"/>
      <c r="N50" s="13"/>
      <c r="O50" s="104"/>
      <c r="P50" s="104"/>
      <c r="Q50" s="104"/>
      <c r="R50" s="104"/>
      <c r="S50" s="261">
        <v>162</v>
      </c>
      <c r="T50" s="261"/>
      <c r="U50" s="9" t="s">
        <v>394</v>
      </c>
      <c r="V50" s="104"/>
      <c r="W50" s="19"/>
      <c r="X50" s="141"/>
      <c r="Y50" s="141"/>
      <c r="Z50" s="98" t="s">
        <v>2623</v>
      </c>
      <c r="AA50" s="61"/>
      <c r="AB50" s="61"/>
      <c r="AC50" s="61"/>
      <c r="AD50" s="61"/>
      <c r="AE50" s="61"/>
      <c r="AF50" s="9"/>
      <c r="AG50" s="19"/>
      <c r="AH50" s="39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1"/>
      <c r="AT50" s="32"/>
      <c r="AU50" s="33"/>
      <c r="AV50" s="148"/>
      <c r="AW50" s="149"/>
      <c r="AX50" s="149"/>
      <c r="AY50" s="150"/>
      <c r="AZ50" s="148"/>
      <c r="BA50" s="149"/>
      <c r="BB50" s="149"/>
      <c r="BC50" s="150"/>
      <c r="BD50" s="296">
        <f>ROUND(ROUND(G46*AG51,0)*(1+AX40),0)+(ROUND(ROUND(S50*AG51,0)*(1+BB40),0))</f>
        <v>669</v>
      </c>
      <c r="BE50" s="22"/>
    </row>
    <row r="51" spans="1:57" ht="17.100000000000001" customHeight="1">
      <c r="A51" s="4">
        <v>15</v>
      </c>
      <c r="B51" s="5">
        <v>1530</v>
      </c>
      <c r="C51" s="6" t="s">
        <v>1744</v>
      </c>
      <c r="D51" s="140"/>
      <c r="E51" s="140"/>
      <c r="F51" s="140"/>
      <c r="G51" s="140"/>
      <c r="H51" s="103"/>
      <c r="I51" s="103"/>
      <c r="J51" s="103"/>
      <c r="K51" s="9"/>
      <c r="L51" s="9"/>
      <c r="M51" s="9"/>
      <c r="N51" s="13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51"/>
      <c r="Z51" s="62" t="s">
        <v>2624</v>
      </c>
      <c r="AA51" s="63"/>
      <c r="AB51" s="63"/>
      <c r="AC51" s="63"/>
      <c r="AD51" s="63"/>
      <c r="AE51" s="63"/>
      <c r="AF51" s="17" t="s">
        <v>2622</v>
      </c>
      <c r="AG51" s="186">
        <v>0.7</v>
      </c>
      <c r="AH51" s="187"/>
      <c r="AI51" s="35" t="s">
        <v>2636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7" t="s">
        <v>2622</v>
      </c>
      <c r="AT51" s="186">
        <v>1</v>
      </c>
      <c r="AU51" s="187"/>
      <c r="AV51" s="148"/>
      <c r="AW51" s="149"/>
      <c r="AX51" s="149"/>
      <c r="AY51" s="150"/>
      <c r="AZ51" s="148"/>
      <c r="BA51" s="149"/>
      <c r="BB51" s="149"/>
      <c r="BC51" s="150"/>
      <c r="BD51" s="296">
        <f>ROUND(ROUND(ROUND(G46*AG51,0)*AT51,0)*(1+AX40),0)+(ROUND(ROUND(ROUND(S50*AG51,0)*AT51,0)*(1+BB40),0))</f>
        <v>669</v>
      </c>
      <c r="BE51" s="22"/>
    </row>
    <row r="52" spans="1:57" ht="17.100000000000001" customHeight="1">
      <c r="A52" s="4">
        <v>15</v>
      </c>
      <c r="B52" s="5">
        <v>1531</v>
      </c>
      <c r="C52" s="6" t="s">
        <v>1048</v>
      </c>
      <c r="D52" s="140"/>
      <c r="E52" s="140"/>
      <c r="F52" s="140"/>
      <c r="G52" s="140"/>
      <c r="H52" s="103"/>
      <c r="I52" s="103"/>
      <c r="J52" s="103"/>
      <c r="K52" s="9"/>
      <c r="L52" s="9"/>
      <c r="M52" s="9"/>
      <c r="N52" s="9"/>
      <c r="O52" s="204" t="s">
        <v>694</v>
      </c>
      <c r="P52" s="205"/>
      <c r="Q52" s="205"/>
      <c r="R52" s="205"/>
      <c r="S52" s="205"/>
      <c r="T52" s="205"/>
      <c r="U52" s="205"/>
      <c r="V52" s="205"/>
      <c r="W52" s="205"/>
      <c r="X52" s="205"/>
      <c r="Y52" s="41"/>
      <c r="Z52" s="11"/>
      <c r="AA52" s="11"/>
      <c r="AB52" s="11"/>
      <c r="AC52" s="11"/>
      <c r="AD52" s="21"/>
      <c r="AE52" s="21"/>
      <c r="AF52" s="11"/>
      <c r="AG52" s="36"/>
      <c r="AH52" s="37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31"/>
      <c r="AT52" s="32"/>
      <c r="AU52" s="33"/>
      <c r="AV52" s="148"/>
      <c r="AW52" s="149"/>
      <c r="AX52" s="149"/>
      <c r="AY52" s="150"/>
      <c r="AZ52" s="148"/>
      <c r="BA52" s="149"/>
      <c r="BB52" s="149"/>
      <c r="BC52" s="150"/>
      <c r="BD52" s="296">
        <f>ROUND(G46*(1+AX40),0)+(ROUND(S54*(1+BB40),0))</f>
        <v>1078</v>
      </c>
      <c r="BE52" s="22"/>
    </row>
    <row r="53" spans="1:57" ht="17.100000000000001" customHeight="1">
      <c r="A53" s="4">
        <v>15</v>
      </c>
      <c r="B53" s="5">
        <v>1532</v>
      </c>
      <c r="C53" s="6" t="s">
        <v>2904</v>
      </c>
      <c r="D53" s="140"/>
      <c r="E53" s="140"/>
      <c r="F53" s="140"/>
      <c r="G53" s="140"/>
      <c r="H53" s="103"/>
      <c r="I53" s="103"/>
      <c r="J53" s="103"/>
      <c r="K53" s="9"/>
      <c r="L53" s="9"/>
      <c r="M53" s="9"/>
      <c r="N53" s="9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142"/>
      <c r="Z53" s="14"/>
      <c r="AA53" s="15"/>
      <c r="AB53" s="15"/>
      <c r="AC53" s="15"/>
      <c r="AD53" s="24"/>
      <c r="AE53" s="24"/>
      <c r="AF53" s="80"/>
      <c r="AG53" s="80"/>
      <c r="AH53" s="83"/>
      <c r="AI53" s="35" t="s">
        <v>2636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7" t="s">
        <v>2622</v>
      </c>
      <c r="AT53" s="186">
        <v>1</v>
      </c>
      <c r="AU53" s="187"/>
      <c r="AV53" s="148"/>
      <c r="AW53" s="149"/>
      <c r="AX53" s="149"/>
      <c r="AY53" s="150"/>
      <c r="AZ53" s="148"/>
      <c r="BA53" s="149"/>
      <c r="BB53" s="149"/>
      <c r="BC53" s="150"/>
      <c r="BD53" s="296">
        <f>ROUND(ROUND(G46*AT53,0)*(1+AX40),0)+(ROUND(ROUND(S54*AT53,0)*(1+BB40),0))</f>
        <v>1078</v>
      </c>
      <c r="BE53" s="22"/>
    </row>
    <row r="54" spans="1:57" ht="17.100000000000001" customHeight="1">
      <c r="A54" s="4">
        <v>15</v>
      </c>
      <c r="B54" s="5">
        <v>1533</v>
      </c>
      <c r="C54" s="6" t="s">
        <v>1745</v>
      </c>
      <c r="D54" s="140"/>
      <c r="E54" s="140"/>
      <c r="F54" s="140"/>
      <c r="G54" s="140"/>
      <c r="H54" s="103"/>
      <c r="I54" s="103"/>
      <c r="J54" s="103"/>
      <c r="K54" s="9"/>
      <c r="L54" s="9"/>
      <c r="M54" s="9"/>
      <c r="N54" s="9"/>
      <c r="O54" s="109"/>
      <c r="P54" s="104"/>
      <c r="Q54" s="104"/>
      <c r="R54" s="104"/>
      <c r="S54" s="261">
        <v>243</v>
      </c>
      <c r="T54" s="261"/>
      <c r="U54" s="9" t="s">
        <v>394</v>
      </c>
      <c r="V54" s="104"/>
      <c r="W54" s="19"/>
      <c r="X54" s="141"/>
      <c r="Y54" s="141"/>
      <c r="Z54" s="98" t="s">
        <v>2623</v>
      </c>
      <c r="AA54" s="61"/>
      <c r="AB54" s="61"/>
      <c r="AC54" s="61"/>
      <c r="AD54" s="61"/>
      <c r="AE54" s="61"/>
      <c r="AF54" s="9"/>
      <c r="AG54" s="19"/>
      <c r="AH54" s="39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31"/>
      <c r="AT54" s="32"/>
      <c r="AU54" s="33"/>
      <c r="AV54" s="148"/>
      <c r="AW54" s="149"/>
      <c r="AX54" s="149"/>
      <c r="AY54" s="150"/>
      <c r="AZ54" s="148"/>
      <c r="BA54" s="149"/>
      <c r="BB54" s="149"/>
      <c r="BC54" s="150"/>
      <c r="BD54" s="296">
        <f>ROUND(ROUND(G46*AG55,0)*(1+AX40),0)+(ROUND(ROUND(S54*AG55,0)*(1+BB40),0))</f>
        <v>754</v>
      </c>
      <c r="BE54" s="22"/>
    </row>
    <row r="55" spans="1:57" ht="17.100000000000001" customHeight="1">
      <c r="A55" s="4">
        <v>15</v>
      </c>
      <c r="B55" s="5">
        <v>1534</v>
      </c>
      <c r="C55" s="6" t="s">
        <v>1746</v>
      </c>
      <c r="D55" s="44"/>
      <c r="E55" s="45"/>
      <c r="F55" s="45"/>
      <c r="G55" s="45"/>
      <c r="H55" s="105"/>
      <c r="I55" s="105"/>
      <c r="J55" s="105"/>
      <c r="K55" s="15"/>
      <c r="L55" s="15"/>
      <c r="M55" s="15"/>
      <c r="N55" s="16"/>
      <c r="O55" s="46"/>
      <c r="P55" s="135"/>
      <c r="Q55" s="135"/>
      <c r="R55" s="135"/>
      <c r="S55" s="135"/>
      <c r="T55" s="135"/>
      <c r="U55" s="135"/>
      <c r="V55" s="135"/>
      <c r="W55" s="135"/>
      <c r="X55" s="135"/>
      <c r="Y55" s="51"/>
      <c r="Z55" s="62" t="s">
        <v>2624</v>
      </c>
      <c r="AA55" s="63"/>
      <c r="AB55" s="63"/>
      <c r="AC55" s="63"/>
      <c r="AD55" s="63"/>
      <c r="AE55" s="63"/>
      <c r="AF55" s="17" t="s">
        <v>2622</v>
      </c>
      <c r="AG55" s="186">
        <v>0.7</v>
      </c>
      <c r="AH55" s="187"/>
      <c r="AI55" s="35" t="s">
        <v>2636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7" t="s">
        <v>2622</v>
      </c>
      <c r="AT55" s="186">
        <v>1</v>
      </c>
      <c r="AU55" s="187"/>
      <c r="AV55" s="148"/>
      <c r="AW55" s="149"/>
      <c r="AX55" s="149"/>
      <c r="AY55" s="150"/>
      <c r="AZ55" s="148"/>
      <c r="BA55" s="149"/>
      <c r="BB55" s="149"/>
      <c r="BC55" s="150"/>
      <c r="BD55" s="296">
        <f>ROUND(ROUND(ROUND(G46*AG55,0)*AT55,0)*(1+AX40),0)+(ROUND(ROUND(ROUND(S54*AG55,0)*AT55,0)*(1+BB40),0))</f>
        <v>754</v>
      </c>
      <c r="BE55" s="22"/>
    </row>
    <row r="56" spans="1:57" ht="17.100000000000001" customHeight="1">
      <c r="A56" s="4">
        <v>15</v>
      </c>
      <c r="B56" s="5">
        <v>1535</v>
      </c>
      <c r="C56" s="6" t="s">
        <v>1049</v>
      </c>
      <c r="D56" s="188" t="s">
        <v>675</v>
      </c>
      <c r="E56" s="205"/>
      <c r="F56" s="205"/>
      <c r="G56" s="205"/>
      <c r="H56" s="205"/>
      <c r="I56" s="205"/>
      <c r="J56" s="205"/>
      <c r="K56" s="205"/>
      <c r="L56" s="205"/>
      <c r="M56" s="205"/>
      <c r="N56" s="10"/>
      <c r="O56" s="204" t="s">
        <v>692</v>
      </c>
      <c r="P56" s="205"/>
      <c r="Q56" s="205"/>
      <c r="R56" s="205"/>
      <c r="S56" s="205"/>
      <c r="T56" s="205"/>
      <c r="U56" s="205"/>
      <c r="V56" s="205"/>
      <c r="W56" s="205"/>
      <c r="X56" s="205"/>
      <c r="Y56" s="41"/>
      <c r="Z56" s="11"/>
      <c r="AA56" s="11"/>
      <c r="AB56" s="11"/>
      <c r="AC56" s="11"/>
      <c r="AD56" s="21"/>
      <c r="AE56" s="21"/>
      <c r="AF56" s="11"/>
      <c r="AG56" s="36"/>
      <c r="AH56" s="37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31"/>
      <c r="AT56" s="32"/>
      <c r="AU56" s="33"/>
      <c r="AV56" s="148"/>
      <c r="AW56" s="149"/>
      <c r="AX56" s="149"/>
      <c r="AY56" s="150"/>
      <c r="AZ56" s="148"/>
      <c r="BA56" s="149"/>
      <c r="BB56" s="149"/>
      <c r="BC56" s="150"/>
      <c r="BD56" s="296">
        <f>ROUND(G58*(1+AX40),0)+(ROUND(S58*(1+BB40),0))</f>
        <v>936</v>
      </c>
      <c r="BE56" s="22"/>
    </row>
    <row r="57" spans="1:57" ht="17.100000000000001" customHeight="1">
      <c r="A57" s="4">
        <v>15</v>
      </c>
      <c r="B57" s="5">
        <v>1536</v>
      </c>
      <c r="C57" s="6" t="s">
        <v>2905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102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142"/>
      <c r="Z57" s="14"/>
      <c r="AA57" s="15"/>
      <c r="AB57" s="15"/>
      <c r="AC57" s="15"/>
      <c r="AD57" s="24"/>
      <c r="AE57" s="24"/>
      <c r="AF57" s="80"/>
      <c r="AG57" s="80"/>
      <c r="AH57" s="83"/>
      <c r="AI57" s="35" t="s">
        <v>2636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7" t="s">
        <v>2622</v>
      </c>
      <c r="AT57" s="186">
        <v>1</v>
      </c>
      <c r="AU57" s="187"/>
      <c r="AV57" s="148"/>
      <c r="AW57" s="149"/>
      <c r="AX57" s="149"/>
      <c r="AY57" s="150"/>
      <c r="AZ57" s="148"/>
      <c r="BA57" s="149"/>
      <c r="BB57" s="149"/>
      <c r="BC57" s="150"/>
      <c r="BD57" s="296">
        <f>ROUND(ROUND(G58*AT57,0)*(1+AX40),0)+(ROUND(ROUND(S58*AT57,0)*(1+BB40),0))</f>
        <v>936</v>
      </c>
      <c r="BE57" s="22"/>
    </row>
    <row r="58" spans="1:57" ht="17.100000000000001" customHeight="1">
      <c r="A58" s="4">
        <v>15</v>
      </c>
      <c r="B58" s="5">
        <v>1537</v>
      </c>
      <c r="C58" s="6" t="s">
        <v>1747</v>
      </c>
      <c r="D58" s="139"/>
      <c r="E58" s="140"/>
      <c r="F58" s="104"/>
      <c r="G58" s="297">
        <v>651</v>
      </c>
      <c r="H58" s="297"/>
      <c r="I58" s="9" t="s">
        <v>394</v>
      </c>
      <c r="J58" s="9"/>
      <c r="K58" s="19"/>
      <c r="L58" s="141"/>
      <c r="M58" s="141"/>
      <c r="N58" s="102"/>
      <c r="O58" s="104"/>
      <c r="P58" s="104"/>
      <c r="Q58" s="104"/>
      <c r="R58" s="104"/>
      <c r="S58" s="261">
        <v>81</v>
      </c>
      <c r="T58" s="261"/>
      <c r="U58" s="9" t="s">
        <v>394</v>
      </c>
      <c r="V58" s="104"/>
      <c r="W58" s="19"/>
      <c r="X58" s="141"/>
      <c r="Y58" s="141"/>
      <c r="Z58" s="98" t="s">
        <v>2623</v>
      </c>
      <c r="AA58" s="61"/>
      <c r="AB58" s="61"/>
      <c r="AC58" s="61"/>
      <c r="AD58" s="61"/>
      <c r="AE58" s="61"/>
      <c r="AF58" s="9"/>
      <c r="AG58" s="19"/>
      <c r="AH58" s="3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31"/>
      <c r="AT58" s="32"/>
      <c r="AU58" s="33"/>
      <c r="AV58" s="148"/>
      <c r="AW58" s="149"/>
      <c r="AX58" s="149"/>
      <c r="AY58" s="150"/>
      <c r="AZ58" s="148"/>
      <c r="BA58" s="149"/>
      <c r="BB58" s="149"/>
      <c r="BC58" s="150"/>
      <c r="BD58" s="296">
        <f>ROUND(ROUND(G58*AG59,0)*(1+AX40),0)+(ROUND(ROUND(S58*AG59,0)*(1+BB40),0))</f>
        <v>656</v>
      </c>
      <c r="BE58" s="22"/>
    </row>
    <row r="59" spans="1:57" ht="17.100000000000001" customHeight="1">
      <c r="A59" s="4">
        <v>15</v>
      </c>
      <c r="B59" s="5">
        <v>1538</v>
      </c>
      <c r="C59" s="6" t="s">
        <v>1748</v>
      </c>
      <c r="D59" s="139"/>
      <c r="E59" s="140"/>
      <c r="F59" s="140"/>
      <c r="G59" s="104"/>
      <c r="H59" s="104"/>
      <c r="I59" s="104"/>
      <c r="J59" s="104"/>
      <c r="K59" s="104"/>
      <c r="L59" s="104"/>
      <c r="M59" s="51"/>
      <c r="N59" s="13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51"/>
      <c r="Z59" s="62" t="s">
        <v>2624</v>
      </c>
      <c r="AA59" s="63"/>
      <c r="AB59" s="63"/>
      <c r="AC59" s="63"/>
      <c r="AD59" s="63"/>
      <c r="AE59" s="63"/>
      <c r="AF59" s="17" t="s">
        <v>2622</v>
      </c>
      <c r="AG59" s="186">
        <v>0.7</v>
      </c>
      <c r="AH59" s="187"/>
      <c r="AI59" s="35" t="s">
        <v>2636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7" t="s">
        <v>2622</v>
      </c>
      <c r="AT59" s="186">
        <v>1</v>
      </c>
      <c r="AU59" s="187"/>
      <c r="AV59" s="148"/>
      <c r="AW59" s="149"/>
      <c r="AX59" s="149"/>
      <c r="AY59" s="150"/>
      <c r="AZ59" s="148"/>
      <c r="BA59" s="149"/>
      <c r="BB59" s="149"/>
      <c r="BC59" s="150"/>
      <c r="BD59" s="296">
        <f>ROUND(ROUND(ROUND(G58*AG59,0)*AT59,0)*(1+AX40),0)+(ROUND(ROUND(ROUND(S58*AG59,0)*AT59,0)*(1+BB40),0))</f>
        <v>656</v>
      </c>
      <c r="BE59" s="22"/>
    </row>
    <row r="60" spans="1:57" ht="17.100000000000001" customHeight="1">
      <c r="A60" s="4">
        <v>15</v>
      </c>
      <c r="B60" s="5">
        <v>1539</v>
      </c>
      <c r="C60" s="6" t="s">
        <v>1050</v>
      </c>
      <c r="D60" s="139"/>
      <c r="E60" s="140"/>
      <c r="F60" s="140"/>
      <c r="G60" s="140"/>
      <c r="H60" s="103"/>
      <c r="I60" s="103"/>
      <c r="J60" s="103"/>
      <c r="K60" s="9"/>
      <c r="L60" s="9"/>
      <c r="M60" s="9"/>
      <c r="N60" s="13"/>
      <c r="O60" s="204" t="s">
        <v>693</v>
      </c>
      <c r="P60" s="205"/>
      <c r="Q60" s="205"/>
      <c r="R60" s="205"/>
      <c r="S60" s="205"/>
      <c r="T60" s="205"/>
      <c r="U60" s="205"/>
      <c r="V60" s="205"/>
      <c r="W60" s="205"/>
      <c r="X60" s="205"/>
      <c r="Y60" s="41"/>
      <c r="Z60" s="11"/>
      <c r="AA60" s="11"/>
      <c r="AB60" s="11"/>
      <c r="AC60" s="11"/>
      <c r="AD60" s="21"/>
      <c r="AE60" s="21"/>
      <c r="AF60" s="11"/>
      <c r="AG60" s="36"/>
      <c r="AH60" s="37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31"/>
      <c r="AT60" s="32"/>
      <c r="AU60" s="33"/>
      <c r="AV60" s="148"/>
      <c r="AW60" s="149"/>
      <c r="AX60" s="149"/>
      <c r="AY60" s="150"/>
      <c r="AZ60" s="148"/>
      <c r="BA60" s="149"/>
      <c r="BB60" s="149"/>
      <c r="BC60" s="150"/>
      <c r="BD60" s="296">
        <f>ROUND(G58*(1+AX40),0)+(ROUND(S62*(1+BB40),0))</f>
        <v>1057</v>
      </c>
      <c r="BE60" s="22"/>
    </row>
    <row r="61" spans="1:57" ht="17.100000000000001" customHeight="1">
      <c r="A61" s="4">
        <v>15</v>
      </c>
      <c r="B61" s="5">
        <v>1540</v>
      </c>
      <c r="C61" s="6" t="s">
        <v>2906</v>
      </c>
      <c r="D61" s="140"/>
      <c r="E61" s="140"/>
      <c r="F61" s="140"/>
      <c r="G61" s="140"/>
      <c r="H61" s="103"/>
      <c r="I61" s="103"/>
      <c r="J61" s="103"/>
      <c r="K61" s="9"/>
      <c r="L61" s="9"/>
      <c r="M61" s="9"/>
      <c r="N61" s="13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142"/>
      <c r="Z61" s="14"/>
      <c r="AA61" s="15"/>
      <c r="AB61" s="15"/>
      <c r="AC61" s="15"/>
      <c r="AD61" s="24"/>
      <c r="AE61" s="24"/>
      <c r="AF61" s="80"/>
      <c r="AG61" s="80"/>
      <c r="AH61" s="83"/>
      <c r="AI61" s="35" t="s">
        <v>2636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2622</v>
      </c>
      <c r="AT61" s="186">
        <v>1</v>
      </c>
      <c r="AU61" s="187"/>
      <c r="AV61" s="148"/>
      <c r="AW61" s="149"/>
      <c r="AX61" s="149"/>
      <c r="AY61" s="150"/>
      <c r="AZ61" s="148"/>
      <c r="BA61" s="149"/>
      <c r="BB61" s="149"/>
      <c r="BC61" s="150"/>
      <c r="BD61" s="296">
        <f>ROUND(ROUND(G58*AT61,0)*(1+AX40),0)+(ROUND(ROUND(S62*AT61,0)*(1+BB40),0))</f>
        <v>1057</v>
      </c>
      <c r="BE61" s="22"/>
    </row>
    <row r="62" spans="1:57" ht="17.100000000000001" customHeight="1">
      <c r="A62" s="4">
        <v>15</v>
      </c>
      <c r="B62" s="5">
        <v>1541</v>
      </c>
      <c r="C62" s="6" t="s">
        <v>1749</v>
      </c>
      <c r="D62" s="140"/>
      <c r="E62" s="140"/>
      <c r="F62" s="140"/>
      <c r="G62" s="140"/>
      <c r="H62" s="103"/>
      <c r="I62" s="103"/>
      <c r="J62" s="103"/>
      <c r="K62" s="9"/>
      <c r="L62" s="9"/>
      <c r="M62" s="9"/>
      <c r="N62" s="13"/>
      <c r="O62" s="104"/>
      <c r="P62" s="104"/>
      <c r="Q62" s="104"/>
      <c r="R62" s="104"/>
      <c r="S62" s="261">
        <v>162</v>
      </c>
      <c r="T62" s="261"/>
      <c r="U62" s="9" t="s">
        <v>394</v>
      </c>
      <c r="V62" s="104"/>
      <c r="W62" s="19"/>
      <c r="X62" s="141"/>
      <c r="Y62" s="141"/>
      <c r="Z62" s="98" t="s">
        <v>2623</v>
      </c>
      <c r="AA62" s="61"/>
      <c r="AB62" s="61"/>
      <c r="AC62" s="61"/>
      <c r="AD62" s="61"/>
      <c r="AE62" s="61"/>
      <c r="AF62" s="9"/>
      <c r="AG62" s="19"/>
      <c r="AH62" s="3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31"/>
      <c r="AT62" s="32"/>
      <c r="AU62" s="33"/>
      <c r="AV62" s="148"/>
      <c r="AW62" s="149"/>
      <c r="AX62" s="149"/>
      <c r="AY62" s="150"/>
      <c r="AZ62" s="148"/>
      <c r="BA62" s="149"/>
      <c r="BB62" s="149"/>
      <c r="BC62" s="150"/>
      <c r="BD62" s="296">
        <f>ROUND(ROUND(G58*AG63,0)*(1+AX40),0)+(ROUND(ROUND(S62*AG63,0)*(1+BB40),0))</f>
        <v>740</v>
      </c>
      <c r="BE62" s="22"/>
    </row>
    <row r="63" spans="1:57" ht="17.100000000000001" customHeight="1">
      <c r="A63" s="4">
        <v>15</v>
      </c>
      <c r="B63" s="5">
        <v>1542</v>
      </c>
      <c r="C63" s="6" t="s">
        <v>1750</v>
      </c>
      <c r="D63" s="44"/>
      <c r="E63" s="45"/>
      <c r="F63" s="45"/>
      <c r="G63" s="45"/>
      <c r="H63" s="105"/>
      <c r="I63" s="105"/>
      <c r="J63" s="105"/>
      <c r="K63" s="15"/>
      <c r="L63" s="15"/>
      <c r="M63" s="15"/>
      <c r="N63" s="16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51"/>
      <c r="Z63" s="62" t="s">
        <v>2624</v>
      </c>
      <c r="AA63" s="63"/>
      <c r="AB63" s="63"/>
      <c r="AC63" s="63"/>
      <c r="AD63" s="63"/>
      <c r="AE63" s="63"/>
      <c r="AF63" s="17" t="s">
        <v>2622</v>
      </c>
      <c r="AG63" s="186">
        <v>0.7</v>
      </c>
      <c r="AH63" s="187"/>
      <c r="AI63" s="35" t="s">
        <v>2636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2622</v>
      </c>
      <c r="AT63" s="186">
        <v>1</v>
      </c>
      <c r="AU63" s="187"/>
      <c r="AV63" s="148"/>
      <c r="AW63" s="149"/>
      <c r="AX63" s="149"/>
      <c r="AY63" s="150"/>
      <c r="AZ63" s="148"/>
      <c r="BA63" s="149"/>
      <c r="BB63" s="149"/>
      <c r="BC63" s="150"/>
      <c r="BD63" s="296">
        <f>ROUND(ROUND(ROUND(G58*AG63,0)*AT63,0)*(1+AX40),0)+(ROUND(ROUND(ROUND(S62*AG63,0)*AT63,0)*(1+BB40),0))</f>
        <v>740</v>
      </c>
      <c r="BE63" s="22"/>
    </row>
    <row r="64" spans="1:57" ht="17.100000000000001" customHeight="1">
      <c r="A64" s="4">
        <v>15</v>
      </c>
      <c r="B64" s="5">
        <v>1543</v>
      </c>
      <c r="C64" s="6" t="s">
        <v>1051</v>
      </c>
      <c r="D64" s="188" t="s">
        <v>676</v>
      </c>
      <c r="E64" s="205"/>
      <c r="F64" s="205"/>
      <c r="G64" s="205"/>
      <c r="H64" s="205"/>
      <c r="I64" s="205"/>
      <c r="J64" s="205"/>
      <c r="K64" s="205"/>
      <c r="L64" s="205"/>
      <c r="M64" s="205"/>
      <c r="N64" s="10"/>
      <c r="O64" s="204">
        <v>2.4300000000000002</v>
      </c>
      <c r="P64" s="205"/>
      <c r="Q64" s="205"/>
      <c r="R64" s="205"/>
      <c r="S64" s="205"/>
      <c r="T64" s="205"/>
      <c r="U64" s="205"/>
      <c r="V64" s="205"/>
      <c r="W64" s="205"/>
      <c r="X64" s="205"/>
      <c r="Y64" s="41"/>
      <c r="Z64" s="11"/>
      <c r="AA64" s="11"/>
      <c r="AB64" s="11"/>
      <c r="AC64" s="11"/>
      <c r="AD64" s="21"/>
      <c r="AE64" s="21"/>
      <c r="AF64" s="11"/>
      <c r="AG64" s="36"/>
      <c r="AH64" s="37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31"/>
      <c r="AT64" s="32"/>
      <c r="AU64" s="33"/>
      <c r="AV64" s="148"/>
      <c r="AW64" s="149"/>
      <c r="AX64" s="149"/>
      <c r="AY64" s="150"/>
      <c r="AZ64" s="148"/>
      <c r="BA64" s="149"/>
      <c r="BB64" s="149"/>
      <c r="BC64" s="150"/>
      <c r="BD64" s="296">
        <f>ROUND(G66*(1+AX40),0)+(ROUND(S66*(1+BB40),0))</f>
        <v>1037</v>
      </c>
      <c r="BE64" s="22"/>
    </row>
    <row r="65" spans="1:57" ht="17.100000000000001" customHeight="1">
      <c r="A65" s="4">
        <v>15</v>
      </c>
      <c r="B65" s="5">
        <v>1544</v>
      </c>
      <c r="C65" s="6" t="s">
        <v>2907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102"/>
      <c r="O65" s="206"/>
      <c r="P65" s="207"/>
      <c r="Q65" s="207"/>
      <c r="R65" s="207"/>
      <c r="S65" s="207"/>
      <c r="T65" s="207"/>
      <c r="U65" s="207"/>
      <c r="V65" s="207"/>
      <c r="W65" s="207"/>
      <c r="X65" s="207"/>
      <c r="Y65" s="142"/>
      <c r="Z65" s="14"/>
      <c r="AA65" s="15"/>
      <c r="AB65" s="15"/>
      <c r="AC65" s="15"/>
      <c r="AD65" s="24"/>
      <c r="AE65" s="24"/>
      <c r="AF65" s="80"/>
      <c r="AG65" s="80"/>
      <c r="AH65" s="83"/>
      <c r="AI65" s="35" t="s">
        <v>2636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2622</v>
      </c>
      <c r="AT65" s="186">
        <v>1</v>
      </c>
      <c r="AU65" s="187"/>
      <c r="AV65" s="148"/>
      <c r="AW65" s="149"/>
      <c r="AX65" s="149"/>
      <c r="AY65" s="150"/>
      <c r="AZ65" s="148"/>
      <c r="BA65" s="149"/>
      <c r="BB65" s="149"/>
      <c r="BC65" s="150"/>
      <c r="BD65" s="296">
        <f>ROUND(ROUND(G66*AT65,0)*(1+AX40),0)+(ROUND(ROUND(S66*AT65,0)*(1+BB40),0))</f>
        <v>1037</v>
      </c>
      <c r="BE65" s="22"/>
    </row>
    <row r="66" spans="1:57" ht="17.100000000000001" customHeight="1">
      <c r="A66" s="4">
        <v>15</v>
      </c>
      <c r="B66" s="5">
        <v>1545</v>
      </c>
      <c r="C66" s="6" t="s">
        <v>1751</v>
      </c>
      <c r="D66" s="139"/>
      <c r="E66" s="140"/>
      <c r="F66" s="104"/>
      <c r="G66" s="297">
        <v>732</v>
      </c>
      <c r="H66" s="297"/>
      <c r="I66" s="9" t="s">
        <v>394</v>
      </c>
      <c r="J66" s="9"/>
      <c r="K66" s="19"/>
      <c r="L66" s="141"/>
      <c r="M66" s="141"/>
      <c r="N66" s="102"/>
      <c r="O66" s="104"/>
      <c r="P66" s="104"/>
      <c r="Q66" s="104"/>
      <c r="R66" s="104"/>
      <c r="S66" s="261">
        <v>81</v>
      </c>
      <c r="T66" s="261"/>
      <c r="U66" s="9" t="s">
        <v>394</v>
      </c>
      <c r="V66" s="104"/>
      <c r="W66" s="19"/>
      <c r="X66" s="141"/>
      <c r="Y66" s="141"/>
      <c r="Z66" s="98" t="s">
        <v>2623</v>
      </c>
      <c r="AA66" s="61"/>
      <c r="AB66" s="61"/>
      <c r="AC66" s="61"/>
      <c r="AD66" s="61"/>
      <c r="AE66" s="61"/>
      <c r="AF66" s="9"/>
      <c r="AG66" s="19"/>
      <c r="AH66" s="3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1"/>
      <c r="AT66" s="32"/>
      <c r="AU66" s="33"/>
      <c r="AV66" s="148"/>
      <c r="AW66" s="149"/>
      <c r="AX66" s="149"/>
      <c r="AY66" s="150"/>
      <c r="AZ66" s="148"/>
      <c r="BA66" s="149"/>
      <c r="BB66" s="149"/>
      <c r="BC66" s="150"/>
      <c r="BD66" s="296">
        <f>ROUND(ROUND(G66*AG67,0)*(1+AX40),0)+(ROUND(ROUND(S66*AG67,0)*(1+BB40),0))</f>
        <v>726</v>
      </c>
      <c r="BE66" s="22"/>
    </row>
    <row r="67" spans="1:57" ht="17.100000000000001" customHeight="1">
      <c r="A67" s="4">
        <v>15</v>
      </c>
      <c r="B67" s="5">
        <v>1546</v>
      </c>
      <c r="C67" s="6" t="s">
        <v>1752</v>
      </c>
      <c r="D67" s="44"/>
      <c r="E67" s="45"/>
      <c r="F67" s="45"/>
      <c r="G67" s="106"/>
      <c r="H67" s="106"/>
      <c r="I67" s="106"/>
      <c r="J67" s="106"/>
      <c r="K67" s="106"/>
      <c r="L67" s="106"/>
      <c r="M67" s="17"/>
      <c r="N67" s="1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52"/>
      <c r="Z67" s="62" t="s">
        <v>2624</v>
      </c>
      <c r="AA67" s="63"/>
      <c r="AB67" s="63"/>
      <c r="AC67" s="63"/>
      <c r="AD67" s="63"/>
      <c r="AE67" s="63"/>
      <c r="AF67" s="17" t="s">
        <v>2622</v>
      </c>
      <c r="AG67" s="186">
        <v>0.7</v>
      </c>
      <c r="AH67" s="187"/>
      <c r="AI67" s="35" t="s">
        <v>2636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7" t="s">
        <v>2622</v>
      </c>
      <c r="AT67" s="186">
        <v>1</v>
      </c>
      <c r="AU67" s="187"/>
      <c r="AV67" s="53"/>
      <c r="AW67" s="54"/>
      <c r="AX67" s="54"/>
      <c r="AY67" s="55"/>
      <c r="AZ67" s="53"/>
      <c r="BA67" s="54"/>
      <c r="BB67" s="54"/>
      <c r="BC67" s="55"/>
      <c r="BD67" s="18">
        <f>ROUND(ROUND(ROUND(G66*AG67,0)*AT67,0)*(1+AX40),0)+(ROUND(ROUND(ROUND(S66*AG67,0)*AT67,0)*(1+BB40),0))</f>
        <v>726</v>
      </c>
      <c r="BE67" s="183"/>
    </row>
    <row r="68" spans="1:57" ht="17.100000000000001" customHeight="1">
      <c r="A68" s="72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AV68" s="167"/>
      <c r="AW68" s="167"/>
      <c r="AX68" s="167"/>
      <c r="AY68" s="167"/>
      <c r="AZ68" s="167"/>
      <c r="BA68" s="167"/>
      <c r="BB68" s="167"/>
      <c r="BC68" s="167"/>
    </row>
    <row r="69" spans="1:57" ht="17.100000000000001" customHeight="1">
      <c r="A69" s="72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AV69" s="149"/>
      <c r="AW69" s="149"/>
      <c r="AX69" s="149"/>
      <c r="AY69" s="149"/>
      <c r="AZ69" s="149"/>
      <c r="BA69" s="149"/>
      <c r="BB69" s="149"/>
      <c r="BC69" s="149"/>
    </row>
    <row r="70" spans="1:57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25"/>
      <c r="K70" s="9"/>
      <c r="L70" s="9"/>
      <c r="M70" s="9"/>
      <c r="N70" s="9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9"/>
      <c r="AA70" s="9"/>
      <c r="AB70" s="9"/>
      <c r="AC70" s="9"/>
      <c r="AD70" s="9"/>
      <c r="AE70" s="19"/>
      <c r="AF70" s="9"/>
      <c r="AG70" s="141"/>
      <c r="AH70" s="23"/>
      <c r="AI70" s="9"/>
      <c r="AJ70" s="9"/>
      <c r="AK70" s="9"/>
      <c r="AL70" s="141"/>
      <c r="AM70" s="23"/>
      <c r="AN70" s="26"/>
      <c r="AO70" s="26"/>
      <c r="AP70" s="26"/>
      <c r="AQ70" s="26"/>
      <c r="AR70" s="26"/>
      <c r="AS70" s="26"/>
      <c r="AT70" s="26"/>
      <c r="AU70" s="26"/>
      <c r="AV70" s="149"/>
      <c r="AW70" s="149"/>
      <c r="AX70" s="149"/>
      <c r="AY70" s="149"/>
      <c r="AZ70" s="149"/>
      <c r="BA70" s="149"/>
      <c r="BB70" s="149"/>
      <c r="BC70" s="149"/>
      <c r="BD70" s="27"/>
      <c r="BE70" s="77"/>
    </row>
    <row r="71" spans="1:57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9"/>
      <c r="AA71" s="9"/>
      <c r="AB71" s="9"/>
      <c r="AC71" s="9"/>
      <c r="AD71" s="9"/>
      <c r="AE71" s="19"/>
      <c r="AF71" s="9"/>
      <c r="AG71" s="19"/>
      <c r="AH71" s="23"/>
      <c r="AI71" s="9"/>
      <c r="AJ71" s="9"/>
      <c r="AK71" s="9"/>
      <c r="AL71" s="141"/>
      <c r="AM71" s="23"/>
      <c r="AN71" s="26"/>
      <c r="AO71" s="26"/>
      <c r="AP71" s="26"/>
      <c r="AQ71" s="26"/>
      <c r="AR71" s="26"/>
      <c r="AS71" s="26"/>
      <c r="AT71" s="26"/>
      <c r="AU71" s="26"/>
      <c r="AV71" s="149"/>
      <c r="AW71" s="149"/>
      <c r="AX71" s="149"/>
      <c r="AY71" s="149"/>
      <c r="AZ71" s="149"/>
      <c r="BA71" s="149"/>
      <c r="BB71" s="149"/>
      <c r="BC71" s="149"/>
      <c r="BD71" s="27"/>
      <c r="BE71" s="77"/>
    </row>
    <row r="72" spans="1:57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9"/>
      <c r="AA72" s="9"/>
      <c r="AB72" s="9"/>
      <c r="AC72" s="9"/>
      <c r="AD72" s="9"/>
      <c r="AE72" s="19"/>
      <c r="AF72" s="9"/>
      <c r="AG72" s="19"/>
      <c r="AH72" s="23"/>
      <c r="AI72" s="9"/>
      <c r="AJ72" s="9"/>
      <c r="AK72" s="9"/>
      <c r="AL72" s="8"/>
      <c r="AM72" s="8"/>
      <c r="AN72" s="9"/>
      <c r="AO72" s="9"/>
      <c r="AP72" s="9"/>
      <c r="AQ72" s="9"/>
      <c r="AR72" s="9"/>
      <c r="AS72" s="9"/>
      <c r="AT72" s="9"/>
      <c r="AU72" s="9"/>
      <c r="BD72" s="27"/>
      <c r="BE72" s="77"/>
    </row>
    <row r="73" spans="1:57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9"/>
      <c r="AA73" s="9"/>
      <c r="AB73" s="9"/>
      <c r="AC73" s="9"/>
      <c r="AD73" s="28"/>
      <c r="AE73" s="84"/>
      <c r="AF73" s="77"/>
      <c r="AG73" s="84"/>
      <c r="AH73" s="23"/>
      <c r="AI73" s="9"/>
      <c r="AJ73" s="9"/>
      <c r="AK73" s="9"/>
      <c r="AL73" s="141"/>
      <c r="AM73" s="23"/>
      <c r="AN73" s="26"/>
      <c r="AO73" s="26"/>
      <c r="AP73" s="26"/>
      <c r="AQ73" s="26"/>
      <c r="AR73" s="26"/>
      <c r="AS73" s="26"/>
      <c r="AT73" s="26"/>
      <c r="AU73" s="26"/>
      <c r="BD73" s="27"/>
      <c r="BE73" s="77"/>
    </row>
    <row r="74" spans="1:57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9"/>
      <c r="AA74" s="9"/>
      <c r="AB74" s="9"/>
      <c r="AC74" s="9"/>
      <c r="AD74" s="19"/>
      <c r="AE74" s="141"/>
      <c r="AF74" s="9"/>
      <c r="AG74" s="19"/>
      <c r="AH74" s="23"/>
      <c r="AI74" s="9"/>
      <c r="AJ74" s="9"/>
      <c r="AK74" s="9"/>
      <c r="AL74" s="141"/>
      <c r="AM74" s="2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  <c r="BE74" s="77"/>
    </row>
    <row r="75" spans="1:57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9"/>
      <c r="AA75" s="9"/>
      <c r="AB75" s="9"/>
      <c r="AC75" s="9"/>
      <c r="AD75" s="9"/>
      <c r="AE75" s="19"/>
      <c r="AF75" s="9"/>
      <c r="AG75" s="19"/>
      <c r="AH75" s="23"/>
      <c r="AI75" s="9"/>
      <c r="AJ75" s="9"/>
      <c r="AK75" s="9"/>
      <c r="AL75" s="8"/>
      <c r="AM75" s="8"/>
      <c r="AN75" s="9"/>
      <c r="AO75" s="9"/>
      <c r="AP75" s="9"/>
      <c r="AQ75" s="9"/>
      <c r="AR75" s="9"/>
      <c r="AS75" s="9"/>
      <c r="AT75" s="9"/>
      <c r="AU75" s="9"/>
      <c r="AV75" s="26"/>
      <c r="AW75" s="26"/>
      <c r="AX75" s="26"/>
      <c r="AY75" s="26"/>
      <c r="AZ75" s="26"/>
      <c r="BA75" s="26"/>
      <c r="BB75" s="26"/>
      <c r="BC75" s="26"/>
      <c r="BD75" s="27"/>
      <c r="BE75" s="77"/>
    </row>
    <row r="76" spans="1:57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9"/>
      <c r="AA76" s="9"/>
      <c r="AB76" s="9"/>
      <c r="AC76" s="9"/>
      <c r="AD76" s="9"/>
      <c r="AE76" s="19"/>
      <c r="AF76" s="9"/>
      <c r="AG76" s="141"/>
      <c r="AH76" s="23"/>
      <c r="AI76" s="9"/>
      <c r="AJ76" s="9"/>
      <c r="AK76" s="9"/>
      <c r="AL76" s="141"/>
      <c r="AM76" s="23"/>
      <c r="AN76" s="26"/>
      <c r="AO76" s="26"/>
      <c r="AP76" s="26"/>
      <c r="AQ76" s="26"/>
      <c r="AR76" s="26"/>
      <c r="AS76" s="26"/>
      <c r="AT76" s="26"/>
      <c r="AU76" s="26"/>
      <c r="AV76" s="9"/>
      <c r="AW76" s="9"/>
      <c r="AX76" s="9"/>
      <c r="AY76" s="9"/>
      <c r="AZ76" s="9"/>
      <c r="BA76" s="9"/>
      <c r="BB76" s="9"/>
      <c r="BC76" s="9"/>
      <c r="BD76" s="27"/>
      <c r="BE76" s="77"/>
    </row>
    <row r="77" spans="1:57" ht="17.100000000000001" customHeight="1"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AV77" s="26"/>
      <c r="AW77" s="26"/>
      <c r="AX77" s="26"/>
      <c r="AY77" s="26"/>
      <c r="AZ77" s="26"/>
      <c r="BA77" s="26"/>
      <c r="BB77" s="26"/>
      <c r="BC77" s="26"/>
    </row>
    <row r="78" spans="1:57" ht="17.100000000000001" customHeight="1"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AV78" s="26"/>
      <c r="AW78" s="26"/>
      <c r="AX78" s="26"/>
      <c r="AY78" s="26"/>
      <c r="AZ78" s="26"/>
      <c r="BA78" s="26"/>
      <c r="BB78" s="26"/>
      <c r="BC78" s="26"/>
    </row>
    <row r="79" spans="1:57" ht="17.100000000000001" customHeight="1"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AV79" s="9"/>
      <c r="AW79" s="9"/>
      <c r="AX79" s="9"/>
      <c r="AY79" s="9"/>
      <c r="AZ79" s="9"/>
      <c r="BA79" s="9"/>
      <c r="BB79" s="9"/>
      <c r="BC79" s="9"/>
    </row>
    <row r="80" spans="1:57" ht="17.100000000000001" customHeight="1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AV80" s="26"/>
      <c r="AW80" s="26"/>
      <c r="AX80" s="26"/>
      <c r="AY80" s="26"/>
      <c r="AZ80" s="26"/>
      <c r="BA80" s="26"/>
      <c r="BB80" s="26"/>
      <c r="BC80" s="26"/>
    </row>
    <row r="81" spans="15:25" ht="17.100000000000001" customHeight="1"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5:25" ht="17.100000000000001" customHeight="1"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5:25" ht="17.100000000000001" customHeight="1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5:25" ht="17.100000000000001" customHeight="1"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</sheetData>
  <mergeCells count="90">
    <mergeCell ref="O56:X57"/>
    <mergeCell ref="D56:M57"/>
    <mergeCell ref="AT17:AU17"/>
    <mergeCell ref="AT49:AU49"/>
    <mergeCell ref="AG51:AH51"/>
    <mergeCell ref="O32:X33"/>
    <mergeCell ref="O36:X37"/>
    <mergeCell ref="AT51:AU51"/>
    <mergeCell ref="AT57:AU57"/>
    <mergeCell ref="O48:X49"/>
    <mergeCell ref="O52:X53"/>
    <mergeCell ref="AG47:AH47"/>
    <mergeCell ref="AT47:AU47"/>
    <mergeCell ref="G30:H30"/>
    <mergeCell ref="G46:H46"/>
    <mergeCell ref="D44:M45"/>
    <mergeCell ref="D8:M9"/>
    <mergeCell ref="D28:M29"/>
    <mergeCell ref="O8:X9"/>
    <mergeCell ref="O12:X13"/>
    <mergeCell ref="O16:X17"/>
    <mergeCell ref="O20:X21"/>
    <mergeCell ref="O24:X25"/>
    <mergeCell ref="O28:X29"/>
    <mergeCell ref="S18:T18"/>
    <mergeCell ref="S26:T26"/>
    <mergeCell ref="S22:T22"/>
    <mergeCell ref="G10:H10"/>
    <mergeCell ref="S10:T10"/>
    <mergeCell ref="S14:T14"/>
    <mergeCell ref="AV38:AY39"/>
    <mergeCell ref="AZ38:BC39"/>
    <mergeCell ref="AG31:AH31"/>
    <mergeCell ref="AB6:AE6"/>
    <mergeCell ref="AG19:AH19"/>
    <mergeCell ref="AT19:AU19"/>
    <mergeCell ref="AT9:AU9"/>
    <mergeCell ref="AT11:AU11"/>
    <mergeCell ref="AT21:AU21"/>
    <mergeCell ref="AT25:AU25"/>
    <mergeCell ref="AT33:AU33"/>
    <mergeCell ref="AT35:AU35"/>
    <mergeCell ref="AG35:AH35"/>
    <mergeCell ref="AT13:AU13"/>
    <mergeCell ref="AG15:AH15"/>
    <mergeCell ref="AT15:AU15"/>
    <mergeCell ref="AX40:AY40"/>
    <mergeCell ref="BB40:BC40"/>
    <mergeCell ref="G66:H66"/>
    <mergeCell ref="S30:T30"/>
    <mergeCell ref="S42:T42"/>
    <mergeCell ref="G58:H58"/>
    <mergeCell ref="S58:T58"/>
    <mergeCell ref="S34:T34"/>
    <mergeCell ref="S50:T50"/>
    <mergeCell ref="S66:T66"/>
    <mergeCell ref="AT53:AU53"/>
    <mergeCell ref="S54:T54"/>
    <mergeCell ref="AG55:AH55"/>
    <mergeCell ref="AT55:AU55"/>
    <mergeCell ref="O60:X61"/>
    <mergeCell ref="O64:X65"/>
    <mergeCell ref="D64:M65"/>
    <mergeCell ref="AG67:AH67"/>
    <mergeCell ref="AT67:AU67"/>
    <mergeCell ref="AG59:AH59"/>
    <mergeCell ref="AT59:AU59"/>
    <mergeCell ref="AT61:AU61"/>
    <mergeCell ref="AG63:AH63"/>
    <mergeCell ref="AT63:AU63"/>
    <mergeCell ref="AT65:AU65"/>
    <mergeCell ref="S62:T62"/>
    <mergeCell ref="S38:T38"/>
    <mergeCell ref="S46:T46"/>
    <mergeCell ref="O44:X45"/>
    <mergeCell ref="O40:X41"/>
    <mergeCell ref="AT31:AU31"/>
    <mergeCell ref="AT37:AU37"/>
    <mergeCell ref="AG11:AH11"/>
    <mergeCell ref="AG23:AH23"/>
    <mergeCell ref="AT23:AU23"/>
    <mergeCell ref="AT45:AU45"/>
    <mergeCell ref="AG39:AH39"/>
    <mergeCell ref="AT39:AU39"/>
    <mergeCell ref="AT41:AU41"/>
    <mergeCell ref="AG43:AH43"/>
    <mergeCell ref="AT43:AU43"/>
    <mergeCell ref="AG27:AH27"/>
    <mergeCell ref="AT27:AU27"/>
    <mergeCell ref="AT29:AU2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BD84"/>
  <sheetViews>
    <sheetView view="pageBreakPreview" zoomScale="85" zoomScaleNormal="100" zoomScaleSheetLayoutView="85" workbookViewId="0">
      <selection activeCell="AF1" sqref="AF1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4" width="2.375" style="50" customWidth="1"/>
    <col min="5" max="11" width="2.375" style="78" customWidth="1"/>
    <col min="12" max="16" width="2.375" style="50" customWidth="1"/>
    <col min="17" max="27" width="2.375" style="78" customWidth="1"/>
    <col min="28" max="28" width="2.375" style="50" customWidth="1"/>
    <col min="29" max="32" width="2.375" style="78" customWidth="1"/>
    <col min="33" max="33" width="2.375" style="113" customWidth="1"/>
    <col min="34" max="34" width="2.375" style="78" customWidth="1"/>
    <col min="35" max="36" width="2.375" style="113" customWidth="1"/>
    <col min="37" max="53" width="2.375" style="78" customWidth="1"/>
    <col min="54" max="55" width="8.625" style="78" customWidth="1"/>
    <col min="56" max="56" width="2.75" style="78" customWidth="1"/>
    <col min="57" max="16384" width="9" style="78"/>
  </cols>
  <sheetData>
    <row r="1" spans="1:56" ht="17.100000000000001" customHeight="1">
      <c r="A1" s="72"/>
    </row>
    <row r="2" spans="1:56" ht="17.100000000000001" customHeight="1">
      <c r="A2" s="72"/>
    </row>
    <row r="3" spans="1:56" ht="17.100000000000001" customHeight="1">
      <c r="A3" s="72" t="s">
        <v>2612</v>
      </c>
      <c r="D3" s="78"/>
      <c r="K3" s="50"/>
      <c r="U3" s="113"/>
      <c r="V3" s="113"/>
      <c r="X3" s="113"/>
      <c r="Y3" s="113"/>
      <c r="AB3" s="78"/>
      <c r="AG3" s="78"/>
      <c r="AI3" s="78"/>
      <c r="AJ3" s="78"/>
    </row>
    <row r="4" spans="1:56" ht="17.100000000000001" customHeight="1">
      <c r="A4" s="72"/>
    </row>
    <row r="5" spans="1:56" ht="17.100000000000001" customHeight="1">
      <c r="A5" s="72"/>
      <c r="B5" s="72" t="s">
        <v>964</v>
      </c>
    </row>
    <row r="6" spans="1:56" ht="17.100000000000001" customHeight="1">
      <c r="A6" s="1" t="s">
        <v>2543</v>
      </c>
      <c r="B6" s="73"/>
      <c r="C6" s="155" t="s">
        <v>387</v>
      </c>
      <c r="D6" s="154"/>
      <c r="E6" s="75"/>
      <c r="F6" s="75"/>
      <c r="G6" s="75"/>
      <c r="H6" s="75"/>
      <c r="I6" s="75"/>
      <c r="J6" s="75"/>
      <c r="K6" s="75"/>
      <c r="L6" s="11"/>
      <c r="M6" s="11"/>
      <c r="N6" s="11"/>
      <c r="O6" s="11"/>
      <c r="P6" s="154"/>
      <c r="Q6" s="75"/>
      <c r="R6" s="75"/>
      <c r="S6" s="75"/>
      <c r="T6" s="75"/>
      <c r="U6" s="75"/>
      <c r="V6" s="75"/>
      <c r="W6" s="75"/>
      <c r="X6" s="75"/>
      <c r="Y6" s="75"/>
      <c r="Z6" s="75"/>
      <c r="AA6" s="237" t="s">
        <v>204</v>
      </c>
      <c r="AB6" s="237"/>
      <c r="AC6" s="237"/>
      <c r="AD6" s="237"/>
      <c r="AE6" s="75"/>
      <c r="AF6" s="7"/>
      <c r="AG6" s="76"/>
      <c r="AH6" s="75"/>
      <c r="AI6" s="76"/>
      <c r="AJ6" s="76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184" t="s">
        <v>388</v>
      </c>
      <c r="BC6" s="184" t="s">
        <v>389</v>
      </c>
      <c r="BD6" s="77"/>
    </row>
    <row r="7" spans="1:56" ht="17.100000000000001" customHeight="1">
      <c r="A7" s="2" t="s">
        <v>390</v>
      </c>
      <c r="B7" s="3" t="s">
        <v>391</v>
      </c>
      <c r="C7" s="16"/>
      <c r="D7" s="15"/>
      <c r="E7" s="80"/>
      <c r="F7" s="80"/>
      <c r="G7" s="80"/>
      <c r="H7" s="80"/>
      <c r="I7" s="80"/>
      <c r="J7" s="80"/>
      <c r="K7" s="80"/>
      <c r="L7" s="15"/>
      <c r="M7" s="15"/>
      <c r="N7" s="15"/>
      <c r="O7" s="15"/>
      <c r="P7" s="66"/>
      <c r="Q7" s="99"/>
      <c r="R7" s="99"/>
      <c r="S7" s="99"/>
      <c r="T7" s="99"/>
      <c r="U7" s="99"/>
      <c r="V7" s="117" t="s">
        <v>180</v>
      </c>
      <c r="W7" s="99"/>
      <c r="X7" s="99"/>
      <c r="Y7" s="99"/>
      <c r="Z7" s="99"/>
      <c r="AA7" s="73"/>
      <c r="AB7" s="15"/>
      <c r="AC7" s="80"/>
      <c r="AD7" s="80"/>
      <c r="AE7" s="80"/>
      <c r="AF7" s="80"/>
      <c r="AG7" s="81"/>
      <c r="AH7" s="80"/>
      <c r="AI7" s="81"/>
      <c r="AJ7" s="81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185" t="s">
        <v>392</v>
      </c>
      <c r="BC7" s="185" t="s">
        <v>393</v>
      </c>
      <c r="BD7" s="77"/>
    </row>
    <row r="8" spans="1:56" ht="17.100000000000001" customHeight="1">
      <c r="A8" s="4">
        <v>15</v>
      </c>
      <c r="B8" s="5">
        <v>1547</v>
      </c>
      <c r="C8" s="6" t="s">
        <v>2874</v>
      </c>
      <c r="D8" s="231" t="s">
        <v>899</v>
      </c>
      <c r="E8" s="188" t="s">
        <v>17</v>
      </c>
      <c r="F8" s="283"/>
      <c r="G8" s="283"/>
      <c r="H8" s="283"/>
      <c r="I8" s="283"/>
      <c r="J8" s="283"/>
      <c r="K8" s="283"/>
      <c r="L8" s="283"/>
      <c r="M8" s="283"/>
      <c r="N8" s="283"/>
      <c r="O8" s="10"/>
      <c r="P8" s="231" t="s">
        <v>900</v>
      </c>
      <c r="Q8" s="204" t="s">
        <v>692</v>
      </c>
      <c r="R8" s="205"/>
      <c r="S8" s="205"/>
      <c r="T8" s="205"/>
      <c r="U8" s="205"/>
      <c r="V8" s="205"/>
      <c r="W8" s="205"/>
      <c r="X8" s="205"/>
      <c r="Y8" s="205"/>
      <c r="Z8" s="205"/>
      <c r="AA8" s="41"/>
      <c r="AB8" s="11"/>
      <c r="AC8" s="11"/>
      <c r="AD8" s="11"/>
      <c r="AE8" s="11"/>
      <c r="AF8" s="21"/>
      <c r="AG8" s="21"/>
      <c r="AH8" s="11"/>
      <c r="AI8" s="36"/>
      <c r="AJ8" s="37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1"/>
      <c r="AV8" s="32"/>
      <c r="AW8" s="33"/>
      <c r="AX8" s="166"/>
      <c r="AY8" s="167"/>
      <c r="AZ8" s="167"/>
      <c r="BA8" s="168"/>
      <c r="BB8" s="296">
        <f>ROUND(U10*(1+AZ36),0)</f>
        <v>216</v>
      </c>
      <c r="BC8" s="182" t="s">
        <v>2613</v>
      </c>
    </row>
    <row r="9" spans="1:56" ht="17.100000000000001" customHeight="1">
      <c r="A9" s="4">
        <v>15</v>
      </c>
      <c r="B9" s="5">
        <v>1548</v>
      </c>
      <c r="C9" s="6" t="s">
        <v>2875</v>
      </c>
      <c r="D9" s="232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82"/>
      <c r="P9" s="232"/>
      <c r="Q9" s="206"/>
      <c r="R9" s="207"/>
      <c r="S9" s="207"/>
      <c r="T9" s="207"/>
      <c r="U9" s="207"/>
      <c r="V9" s="207"/>
      <c r="W9" s="207"/>
      <c r="X9" s="207"/>
      <c r="Y9" s="207"/>
      <c r="Z9" s="207"/>
      <c r="AA9" s="142"/>
      <c r="AB9" s="14"/>
      <c r="AC9" s="15"/>
      <c r="AD9" s="15"/>
      <c r="AE9" s="15"/>
      <c r="AF9" s="24"/>
      <c r="AG9" s="24"/>
      <c r="AH9" s="80"/>
      <c r="AI9" s="80"/>
      <c r="AJ9" s="83"/>
      <c r="AK9" s="35" t="s">
        <v>2636</v>
      </c>
      <c r="AL9" s="15"/>
      <c r="AM9" s="15"/>
      <c r="AN9" s="15"/>
      <c r="AO9" s="15"/>
      <c r="AP9" s="15"/>
      <c r="AQ9" s="15"/>
      <c r="AR9" s="15"/>
      <c r="AS9" s="15"/>
      <c r="AT9" s="15"/>
      <c r="AU9" s="17" t="s">
        <v>2622</v>
      </c>
      <c r="AV9" s="186">
        <v>1</v>
      </c>
      <c r="AW9" s="187"/>
      <c r="AX9" s="148"/>
      <c r="AY9" s="149"/>
      <c r="AZ9" s="149"/>
      <c r="BA9" s="150"/>
      <c r="BB9" s="296">
        <f>ROUND(ROUND(U10*AV9,0)*(1+AZ36),0)</f>
        <v>216</v>
      </c>
      <c r="BC9" s="22"/>
    </row>
    <row r="10" spans="1:56" ht="17.100000000000001" customHeight="1">
      <c r="A10" s="4">
        <v>15</v>
      </c>
      <c r="B10" s="5">
        <v>1549</v>
      </c>
      <c r="C10" s="6" t="s">
        <v>1753</v>
      </c>
      <c r="D10" s="232"/>
      <c r="E10" s="140"/>
      <c r="F10" s="140"/>
      <c r="H10" s="176"/>
      <c r="I10" s="176"/>
      <c r="J10" s="9"/>
      <c r="K10" s="9"/>
      <c r="L10" s="19"/>
      <c r="M10" s="141"/>
      <c r="N10" s="141"/>
      <c r="O10" s="82"/>
      <c r="P10" s="232"/>
      <c r="Q10" s="104"/>
      <c r="R10" s="104"/>
      <c r="S10" s="104"/>
      <c r="T10" s="104"/>
      <c r="U10" s="261">
        <v>144</v>
      </c>
      <c r="V10" s="261"/>
      <c r="W10" s="9" t="s">
        <v>394</v>
      </c>
      <c r="X10" s="9"/>
      <c r="Y10" s="19"/>
      <c r="Z10" s="141"/>
      <c r="AA10" s="141"/>
      <c r="AB10" s="98" t="s">
        <v>2623</v>
      </c>
      <c r="AC10" s="61"/>
      <c r="AD10" s="61"/>
      <c r="AE10" s="61"/>
      <c r="AF10" s="61"/>
      <c r="AG10" s="61"/>
      <c r="AH10" s="9"/>
      <c r="AI10" s="19"/>
      <c r="AJ10" s="39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1"/>
      <c r="AV10" s="32"/>
      <c r="AW10" s="33"/>
      <c r="AX10" s="148"/>
      <c r="AY10" s="149"/>
      <c r="AZ10" s="149"/>
      <c r="BA10" s="150"/>
      <c r="BB10" s="296">
        <f>ROUND(ROUND(U10*AI11,0)*(1+AZ36),0)</f>
        <v>152</v>
      </c>
      <c r="BC10" s="22"/>
    </row>
    <row r="11" spans="1:56" ht="17.100000000000001" customHeight="1">
      <c r="A11" s="4">
        <v>15</v>
      </c>
      <c r="B11" s="5">
        <v>1550</v>
      </c>
      <c r="C11" s="6" t="s">
        <v>1754</v>
      </c>
      <c r="D11" s="232"/>
      <c r="E11" s="140"/>
      <c r="F11" s="140"/>
      <c r="G11" s="140"/>
      <c r="L11" s="78"/>
      <c r="M11" s="78"/>
      <c r="N11" s="78"/>
      <c r="O11" s="13"/>
      <c r="P11" s="232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51"/>
      <c r="AB11" s="62" t="s">
        <v>2624</v>
      </c>
      <c r="AC11" s="63"/>
      <c r="AD11" s="63"/>
      <c r="AE11" s="63"/>
      <c r="AF11" s="63"/>
      <c r="AG11" s="63"/>
      <c r="AH11" s="17" t="s">
        <v>2622</v>
      </c>
      <c r="AI11" s="186">
        <v>0.7</v>
      </c>
      <c r="AJ11" s="187"/>
      <c r="AK11" s="35" t="s">
        <v>2636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7" t="s">
        <v>2622</v>
      </c>
      <c r="AV11" s="186">
        <v>1</v>
      </c>
      <c r="AW11" s="187"/>
      <c r="AX11" s="148"/>
      <c r="AY11" s="149"/>
      <c r="AZ11" s="149"/>
      <c r="BA11" s="150"/>
      <c r="BB11" s="296">
        <f>ROUND(ROUND(ROUND(U10*AI11,0)*AV11,0)*(1+AZ36),0)</f>
        <v>152</v>
      </c>
      <c r="BC11" s="22"/>
    </row>
    <row r="12" spans="1:56" ht="17.100000000000001" customHeight="1">
      <c r="A12" s="4">
        <v>15</v>
      </c>
      <c r="B12" s="5">
        <v>1551</v>
      </c>
      <c r="C12" s="6" t="s">
        <v>2876</v>
      </c>
      <c r="D12" s="232"/>
      <c r="E12" s="140"/>
      <c r="F12" s="140"/>
      <c r="G12" s="140"/>
      <c r="H12" s="140"/>
      <c r="I12" s="96"/>
      <c r="J12" s="96"/>
      <c r="K12" s="96"/>
      <c r="L12" s="9"/>
      <c r="M12" s="9"/>
      <c r="N12" s="9"/>
      <c r="O12" s="13"/>
      <c r="P12" s="232"/>
      <c r="Q12" s="204" t="s">
        <v>693</v>
      </c>
      <c r="R12" s="205"/>
      <c r="S12" s="205"/>
      <c r="T12" s="205"/>
      <c r="U12" s="205"/>
      <c r="V12" s="205"/>
      <c r="W12" s="205"/>
      <c r="X12" s="205"/>
      <c r="Y12" s="205"/>
      <c r="Z12" s="205"/>
      <c r="AA12" s="41"/>
      <c r="AB12" s="11"/>
      <c r="AC12" s="11"/>
      <c r="AD12" s="11"/>
      <c r="AE12" s="11"/>
      <c r="AF12" s="21"/>
      <c r="AG12" s="21"/>
      <c r="AH12" s="11"/>
      <c r="AI12" s="36"/>
      <c r="AJ12" s="37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1"/>
      <c r="AV12" s="32"/>
      <c r="AW12" s="33"/>
      <c r="AX12" s="148"/>
      <c r="AY12" s="149"/>
      <c r="AZ12" s="149"/>
      <c r="BA12" s="150"/>
      <c r="BB12" s="296">
        <f>ROUND(U14*(1+AZ36),0)</f>
        <v>483</v>
      </c>
      <c r="BC12" s="22"/>
    </row>
    <row r="13" spans="1:56" ht="17.100000000000001" customHeight="1">
      <c r="A13" s="4">
        <v>15</v>
      </c>
      <c r="B13" s="5">
        <v>1552</v>
      </c>
      <c r="C13" s="6" t="s">
        <v>2877</v>
      </c>
      <c r="D13" s="232"/>
      <c r="E13" s="140"/>
      <c r="F13" s="140"/>
      <c r="G13" s="140"/>
      <c r="H13" s="140"/>
      <c r="I13" s="96"/>
      <c r="J13" s="96"/>
      <c r="K13" s="96"/>
      <c r="L13" s="9"/>
      <c r="M13" s="9"/>
      <c r="N13" s="9"/>
      <c r="O13" s="13"/>
      <c r="P13" s="232"/>
      <c r="Q13" s="206"/>
      <c r="R13" s="207"/>
      <c r="S13" s="207"/>
      <c r="T13" s="207"/>
      <c r="U13" s="207"/>
      <c r="V13" s="207"/>
      <c r="W13" s="207"/>
      <c r="X13" s="207"/>
      <c r="Y13" s="207"/>
      <c r="Z13" s="207"/>
      <c r="AA13" s="142"/>
      <c r="AB13" s="14"/>
      <c r="AC13" s="15"/>
      <c r="AD13" s="15"/>
      <c r="AE13" s="15"/>
      <c r="AF13" s="24"/>
      <c r="AG13" s="24"/>
      <c r="AH13" s="80"/>
      <c r="AI13" s="80"/>
      <c r="AJ13" s="83"/>
      <c r="AK13" s="35" t="s">
        <v>2636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7" t="s">
        <v>2622</v>
      </c>
      <c r="AV13" s="186">
        <v>1</v>
      </c>
      <c r="AW13" s="187"/>
      <c r="AX13" s="148"/>
      <c r="AY13" s="149"/>
      <c r="AZ13" s="149"/>
      <c r="BA13" s="150"/>
      <c r="BB13" s="296">
        <f>ROUND(ROUND(U14*AV13,0)*(1+AZ36),0)</f>
        <v>483</v>
      </c>
      <c r="BC13" s="22"/>
    </row>
    <row r="14" spans="1:56" ht="17.100000000000001" customHeight="1">
      <c r="A14" s="4">
        <v>15</v>
      </c>
      <c r="B14" s="5">
        <v>1553</v>
      </c>
      <c r="C14" s="6" t="s">
        <v>1755</v>
      </c>
      <c r="D14" s="232"/>
      <c r="E14" s="140"/>
      <c r="F14" s="140"/>
      <c r="G14" s="140"/>
      <c r="H14" s="140"/>
      <c r="I14" s="96"/>
      <c r="J14" s="96"/>
      <c r="K14" s="96"/>
      <c r="L14" s="9"/>
      <c r="M14" s="9"/>
      <c r="N14" s="9"/>
      <c r="O14" s="13"/>
      <c r="P14" s="232"/>
      <c r="Q14" s="104"/>
      <c r="R14" s="104"/>
      <c r="S14" s="104"/>
      <c r="T14" s="104"/>
      <c r="U14" s="261">
        <v>322</v>
      </c>
      <c r="V14" s="261"/>
      <c r="W14" s="9" t="s">
        <v>394</v>
      </c>
      <c r="X14" s="9"/>
      <c r="Y14" s="19"/>
      <c r="Z14" s="141"/>
      <c r="AA14" s="141"/>
      <c r="AB14" s="98" t="s">
        <v>2623</v>
      </c>
      <c r="AC14" s="61"/>
      <c r="AD14" s="61"/>
      <c r="AE14" s="61"/>
      <c r="AF14" s="61"/>
      <c r="AG14" s="61"/>
      <c r="AH14" s="9"/>
      <c r="AI14" s="19"/>
      <c r="AJ14" s="39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31"/>
      <c r="AV14" s="32"/>
      <c r="AW14" s="33"/>
      <c r="AX14" s="148"/>
      <c r="AY14" s="149"/>
      <c r="AZ14" s="149"/>
      <c r="BA14" s="150"/>
      <c r="BB14" s="296">
        <f>ROUND(ROUND(U14*AI15,0)*(1+AZ36),0)</f>
        <v>338</v>
      </c>
      <c r="BC14" s="22"/>
    </row>
    <row r="15" spans="1:56" ht="17.100000000000001" customHeight="1">
      <c r="A15" s="4">
        <v>15</v>
      </c>
      <c r="B15" s="5">
        <v>1554</v>
      </c>
      <c r="C15" s="6" t="s">
        <v>1756</v>
      </c>
      <c r="D15" s="232"/>
      <c r="E15" s="140"/>
      <c r="F15" s="140"/>
      <c r="G15" s="140"/>
      <c r="H15" s="140"/>
      <c r="I15" s="96"/>
      <c r="J15" s="96"/>
      <c r="K15" s="96"/>
      <c r="L15" s="9"/>
      <c r="M15" s="9"/>
      <c r="N15" s="9"/>
      <c r="O15" s="13"/>
      <c r="P15" s="232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51"/>
      <c r="AB15" s="62" t="s">
        <v>2624</v>
      </c>
      <c r="AC15" s="63"/>
      <c r="AD15" s="63"/>
      <c r="AE15" s="63"/>
      <c r="AF15" s="63"/>
      <c r="AG15" s="63"/>
      <c r="AH15" s="17" t="s">
        <v>2622</v>
      </c>
      <c r="AI15" s="186">
        <v>0.7</v>
      </c>
      <c r="AJ15" s="187"/>
      <c r="AK15" s="35" t="s">
        <v>2636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7" t="s">
        <v>2622</v>
      </c>
      <c r="AV15" s="186">
        <v>1</v>
      </c>
      <c r="AW15" s="187"/>
      <c r="AX15" s="148"/>
      <c r="AY15" s="149"/>
      <c r="AZ15" s="149"/>
      <c r="BA15" s="150"/>
      <c r="BB15" s="296">
        <f>ROUND(ROUND(ROUND(U14*AI15,0)*AV15,0)*(1+AZ36),0)</f>
        <v>338</v>
      </c>
      <c r="BC15" s="22"/>
    </row>
    <row r="16" spans="1:56" ht="17.100000000000001" customHeight="1">
      <c r="A16" s="4">
        <v>15</v>
      </c>
      <c r="B16" s="5">
        <v>1555</v>
      </c>
      <c r="C16" s="6" t="s">
        <v>2878</v>
      </c>
      <c r="D16" s="232"/>
      <c r="E16" s="140"/>
      <c r="F16" s="140"/>
      <c r="G16" s="140"/>
      <c r="H16" s="140"/>
      <c r="I16" s="96"/>
      <c r="J16" s="96"/>
      <c r="K16" s="96"/>
      <c r="L16" s="9"/>
      <c r="M16" s="9"/>
      <c r="N16" s="9"/>
      <c r="O16" s="9"/>
      <c r="P16" s="232"/>
      <c r="Q16" s="204" t="s">
        <v>694</v>
      </c>
      <c r="R16" s="205"/>
      <c r="S16" s="205"/>
      <c r="T16" s="205"/>
      <c r="U16" s="205"/>
      <c r="V16" s="205"/>
      <c r="W16" s="205"/>
      <c r="X16" s="205"/>
      <c r="Y16" s="205"/>
      <c r="Z16" s="205"/>
      <c r="AA16" s="41"/>
      <c r="AB16" s="11"/>
      <c r="AC16" s="11"/>
      <c r="AD16" s="11"/>
      <c r="AE16" s="11"/>
      <c r="AF16" s="21"/>
      <c r="AG16" s="21"/>
      <c r="AH16" s="11"/>
      <c r="AI16" s="36"/>
      <c r="AJ16" s="3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31"/>
      <c r="AV16" s="32"/>
      <c r="AW16" s="33"/>
      <c r="AX16" s="148"/>
      <c r="AY16" s="149"/>
      <c r="AZ16" s="149"/>
      <c r="BA16" s="150"/>
      <c r="BB16" s="296">
        <f>ROUND(U18*(1+AZ36),0)</f>
        <v>605</v>
      </c>
      <c r="BC16" s="22"/>
    </row>
    <row r="17" spans="1:55" ht="17.100000000000001" customHeight="1">
      <c r="A17" s="4">
        <v>15</v>
      </c>
      <c r="B17" s="5">
        <v>1556</v>
      </c>
      <c r="C17" s="6" t="s">
        <v>2879</v>
      </c>
      <c r="D17" s="232"/>
      <c r="E17" s="140"/>
      <c r="F17" s="140"/>
      <c r="G17" s="140"/>
      <c r="H17" s="140"/>
      <c r="I17" s="96"/>
      <c r="J17" s="96"/>
      <c r="K17" s="96"/>
      <c r="L17" s="9"/>
      <c r="M17" s="9"/>
      <c r="N17" s="9"/>
      <c r="O17" s="9"/>
      <c r="P17" s="232"/>
      <c r="Q17" s="206"/>
      <c r="R17" s="207"/>
      <c r="S17" s="207"/>
      <c r="T17" s="207"/>
      <c r="U17" s="207"/>
      <c r="V17" s="207"/>
      <c r="W17" s="207"/>
      <c r="X17" s="207"/>
      <c r="Y17" s="207"/>
      <c r="Z17" s="207"/>
      <c r="AA17" s="142"/>
      <c r="AB17" s="14"/>
      <c r="AC17" s="15"/>
      <c r="AD17" s="15"/>
      <c r="AE17" s="15"/>
      <c r="AF17" s="24"/>
      <c r="AG17" s="24"/>
      <c r="AH17" s="80"/>
      <c r="AI17" s="80"/>
      <c r="AJ17" s="83"/>
      <c r="AK17" s="35" t="s">
        <v>2636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7" t="s">
        <v>2622</v>
      </c>
      <c r="AV17" s="186">
        <v>1</v>
      </c>
      <c r="AW17" s="187"/>
      <c r="AX17" s="148"/>
      <c r="AY17" s="149"/>
      <c r="AZ17" s="149"/>
      <c r="BA17" s="150"/>
      <c r="BB17" s="296">
        <f>ROUND(ROUND(U18*AV17,0)*(1+AZ36),0)</f>
        <v>605</v>
      </c>
      <c r="BC17" s="22"/>
    </row>
    <row r="18" spans="1:55" ht="17.100000000000001" customHeight="1">
      <c r="A18" s="4">
        <v>15</v>
      </c>
      <c r="B18" s="5">
        <v>1557</v>
      </c>
      <c r="C18" s="6" t="s">
        <v>1757</v>
      </c>
      <c r="D18" s="232"/>
      <c r="E18" s="140"/>
      <c r="F18" s="140"/>
      <c r="G18" s="140"/>
      <c r="H18" s="140"/>
      <c r="I18" s="96"/>
      <c r="J18" s="96"/>
      <c r="K18" s="96"/>
      <c r="L18" s="9"/>
      <c r="M18" s="9"/>
      <c r="N18" s="9"/>
      <c r="O18" s="9"/>
      <c r="P18" s="232"/>
      <c r="Q18" s="109"/>
      <c r="R18" s="104"/>
      <c r="S18" s="104"/>
      <c r="T18" s="104"/>
      <c r="U18" s="261">
        <v>403</v>
      </c>
      <c r="V18" s="261"/>
      <c r="W18" s="9" t="s">
        <v>394</v>
      </c>
      <c r="X18" s="9"/>
      <c r="Y18" s="19"/>
      <c r="Z18" s="141"/>
      <c r="AA18" s="141"/>
      <c r="AB18" s="98" t="s">
        <v>2623</v>
      </c>
      <c r="AC18" s="61"/>
      <c r="AD18" s="61"/>
      <c r="AE18" s="61"/>
      <c r="AF18" s="61"/>
      <c r="AG18" s="61"/>
      <c r="AH18" s="9"/>
      <c r="AI18" s="19"/>
      <c r="AJ18" s="39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31"/>
      <c r="AV18" s="32"/>
      <c r="AW18" s="33"/>
      <c r="AX18" s="148"/>
      <c r="AY18" s="149"/>
      <c r="AZ18" s="149"/>
      <c r="BA18" s="150"/>
      <c r="BB18" s="296">
        <f>ROUND(ROUND(U18*AI19,0)*(1+AZ36),0)</f>
        <v>423</v>
      </c>
      <c r="BC18" s="22"/>
    </row>
    <row r="19" spans="1:55" ht="17.100000000000001" customHeight="1">
      <c r="A19" s="4">
        <v>15</v>
      </c>
      <c r="B19" s="5">
        <v>1558</v>
      </c>
      <c r="C19" s="6" t="s">
        <v>1758</v>
      </c>
      <c r="D19" s="232"/>
      <c r="E19" s="140"/>
      <c r="F19" s="140"/>
      <c r="G19" s="140"/>
      <c r="H19" s="140"/>
      <c r="I19" s="96"/>
      <c r="J19" s="96"/>
      <c r="K19" s="96"/>
      <c r="L19" s="9"/>
      <c r="M19" s="9"/>
      <c r="N19" s="9"/>
      <c r="O19" s="9"/>
      <c r="P19" s="232"/>
      <c r="Q19" s="46"/>
      <c r="R19" s="135"/>
      <c r="S19" s="135"/>
      <c r="T19" s="135"/>
      <c r="U19" s="135"/>
      <c r="V19" s="135"/>
      <c r="W19" s="135"/>
      <c r="X19" s="135"/>
      <c r="Y19" s="135"/>
      <c r="Z19" s="135"/>
      <c r="AA19" s="51"/>
      <c r="AB19" s="62" t="s">
        <v>2624</v>
      </c>
      <c r="AC19" s="63"/>
      <c r="AD19" s="63"/>
      <c r="AE19" s="63"/>
      <c r="AF19" s="63"/>
      <c r="AG19" s="63"/>
      <c r="AH19" s="17" t="s">
        <v>2622</v>
      </c>
      <c r="AI19" s="186">
        <v>0.7</v>
      </c>
      <c r="AJ19" s="187"/>
      <c r="AK19" s="35" t="s">
        <v>2636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7" t="s">
        <v>2622</v>
      </c>
      <c r="AV19" s="186">
        <v>1</v>
      </c>
      <c r="AW19" s="187"/>
      <c r="AX19" s="148"/>
      <c r="AY19" s="149"/>
      <c r="AZ19" s="149"/>
      <c r="BA19" s="150"/>
      <c r="BB19" s="296">
        <f>ROUND(ROUND(ROUND(U18*AI19,0)*AV19,0)*(1+AZ36),0)</f>
        <v>423</v>
      </c>
      <c r="BC19" s="22"/>
    </row>
    <row r="20" spans="1:55" ht="17.100000000000001" customHeight="1">
      <c r="A20" s="4">
        <v>15</v>
      </c>
      <c r="B20" s="5">
        <v>1559</v>
      </c>
      <c r="C20" s="6" t="s">
        <v>2880</v>
      </c>
      <c r="D20" s="232"/>
      <c r="E20" s="140"/>
      <c r="F20" s="140"/>
      <c r="G20" s="140"/>
      <c r="H20" s="140"/>
      <c r="I20" s="96"/>
      <c r="J20" s="96"/>
      <c r="K20" s="96"/>
      <c r="L20" s="9"/>
      <c r="M20" s="9"/>
      <c r="N20" s="9"/>
      <c r="O20" s="9"/>
      <c r="P20" s="232"/>
      <c r="Q20" s="204" t="s">
        <v>695</v>
      </c>
      <c r="R20" s="205"/>
      <c r="S20" s="205"/>
      <c r="T20" s="205"/>
      <c r="U20" s="205"/>
      <c r="V20" s="205"/>
      <c r="W20" s="205"/>
      <c r="X20" s="205"/>
      <c r="Y20" s="205"/>
      <c r="Z20" s="205"/>
      <c r="AA20" s="41"/>
      <c r="AB20" s="11"/>
      <c r="AC20" s="11"/>
      <c r="AD20" s="11"/>
      <c r="AE20" s="11"/>
      <c r="AF20" s="21"/>
      <c r="AG20" s="21"/>
      <c r="AH20" s="11"/>
      <c r="AI20" s="36"/>
      <c r="AJ20" s="37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31"/>
      <c r="AV20" s="32"/>
      <c r="AW20" s="33"/>
      <c r="AX20" s="148"/>
      <c r="AY20" s="149"/>
      <c r="AZ20" s="149"/>
      <c r="BA20" s="150"/>
      <c r="BB20" s="296">
        <f>ROUND(U22*(1+AZ36),0)</f>
        <v>726</v>
      </c>
      <c r="BC20" s="22"/>
    </row>
    <row r="21" spans="1:55" ht="17.100000000000001" customHeight="1">
      <c r="A21" s="4">
        <v>15</v>
      </c>
      <c r="B21" s="5">
        <v>1560</v>
      </c>
      <c r="C21" s="6" t="s">
        <v>2881</v>
      </c>
      <c r="D21" s="232"/>
      <c r="E21" s="140"/>
      <c r="F21" s="140"/>
      <c r="G21" s="140"/>
      <c r="H21" s="140"/>
      <c r="I21" s="96"/>
      <c r="J21" s="96"/>
      <c r="K21" s="96"/>
      <c r="L21" s="9"/>
      <c r="M21" s="9"/>
      <c r="N21" s="9"/>
      <c r="O21" s="9"/>
      <c r="P21" s="232"/>
      <c r="Q21" s="206"/>
      <c r="R21" s="207"/>
      <c r="S21" s="207"/>
      <c r="T21" s="207"/>
      <c r="U21" s="207"/>
      <c r="V21" s="207"/>
      <c r="W21" s="207"/>
      <c r="X21" s="207"/>
      <c r="Y21" s="207"/>
      <c r="Z21" s="207"/>
      <c r="AA21" s="142"/>
      <c r="AB21" s="14"/>
      <c r="AC21" s="15"/>
      <c r="AD21" s="15"/>
      <c r="AE21" s="15"/>
      <c r="AF21" s="24"/>
      <c r="AG21" s="24"/>
      <c r="AH21" s="80"/>
      <c r="AI21" s="80"/>
      <c r="AJ21" s="83"/>
      <c r="AK21" s="35" t="s">
        <v>2636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7" t="s">
        <v>2622</v>
      </c>
      <c r="AV21" s="186">
        <v>1</v>
      </c>
      <c r="AW21" s="187"/>
      <c r="AX21" s="148"/>
      <c r="AY21" s="149"/>
      <c r="AZ21" s="149"/>
      <c r="BA21" s="150"/>
      <c r="BB21" s="296">
        <f>ROUND(ROUND(U22*AV21,0)*(1+AZ36),0)</f>
        <v>726</v>
      </c>
      <c r="BC21" s="22"/>
    </row>
    <row r="22" spans="1:55" ht="17.100000000000001" customHeight="1">
      <c r="A22" s="4">
        <v>15</v>
      </c>
      <c r="B22" s="5">
        <v>1561</v>
      </c>
      <c r="C22" s="6" t="s">
        <v>1759</v>
      </c>
      <c r="D22" s="232"/>
      <c r="E22" s="140"/>
      <c r="F22" s="140"/>
      <c r="G22" s="140"/>
      <c r="H22" s="140"/>
      <c r="I22" s="96"/>
      <c r="J22" s="96"/>
      <c r="K22" s="96"/>
      <c r="L22" s="9"/>
      <c r="M22" s="9"/>
      <c r="N22" s="9"/>
      <c r="O22" s="9"/>
      <c r="P22" s="232"/>
      <c r="Q22" s="109"/>
      <c r="R22" s="104"/>
      <c r="S22" s="104"/>
      <c r="T22" s="104"/>
      <c r="U22" s="261">
        <v>484</v>
      </c>
      <c r="V22" s="261"/>
      <c r="W22" s="9" t="s">
        <v>394</v>
      </c>
      <c r="X22" s="9"/>
      <c r="Y22" s="19"/>
      <c r="Z22" s="141"/>
      <c r="AA22" s="141"/>
      <c r="AB22" s="98" t="s">
        <v>2623</v>
      </c>
      <c r="AC22" s="61"/>
      <c r="AD22" s="61"/>
      <c r="AE22" s="61"/>
      <c r="AF22" s="61"/>
      <c r="AG22" s="61"/>
      <c r="AH22" s="9"/>
      <c r="AI22" s="19"/>
      <c r="AJ22" s="39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31"/>
      <c r="AV22" s="32"/>
      <c r="AW22" s="33"/>
      <c r="AX22" s="148"/>
      <c r="AY22" s="149"/>
      <c r="AZ22" s="149"/>
      <c r="BA22" s="150"/>
      <c r="BB22" s="296">
        <f>ROUND(ROUND(U22*AI23,0)*(1+AZ36),0)</f>
        <v>509</v>
      </c>
      <c r="BC22" s="22"/>
    </row>
    <row r="23" spans="1:55" ht="17.100000000000001" customHeight="1">
      <c r="A23" s="4">
        <v>15</v>
      </c>
      <c r="B23" s="5">
        <v>1562</v>
      </c>
      <c r="C23" s="6" t="s">
        <v>1760</v>
      </c>
      <c r="D23" s="232"/>
      <c r="E23" s="140"/>
      <c r="F23" s="140"/>
      <c r="G23" s="140"/>
      <c r="H23" s="140"/>
      <c r="I23" s="96"/>
      <c r="J23" s="96"/>
      <c r="K23" s="96"/>
      <c r="L23" s="9"/>
      <c r="M23" s="9"/>
      <c r="N23" s="9"/>
      <c r="O23" s="9"/>
      <c r="P23" s="232"/>
      <c r="Q23" s="46"/>
      <c r="R23" s="135"/>
      <c r="S23" s="135"/>
      <c r="T23" s="135"/>
      <c r="U23" s="135"/>
      <c r="V23" s="135"/>
      <c r="W23" s="135"/>
      <c r="X23" s="135"/>
      <c r="Y23" s="135"/>
      <c r="Z23" s="135"/>
      <c r="AA23" s="51"/>
      <c r="AB23" s="62" t="s">
        <v>2624</v>
      </c>
      <c r="AC23" s="63"/>
      <c r="AD23" s="63"/>
      <c r="AE23" s="63"/>
      <c r="AF23" s="63"/>
      <c r="AG23" s="63"/>
      <c r="AH23" s="17" t="s">
        <v>2622</v>
      </c>
      <c r="AI23" s="186">
        <v>0.7</v>
      </c>
      <c r="AJ23" s="187"/>
      <c r="AK23" s="35" t="s">
        <v>2636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7" t="s">
        <v>2622</v>
      </c>
      <c r="AV23" s="186">
        <v>1</v>
      </c>
      <c r="AW23" s="187"/>
      <c r="AX23" s="148"/>
      <c r="AY23" s="149"/>
      <c r="AZ23" s="149"/>
      <c r="BA23" s="150"/>
      <c r="BB23" s="296">
        <f>ROUND(ROUND(ROUND(U22*AI23,0)*AV23,0)*(1+AZ36),0)</f>
        <v>509</v>
      </c>
      <c r="BC23" s="22"/>
    </row>
    <row r="24" spans="1:55" ht="17.100000000000001" customHeight="1">
      <c r="A24" s="4">
        <v>15</v>
      </c>
      <c r="B24" s="5">
        <v>1563</v>
      </c>
      <c r="C24" s="6" t="s">
        <v>2882</v>
      </c>
      <c r="D24" s="232"/>
      <c r="E24" s="140"/>
      <c r="F24" s="140"/>
      <c r="G24" s="140"/>
      <c r="H24" s="140"/>
      <c r="I24" s="96"/>
      <c r="J24" s="96"/>
      <c r="K24" s="96"/>
      <c r="L24" s="9"/>
      <c r="M24" s="9"/>
      <c r="N24" s="9"/>
      <c r="O24" s="9"/>
      <c r="P24" s="232"/>
      <c r="Q24" s="204" t="s">
        <v>697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41"/>
      <c r="AB24" s="11"/>
      <c r="AC24" s="11"/>
      <c r="AD24" s="11"/>
      <c r="AE24" s="11"/>
      <c r="AF24" s="21"/>
      <c r="AG24" s="21"/>
      <c r="AH24" s="11"/>
      <c r="AI24" s="36"/>
      <c r="AJ24" s="37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1"/>
      <c r="AV24" s="32"/>
      <c r="AW24" s="33"/>
      <c r="AX24" s="148"/>
      <c r="AY24" s="149"/>
      <c r="AZ24" s="149"/>
      <c r="BA24" s="150"/>
      <c r="BB24" s="296">
        <f>ROUND(U26*(1+AZ36),0)</f>
        <v>848</v>
      </c>
      <c r="BC24" s="22"/>
    </row>
    <row r="25" spans="1:55" ht="17.100000000000001" customHeight="1">
      <c r="A25" s="4">
        <v>15</v>
      </c>
      <c r="B25" s="5">
        <v>1564</v>
      </c>
      <c r="C25" s="6" t="s">
        <v>2883</v>
      </c>
      <c r="D25" s="232"/>
      <c r="E25" s="140"/>
      <c r="F25" s="140"/>
      <c r="G25" s="140"/>
      <c r="H25" s="140"/>
      <c r="I25" s="96"/>
      <c r="J25" s="96"/>
      <c r="K25" s="96"/>
      <c r="L25" s="9"/>
      <c r="M25" s="9"/>
      <c r="N25" s="9"/>
      <c r="O25" s="9"/>
      <c r="P25" s="232"/>
      <c r="Q25" s="206"/>
      <c r="R25" s="207"/>
      <c r="S25" s="207"/>
      <c r="T25" s="207"/>
      <c r="U25" s="207"/>
      <c r="V25" s="207"/>
      <c r="W25" s="207"/>
      <c r="X25" s="207"/>
      <c r="Y25" s="207"/>
      <c r="Z25" s="207"/>
      <c r="AA25" s="142"/>
      <c r="AB25" s="14"/>
      <c r="AC25" s="15"/>
      <c r="AD25" s="15"/>
      <c r="AE25" s="15"/>
      <c r="AF25" s="24"/>
      <c r="AG25" s="24"/>
      <c r="AH25" s="80"/>
      <c r="AI25" s="80"/>
      <c r="AJ25" s="83"/>
      <c r="AK25" s="35" t="s">
        <v>2636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7" t="s">
        <v>2622</v>
      </c>
      <c r="AV25" s="186">
        <v>1</v>
      </c>
      <c r="AW25" s="187"/>
      <c r="AX25" s="148"/>
      <c r="AY25" s="149"/>
      <c r="AZ25" s="149"/>
      <c r="BA25" s="150"/>
      <c r="BB25" s="296">
        <f>ROUND(ROUND(U26*AV25,0)*(1+AZ36),0)</f>
        <v>848</v>
      </c>
      <c r="BC25" s="22"/>
    </row>
    <row r="26" spans="1:55" ht="17.100000000000001" customHeight="1">
      <c r="A26" s="4">
        <v>15</v>
      </c>
      <c r="B26" s="5">
        <v>1565</v>
      </c>
      <c r="C26" s="6" t="s">
        <v>1761</v>
      </c>
      <c r="D26" s="232"/>
      <c r="E26" s="140"/>
      <c r="F26" s="140"/>
      <c r="G26" s="140"/>
      <c r="H26" s="140"/>
      <c r="I26" s="96"/>
      <c r="J26" s="96"/>
      <c r="K26" s="96"/>
      <c r="L26" s="9"/>
      <c r="M26" s="9"/>
      <c r="N26" s="9"/>
      <c r="O26" s="9"/>
      <c r="P26" s="232"/>
      <c r="Q26" s="109"/>
      <c r="R26" s="104"/>
      <c r="S26" s="104"/>
      <c r="T26" s="104"/>
      <c r="U26" s="261">
        <v>565</v>
      </c>
      <c r="V26" s="261"/>
      <c r="W26" s="9" t="s">
        <v>394</v>
      </c>
      <c r="X26" s="9"/>
      <c r="Y26" s="19"/>
      <c r="Z26" s="141"/>
      <c r="AA26" s="141"/>
      <c r="AB26" s="98" t="s">
        <v>2623</v>
      </c>
      <c r="AC26" s="61"/>
      <c r="AD26" s="61"/>
      <c r="AE26" s="61"/>
      <c r="AF26" s="61"/>
      <c r="AG26" s="61"/>
      <c r="AH26" s="9"/>
      <c r="AI26" s="19"/>
      <c r="AJ26" s="39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1"/>
      <c r="AV26" s="32"/>
      <c r="AW26" s="33"/>
      <c r="AX26" s="148"/>
      <c r="AY26" s="149"/>
      <c r="AZ26" s="149"/>
      <c r="BA26" s="150"/>
      <c r="BB26" s="296">
        <f>ROUND(ROUND(U26*AI27,0)*(1+AZ36),0)</f>
        <v>594</v>
      </c>
      <c r="BC26" s="22"/>
    </row>
    <row r="27" spans="1:55" ht="17.100000000000001" customHeight="1">
      <c r="A27" s="4">
        <v>15</v>
      </c>
      <c r="B27" s="5">
        <v>1566</v>
      </c>
      <c r="C27" s="6" t="s">
        <v>1762</v>
      </c>
      <c r="D27" s="232"/>
      <c r="E27" s="140"/>
      <c r="F27" s="140"/>
      <c r="G27" s="140"/>
      <c r="H27" s="140"/>
      <c r="I27" s="96"/>
      <c r="J27" s="96"/>
      <c r="K27" s="96"/>
      <c r="L27" s="9"/>
      <c r="M27" s="9"/>
      <c r="N27" s="9"/>
      <c r="O27" s="9"/>
      <c r="P27" s="232"/>
      <c r="Q27" s="46"/>
      <c r="R27" s="135"/>
      <c r="S27" s="135"/>
      <c r="T27" s="135"/>
      <c r="U27" s="135"/>
      <c r="V27" s="135"/>
      <c r="W27" s="135"/>
      <c r="X27" s="135"/>
      <c r="Y27" s="135"/>
      <c r="Z27" s="135"/>
      <c r="AA27" s="51"/>
      <c r="AB27" s="62" t="s">
        <v>2624</v>
      </c>
      <c r="AC27" s="63"/>
      <c r="AD27" s="63"/>
      <c r="AE27" s="63"/>
      <c r="AF27" s="63"/>
      <c r="AG27" s="63"/>
      <c r="AH27" s="17" t="s">
        <v>2622</v>
      </c>
      <c r="AI27" s="186">
        <v>0.7</v>
      </c>
      <c r="AJ27" s="187"/>
      <c r="AK27" s="35" t="s">
        <v>2636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7" t="s">
        <v>2622</v>
      </c>
      <c r="AV27" s="186">
        <v>1</v>
      </c>
      <c r="AW27" s="187"/>
      <c r="AX27" s="148"/>
      <c r="AY27" s="149"/>
      <c r="AZ27" s="149"/>
      <c r="BA27" s="150"/>
      <c r="BB27" s="296">
        <f>ROUND(ROUND(ROUND(U26*AI27,0)*AV27,0)*(1+AZ36),0)</f>
        <v>594</v>
      </c>
      <c r="BC27" s="22"/>
    </row>
    <row r="28" spans="1:55" ht="17.100000000000001" customHeight="1">
      <c r="A28" s="4">
        <v>15</v>
      </c>
      <c r="B28" s="5">
        <v>1567</v>
      </c>
      <c r="C28" s="6" t="s">
        <v>468</v>
      </c>
      <c r="D28" s="232"/>
      <c r="E28" s="188" t="s">
        <v>18</v>
      </c>
      <c r="F28" s="283"/>
      <c r="G28" s="283"/>
      <c r="H28" s="283"/>
      <c r="I28" s="283"/>
      <c r="J28" s="283"/>
      <c r="K28" s="283"/>
      <c r="L28" s="283"/>
      <c r="M28" s="283"/>
      <c r="N28" s="283"/>
      <c r="O28" s="10"/>
      <c r="P28" s="232"/>
      <c r="Q28" s="204" t="s">
        <v>692</v>
      </c>
      <c r="R28" s="205"/>
      <c r="S28" s="205"/>
      <c r="T28" s="205"/>
      <c r="U28" s="205"/>
      <c r="V28" s="205"/>
      <c r="W28" s="205"/>
      <c r="X28" s="205"/>
      <c r="Y28" s="205"/>
      <c r="Z28" s="205"/>
      <c r="AA28" s="41"/>
      <c r="AB28" s="11"/>
      <c r="AC28" s="11"/>
      <c r="AD28" s="11"/>
      <c r="AE28" s="11"/>
      <c r="AF28" s="21"/>
      <c r="AG28" s="21"/>
      <c r="AH28" s="11"/>
      <c r="AI28" s="36"/>
      <c r="AJ28" s="37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31"/>
      <c r="AV28" s="32"/>
      <c r="AW28" s="33"/>
      <c r="AX28" s="148"/>
      <c r="AY28" s="149"/>
      <c r="AZ28" s="149"/>
      <c r="BA28" s="150"/>
      <c r="BB28" s="296">
        <f>ROUND(U30*(1+AZ36),0)</f>
        <v>267</v>
      </c>
      <c r="BC28" s="22"/>
    </row>
    <row r="29" spans="1:55" ht="17.100000000000001" customHeight="1">
      <c r="A29" s="4">
        <v>15</v>
      </c>
      <c r="B29" s="5">
        <v>1568</v>
      </c>
      <c r="C29" s="6" t="s">
        <v>2884</v>
      </c>
      <c r="D29" s="232"/>
      <c r="E29" s="284"/>
      <c r="F29" s="285"/>
      <c r="G29" s="285"/>
      <c r="H29" s="285"/>
      <c r="I29" s="285"/>
      <c r="J29" s="285"/>
      <c r="K29" s="285"/>
      <c r="L29" s="285"/>
      <c r="M29" s="285"/>
      <c r="N29" s="285"/>
      <c r="O29" s="82"/>
      <c r="P29" s="232"/>
      <c r="Q29" s="206"/>
      <c r="R29" s="207"/>
      <c r="S29" s="207"/>
      <c r="T29" s="207"/>
      <c r="U29" s="207"/>
      <c r="V29" s="207"/>
      <c r="W29" s="207"/>
      <c r="X29" s="207"/>
      <c r="Y29" s="207"/>
      <c r="Z29" s="207"/>
      <c r="AA29" s="142"/>
      <c r="AB29" s="14"/>
      <c r="AC29" s="15"/>
      <c r="AD29" s="15"/>
      <c r="AE29" s="15"/>
      <c r="AF29" s="24"/>
      <c r="AG29" s="24"/>
      <c r="AH29" s="80"/>
      <c r="AI29" s="80"/>
      <c r="AJ29" s="83"/>
      <c r="AK29" s="35" t="s">
        <v>2636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7" t="s">
        <v>2622</v>
      </c>
      <c r="AV29" s="186">
        <v>1</v>
      </c>
      <c r="AW29" s="187"/>
      <c r="AX29" s="148"/>
      <c r="AY29" s="149"/>
      <c r="AZ29" s="149"/>
      <c r="BA29" s="150"/>
      <c r="BB29" s="296">
        <f>ROUND(ROUND(U30*AV29,0)*(1+AZ36),0)</f>
        <v>267</v>
      </c>
      <c r="BC29" s="22"/>
    </row>
    <row r="30" spans="1:55" ht="17.100000000000001" customHeight="1">
      <c r="A30" s="4">
        <v>15</v>
      </c>
      <c r="B30" s="5">
        <v>1569</v>
      </c>
      <c r="C30" s="6" t="s">
        <v>1763</v>
      </c>
      <c r="D30" s="232"/>
      <c r="E30" s="140"/>
      <c r="F30" s="140"/>
      <c r="H30" s="176"/>
      <c r="I30" s="176"/>
      <c r="J30" s="9"/>
      <c r="K30" s="9"/>
      <c r="L30" s="19"/>
      <c r="M30" s="141"/>
      <c r="N30" s="141"/>
      <c r="O30" s="82"/>
      <c r="P30" s="232"/>
      <c r="Q30" s="104"/>
      <c r="R30" s="104"/>
      <c r="S30" s="104"/>
      <c r="T30" s="104"/>
      <c r="U30" s="261">
        <v>178</v>
      </c>
      <c r="V30" s="261"/>
      <c r="W30" s="9" t="s">
        <v>394</v>
      </c>
      <c r="X30" s="9"/>
      <c r="Y30" s="19"/>
      <c r="Z30" s="141"/>
      <c r="AA30" s="141"/>
      <c r="AB30" s="98" t="s">
        <v>2623</v>
      </c>
      <c r="AC30" s="61"/>
      <c r="AD30" s="61"/>
      <c r="AE30" s="61"/>
      <c r="AF30" s="61"/>
      <c r="AG30" s="61"/>
      <c r="AH30" s="9"/>
      <c r="AI30" s="19"/>
      <c r="AJ30" s="39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31"/>
      <c r="AV30" s="32"/>
      <c r="AW30" s="33"/>
      <c r="AX30" s="148"/>
      <c r="AY30" s="149"/>
      <c r="AZ30" s="149"/>
      <c r="BA30" s="150"/>
      <c r="BB30" s="296">
        <f>ROUND(ROUND(U30*AI31,0)*(1+AZ36),0)</f>
        <v>188</v>
      </c>
      <c r="BC30" s="22"/>
    </row>
    <row r="31" spans="1:55" ht="17.100000000000001" customHeight="1">
      <c r="A31" s="4">
        <v>15</v>
      </c>
      <c r="B31" s="5">
        <v>1570</v>
      </c>
      <c r="C31" s="6" t="s">
        <v>1764</v>
      </c>
      <c r="D31" s="232"/>
      <c r="E31" s="140"/>
      <c r="F31" s="140"/>
      <c r="G31" s="140"/>
      <c r="L31" s="78"/>
      <c r="M31" s="78"/>
      <c r="N31" s="78"/>
      <c r="O31" s="13"/>
      <c r="P31" s="232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51"/>
      <c r="AB31" s="62" t="s">
        <v>2624</v>
      </c>
      <c r="AC31" s="63"/>
      <c r="AD31" s="63"/>
      <c r="AE31" s="63"/>
      <c r="AF31" s="63"/>
      <c r="AG31" s="63"/>
      <c r="AH31" s="17" t="s">
        <v>2622</v>
      </c>
      <c r="AI31" s="186">
        <v>0.7</v>
      </c>
      <c r="AJ31" s="187"/>
      <c r="AK31" s="35" t="s">
        <v>2636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7" t="s">
        <v>2622</v>
      </c>
      <c r="AV31" s="186">
        <v>1</v>
      </c>
      <c r="AW31" s="187"/>
      <c r="BB31" s="296">
        <f>ROUND(ROUND(ROUND(U30*AI31,0)*AV31,0)*(1+AZ36),0)</f>
        <v>188</v>
      </c>
      <c r="BC31" s="22"/>
    </row>
    <row r="32" spans="1:55" ht="17.100000000000001" customHeight="1">
      <c r="A32" s="4">
        <v>15</v>
      </c>
      <c r="B32" s="5">
        <v>1571</v>
      </c>
      <c r="C32" s="6" t="s">
        <v>469</v>
      </c>
      <c r="D32" s="232"/>
      <c r="E32" s="140"/>
      <c r="F32" s="140"/>
      <c r="G32" s="140"/>
      <c r="H32" s="140"/>
      <c r="I32" s="96"/>
      <c r="J32" s="96"/>
      <c r="K32" s="96"/>
      <c r="L32" s="9"/>
      <c r="M32" s="9"/>
      <c r="N32" s="9"/>
      <c r="O32" s="13"/>
      <c r="P32" s="232"/>
      <c r="Q32" s="204" t="s">
        <v>693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41"/>
      <c r="AB32" s="11"/>
      <c r="AC32" s="11"/>
      <c r="AD32" s="11"/>
      <c r="AE32" s="11"/>
      <c r="AF32" s="21"/>
      <c r="AG32" s="21"/>
      <c r="AH32" s="11"/>
      <c r="AI32" s="36"/>
      <c r="AJ32" s="37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31"/>
      <c r="AV32" s="32"/>
      <c r="AW32" s="33"/>
      <c r="BB32" s="296">
        <f>ROUND(U34*(1+AZ36),0)</f>
        <v>389</v>
      </c>
      <c r="BC32" s="22"/>
    </row>
    <row r="33" spans="1:55" ht="17.100000000000001" customHeight="1">
      <c r="A33" s="4">
        <v>15</v>
      </c>
      <c r="B33" s="5">
        <v>1572</v>
      </c>
      <c r="C33" s="6" t="s">
        <v>2885</v>
      </c>
      <c r="D33" s="232"/>
      <c r="E33" s="140"/>
      <c r="F33" s="140"/>
      <c r="G33" s="140"/>
      <c r="H33" s="140"/>
      <c r="I33" s="96"/>
      <c r="J33" s="96"/>
      <c r="K33" s="96"/>
      <c r="L33" s="9"/>
      <c r="M33" s="9"/>
      <c r="N33" s="9"/>
      <c r="O33" s="13"/>
      <c r="P33" s="232"/>
      <c r="Q33" s="235"/>
      <c r="R33" s="236"/>
      <c r="S33" s="236"/>
      <c r="T33" s="236"/>
      <c r="U33" s="236"/>
      <c r="V33" s="236"/>
      <c r="W33" s="236"/>
      <c r="X33" s="236"/>
      <c r="Y33" s="236"/>
      <c r="Z33" s="236"/>
      <c r="AA33" s="142"/>
      <c r="AB33" s="14"/>
      <c r="AC33" s="15"/>
      <c r="AD33" s="15"/>
      <c r="AE33" s="15"/>
      <c r="AF33" s="24"/>
      <c r="AG33" s="24"/>
      <c r="AH33" s="80"/>
      <c r="AI33" s="80"/>
      <c r="AJ33" s="83"/>
      <c r="AK33" s="35" t="s">
        <v>2636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7" t="s">
        <v>2622</v>
      </c>
      <c r="AV33" s="186">
        <v>1</v>
      </c>
      <c r="AW33" s="187"/>
      <c r="BB33" s="296">
        <f>ROUND(ROUND(U34*AV33,0)*(1+AZ36),0)</f>
        <v>389</v>
      </c>
      <c r="BC33" s="22"/>
    </row>
    <row r="34" spans="1:55" ht="17.100000000000001" customHeight="1">
      <c r="A34" s="4">
        <v>15</v>
      </c>
      <c r="B34" s="5">
        <v>1573</v>
      </c>
      <c r="C34" s="6" t="s">
        <v>1765</v>
      </c>
      <c r="D34" s="232"/>
      <c r="E34" s="140"/>
      <c r="F34" s="140"/>
      <c r="G34" s="140"/>
      <c r="H34" s="140"/>
      <c r="I34" s="96"/>
      <c r="J34" s="96"/>
      <c r="K34" s="96"/>
      <c r="L34" s="9"/>
      <c r="M34" s="9"/>
      <c r="N34" s="9"/>
      <c r="O34" s="13"/>
      <c r="P34" s="232"/>
      <c r="Q34" s="104"/>
      <c r="R34" s="104"/>
      <c r="S34" s="104"/>
      <c r="T34" s="104"/>
      <c r="U34" s="261">
        <v>259</v>
      </c>
      <c r="V34" s="261"/>
      <c r="W34" s="9" t="s">
        <v>394</v>
      </c>
      <c r="X34" s="9"/>
      <c r="Y34" s="19"/>
      <c r="Z34" s="141"/>
      <c r="AA34" s="141"/>
      <c r="AB34" s="98" t="s">
        <v>2623</v>
      </c>
      <c r="AC34" s="61"/>
      <c r="AD34" s="61"/>
      <c r="AE34" s="61"/>
      <c r="AF34" s="61"/>
      <c r="AG34" s="61"/>
      <c r="AH34" s="9"/>
      <c r="AI34" s="19"/>
      <c r="AJ34" s="39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31"/>
      <c r="AV34" s="32"/>
      <c r="AW34" s="33"/>
      <c r="AX34" s="208" t="s">
        <v>1206</v>
      </c>
      <c r="AY34" s="209"/>
      <c r="AZ34" s="209"/>
      <c r="BA34" s="210"/>
      <c r="BB34" s="296">
        <f>ROUND(ROUND(U34*AI35,0)*(1+AZ36),0)</f>
        <v>272</v>
      </c>
      <c r="BC34" s="22"/>
    </row>
    <row r="35" spans="1:55" ht="17.100000000000001" customHeight="1">
      <c r="A35" s="4">
        <v>15</v>
      </c>
      <c r="B35" s="5">
        <v>1574</v>
      </c>
      <c r="C35" s="6" t="s">
        <v>1766</v>
      </c>
      <c r="D35" s="232"/>
      <c r="E35" s="140"/>
      <c r="F35" s="140"/>
      <c r="G35" s="140"/>
      <c r="H35" s="140"/>
      <c r="I35" s="96"/>
      <c r="J35" s="96"/>
      <c r="K35" s="96"/>
      <c r="L35" s="9"/>
      <c r="M35" s="9"/>
      <c r="N35" s="9"/>
      <c r="O35" s="13"/>
      <c r="P35" s="232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51"/>
      <c r="AB35" s="62" t="s">
        <v>2624</v>
      </c>
      <c r="AC35" s="63"/>
      <c r="AD35" s="63"/>
      <c r="AE35" s="63"/>
      <c r="AF35" s="63"/>
      <c r="AG35" s="63"/>
      <c r="AH35" s="17" t="s">
        <v>2622</v>
      </c>
      <c r="AI35" s="186">
        <v>0.7</v>
      </c>
      <c r="AJ35" s="187"/>
      <c r="AK35" s="35" t="s">
        <v>2636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7" t="s">
        <v>2622</v>
      </c>
      <c r="AV35" s="186">
        <v>1</v>
      </c>
      <c r="AW35" s="187"/>
      <c r="AX35" s="208"/>
      <c r="AY35" s="209"/>
      <c r="AZ35" s="209"/>
      <c r="BA35" s="210"/>
      <c r="BB35" s="296">
        <f>ROUND(ROUND(ROUND(U34*AI35,0)*AV35,0)*(1+AZ36),0)</f>
        <v>272</v>
      </c>
      <c r="BC35" s="22"/>
    </row>
    <row r="36" spans="1:55" ht="17.100000000000001" customHeight="1">
      <c r="A36" s="4">
        <v>15</v>
      </c>
      <c r="B36" s="5">
        <v>1575</v>
      </c>
      <c r="C36" s="6" t="s">
        <v>470</v>
      </c>
      <c r="D36" s="232"/>
      <c r="E36" s="140"/>
      <c r="F36" s="140"/>
      <c r="G36" s="140"/>
      <c r="H36" s="140"/>
      <c r="I36" s="96"/>
      <c r="J36" s="96"/>
      <c r="K36" s="96"/>
      <c r="L36" s="9"/>
      <c r="M36" s="9"/>
      <c r="N36" s="9"/>
      <c r="O36" s="9"/>
      <c r="P36" s="232"/>
      <c r="Q36" s="204" t="s">
        <v>694</v>
      </c>
      <c r="R36" s="205"/>
      <c r="S36" s="205"/>
      <c r="T36" s="205"/>
      <c r="U36" s="205"/>
      <c r="V36" s="205"/>
      <c r="W36" s="205"/>
      <c r="X36" s="205"/>
      <c r="Y36" s="205"/>
      <c r="Z36" s="205"/>
      <c r="AA36" s="41"/>
      <c r="AB36" s="11"/>
      <c r="AC36" s="11"/>
      <c r="AD36" s="11"/>
      <c r="AE36" s="11"/>
      <c r="AF36" s="21"/>
      <c r="AG36" s="21"/>
      <c r="AH36" s="11"/>
      <c r="AI36" s="36"/>
      <c r="AJ36" s="37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31"/>
      <c r="AV36" s="32"/>
      <c r="AW36" s="33"/>
      <c r="AX36" s="148" t="s">
        <v>2637</v>
      </c>
      <c r="AY36" s="40" t="s">
        <v>2622</v>
      </c>
      <c r="AZ36" s="199">
        <v>0.5</v>
      </c>
      <c r="BA36" s="199"/>
      <c r="BB36" s="296">
        <f>ROUND(U38*(1+AZ36),0)</f>
        <v>510</v>
      </c>
      <c r="BC36" s="22"/>
    </row>
    <row r="37" spans="1:55" ht="17.100000000000001" customHeight="1">
      <c r="A37" s="4">
        <v>15</v>
      </c>
      <c r="B37" s="5">
        <v>1576</v>
      </c>
      <c r="C37" s="6" t="s">
        <v>2886</v>
      </c>
      <c r="D37" s="232"/>
      <c r="E37" s="140"/>
      <c r="F37" s="140"/>
      <c r="G37" s="140"/>
      <c r="H37" s="140"/>
      <c r="I37" s="96"/>
      <c r="J37" s="96"/>
      <c r="K37" s="96"/>
      <c r="L37" s="9"/>
      <c r="M37" s="9"/>
      <c r="N37" s="9"/>
      <c r="O37" s="9"/>
      <c r="P37" s="232"/>
      <c r="Q37" s="206"/>
      <c r="R37" s="207"/>
      <c r="S37" s="207"/>
      <c r="T37" s="207"/>
      <c r="U37" s="207"/>
      <c r="V37" s="207"/>
      <c r="W37" s="207"/>
      <c r="X37" s="207"/>
      <c r="Y37" s="207"/>
      <c r="Z37" s="207"/>
      <c r="AA37" s="142"/>
      <c r="AB37" s="14"/>
      <c r="AC37" s="15"/>
      <c r="AD37" s="15"/>
      <c r="AE37" s="15"/>
      <c r="AF37" s="24"/>
      <c r="AG37" s="24"/>
      <c r="AH37" s="80"/>
      <c r="AI37" s="80"/>
      <c r="AJ37" s="83"/>
      <c r="AK37" s="35" t="s">
        <v>2636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7" t="s">
        <v>2622</v>
      </c>
      <c r="AV37" s="186">
        <v>1</v>
      </c>
      <c r="AW37" s="187"/>
      <c r="AX37" s="148"/>
      <c r="AY37" s="149"/>
      <c r="AZ37" s="149"/>
      <c r="BA37" s="51" t="s">
        <v>898</v>
      </c>
      <c r="BB37" s="296">
        <f>ROUND(ROUND(U38*AV37,0)*(1+AZ36),0)</f>
        <v>510</v>
      </c>
      <c r="BC37" s="22"/>
    </row>
    <row r="38" spans="1:55" ht="17.100000000000001" customHeight="1">
      <c r="A38" s="4">
        <v>15</v>
      </c>
      <c r="B38" s="5">
        <v>1577</v>
      </c>
      <c r="C38" s="6" t="s">
        <v>1767</v>
      </c>
      <c r="D38" s="232"/>
      <c r="E38" s="140"/>
      <c r="F38" s="140"/>
      <c r="G38" s="140"/>
      <c r="H38" s="140"/>
      <c r="I38" s="96"/>
      <c r="J38" s="96"/>
      <c r="K38" s="96"/>
      <c r="L38" s="9"/>
      <c r="M38" s="9"/>
      <c r="N38" s="9"/>
      <c r="O38" s="9"/>
      <c r="P38" s="232"/>
      <c r="Q38" s="109"/>
      <c r="R38" s="104"/>
      <c r="S38" s="104"/>
      <c r="T38" s="104"/>
      <c r="U38" s="261">
        <v>340</v>
      </c>
      <c r="V38" s="261"/>
      <c r="W38" s="9" t="s">
        <v>394</v>
      </c>
      <c r="X38" s="9"/>
      <c r="Y38" s="19"/>
      <c r="Z38" s="141"/>
      <c r="AA38" s="141"/>
      <c r="AB38" s="98" t="s">
        <v>2623</v>
      </c>
      <c r="AC38" s="61"/>
      <c r="AD38" s="61"/>
      <c r="AE38" s="61"/>
      <c r="AF38" s="61"/>
      <c r="AG38" s="61"/>
      <c r="AH38" s="9"/>
      <c r="AI38" s="19"/>
      <c r="AJ38" s="39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31"/>
      <c r="AV38" s="32"/>
      <c r="AW38" s="33"/>
      <c r="AX38" s="148"/>
      <c r="AY38" s="149"/>
      <c r="AZ38" s="149"/>
      <c r="BA38" s="150"/>
      <c r="BB38" s="296">
        <f>ROUND(ROUND(U38*AI39,0)*(1+AZ36),0)</f>
        <v>357</v>
      </c>
      <c r="BC38" s="22"/>
    </row>
    <row r="39" spans="1:55" ht="17.100000000000001" customHeight="1">
      <c r="A39" s="4">
        <v>15</v>
      </c>
      <c r="B39" s="5">
        <v>1578</v>
      </c>
      <c r="C39" s="6" t="s">
        <v>1768</v>
      </c>
      <c r="D39" s="232"/>
      <c r="E39" s="140"/>
      <c r="F39" s="140"/>
      <c r="G39" s="140"/>
      <c r="H39" s="140"/>
      <c r="I39" s="96"/>
      <c r="J39" s="96"/>
      <c r="K39" s="96"/>
      <c r="L39" s="9"/>
      <c r="M39" s="9"/>
      <c r="N39" s="9"/>
      <c r="O39" s="9"/>
      <c r="P39" s="232"/>
      <c r="Q39" s="46"/>
      <c r="R39" s="135"/>
      <c r="S39" s="135"/>
      <c r="T39" s="135"/>
      <c r="U39" s="135"/>
      <c r="V39" s="135"/>
      <c r="W39" s="135"/>
      <c r="X39" s="135"/>
      <c r="Y39" s="135"/>
      <c r="Z39" s="135"/>
      <c r="AA39" s="52"/>
      <c r="AB39" s="62" t="s">
        <v>2624</v>
      </c>
      <c r="AC39" s="63"/>
      <c r="AD39" s="63"/>
      <c r="AE39" s="63"/>
      <c r="AF39" s="63"/>
      <c r="AG39" s="63"/>
      <c r="AH39" s="17" t="s">
        <v>2622</v>
      </c>
      <c r="AI39" s="186">
        <v>0.7</v>
      </c>
      <c r="AJ39" s="187"/>
      <c r="AK39" s="35" t="s">
        <v>2636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7" t="s">
        <v>2622</v>
      </c>
      <c r="AV39" s="186">
        <v>1</v>
      </c>
      <c r="AW39" s="187"/>
      <c r="AX39" s="148"/>
      <c r="AY39" s="149"/>
      <c r="AZ39" s="149"/>
      <c r="BA39" s="150"/>
      <c r="BB39" s="296">
        <f>ROUND(ROUND(ROUND(U38*AI39,0)*AV39,0)*(1+AZ36),0)</f>
        <v>357</v>
      </c>
      <c r="BC39" s="22"/>
    </row>
    <row r="40" spans="1:55" ht="17.100000000000001" customHeight="1">
      <c r="A40" s="4">
        <v>15</v>
      </c>
      <c r="B40" s="5">
        <v>1579</v>
      </c>
      <c r="C40" s="6" t="s">
        <v>471</v>
      </c>
      <c r="D40" s="232"/>
      <c r="E40" s="140"/>
      <c r="F40" s="140"/>
      <c r="G40" s="140"/>
      <c r="H40" s="140"/>
      <c r="I40" s="96"/>
      <c r="J40" s="96"/>
      <c r="K40" s="96"/>
      <c r="L40" s="9"/>
      <c r="M40" s="9"/>
      <c r="N40" s="9"/>
      <c r="O40" s="9"/>
      <c r="P40" s="232"/>
      <c r="Q40" s="204" t="s">
        <v>695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37"/>
      <c r="AB40" s="11"/>
      <c r="AC40" s="11"/>
      <c r="AD40" s="11"/>
      <c r="AE40" s="11"/>
      <c r="AF40" s="21"/>
      <c r="AG40" s="21"/>
      <c r="AH40" s="11"/>
      <c r="AI40" s="36"/>
      <c r="AJ40" s="37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1"/>
      <c r="AV40" s="32"/>
      <c r="AW40" s="33"/>
      <c r="AX40" s="148"/>
      <c r="AY40" s="149"/>
      <c r="AZ40" s="149"/>
      <c r="BA40" s="150"/>
      <c r="BB40" s="296">
        <f>ROUND(U42*(1+AZ36),0)</f>
        <v>632</v>
      </c>
      <c r="BC40" s="22"/>
    </row>
    <row r="41" spans="1:55" ht="17.100000000000001" customHeight="1">
      <c r="A41" s="4">
        <v>15</v>
      </c>
      <c r="B41" s="5">
        <v>1580</v>
      </c>
      <c r="C41" s="6" t="s">
        <v>2887</v>
      </c>
      <c r="D41" s="232"/>
      <c r="E41" s="140"/>
      <c r="F41" s="140"/>
      <c r="G41" s="140"/>
      <c r="H41" s="140"/>
      <c r="I41" s="96"/>
      <c r="J41" s="96"/>
      <c r="K41" s="96"/>
      <c r="L41" s="9"/>
      <c r="M41" s="9"/>
      <c r="N41" s="9"/>
      <c r="O41" s="9"/>
      <c r="P41" s="232"/>
      <c r="Q41" s="206"/>
      <c r="R41" s="207"/>
      <c r="S41" s="207"/>
      <c r="T41" s="207"/>
      <c r="U41" s="207"/>
      <c r="V41" s="207"/>
      <c r="W41" s="207"/>
      <c r="X41" s="207"/>
      <c r="Y41" s="207"/>
      <c r="Z41" s="207"/>
      <c r="AA41" s="142"/>
      <c r="AB41" s="14"/>
      <c r="AC41" s="15"/>
      <c r="AD41" s="15"/>
      <c r="AE41" s="15"/>
      <c r="AF41" s="24"/>
      <c r="AG41" s="24"/>
      <c r="AH41" s="80"/>
      <c r="AI41" s="80"/>
      <c r="AJ41" s="83"/>
      <c r="AK41" s="35" t="s">
        <v>2636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7" t="s">
        <v>2622</v>
      </c>
      <c r="AV41" s="186">
        <v>1</v>
      </c>
      <c r="AW41" s="187"/>
      <c r="AX41" s="148"/>
      <c r="AY41" s="149"/>
      <c r="AZ41" s="149"/>
      <c r="BA41" s="150"/>
      <c r="BB41" s="296">
        <f>ROUND(ROUND(U42*AV41,0)*(1+AZ36),0)</f>
        <v>632</v>
      </c>
      <c r="BC41" s="22"/>
    </row>
    <row r="42" spans="1:55" ht="17.100000000000001" customHeight="1">
      <c r="A42" s="4">
        <v>15</v>
      </c>
      <c r="B42" s="5">
        <v>1581</v>
      </c>
      <c r="C42" s="6" t="s">
        <v>1769</v>
      </c>
      <c r="D42" s="232"/>
      <c r="E42" s="140"/>
      <c r="F42" s="140"/>
      <c r="G42" s="140"/>
      <c r="H42" s="140"/>
      <c r="I42" s="96"/>
      <c r="J42" s="96"/>
      <c r="K42" s="96"/>
      <c r="L42" s="9"/>
      <c r="M42" s="9"/>
      <c r="N42" s="9"/>
      <c r="O42" s="9"/>
      <c r="P42" s="232"/>
      <c r="Q42" s="109"/>
      <c r="R42" s="104"/>
      <c r="S42" s="104"/>
      <c r="T42" s="104"/>
      <c r="U42" s="261">
        <v>421</v>
      </c>
      <c r="V42" s="261"/>
      <c r="W42" s="9" t="s">
        <v>394</v>
      </c>
      <c r="X42" s="9"/>
      <c r="Y42" s="19"/>
      <c r="Z42" s="141"/>
      <c r="AA42" s="141"/>
      <c r="AB42" s="98" t="s">
        <v>2623</v>
      </c>
      <c r="AC42" s="61"/>
      <c r="AD42" s="61"/>
      <c r="AE42" s="61"/>
      <c r="AF42" s="61"/>
      <c r="AG42" s="61"/>
      <c r="AH42" s="9"/>
      <c r="AI42" s="19"/>
      <c r="AJ42" s="39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31"/>
      <c r="AV42" s="32"/>
      <c r="AW42" s="33"/>
      <c r="AX42" s="148"/>
      <c r="AY42" s="149"/>
      <c r="AZ42" s="149"/>
      <c r="BA42" s="150"/>
      <c r="BB42" s="296">
        <f>ROUND(ROUND(U42*AI43,0)*(1+AZ36),0)</f>
        <v>443</v>
      </c>
      <c r="BC42" s="22"/>
    </row>
    <row r="43" spans="1:55" ht="17.100000000000001" customHeight="1">
      <c r="A43" s="4">
        <v>15</v>
      </c>
      <c r="B43" s="5">
        <v>1582</v>
      </c>
      <c r="C43" s="6" t="s">
        <v>1770</v>
      </c>
      <c r="D43" s="232"/>
      <c r="E43" s="45"/>
      <c r="F43" s="45"/>
      <c r="G43" s="45"/>
      <c r="H43" s="45"/>
      <c r="I43" s="92"/>
      <c r="J43" s="92"/>
      <c r="K43" s="92"/>
      <c r="L43" s="15"/>
      <c r="M43" s="15"/>
      <c r="N43" s="15"/>
      <c r="O43" s="16"/>
      <c r="P43" s="232"/>
      <c r="Q43" s="46"/>
      <c r="R43" s="135"/>
      <c r="S43" s="135"/>
      <c r="T43" s="135"/>
      <c r="U43" s="135"/>
      <c r="V43" s="135"/>
      <c r="W43" s="135"/>
      <c r="X43" s="135"/>
      <c r="Y43" s="135"/>
      <c r="Z43" s="135"/>
      <c r="AA43" s="51"/>
      <c r="AB43" s="62" t="s">
        <v>2624</v>
      </c>
      <c r="AC43" s="63"/>
      <c r="AD43" s="63"/>
      <c r="AE43" s="63"/>
      <c r="AF43" s="63"/>
      <c r="AG43" s="63"/>
      <c r="AH43" s="17" t="s">
        <v>2622</v>
      </c>
      <c r="AI43" s="186">
        <v>0.7</v>
      </c>
      <c r="AJ43" s="187"/>
      <c r="AK43" s="35" t="s">
        <v>2636</v>
      </c>
      <c r="AL43" s="15"/>
      <c r="AM43" s="15"/>
      <c r="AN43" s="15"/>
      <c r="AO43" s="15"/>
      <c r="AP43" s="15"/>
      <c r="AQ43" s="15"/>
      <c r="AR43" s="15"/>
      <c r="AS43" s="15"/>
      <c r="AT43" s="15"/>
      <c r="AU43" s="17" t="s">
        <v>2622</v>
      </c>
      <c r="AV43" s="186">
        <v>1</v>
      </c>
      <c r="AW43" s="187"/>
      <c r="AX43" s="148"/>
      <c r="AY43" s="149"/>
      <c r="AZ43" s="149"/>
      <c r="BA43" s="150"/>
      <c r="BB43" s="296">
        <f>ROUND(ROUND(ROUND(U42*AI43,0)*AV43,0)*(1+AZ36),0)</f>
        <v>443</v>
      </c>
      <c r="BC43" s="22"/>
    </row>
    <row r="44" spans="1:55" ht="17.100000000000001" customHeight="1">
      <c r="A44" s="4">
        <v>15</v>
      </c>
      <c r="B44" s="5">
        <v>1583</v>
      </c>
      <c r="C44" s="6" t="s">
        <v>472</v>
      </c>
      <c r="D44" s="232"/>
      <c r="E44" s="188" t="s">
        <v>19</v>
      </c>
      <c r="F44" s="283"/>
      <c r="G44" s="283"/>
      <c r="H44" s="283"/>
      <c r="I44" s="283"/>
      <c r="J44" s="283"/>
      <c r="K44" s="283"/>
      <c r="L44" s="283"/>
      <c r="M44" s="283"/>
      <c r="N44" s="283"/>
      <c r="O44" s="10"/>
      <c r="P44" s="232"/>
      <c r="Q44" s="204" t="s">
        <v>692</v>
      </c>
      <c r="R44" s="205"/>
      <c r="S44" s="205"/>
      <c r="T44" s="205"/>
      <c r="U44" s="205"/>
      <c r="V44" s="205"/>
      <c r="W44" s="205"/>
      <c r="X44" s="205"/>
      <c r="Y44" s="205"/>
      <c r="Z44" s="205"/>
      <c r="AA44" s="41"/>
      <c r="AB44" s="11"/>
      <c r="AC44" s="11"/>
      <c r="AD44" s="11"/>
      <c r="AE44" s="11"/>
      <c r="AF44" s="21"/>
      <c r="AG44" s="21"/>
      <c r="AH44" s="11"/>
      <c r="AI44" s="36"/>
      <c r="AJ44" s="37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1"/>
      <c r="AV44" s="32"/>
      <c r="AW44" s="33"/>
      <c r="AX44" s="148"/>
      <c r="AY44" s="149"/>
      <c r="AZ44" s="149"/>
      <c r="BA44" s="150"/>
      <c r="BB44" s="296">
        <f>ROUND(U46*(1+AZ36),0)</f>
        <v>122</v>
      </c>
      <c r="BC44" s="22"/>
    </row>
    <row r="45" spans="1:55" ht="17.100000000000001" customHeight="1">
      <c r="A45" s="4">
        <v>15</v>
      </c>
      <c r="B45" s="5">
        <v>1584</v>
      </c>
      <c r="C45" s="6" t="s">
        <v>2888</v>
      </c>
      <c r="D45" s="232"/>
      <c r="E45" s="284"/>
      <c r="F45" s="285"/>
      <c r="G45" s="285"/>
      <c r="H45" s="285"/>
      <c r="I45" s="285"/>
      <c r="J45" s="285"/>
      <c r="K45" s="285"/>
      <c r="L45" s="285"/>
      <c r="M45" s="285"/>
      <c r="N45" s="285"/>
      <c r="O45" s="82"/>
      <c r="P45" s="232"/>
      <c r="Q45" s="206"/>
      <c r="R45" s="207"/>
      <c r="S45" s="207"/>
      <c r="T45" s="207"/>
      <c r="U45" s="207"/>
      <c r="V45" s="207"/>
      <c r="W45" s="207"/>
      <c r="X45" s="207"/>
      <c r="Y45" s="207"/>
      <c r="Z45" s="207"/>
      <c r="AA45" s="142"/>
      <c r="AB45" s="14"/>
      <c r="AC45" s="15"/>
      <c r="AD45" s="15"/>
      <c r="AE45" s="15"/>
      <c r="AF45" s="24"/>
      <c r="AG45" s="24"/>
      <c r="AH45" s="80"/>
      <c r="AI45" s="80"/>
      <c r="AJ45" s="83"/>
      <c r="AK45" s="35" t="s">
        <v>2636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7" t="s">
        <v>2622</v>
      </c>
      <c r="AV45" s="186">
        <v>1</v>
      </c>
      <c r="AW45" s="187"/>
      <c r="AX45" s="148"/>
      <c r="AY45" s="149"/>
      <c r="AZ45" s="149"/>
      <c r="BA45" s="150"/>
      <c r="BB45" s="296">
        <f>ROUND(ROUND(U46*AV45,0)*(1+AZ36),0)</f>
        <v>122</v>
      </c>
      <c r="BC45" s="22"/>
    </row>
    <row r="46" spans="1:55" ht="15.75" customHeight="1">
      <c r="A46" s="4">
        <v>15</v>
      </c>
      <c r="B46" s="5">
        <v>1585</v>
      </c>
      <c r="C46" s="6" t="s">
        <v>1771</v>
      </c>
      <c r="D46" s="232"/>
      <c r="E46" s="140"/>
      <c r="F46" s="140"/>
      <c r="H46" s="176"/>
      <c r="I46" s="176"/>
      <c r="J46" s="9"/>
      <c r="K46" s="9"/>
      <c r="L46" s="19"/>
      <c r="M46" s="141"/>
      <c r="N46" s="141"/>
      <c r="O46" s="82"/>
      <c r="P46" s="232"/>
      <c r="Q46" s="104"/>
      <c r="R46" s="104"/>
      <c r="S46" s="104"/>
      <c r="T46" s="104"/>
      <c r="U46" s="261">
        <v>81</v>
      </c>
      <c r="V46" s="261"/>
      <c r="W46" s="9" t="s">
        <v>394</v>
      </c>
      <c r="X46" s="104"/>
      <c r="Y46" s="19"/>
      <c r="Z46" s="141"/>
      <c r="AA46" s="141"/>
      <c r="AB46" s="98" t="s">
        <v>2623</v>
      </c>
      <c r="AC46" s="61"/>
      <c r="AD46" s="61"/>
      <c r="AE46" s="61"/>
      <c r="AF46" s="61"/>
      <c r="AG46" s="61"/>
      <c r="AH46" s="9"/>
      <c r="AI46" s="19"/>
      <c r="AJ46" s="39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31"/>
      <c r="AV46" s="32"/>
      <c r="AW46" s="33"/>
      <c r="AX46" s="148"/>
      <c r="AY46" s="149"/>
      <c r="AZ46" s="149"/>
      <c r="BA46" s="150"/>
      <c r="BB46" s="296">
        <f>ROUND(ROUND(U46*AI47,0)*(1+AZ36),0)</f>
        <v>86</v>
      </c>
      <c r="BC46" s="22"/>
    </row>
    <row r="47" spans="1:55" ht="17.100000000000001" customHeight="1">
      <c r="A47" s="4">
        <v>15</v>
      </c>
      <c r="B47" s="5">
        <v>1586</v>
      </c>
      <c r="C47" s="6" t="s">
        <v>1772</v>
      </c>
      <c r="D47" s="232"/>
      <c r="E47" s="140"/>
      <c r="F47" s="140"/>
      <c r="G47" s="140"/>
      <c r="L47" s="78"/>
      <c r="M47" s="78"/>
      <c r="N47" s="78"/>
      <c r="O47" s="13"/>
      <c r="P47" s="232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51"/>
      <c r="AB47" s="62" t="s">
        <v>2624</v>
      </c>
      <c r="AC47" s="63"/>
      <c r="AD47" s="63"/>
      <c r="AE47" s="63"/>
      <c r="AF47" s="63"/>
      <c r="AG47" s="63"/>
      <c r="AH47" s="17" t="s">
        <v>2622</v>
      </c>
      <c r="AI47" s="186">
        <v>0.7</v>
      </c>
      <c r="AJ47" s="187"/>
      <c r="AK47" s="35" t="s">
        <v>2636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7" t="s">
        <v>2622</v>
      </c>
      <c r="AV47" s="186">
        <v>1</v>
      </c>
      <c r="AW47" s="187"/>
      <c r="AX47" s="148"/>
      <c r="AY47" s="149"/>
      <c r="AZ47" s="149"/>
      <c r="BA47" s="150"/>
      <c r="BB47" s="296">
        <f>ROUND(ROUND(ROUND(U46*AI47,0)*AV47,0)*(1+AZ36),0)</f>
        <v>86</v>
      </c>
      <c r="BC47" s="22"/>
    </row>
    <row r="48" spans="1:55" ht="17.100000000000001" customHeight="1">
      <c r="A48" s="4">
        <v>15</v>
      </c>
      <c r="B48" s="5">
        <v>1587</v>
      </c>
      <c r="C48" s="6" t="s">
        <v>473</v>
      </c>
      <c r="D48" s="232"/>
      <c r="E48" s="140"/>
      <c r="F48" s="140"/>
      <c r="G48" s="140"/>
      <c r="H48" s="140"/>
      <c r="I48" s="96"/>
      <c r="J48" s="96"/>
      <c r="K48" s="96"/>
      <c r="L48" s="9"/>
      <c r="M48" s="9"/>
      <c r="N48" s="9"/>
      <c r="O48" s="13"/>
      <c r="P48" s="232"/>
      <c r="Q48" s="204" t="s">
        <v>693</v>
      </c>
      <c r="R48" s="205"/>
      <c r="S48" s="205"/>
      <c r="T48" s="205"/>
      <c r="U48" s="205"/>
      <c r="V48" s="205"/>
      <c r="W48" s="205"/>
      <c r="X48" s="205"/>
      <c r="Y48" s="205"/>
      <c r="Z48" s="205"/>
      <c r="AA48" s="41"/>
      <c r="AB48" s="11"/>
      <c r="AC48" s="11"/>
      <c r="AD48" s="11"/>
      <c r="AE48" s="11"/>
      <c r="AF48" s="21"/>
      <c r="AG48" s="21"/>
      <c r="AH48" s="11"/>
      <c r="AI48" s="36"/>
      <c r="AJ48" s="37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1"/>
      <c r="AV48" s="32"/>
      <c r="AW48" s="33"/>
      <c r="AX48" s="148"/>
      <c r="AY48" s="149"/>
      <c r="AZ48" s="149"/>
      <c r="BA48" s="150"/>
      <c r="BB48" s="296">
        <f>ROUND(U50*(1+AZ36),0)</f>
        <v>243</v>
      </c>
      <c r="BC48" s="22"/>
    </row>
    <row r="49" spans="1:55" ht="17.100000000000001" customHeight="1">
      <c r="A49" s="4">
        <v>15</v>
      </c>
      <c r="B49" s="5">
        <v>1588</v>
      </c>
      <c r="C49" s="6" t="s">
        <v>2889</v>
      </c>
      <c r="D49" s="232"/>
      <c r="E49" s="140"/>
      <c r="F49" s="140"/>
      <c r="G49" s="140"/>
      <c r="H49" s="140"/>
      <c r="I49" s="96"/>
      <c r="J49" s="96"/>
      <c r="K49" s="96"/>
      <c r="L49" s="9"/>
      <c r="M49" s="9"/>
      <c r="N49" s="9"/>
      <c r="O49" s="13"/>
      <c r="P49" s="232"/>
      <c r="Q49" s="206"/>
      <c r="R49" s="207"/>
      <c r="S49" s="207"/>
      <c r="T49" s="207"/>
      <c r="U49" s="207"/>
      <c r="V49" s="207"/>
      <c r="W49" s="207"/>
      <c r="X49" s="207"/>
      <c r="Y49" s="207"/>
      <c r="Z49" s="207"/>
      <c r="AA49" s="142"/>
      <c r="AB49" s="14"/>
      <c r="AC49" s="15"/>
      <c r="AD49" s="15"/>
      <c r="AE49" s="15"/>
      <c r="AF49" s="24"/>
      <c r="AG49" s="24"/>
      <c r="AH49" s="80"/>
      <c r="AI49" s="80"/>
      <c r="AJ49" s="83"/>
      <c r="AK49" s="35" t="s">
        <v>2636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7" t="s">
        <v>2622</v>
      </c>
      <c r="AV49" s="186">
        <v>1</v>
      </c>
      <c r="AW49" s="187"/>
      <c r="AX49" s="148"/>
      <c r="AY49" s="149"/>
      <c r="AZ49" s="149"/>
      <c r="BA49" s="150"/>
      <c r="BB49" s="296">
        <f>ROUND(ROUND(U50*AV49,0)*(1+AZ36),0)</f>
        <v>243</v>
      </c>
      <c r="BC49" s="22"/>
    </row>
    <row r="50" spans="1:55" ht="17.100000000000001" customHeight="1">
      <c r="A50" s="4">
        <v>15</v>
      </c>
      <c r="B50" s="5">
        <v>1589</v>
      </c>
      <c r="C50" s="6" t="s">
        <v>1773</v>
      </c>
      <c r="D50" s="232"/>
      <c r="E50" s="140"/>
      <c r="F50" s="140"/>
      <c r="G50" s="140"/>
      <c r="H50" s="140"/>
      <c r="I50" s="96"/>
      <c r="J50" s="96"/>
      <c r="K50" s="96"/>
      <c r="L50" s="9"/>
      <c r="M50" s="9"/>
      <c r="N50" s="9"/>
      <c r="O50" s="13"/>
      <c r="P50" s="232"/>
      <c r="Q50" s="104"/>
      <c r="R50" s="104"/>
      <c r="S50" s="104"/>
      <c r="T50" s="104"/>
      <c r="U50" s="261">
        <v>162</v>
      </c>
      <c r="V50" s="261"/>
      <c r="W50" s="9" t="s">
        <v>394</v>
      </c>
      <c r="X50" s="104"/>
      <c r="Y50" s="19"/>
      <c r="Z50" s="141"/>
      <c r="AA50" s="141"/>
      <c r="AB50" s="98" t="s">
        <v>2623</v>
      </c>
      <c r="AC50" s="61"/>
      <c r="AD50" s="61"/>
      <c r="AE50" s="61"/>
      <c r="AF50" s="61"/>
      <c r="AG50" s="61"/>
      <c r="AH50" s="9"/>
      <c r="AI50" s="19"/>
      <c r="AJ50" s="39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31"/>
      <c r="AV50" s="32"/>
      <c r="AW50" s="33"/>
      <c r="AX50" s="148"/>
      <c r="AY50" s="149"/>
      <c r="AZ50" s="149"/>
      <c r="BA50" s="150"/>
      <c r="BB50" s="296">
        <f>ROUND(ROUND(U50*AI51,0)*(1+AZ36),0)</f>
        <v>170</v>
      </c>
      <c r="BC50" s="22"/>
    </row>
    <row r="51" spans="1:55" ht="17.100000000000001" customHeight="1">
      <c r="A51" s="4">
        <v>15</v>
      </c>
      <c r="B51" s="5">
        <v>1590</v>
      </c>
      <c r="C51" s="6" t="s">
        <v>1774</v>
      </c>
      <c r="D51" s="232"/>
      <c r="E51" s="140"/>
      <c r="F51" s="140"/>
      <c r="G51" s="140"/>
      <c r="H51" s="140"/>
      <c r="I51" s="96"/>
      <c r="J51" s="96"/>
      <c r="K51" s="96"/>
      <c r="L51" s="9"/>
      <c r="M51" s="9"/>
      <c r="N51" s="9"/>
      <c r="O51" s="13"/>
      <c r="P51" s="232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51"/>
      <c r="AB51" s="62" t="s">
        <v>2624</v>
      </c>
      <c r="AC51" s="63"/>
      <c r="AD51" s="63"/>
      <c r="AE51" s="63"/>
      <c r="AF51" s="63"/>
      <c r="AG51" s="63"/>
      <c r="AH51" s="17" t="s">
        <v>2622</v>
      </c>
      <c r="AI51" s="186">
        <v>0.7</v>
      </c>
      <c r="AJ51" s="187"/>
      <c r="AK51" s="35" t="s">
        <v>2636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7" t="s">
        <v>2622</v>
      </c>
      <c r="AV51" s="186">
        <v>1</v>
      </c>
      <c r="AW51" s="187"/>
      <c r="AX51" s="148"/>
      <c r="AY51" s="149"/>
      <c r="AZ51" s="149"/>
      <c r="BA51" s="150"/>
      <c r="BB51" s="296">
        <f>ROUND(ROUND(ROUND(U50*AI51,0)*AV51,0)*(1+AZ36),0)</f>
        <v>170</v>
      </c>
      <c r="BC51" s="22"/>
    </row>
    <row r="52" spans="1:55" ht="17.100000000000001" customHeight="1">
      <c r="A52" s="4">
        <v>15</v>
      </c>
      <c r="B52" s="5">
        <v>1591</v>
      </c>
      <c r="C52" s="6" t="s">
        <v>474</v>
      </c>
      <c r="D52" s="232"/>
      <c r="E52" s="140"/>
      <c r="F52" s="140"/>
      <c r="G52" s="140"/>
      <c r="H52" s="140"/>
      <c r="I52" s="96"/>
      <c r="J52" s="96"/>
      <c r="K52" s="96"/>
      <c r="L52" s="9"/>
      <c r="M52" s="9"/>
      <c r="N52" s="9"/>
      <c r="O52" s="9"/>
      <c r="P52" s="232"/>
      <c r="Q52" s="204" t="s">
        <v>694</v>
      </c>
      <c r="R52" s="205"/>
      <c r="S52" s="205"/>
      <c r="T52" s="205"/>
      <c r="U52" s="205"/>
      <c r="V52" s="205"/>
      <c r="W52" s="205"/>
      <c r="X52" s="205"/>
      <c r="Y52" s="205"/>
      <c r="Z52" s="205"/>
      <c r="AA52" s="41"/>
      <c r="AB52" s="11"/>
      <c r="AC52" s="11"/>
      <c r="AD52" s="11"/>
      <c r="AE52" s="11"/>
      <c r="AF52" s="21"/>
      <c r="AG52" s="21"/>
      <c r="AH52" s="11"/>
      <c r="AI52" s="36"/>
      <c r="AJ52" s="37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31"/>
      <c r="AV52" s="32"/>
      <c r="AW52" s="33"/>
      <c r="AX52" s="148"/>
      <c r="AY52" s="149"/>
      <c r="AZ52" s="149"/>
      <c r="BA52" s="150"/>
      <c r="BB52" s="296">
        <f>ROUND(U54*(1+AZ36),0)</f>
        <v>365</v>
      </c>
      <c r="BC52" s="22"/>
    </row>
    <row r="53" spans="1:55" ht="17.100000000000001" customHeight="1">
      <c r="A53" s="4">
        <v>15</v>
      </c>
      <c r="B53" s="5">
        <v>1592</v>
      </c>
      <c r="C53" s="6" t="s">
        <v>2890</v>
      </c>
      <c r="D53" s="232"/>
      <c r="E53" s="140"/>
      <c r="F53" s="140"/>
      <c r="G53" s="140"/>
      <c r="H53" s="140"/>
      <c r="I53" s="96"/>
      <c r="J53" s="96"/>
      <c r="K53" s="96"/>
      <c r="L53" s="9"/>
      <c r="M53" s="9"/>
      <c r="N53" s="9"/>
      <c r="O53" s="9"/>
      <c r="P53" s="232"/>
      <c r="Q53" s="206"/>
      <c r="R53" s="207"/>
      <c r="S53" s="207"/>
      <c r="T53" s="207"/>
      <c r="U53" s="207"/>
      <c r="V53" s="207"/>
      <c r="W53" s="207"/>
      <c r="X53" s="207"/>
      <c r="Y53" s="207"/>
      <c r="Z53" s="207"/>
      <c r="AA53" s="142"/>
      <c r="AB53" s="14"/>
      <c r="AC53" s="15"/>
      <c r="AD53" s="15"/>
      <c r="AE53" s="15"/>
      <c r="AF53" s="24"/>
      <c r="AG53" s="24"/>
      <c r="AH53" s="80"/>
      <c r="AI53" s="80"/>
      <c r="AJ53" s="83"/>
      <c r="AK53" s="35" t="s">
        <v>2636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7" t="s">
        <v>2622</v>
      </c>
      <c r="AV53" s="186">
        <v>1</v>
      </c>
      <c r="AW53" s="187"/>
      <c r="AX53" s="148"/>
      <c r="AY53" s="149"/>
      <c r="AZ53" s="149"/>
      <c r="BA53" s="150"/>
      <c r="BB53" s="296">
        <f>ROUND(ROUND(U54*AV53,0)*(1+AZ36),0)</f>
        <v>365</v>
      </c>
      <c r="BC53" s="22"/>
    </row>
    <row r="54" spans="1:55" ht="17.100000000000001" customHeight="1">
      <c r="A54" s="4">
        <v>15</v>
      </c>
      <c r="B54" s="5">
        <v>1593</v>
      </c>
      <c r="C54" s="6" t="s">
        <v>1775</v>
      </c>
      <c r="D54" s="232"/>
      <c r="E54" s="140"/>
      <c r="F54" s="140"/>
      <c r="G54" s="140"/>
      <c r="H54" s="140"/>
      <c r="I54" s="96"/>
      <c r="J54" s="96"/>
      <c r="K54" s="96"/>
      <c r="L54" s="9"/>
      <c r="M54" s="9"/>
      <c r="N54" s="9"/>
      <c r="O54" s="9"/>
      <c r="P54" s="232"/>
      <c r="Q54" s="109"/>
      <c r="R54" s="104"/>
      <c r="S54" s="104"/>
      <c r="T54" s="104"/>
      <c r="U54" s="261">
        <v>243</v>
      </c>
      <c r="V54" s="261"/>
      <c r="W54" s="9" t="s">
        <v>394</v>
      </c>
      <c r="X54" s="104"/>
      <c r="Y54" s="19"/>
      <c r="Z54" s="141"/>
      <c r="AA54" s="141"/>
      <c r="AB54" s="98" t="s">
        <v>2623</v>
      </c>
      <c r="AC54" s="61"/>
      <c r="AD54" s="61"/>
      <c r="AE54" s="61"/>
      <c r="AF54" s="61"/>
      <c r="AG54" s="61"/>
      <c r="AH54" s="9"/>
      <c r="AI54" s="19"/>
      <c r="AJ54" s="39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1"/>
      <c r="AV54" s="32"/>
      <c r="AW54" s="33"/>
      <c r="AX54" s="148"/>
      <c r="AY54" s="149"/>
      <c r="AZ54" s="149"/>
      <c r="BA54" s="150"/>
      <c r="BB54" s="296">
        <f>ROUND(ROUND(U54*AI55,0)*(1+AZ36),0)</f>
        <v>255</v>
      </c>
      <c r="BC54" s="22"/>
    </row>
    <row r="55" spans="1:55" ht="17.100000000000001" customHeight="1">
      <c r="A55" s="4">
        <v>15</v>
      </c>
      <c r="B55" s="5">
        <v>1594</v>
      </c>
      <c r="C55" s="6" t="s">
        <v>1776</v>
      </c>
      <c r="D55" s="232"/>
      <c r="E55" s="45"/>
      <c r="F55" s="45"/>
      <c r="G55" s="45"/>
      <c r="H55" s="45"/>
      <c r="I55" s="92"/>
      <c r="J55" s="92"/>
      <c r="K55" s="92"/>
      <c r="L55" s="15"/>
      <c r="M55" s="15"/>
      <c r="N55" s="15"/>
      <c r="O55" s="16"/>
      <c r="P55" s="232"/>
      <c r="Q55" s="46"/>
      <c r="R55" s="135"/>
      <c r="S55" s="135"/>
      <c r="T55" s="135"/>
      <c r="U55" s="135"/>
      <c r="V55" s="135"/>
      <c r="W55" s="135"/>
      <c r="X55" s="135"/>
      <c r="Y55" s="135"/>
      <c r="Z55" s="135"/>
      <c r="AA55" s="51"/>
      <c r="AB55" s="62" t="s">
        <v>2624</v>
      </c>
      <c r="AC55" s="63"/>
      <c r="AD55" s="63"/>
      <c r="AE55" s="63"/>
      <c r="AF55" s="63"/>
      <c r="AG55" s="63"/>
      <c r="AH55" s="17" t="s">
        <v>2622</v>
      </c>
      <c r="AI55" s="186">
        <v>0.7</v>
      </c>
      <c r="AJ55" s="187"/>
      <c r="AK55" s="35" t="s">
        <v>2636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7" t="s">
        <v>2622</v>
      </c>
      <c r="AV55" s="186">
        <v>1</v>
      </c>
      <c r="AW55" s="187"/>
      <c r="AX55" s="148"/>
      <c r="AY55" s="149"/>
      <c r="AZ55" s="149"/>
      <c r="BA55" s="150"/>
      <c r="BB55" s="296">
        <f>ROUND(ROUND(ROUND(U54*AI55,0)*AV55,0)*(1+AZ36),0)</f>
        <v>255</v>
      </c>
      <c r="BC55" s="22"/>
    </row>
    <row r="56" spans="1:55" ht="17.100000000000001" customHeight="1">
      <c r="A56" s="4">
        <v>15</v>
      </c>
      <c r="B56" s="5">
        <v>1595</v>
      </c>
      <c r="C56" s="6" t="s">
        <v>475</v>
      </c>
      <c r="D56" s="232"/>
      <c r="E56" s="188" t="s">
        <v>20</v>
      </c>
      <c r="F56" s="283"/>
      <c r="G56" s="283"/>
      <c r="H56" s="283"/>
      <c r="I56" s="283"/>
      <c r="J56" s="283"/>
      <c r="K56" s="283"/>
      <c r="L56" s="283"/>
      <c r="M56" s="283"/>
      <c r="N56" s="283"/>
      <c r="O56" s="10"/>
      <c r="P56" s="232"/>
      <c r="Q56" s="204" t="s">
        <v>692</v>
      </c>
      <c r="R56" s="205"/>
      <c r="S56" s="205"/>
      <c r="T56" s="205"/>
      <c r="U56" s="205"/>
      <c r="V56" s="205"/>
      <c r="W56" s="205"/>
      <c r="X56" s="205"/>
      <c r="Y56" s="205"/>
      <c r="Z56" s="205"/>
      <c r="AA56" s="41"/>
      <c r="AB56" s="11"/>
      <c r="AC56" s="11"/>
      <c r="AD56" s="11"/>
      <c r="AE56" s="11"/>
      <c r="AF56" s="21"/>
      <c r="AG56" s="21"/>
      <c r="AH56" s="11"/>
      <c r="AI56" s="36"/>
      <c r="AJ56" s="37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31"/>
      <c r="AV56" s="32"/>
      <c r="AW56" s="33"/>
      <c r="AX56" s="148"/>
      <c r="AY56" s="149"/>
      <c r="AZ56" s="149"/>
      <c r="BA56" s="150"/>
      <c r="BB56" s="296">
        <f>ROUND(U58*(1+AZ36),0)</f>
        <v>122</v>
      </c>
      <c r="BC56" s="22"/>
    </row>
    <row r="57" spans="1:55" ht="17.100000000000001" customHeight="1">
      <c r="A57" s="4">
        <v>15</v>
      </c>
      <c r="B57" s="5">
        <v>1596</v>
      </c>
      <c r="C57" s="6" t="s">
        <v>2891</v>
      </c>
      <c r="D57" s="232"/>
      <c r="E57" s="284"/>
      <c r="F57" s="285"/>
      <c r="G57" s="285"/>
      <c r="H57" s="285"/>
      <c r="I57" s="285"/>
      <c r="J57" s="285"/>
      <c r="K57" s="285"/>
      <c r="L57" s="285"/>
      <c r="M57" s="285"/>
      <c r="N57" s="285"/>
      <c r="O57" s="82"/>
      <c r="P57" s="232"/>
      <c r="Q57" s="206"/>
      <c r="R57" s="207"/>
      <c r="S57" s="207"/>
      <c r="T57" s="207"/>
      <c r="U57" s="207"/>
      <c r="V57" s="207"/>
      <c r="W57" s="207"/>
      <c r="X57" s="207"/>
      <c r="Y57" s="207"/>
      <c r="Z57" s="207"/>
      <c r="AA57" s="142"/>
      <c r="AB57" s="14"/>
      <c r="AC57" s="15"/>
      <c r="AD57" s="15"/>
      <c r="AE57" s="15"/>
      <c r="AF57" s="24"/>
      <c r="AG57" s="24"/>
      <c r="AH57" s="80"/>
      <c r="AI57" s="80"/>
      <c r="AJ57" s="83"/>
      <c r="AK57" s="35" t="s">
        <v>2636</v>
      </c>
      <c r="AL57" s="15"/>
      <c r="AM57" s="15"/>
      <c r="AN57" s="15"/>
      <c r="AO57" s="15"/>
      <c r="AP57" s="15"/>
      <c r="AQ57" s="15"/>
      <c r="AR57" s="15"/>
      <c r="AS57" s="15"/>
      <c r="AT57" s="15"/>
      <c r="AU57" s="17" t="s">
        <v>2622</v>
      </c>
      <c r="AV57" s="186">
        <v>1</v>
      </c>
      <c r="AW57" s="187"/>
      <c r="AX57" s="148"/>
      <c r="AY57" s="149"/>
      <c r="AZ57" s="149"/>
      <c r="BA57" s="150"/>
      <c r="BB57" s="296">
        <f>ROUND(ROUND(U58*AV57,0)*(1+AZ36),0)</f>
        <v>122</v>
      </c>
      <c r="BC57" s="22"/>
    </row>
    <row r="58" spans="1:55" ht="17.100000000000001" customHeight="1">
      <c r="A58" s="4">
        <v>15</v>
      </c>
      <c r="B58" s="5">
        <v>1597</v>
      </c>
      <c r="C58" s="6" t="s">
        <v>1777</v>
      </c>
      <c r="D58" s="232"/>
      <c r="E58" s="140"/>
      <c r="F58" s="140"/>
      <c r="H58" s="176"/>
      <c r="I58" s="176"/>
      <c r="J58" s="9"/>
      <c r="K58" s="9"/>
      <c r="L58" s="19"/>
      <c r="M58" s="141"/>
      <c r="N58" s="141"/>
      <c r="O58" s="82"/>
      <c r="P58" s="232"/>
      <c r="Q58" s="104"/>
      <c r="R58" s="104"/>
      <c r="S58" s="104"/>
      <c r="T58" s="104"/>
      <c r="U58" s="261">
        <v>81</v>
      </c>
      <c r="V58" s="261"/>
      <c r="W58" s="9" t="s">
        <v>394</v>
      </c>
      <c r="X58" s="104"/>
      <c r="Y58" s="19"/>
      <c r="Z58" s="141"/>
      <c r="AA58" s="141"/>
      <c r="AB58" s="98" t="s">
        <v>2623</v>
      </c>
      <c r="AC58" s="61"/>
      <c r="AD58" s="61"/>
      <c r="AE58" s="61"/>
      <c r="AF58" s="61"/>
      <c r="AG58" s="61"/>
      <c r="AH58" s="9"/>
      <c r="AI58" s="19"/>
      <c r="AJ58" s="39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31"/>
      <c r="AV58" s="32"/>
      <c r="AW58" s="33"/>
      <c r="AX58" s="148"/>
      <c r="AY58" s="149"/>
      <c r="AZ58" s="149"/>
      <c r="BA58" s="150"/>
      <c r="BB58" s="296">
        <f>ROUND(ROUND(U58*AI59,0)*(1+AZ36),0)</f>
        <v>86</v>
      </c>
      <c r="BC58" s="22"/>
    </row>
    <row r="59" spans="1:55" ht="17.100000000000001" customHeight="1">
      <c r="A59" s="4">
        <v>15</v>
      </c>
      <c r="B59" s="5">
        <v>1598</v>
      </c>
      <c r="C59" s="6" t="s">
        <v>1778</v>
      </c>
      <c r="D59" s="232"/>
      <c r="E59" s="140"/>
      <c r="F59" s="140"/>
      <c r="G59" s="140"/>
      <c r="L59" s="78"/>
      <c r="M59" s="78"/>
      <c r="N59" s="78"/>
      <c r="O59" s="13"/>
      <c r="P59" s="232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51"/>
      <c r="AB59" s="62" t="s">
        <v>2624</v>
      </c>
      <c r="AC59" s="63"/>
      <c r="AD59" s="63"/>
      <c r="AE59" s="63"/>
      <c r="AF59" s="63"/>
      <c r="AG59" s="63"/>
      <c r="AH59" s="17" t="s">
        <v>2622</v>
      </c>
      <c r="AI59" s="186">
        <v>0.7</v>
      </c>
      <c r="AJ59" s="187"/>
      <c r="AK59" s="35" t="s">
        <v>2636</v>
      </c>
      <c r="AL59" s="15"/>
      <c r="AM59" s="15"/>
      <c r="AN59" s="15"/>
      <c r="AO59" s="15"/>
      <c r="AP59" s="15"/>
      <c r="AQ59" s="15"/>
      <c r="AR59" s="15"/>
      <c r="AS59" s="15"/>
      <c r="AT59" s="15"/>
      <c r="AU59" s="17" t="s">
        <v>2622</v>
      </c>
      <c r="AV59" s="186">
        <v>1</v>
      </c>
      <c r="AW59" s="187"/>
      <c r="AX59" s="148"/>
      <c r="AY59" s="149"/>
      <c r="AZ59" s="149"/>
      <c r="BA59" s="150"/>
      <c r="BB59" s="296">
        <f>ROUND(ROUND(ROUND(U58*AI59,0)*AV59,0)*(1+AZ36),0)</f>
        <v>86</v>
      </c>
      <c r="BC59" s="22"/>
    </row>
    <row r="60" spans="1:55" ht="17.100000000000001" customHeight="1">
      <c r="A60" s="4">
        <v>15</v>
      </c>
      <c r="B60" s="5">
        <v>1599</v>
      </c>
      <c r="C60" s="6" t="s">
        <v>476</v>
      </c>
      <c r="D60" s="232"/>
      <c r="E60" s="140"/>
      <c r="F60" s="140"/>
      <c r="G60" s="140"/>
      <c r="H60" s="140"/>
      <c r="I60" s="96"/>
      <c r="J60" s="96"/>
      <c r="K60" s="96"/>
      <c r="L60" s="9"/>
      <c r="M60" s="9"/>
      <c r="N60" s="9"/>
      <c r="O60" s="13"/>
      <c r="P60" s="232"/>
      <c r="Q60" s="204" t="s">
        <v>693</v>
      </c>
      <c r="R60" s="205"/>
      <c r="S60" s="205"/>
      <c r="T60" s="205"/>
      <c r="U60" s="205"/>
      <c r="V60" s="205"/>
      <c r="W60" s="205"/>
      <c r="X60" s="205"/>
      <c r="Y60" s="205"/>
      <c r="Z60" s="205"/>
      <c r="AA60" s="41"/>
      <c r="AB60" s="11"/>
      <c r="AC60" s="11"/>
      <c r="AD60" s="11"/>
      <c r="AE60" s="11"/>
      <c r="AF60" s="21"/>
      <c r="AG60" s="21"/>
      <c r="AH60" s="11"/>
      <c r="AI60" s="36"/>
      <c r="AJ60" s="37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31"/>
      <c r="AV60" s="32"/>
      <c r="AW60" s="33"/>
      <c r="AX60" s="148"/>
      <c r="AY60" s="149"/>
      <c r="AZ60" s="149"/>
      <c r="BA60" s="150"/>
      <c r="BB60" s="296">
        <f>ROUND(U62*(1+AZ36),0)</f>
        <v>243</v>
      </c>
      <c r="BC60" s="22"/>
    </row>
    <row r="61" spans="1:55" ht="17.100000000000001" customHeight="1">
      <c r="A61" s="4">
        <v>15</v>
      </c>
      <c r="B61" s="5">
        <v>1600</v>
      </c>
      <c r="C61" s="6" t="s">
        <v>2892</v>
      </c>
      <c r="D61" s="232"/>
      <c r="E61" s="140"/>
      <c r="F61" s="140"/>
      <c r="G61" s="140"/>
      <c r="H61" s="140"/>
      <c r="I61" s="96"/>
      <c r="J61" s="96"/>
      <c r="K61" s="96"/>
      <c r="L61" s="9"/>
      <c r="M61" s="9"/>
      <c r="N61" s="9"/>
      <c r="O61" s="13"/>
      <c r="P61" s="232"/>
      <c r="Q61" s="206"/>
      <c r="R61" s="207"/>
      <c r="S61" s="207"/>
      <c r="T61" s="207"/>
      <c r="U61" s="207"/>
      <c r="V61" s="207"/>
      <c r="W61" s="207"/>
      <c r="X61" s="207"/>
      <c r="Y61" s="207"/>
      <c r="Z61" s="207"/>
      <c r="AA61" s="142"/>
      <c r="AB61" s="14"/>
      <c r="AC61" s="15"/>
      <c r="AD61" s="15"/>
      <c r="AE61" s="15"/>
      <c r="AF61" s="24"/>
      <c r="AG61" s="24"/>
      <c r="AH61" s="80"/>
      <c r="AI61" s="80"/>
      <c r="AJ61" s="83"/>
      <c r="AK61" s="35" t="s">
        <v>2636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7" t="s">
        <v>2622</v>
      </c>
      <c r="AV61" s="186">
        <v>1</v>
      </c>
      <c r="AW61" s="187"/>
      <c r="AX61" s="148"/>
      <c r="AY61" s="149"/>
      <c r="AZ61" s="149"/>
      <c r="BA61" s="150"/>
      <c r="BB61" s="296">
        <f>ROUND(ROUND(U62*AV61,0)*(1+AZ36),0)</f>
        <v>243</v>
      </c>
      <c r="BC61" s="22"/>
    </row>
    <row r="62" spans="1:55" ht="17.100000000000001" customHeight="1">
      <c r="A62" s="4">
        <v>15</v>
      </c>
      <c r="B62" s="5">
        <v>1601</v>
      </c>
      <c r="C62" s="6" t="s">
        <v>1779</v>
      </c>
      <c r="D62" s="232"/>
      <c r="E62" s="140"/>
      <c r="F62" s="140"/>
      <c r="G62" s="140"/>
      <c r="H62" s="140"/>
      <c r="I62" s="96"/>
      <c r="J62" s="96"/>
      <c r="K62" s="96"/>
      <c r="L62" s="9"/>
      <c r="M62" s="9"/>
      <c r="N62" s="9"/>
      <c r="O62" s="13"/>
      <c r="P62" s="232"/>
      <c r="Q62" s="104"/>
      <c r="R62" s="104"/>
      <c r="S62" s="104"/>
      <c r="T62" s="104"/>
      <c r="U62" s="261">
        <v>162</v>
      </c>
      <c r="V62" s="261"/>
      <c r="W62" s="9" t="s">
        <v>394</v>
      </c>
      <c r="X62" s="104"/>
      <c r="Y62" s="19"/>
      <c r="Z62" s="141"/>
      <c r="AA62" s="141"/>
      <c r="AB62" s="98" t="s">
        <v>2623</v>
      </c>
      <c r="AC62" s="61"/>
      <c r="AD62" s="61"/>
      <c r="AE62" s="61"/>
      <c r="AF62" s="61"/>
      <c r="AG62" s="61"/>
      <c r="AH62" s="9"/>
      <c r="AI62" s="19"/>
      <c r="AJ62" s="39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31"/>
      <c r="AV62" s="32"/>
      <c r="AW62" s="33"/>
      <c r="AX62" s="148"/>
      <c r="AY62" s="149"/>
      <c r="AZ62" s="149"/>
      <c r="BA62" s="150"/>
      <c r="BB62" s="296">
        <f>ROUND(ROUND(U62*AI63,0)*(1+AZ36),0)</f>
        <v>170</v>
      </c>
      <c r="BC62" s="22"/>
    </row>
    <row r="63" spans="1:55" ht="17.100000000000001" customHeight="1">
      <c r="A63" s="4">
        <v>15</v>
      </c>
      <c r="B63" s="5">
        <v>1602</v>
      </c>
      <c r="C63" s="6" t="s">
        <v>1780</v>
      </c>
      <c r="D63" s="232"/>
      <c r="E63" s="45"/>
      <c r="F63" s="45"/>
      <c r="G63" s="45"/>
      <c r="H63" s="45"/>
      <c r="I63" s="92"/>
      <c r="J63" s="92"/>
      <c r="K63" s="92"/>
      <c r="L63" s="15"/>
      <c r="M63" s="15"/>
      <c r="N63" s="15"/>
      <c r="O63" s="16"/>
      <c r="P63" s="232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51"/>
      <c r="AB63" s="62" t="s">
        <v>2624</v>
      </c>
      <c r="AC63" s="63"/>
      <c r="AD63" s="63"/>
      <c r="AE63" s="63"/>
      <c r="AF63" s="63"/>
      <c r="AG63" s="63"/>
      <c r="AH63" s="17" t="s">
        <v>2622</v>
      </c>
      <c r="AI63" s="186">
        <v>0.7</v>
      </c>
      <c r="AJ63" s="187"/>
      <c r="AK63" s="35" t="s">
        <v>2636</v>
      </c>
      <c r="AL63" s="15"/>
      <c r="AM63" s="15"/>
      <c r="AN63" s="15"/>
      <c r="AO63" s="15"/>
      <c r="AP63" s="15"/>
      <c r="AQ63" s="15"/>
      <c r="AR63" s="15"/>
      <c r="AS63" s="15"/>
      <c r="AT63" s="15"/>
      <c r="AU63" s="17" t="s">
        <v>2622</v>
      </c>
      <c r="AV63" s="186">
        <v>1</v>
      </c>
      <c r="AW63" s="187"/>
      <c r="AX63" s="148"/>
      <c r="AY63" s="149"/>
      <c r="AZ63" s="149"/>
      <c r="BA63" s="150"/>
      <c r="BB63" s="296">
        <f>ROUND(ROUND(ROUND(U62*AI63,0)*AV63,0)*(1+AZ36),0)</f>
        <v>170</v>
      </c>
      <c r="BC63" s="22"/>
    </row>
    <row r="64" spans="1:55" ht="17.100000000000001" customHeight="1">
      <c r="A64" s="4">
        <v>15</v>
      </c>
      <c r="B64" s="5">
        <v>1603</v>
      </c>
      <c r="C64" s="6" t="s">
        <v>477</v>
      </c>
      <c r="D64" s="232"/>
      <c r="E64" s="227" t="s">
        <v>906</v>
      </c>
      <c r="F64" s="227"/>
      <c r="G64" s="227"/>
      <c r="H64" s="227"/>
      <c r="I64" s="227"/>
      <c r="J64" s="227"/>
      <c r="K64" s="227"/>
      <c r="L64" s="227"/>
      <c r="M64" s="227"/>
      <c r="N64" s="227"/>
      <c r="O64" s="10"/>
      <c r="P64" s="232"/>
      <c r="Q64" s="204" t="s">
        <v>692</v>
      </c>
      <c r="R64" s="205"/>
      <c r="S64" s="205"/>
      <c r="T64" s="205"/>
      <c r="U64" s="205"/>
      <c r="V64" s="205"/>
      <c r="W64" s="205"/>
      <c r="X64" s="205"/>
      <c r="Y64" s="205"/>
      <c r="Z64" s="205"/>
      <c r="AA64" s="41"/>
      <c r="AB64" s="11"/>
      <c r="AC64" s="11"/>
      <c r="AD64" s="11"/>
      <c r="AE64" s="11"/>
      <c r="AF64" s="21"/>
      <c r="AG64" s="21"/>
      <c r="AH64" s="11"/>
      <c r="AI64" s="36"/>
      <c r="AJ64" s="37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31"/>
      <c r="AV64" s="32"/>
      <c r="AW64" s="33"/>
      <c r="AX64" s="148"/>
      <c r="AY64" s="149"/>
      <c r="AZ64" s="149"/>
      <c r="BA64" s="150"/>
      <c r="BB64" s="296">
        <f>ROUND(U66*(1+AZ36),0)</f>
        <v>122</v>
      </c>
      <c r="BC64" s="22"/>
    </row>
    <row r="65" spans="1:55" ht="17.100000000000001" customHeight="1">
      <c r="A65" s="4">
        <v>15</v>
      </c>
      <c r="B65" s="5">
        <v>1604</v>
      </c>
      <c r="C65" s="6" t="s">
        <v>2893</v>
      </c>
      <c r="D65" s="232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82"/>
      <c r="P65" s="232"/>
      <c r="Q65" s="206"/>
      <c r="R65" s="207"/>
      <c r="S65" s="207"/>
      <c r="T65" s="207"/>
      <c r="U65" s="207"/>
      <c r="V65" s="207"/>
      <c r="W65" s="207"/>
      <c r="X65" s="207"/>
      <c r="Y65" s="207"/>
      <c r="Z65" s="207"/>
      <c r="AA65" s="142"/>
      <c r="AB65" s="14"/>
      <c r="AC65" s="15"/>
      <c r="AD65" s="15"/>
      <c r="AE65" s="15"/>
      <c r="AF65" s="24"/>
      <c r="AG65" s="24"/>
      <c r="AH65" s="80"/>
      <c r="AI65" s="80"/>
      <c r="AJ65" s="83"/>
      <c r="AK65" s="35" t="s">
        <v>2636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7" t="s">
        <v>2622</v>
      </c>
      <c r="AV65" s="186">
        <v>1</v>
      </c>
      <c r="AW65" s="187"/>
      <c r="AX65" s="148"/>
      <c r="AY65" s="149"/>
      <c r="AZ65" s="149"/>
      <c r="BA65" s="150"/>
      <c r="BB65" s="296">
        <f>ROUND(ROUND(U66*AV65,0)*(1+AZ36),0)</f>
        <v>122</v>
      </c>
      <c r="BC65" s="22"/>
    </row>
    <row r="66" spans="1:55" ht="17.100000000000001" customHeight="1">
      <c r="A66" s="4">
        <v>15</v>
      </c>
      <c r="B66" s="5">
        <v>1605</v>
      </c>
      <c r="C66" s="6" t="s">
        <v>1781</v>
      </c>
      <c r="D66" s="232"/>
      <c r="E66" s="140"/>
      <c r="F66" s="140"/>
      <c r="H66" s="176"/>
      <c r="I66" s="176"/>
      <c r="J66" s="9"/>
      <c r="K66" s="9"/>
      <c r="L66" s="19"/>
      <c r="M66" s="141"/>
      <c r="N66" s="141"/>
      <c r="O66" s="82"/>
      <c r="P66" s="232"/>
      <c r="Q66" s="104"/>
      <c r="R66" s="104"/>
      <c r="S66" s="104"/>
      <c r="T66" s="104"/>
      <c r="U66" s="261">
        <v>81</v>
      </c>
      <c r="V66" s="261"/>
      <c r="W66" s="9" t="s">
        <v>394</v>
      </c>
      <c r="X66" s="104"/>
      <c r="Y66" s="19"/>
      <c r="Z66" s="141"/>
      <c r="AA66" s="141"/>
      <c r="AB66" s="98" t="s">
        <v>2623</v>
      </c>
      <c r="AC66" s="61"/>
      <c r="AD66" s="61"/>
      <c r="AE66" s="61"/>
      <c r="AF66" s="61"/>
      <c r="AG66" s="61"/>
      <c r="AH66" s="9"/>
      <c r="AI66" s="19"/>
      <c r="AJ66" s="39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31"/>
      <c r="AV66" s="32"/>
      <c r="AW66" s="33"/>
      <c r="AX66" s="148"/>
      <c r="AY66" s="149"/>
      <c r="AZ66" s="149"/>
      <c r="BA66" s="150"/>
      <c r="BB66" s="296">
        <f>ROUND(ROUND(U66*AI67,0)*(1+AZ36),0)</f>
        <v>86</v>
      </c>
      <c r="BC66" s="22"/>
    </row>
    <row r="67" spans="1:55" ht="17.100000000000001" customHeight="1">
      <c r="A67" s="4">
        <v>15</v>
      </c>
      <c r="B67" s="5">
        <v>1606</v>
      </c>
      <c r="C67" s="6" t="s">
        <v>1782</v>
      </c>
      <c r="D67" s="233"/>
      <c r="E67" s="45"/>
      <c r="F67" s="45"/>
      <c r="G67" s="45"/>
      <c r="H67" s="80"/>
      <c r="I67" s="80"/>
      <c r="J67" s="80"/>
      <c r="K67" s="80"/>
      <c r="L67" s="80"/>
      <c r="M67" s="80"/>
      <c r="N67" s="80"/>
      <c r="O67" s="16"/>
      <c r="P67" s="233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52"/>
      <c r="AB67" s="62" t="s">
        <v>2624</v>
      </c>
      <c r="AC67" s="63"/>
      <c r="AD67" s="63"/>
      <c r="AE67" s="63"/>
      <c r="AF67" s="63"/>
      <c r="AG67" s="63"/>
      <c r="AH67" s="17" t="s">
        <v>2622</v>
      </c>
      <c r="AI67" s="186">
        <v>0.7</v>
      </c>
      <c r="AJ67" s="187"/>
      <c r="AK67" s="35" t="s">
        <v>2636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7" t="s">
        <v>2622</v>
      </c>
      <c r="AV67" s="186">
        <v>1</v>
      </c>
      <c r="AW67" s="187"/>
      <c r="AX67" s="53"/>
      <c r="AY67" s="54"/>
      <c r="AZ67" s="54"/>
      <c r="BA67" s="55"/>
      <c r="BB67" s="18">
        <f>ROUND(ROUND(ROUND(U66*AI67,0)*AV67,0)*(1+AZ36),0)</f>
        <v>86</v>
      </c>
      <c r="BC67" s="183"/>
    </row>
    <row r="68" spans="1:55" ht="17.100000000000001" customHeight="1">
      <c r="A68" s="72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55" ht="17.100000000000001" customHeight="1">
      <c r="A69" s="72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55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25"/>
      <c r="L70" s="9"/>
      <c r="M70" s="9"/>
      <c r="N70" s="9"/>
      <c r="O70" s="9"/>
      <c r="P70" s="9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9"/>
      <c r="AC70" s="9"/>
      <c r="AD70" s="9"/>
      <c r="AE70" s="9"/>
      <c r="AF70" s="9"/>
      <c r="AG70" s="19"/>
      <c r="AH70" s="9"/>
      <c r="AI70" s="141"/>
      <c r="AJ70" s="23"/>
      <c r="AK70" s="9"/>
      <c r="AL70" s="9"/>
      <c r="AM70" s="9"/>
      <c r="AN70" s="141"/>
      <c r="AO70" s="23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7"/>
      <c r="BC70" s="77"/>
    </row>
    <row r="71" spans="1:55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9"/>
      <c r="AC71" s="9"/>
      <c r="AD71" s="9"/>
      <c r="AE71" s="9"/>
      <c r="AF71" s="9"/>
      <c r="AG71" s="19"/>
      <c r="AH71" s="9"/>
      <c r="AI71" s="19"/>
      <c r="AJ71" s="23"/>
      <c r="AK71" s="9"/>
      <c r="AL71" s="9"/>
      <c r="AM71" s="9"/>
      <c r="AN71" s="141"/>
      <c r="AO71" s="23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7"/>
      <c r="BC71" s="77"/>
    </row>
    <row r="72" spans="1:55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9"/>
      <c r="AC72" s="9"/>
      <c r="AD72" s="9"/>
      <c r="AE72" s="9"/>
      <c r="AF72" s="9"/>
      <c r="AG72" s="19"/>
      <c r="AH72" s="9"/>
      <c r="AI72" s="19"/>
      <c r="AJ72" s="23"/>
      <c r="AK72" s="9"/>
      <c r="AL72" s="9"/>
      <c r="AM72" s="9"/>
      <c r="AN72" s="8"/>
      <c r="AO72" s="8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27"/>
      <c r="BC72" s="77"/>
    </row>
    <row r="73" spans="1:55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9"/>
      <c r="AC73" s="9"/>
      <c r="AD73" s="9"/>
      <c r="AE73" s="9"/>
      <c r="AF73" s="28"/>
      <c r="AG73" s="84"/>
      <c r="AH73" s="77"/>
      <c r="AI73" s="84"/>
      <c r="AJ73" s="23"/>
      <c r="AK73" s="9"/>
      <c r="AL73" s="9"/>
      <c r="AM73" s="9"/>
      <c r="AN73" s="141"/>
      <c r="AO73" s="23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7"/>
      <c r="BC73" s="77"/>
    </row>
    <row r="74" spans="1:55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9"/>
      <c r="AC74" s="9"/>
      <c r="AD74" s="9"/>
      <c r="AE74" s="9"/>
      <c r="AF74" s="19"/>
      <c r="AG74" s="141"/>
      <c r="AH74" s="9"/>
      <c r="AI74" s="19"/>
      <c r="AJ74" s="23"/>
      <c r="AK74" s="9"/>
      <c r="AL74" s="9"/>
      <c r="AM74" s="9"/>
      <c r="AN74" s="141"/>
      <c r="AO74" s="23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7"/>
      <c r="BC74" s="77"/>
    </row>
    <row r="75" spans="1:55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9"/>
      <c r="AC75" s="9"/>
      <c r="AD75" s="9"/>
      <c r="AE75" s="9"/>
      <c r="AF75" s="9"/>
      <c r="AG75" s="19"/>
      <c r="AH75" s="9"/>
      <c r="AI75" s="19"/>
      <c r="AJ75" s="23"/>
      <c r="AK75" s="9"/>
      <c r="AL75" s="9"/>
      <c r="AM75" s="9"/>
      <c r="AN75" s="8"/>
      <c r="AO75" s="8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27"/>
      <c r="BC75" s="77"/>
    </row>
    <row r="76" spans="1:55" ht="17.100000000000001" customHeight="1">
      <c r="A76" s="20"/>
      <c r="B76" s="2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9"/>
      <c r="AC76" s="9"/>
      <c r="AD76" s="9"/>
      <c r="AE76" s="9"/>
      <c r="AF76" s="9"/>
      <c r="AG76" s="19"/>
      <c r="AH76" s="9"/>
      <c r="AI76" s="141"/>
      <c r="AJ76" s="23"/>
      <c r="AK76" s="9"/>
      <c r="AL76" s="9"/>
      <c r="AM76" s="9"/>
      <c r="AN76" s="141"/>
      <c r="AO76" s="23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7"/>
      <c r="BC76" s="77"/>
    </row>
    <row r="77" spans="1:55" ht="17.100000000000001" customHeight="1"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</row>
    <row r="78" spans="1:55" ht="17.100000000000001" customHeight="1"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55" ht="17.100000000000001" customHeight="1"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55" ht="17.100000000000001" customHeight="1"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7:27" ht="17.100000000000001" customHeight="1"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7:27" ht="17.100000000000001" customHeight="1"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7:27" ht="17.100000000000001" customHeight="1"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7:27" ht="17.100000000000001" customHeight="1"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</sheetData>
  <mergeCells count="85">
    <mergeCell ref="E44:N45"/>
    <mergeCell ref="U54:V54"/>
    <mergeCell ref="U46:V46"/>
    <mergeCell ref="E56:N57"/>
    <mergeCell ref="Q64:Z65"/>
    <mergeCell ref="Q60:Z61"/>
    <mergeCell ref="Q56:Z57"/>
    <mergeCell ref="U62:V62"/>
    <mergeCell ref="U58:V58"/>
    <mergeCell ref="Q52:Z53"/>
    <mergeCell ref="AA6:AD6"/>
    <mergeCell ref="E8:N9"/>
    <mergeCell ref="E28:N29"/>
    <mergeCell ref="Q16:Z17"/>
    <mergeCell ref="Q12:Z13"/>
    <mergeCell ref="Q8:Z9"/>
    <mergeCell ref="U18:V18"/>
    <mergeCell ref="Q28:Z29"/>
    <mergeCell ref="Q24:Z25"/>
    <mergeCell ref="Q20:Z21"/>
    <mergeCell ref="U26:V26"/>
    <mergeCell ref="U22:V22"/>
    <mergeCell ref="AV17:AW17"/>
    <mergeCell ref="AV19:AW19"/>
    <mergeCell ref="AV21:AW21"/>
    <mergeCell ref="AV27:AW27"/>
    <mergeCell ref="AV23:AW23"/>
    <mergeCell ref="AX34:BA35"/>
    <mergeCell ref="AZ36:BA36"/>
    <mergeCell ref="AV37:AW37"/>
    <mergeCell ref="AV49:AW49"/>
    <mergeCell ref="AI51:AJ51"/>
    <mergeCell ref="AV51:AW51"/>
    <mergeCell ref="AI35:AJ35"/>
    <mergeCell ref="AV35:AW35"/>
    <mergeCell ref="AV47:AW47"/>
    <mergeCell ref="AV45:AW45"/>
    <mergeCell ref="AI39:AJ39"/>
    <mergeCell ref="AV39:AW39"/>
    <mergeCell ref="AV41:AW41"/>
    <mergeCell ref="AV43:AW43"/>
    <mergeCell ref="AI43:AJ43"/>
    <mergeCell ref="AI47:AJ47"/>
    <mergeCell ref="AV9:AW9"/>
    <mergeCell ref="AV11:AW11"/>
    <mergeCell ref="AI11:AJ11"/>
    <mergeCell ref="AI15:AJ15"/>
    <mergeCell ref="AV15:AW15"/>
    <mergeCell ref="AV13:AW13"/>
    <mergeCell ref="D8:D67"/>
    <mergeCell ref="E64:N65"/>
    <mergeCell ref="P8:P67"/>
    <mergeCell ref="U10:V10"/>
    <mergeCell ref="U14:V14"/>
    <mergeCell ref="U50:V50"/>
    <mergeCell ref="U66:V66"/>
    <mergeCell ref="Q48:Z49"/>
    <mergeCell ref="Q40:Z41"/>
    <mergeCell ref="Q36:Z37"/>
    <mergeCell ref="U34:V34"/>
    <mergeCell ref="U42:V42"/>
    <mergeCell ref="Q44:Z45"/>
    <mergeCell ref="Q32:Z33"/>
    <mergeCell ref="U30:V30"/>
    <mergeCell ref="U38:V38"/>
    <mergeCell ref="AV33:AW33"/>
    <mergeCell ref="AI19:AJ19"/>
    <mergeCell ref="AI31:AJ31"/>
    <mergeCell ref="AI27:AJ27"/>
    <mergeCell ref="AI23:AJ23"/>
    <mergeCell ref="AV25:AW25"/>
    <mergeCell ref="AV31:AW31"/>
    <mergeCell ref="AV29:AW29"/>
    <mergeCell ref="AV57:AW57"/>
    <mergeCell ref="AI55:AJ55"/>
    <mergeCell ref="AV55:AW55"/>
    <mergeCell ref="AV53:AW53"/>
    <mergeCell ref="AV67:AW67"/>
    <mergeCell ref="AI59:AJ59"/>
    <mergeCell ref="AV59:AW59"/>
    <mergeCell ref="AV61:AW61"/>
    <mergeCell ref="AI63:AJ63"/>
    <mergeCell ref="AV63:AW63"/>
    <mergeCell ref="AV65:AW65"/>
    <mergeCell ref="AI67:AJ6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9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BB99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78" customWidth="1"/>
    <col min="2" max="2" width="7.625" style="78" customWidth="1"/>
    <col min="3" max="3" width="35.625" style="50" customWidth="1"/>
    <col min="4" max="10" width="2.375" style="78" customWidth="1"/>
    <col min="11" max="14" width="2.375" style="50" customWidth="1"/>
    <col min="15" max="25" width="2.375" style="78" customWidth="1"/>
    <col min="26" max="26" width="2.375" style="50" customWidth="1"/>
    <col min="27" max="30" width="2.375" style="78" customWidth="1"/>
    <col min="31" max="31" width="2.375" style="113" customWidth="1"/>
    <col min="32" max="32" width="2.375" style="78" customWidth="1"/>
    <col min="33" max="34" width="2.375" style="113" customWidth="1"/>
    <col min="35" max="51" width="2.375" style="78" customWidth="1"/>
    <col min="52" max="53" width="8.625" style="78" customWidth="1"/>
    <col min="54" max="54" width="2.75" style="78" customWidth="1"/>
    <col min="55" max="16384" width="9" style="78"/>
  </cols>
  <sheetData>
    <row r="1" spans="1:54" ht="17.100000000000001" customHeight="1">
      <c r="A1" s="72"/>
    </row>
    <row r="2" spans="1:54" ht="17.100000000000001" customHeight="1">
      <c r="A2" s="72"/>
    </row>
    <row r="3" spans="1:54" ht="17.100000000000001" customHeight="1">
      <c r="A3" s="72" t="s">
        <v>2612</v>
      </c>
      <c r="O3" s="50"/>
      <c r="P3" s="50"/>
      <c r="U3" s="113"/>
      <c r="V3" s="113"/>
      <c r="X3" s="113"/>
      <c r="Y3" s="113"/>
      <c r="Z3" s="78"/>
      <c r="AE3" s="78"/>
      <c r="AG3" s="78"/>
      <c r="AH3" s="78"/>
    </row>
    <row r="4" spans="1:54" ht="17.100000000000001" customHeight="1">
      <c r="A4" s="72"/>
    </row>
    <row r="5" spans="1:54" ht="17.100000000000001" customHeight="1">
      <c r="A5" s="72"/>
      <c r="B5" s="72" t="s">
        <v>965</v>
      </c>
    </row>
    <row r="6" spans="1:54" ht="17.100000000000001" customHeight="1">
      <c r="A6" s="1" t="s">
        <v>2543</v>
      </c>
      <c r="B6" s="73"/>
      <c r="C6" s="155" t="s">
        <v>387</v>
      </c>
      <c r="D6" s="74"/>
      <c r="E6" s="75"/>
      <c r="F6" s="75"/>
      <c r="G6" s="75"/>
      <c r="H6" s="75"/>
      <c r="I6" s="75"/>
      <c r="J6" s="75"/>
      <c r="K6" s="11"/>
      <c r="L6" s="11"/>
      <c r="M6" s="11"/>
      <c r="N6" s="11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11" t="s">
        <v>204</v>
      </c>
      <c r="AA6" s="211"/>
      <c r="AB6" s="211"/>
      <c r="AC6" s="211"/>
      <c r="AD6" s="7"/>
      <c r="AE6" s="76"/>
      <c r="AF6" s="75"/>
      <c r="AG6" s="76"/>
      <c r="AH6" s="76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184" t="s">
        <v>388</v>
      </c>
      <c r="BA6" s="184" t="s">
        <v>389</v>
      </c>
      <c r="BB6" s="77"/>
    </row>
    <row r="7" spans="1:54" ht="17.100000000000001" customHeight="1">
      <c r="A7" s="2" t="s">
        <v>390</v>
      </c>
      <c r="B7" s="3" t="s">
        <v>391</v>
      </c>
      <c r="C7" s="16"/>
      <c r="D7" s="116"/>
      <c r="E7" s="99"/>
      <c r="F7" s="298" t="s">
        <v>180</v>
      </c>
      <c r="G7" s="298"/>
      <c r="H7" s="99"/>
      <c r="I7" s="73"/>
      <c r="J7" s="99"/>
      <c r="K7" s="12"/>
      <c r="L7" s="298" t="s">
        <v>235</v>
      </c>
      <c r="M7" s="298"/>
      <c r="N7" s="12"/>
      <c r="O7" s="73"/>
      <c r="P7" s="80"/>
      <c r="Q7" s="80"/>
      <c r="R7" s="80"/>
      <c r="S7" s="80"/>
      <c r="T7" s="80"/>
      <c r="U7" s="80"/>
      <c r="V7" s="80"/>
      <c r="W7" s="80"/>
      <c r="X7" s="80"/>
      <c r="Y7" s="80"/>
      <c r="Z7" s="15"/>
      <c r="AA7" s="80"/>
      <c r="AB7" s="80"/>
      <c r="AC7" s="80"/>
      <c r="AD7" s="80"/>
      <c r="AE7" s="81"/>
      <c r="AF7" s="80"/>
      <c r="AG7" s="81"/>
      <c r="AH7" s="81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85" t="s">
        <v>392</v>
      </c>
      <c r="BA7" s="185" t="s">
        <v>393</v>
      </c>
      <c r="BB7" s="77"/>
    </row>
    <row r="8" spans="1:54" ht="17.100000000000001" customHeight="1">
      <c r="A8" s="4">
        <v>15</v>
      </c>
      <c r="B8" s="5">
        <v>1607</v>
      </c>
      <c r="C8" s="6" t="s">
        <v>917</v>
      </c>
      <c r="D8" s="188" t="s">
        <v>690</v>
      </c>
      <c r="E8" s="205"/>
      <c r="F8" s="205"/>
      <c r="G8" s="205"/>
      <c r="H8" s="205"/>
      <c r="I8" s="217"/>
      <c r="J8" s="192" t="s">
        <v>564</v>
      </c>
      <c r="K8" s="227"/>
      <c r="L8" s="227"/>
      <c r="M8" s="227"/>
      <c r="N8" s="227"/>
      <c r="O8" s="227"/>
      <c r="P8" s="204" t="s">
        <v>691</v>
      </c>
      <c r="Q8" s="205"/>
      <c r="R8" s="205"/>
      <c r="S8" s="205"/>
      <c r="T8" s="205"/>
      <c r="U8" s="217"/>
      <c r="V8" s="11"/>
      <c r="W8" s="11"/>
      <c r="X8" s="11"/>
      <c r="Y8" s="11"/>
      <c r="Z8" s="21"/>
      <c r="AA8" s="21"/>
      <c r="AB8" s="11"/>
      <c r="AC8" s="36"/>
      <c r="AD8" s="37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1"/>
      <c r="AP8" s="32"/>
      <c r="AQ8" s="33"/>
      <c r="AR8" s="221" t="s">
        <v>1206</v>
      </c>
      <c r="AS8" s="222"/>
      <c r="AT8" s="222"/>
      <c r="AU8" s="223"/>
      <c r="AV8" s="214" t="s">
        <v>443</v>
      </c>
      <c r="AW8" s="215"/>
      <c r="AX8" s="215"/>
      <c r="AY8" s="216"/>
      <c r="AZ8" s="296">
        <f>ROUND(E10*(1+AT10),0)+(ROUND(K10*(1+AX10),0))+(ROUND(R10,0))</f>
        <v>957</v>
      </c>
      <c r="BA8" s="182" t="s">
        <v>2613</v>
      </c>
    </row>
    <row r="9" spans="1:54" ht="17.100000000000001" customHeight="1">
      <c r="A9" s="4">
        <v>15</v>
      </c>
      <c r="B9" s="5">
        <v>1608</v>
      </c>
      <c r="C9" s="6" t="s">
        <v>918</v>
      </c>
      <c r="D9" s="206"/>
      <c r="E9" s="207"/>
      <c r="F9" s="207"/>
      <c r="G9" s="207"/>
      <c r="H9" s="207"/>
      <c r="I9" s="218"/>
      <c r="J9" s="228"/>
      <c r="K9" s="229"/>
      <c r="L9" s="229"/>
      <c r="M9" s="229"/>
      <c r="N9" s="229"/>
      <c r="O9" s="229"/>
      <c r="P9" s="206"/>
      <c r="Q9" s="207"/>
      <c r="R9" s="207"/>
      <c r="S9" s="207"/>
      <c r="T9" s="207"/>
      <c r="U9" s="218"/>
      <c r="V9" s="14"/>
      <c r="W9" s="15"/>
      <c r="X9" s="15"/>
      <c r="Y9" s="15"/>
      <c r="Z9" s="24"/>
      <c r="AA9" s="24"/>
      <c r="AB9" s="80"/>
      <c r="AC9" s="80"/>
      <c r="AD9" s="83"/>
      <c r="AE9" s="35" t="s">
        <v>2636</v>
      </c>
      <c r="AF9" s="15"/>
      <c r="AG9" s="15"/>
      <c r="AH9" s="15"/>
      <c r="AI9" s="15"/>
      <c r="AJ9" s="15"/>
      <c r="AK9" s="15"/>
      <c r="AL9" s="15"/>
      <c r="AM9" s="15"/>
      <c r="AN9" s="15"/>
      <c r="AO9" s="17" t="s">
        <v>2622</v>
      </c>
      <c r="AP9" s="186">
        <v>1</v>
      </c>
      <c r="AQ9" s="187"/>
      <c r="AR9" s="224"/>
      <c r="AS9" s="225"/>
      <c r="AT9" s="225"/>
      <c r="AU9" s="226"/>
      <c r="AV9" s="208"/>
      <c r="AW9" s="209"/>
      <c r="AX9" s="209"/>
      <c r="AY9" s="210"/>
      <c r="AZ9" s="296">
        <f>ROUND(ROUND(E10*AP9,0)*(1+AT10),0)+(ROUND(ROUND(K10*AP9,0)*(1+AX10),0))+(ROUND(R10*AP9,0))</f>
        <v>957</v>
      </c>
      <c r="BA9" s="22"/>
    </row>
    <row r="10" spans="1:54" ht="17.100000000000001" customHeight="1">
      <c r="A10" s="4">
        <v>15</v>
      </c>
      <c r="B10" s="5">
        <v>1609</v>
      </c>
      <c r="C10" s="6" t="s">
        <v>1783</v>
      </c>
      <c r="D10" s="139"/>
      <c r="E10" s="261">
        <v>248</v>
      </c>
      <c r="F10" s="261"/>
      <c r="G10" s="9" t="s">
        <v>394</v>
      </c>
      <c r="H10" s="104"/>
      <c r="I10" s="102"/>
      <c r="J10" s="19"/>
      <c r="K10" s="261">
        <v>403</v>
      </c>
      <c r="L10" s="261"/>
      <c r="M10" s="9" t="s">
        <v>394</v>
      </c>
      <c r="N10" s="104"/>
      <c r="O10" s="104"/>
      <c r="P10" s="109"/>
      <c r="Q10" s="104"/>
      <c r="R10" s="261">
        <v>81</v>
      </c>
      <c r="S10" s="261"/>
      <c r="T10" s="9" t="s">
        <v>394</v>
      </c>
      <c r="U10" s="104"/>
      <c r="V10" s="98" t="s">
        <v>2623</v>
      </c>
      <c r="W10" s="61"/>
      <c r="X10" s="61"/>
      <c r="Y10" s="61"/>
      <c r="Z10" s="61"/>
      <c r="AA10" s="61"/>
      <c r="AB10" s="9"/>
      <c r="AC10" s="19"/>
      <c r="AD10" s="39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31"/>
      <c r="AP10" s="32"/>
      <c r="AQ10" s="33"/>
      <c r="AR10" s="85" t="s">
        <v>2637</v>
      </c>
      <c r="AS10" s="19" t="s">
        <v>2622</v>
      </c>
      <c r="AT10" s="212">
        <v>0.5</v>
      </c>
      <c r="AU10" s="213"/>
      <c r="AV10" s="34" t="s">
        <v>2638</v>
      </c>
      <c r="AW10" s="19" t="s">
        <v>2622</v>
      </c>
      <c r="AX10" s="212">
        <v>0.25</v>
      </c>
      <c r="AY10" s="213"/>
      <c r="AZ10" s="296">
        <f>ROUND(ROUND(E10*AC11,0)*(1+AT10),0)+(ROUND(ROUND(K10*AC11,0)*(1+AX10),0))+(ROUND(R10*AC11,0))</f>
        <v>671</v>
      </c>
      <c r="BA10" s="22"/>
    </row>
    <row r="11" spans="1:54" ht="17.100000000000001" customHeight="1">
      <c r="A11" s="4">
        <v>15</v>
      </c>
      <c r="B11" s="5">
        <v>1610</v>
      </c>
      <c r="C11" s="6" t="s">
        <v>1784</v>
      </c>
      <c r="D11" s="139"/>
      <c r="E11" s="140"/>
      <c r="F11" s="140"/>
      <c r="G11" s="111"/>
      <c r="H11" s="111"/>
      <c r="I11" s="102"/>
      <c r="J11" s="111"/>
      <c r="K11" s="111"/>
      <c r="L11" s="111"/>
      <c r="M11" s="9"/>
      <c r="N11" s="141"/>
      <c r="O11" s="102"/>
      <c r="P11" s="46"/>
      <c r="Q11" s="135"/>
      <c r="R11" s="135"/>
      <c r="S11" s="135"/>
      <c r="T11" s="135"/>
      <c r="U11" s="136"/>
      <c r="V11" s="62" t="s">
        <v>2624</v>
      </c>
      <c r="W11" s="63"/>
      <c r="X11" s="63"/>
      <c r="Y11" s="63"/>
      <c r="Z11" s="63"/>
      <c r="AA11" s="63"/>
      <c r="AB11" s="17" t="s">
        <v>2622</v>
      </c>
      <c r="AC11" s="219">
        <v>0.7</v>
      </c>
      <c r="AD11" s="220"/>
      <c r="AE11" s="35" t="s">
        <v>2636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7" t="s">
        <v>2622</v>
      </c>
      <c r="AP11" s="186">
        <v>1</v>
      </c>
      <c r="AQ11" s="187"/>
      <c r="AR11" s="85"/>
      <c r="AS11" s="77"/>
      <c r="AT11" s="77"/>
      <c r="AU11" s="39" t="s">
        <v>898</v>
      </c>
      <c r="AV11" s="43"/>
      <c r="AW11" s="141"/>
      <c r="AX11" s="141"/>
      <c r="AY11" s="39" t="s">
        <v>898</v>
      </c>
      <c r="AZ11" s="18">
        <f>ROUND(ROUND(ROUND(E10*AC11,0)*AP11,0)*(1+AT10),0)+(ROUND(ROUND(ROUND(K10*AC11,0)*AP11,0)*(1+AX10),0))+(ROUND(ROUND(R10*AC11,0)*AP11,0))</f>
        <v>671</v>
      </c>
      <c r="BA11" s="22"/>
    </row>
    <row r="12" spans="1:54" ht="17.100000000000001" customHeight="1">
      <c r="A12" s="4">
        <v>15</v>
      </c>
      <c r="B12" s="5">
        <v>1611</v>
      </c>
      <c r="C12" s="6" t="s">
        <v>919</v>
      </c>
      <c r="D12" s="174"/>
      <c r="E12" s="180"/>
      <c r="F12" s="180"/>
      <c r="G12" s="180"/>
      <c r="H12" s="180"/>
      <c r="I12" s="160"/>
      <c r="J12" s="162"/>
      <c r="K12" s="163"/>
      <c r="L12" s="163"/>
      <c r="M12" s="163"/>
      <c r="N12" s="163"/>
      <c r="O12" s="172"/>
      <c r="P12" s="204" t="s">
        <v>570</v>
      </c>
      <c r="Q12" s="205"/>
      <c r="R12" s="205"/>
      <c r="S12" s="205"/>
      <c r="T12" s="205"/>
      <c r="U12" s="217"/>
      <c r="V12" s="11"/>
      <c r="W12" s="11"/>
      <c r="X12" s="11"/>
      <c r="Y12" s="11"/>
      <c r="Z12" s="21"/>
      <c r="AA12" s="21"/>
      <c r="AB12" s="11"/>
      <c r="AC12" s="36"/>
      <c r="AD12" s="37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31"/>
      <c r="AP12" s="32"/>
      <c r="AQ12" s="33"/>
      <c r="AR12" s="156"/>
      <c r="AS12" s="157"/>
      <c r="AT12" s="157"/>
      <c r="AU12" s="158"/>
      <c r="AV12" s="148"/>
      <c r="AW12" s="149"/>
      <c r="AX12" s="149"/>
      <c r="AY12" s="150"/>
      <c r="AZ12" s="296">
        <f>ROUND(E10*(1+AT10),0)+(ROUND(K10*(1+AX10),0))+(ROUND(R14,0))</f>
        <v>1038</v>
      </c>
      <c r="BA12" s="22"/>
    </row>
    <row r="13" spans="1:54" ht="17.100000000000001" customHeight="1">
      <c r="A13" s="4">
        <v>15</v>
      </c>
      <c r="B13" s="5">
        <v>1612</v>
      </c>
      <c r="C13" s="6" t="s">
        <v>920</v>
      </c>
      <c r="D13" s="147"/>
      <c r="E13" s="180"/>
      <c r="F13" s="180"/>
      <c r="G13" s="180"/>
      <c r="H13" s="180"/>
      <c r="I13" s="160"/>
      <c r="J13" s="162"/>
      <c r="K13" s="163"/>
      <c r="L13" s="163"/>
      <c r="M13" s="163"/>
      <c r="N13" s="163"/>
      <c r="O13" s="172"/>
      <c r="P13" s="206"/>
      <c r="Q13" s="207"/>
      <c r="R13" s="207"/>
      <c r="S13" s="207"/>
      <c r="T13" s="207"/>
      <c r="U13" s="218"/>
      <c r="V13" s="14"/>
      <c r="W13" s="15"/>
      <c r="X13" s="15"/>
      <c r="Y13" s="15"/>
      <c r="Z13" s="24"/>
      <c r="AA13" s="24"/>
      <c r="AB13" s="80"/>
      <c r="AC13" s="80"/>
      <c r="AD13" s="83"/>
      <c r="AE13" s="35" t="s">
        <v>2636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7" t="s">
        <v>2622</v>
      </c>
      <c r="AP13" s="186">
        <v>1</v>
      </c>
      <c r="AQ13" s="187"/>
      <c r="AR13" s="156"/>
      <c r="AS13" s="157"/>
      <c r="AT13" s="157"/>
      <c r="AU13" s="158"/>
      <c r="AV13" s="148"/>
      <c r="AW13" s="149"/>
      <c r="AX13" s="149"/>
      <c r="AY13" s="150"/>
      <c r="AZ13" s="296">
        <f>ROUND(ROUND(E10*AP13,0)*(1+AT10),0)+(ROUND(ROUND(K10*AP13,0)*(1+AX10),0))+(ROUND(R14*AP13,0))</f>
        <v>1038</v>
      </c>
      <c r="BA13" s="22"/>
    </row>
    <row r="14" spans="1:54" ht="17.100000000000001" customHeight="1">
      <c r="A14" s="4">
        <v>15</v>
      </c>
      <c r="B14" s="5">
        <v>1613</v>
      </c>
      <c r="C14" s="6" t="s">
        <v>1785</v>
      </c>
      <c r="D14" s="139"/>
      <c r="E14" s="176"/>
      <c r="F14" s="176"/>
      <c r="G14" s="9"/>
      <c r="H14" s="111"/>
      <c r="I14" s="102"/>
      <c r="J14" s="19"/>
      <c r="K14" s="176"/>
      <c r="L14" s="176"/>
      <c r="M14" s="9"/>
      <c r="N14" s="111"/>
      <c r="O14" s="102"/>
      <c r="P14" s="109"/>
      <c r="Q14" s="104"/>
      <c r="R14" s="261">
        <v>162</v>
      </c>
      <c r="S14" s="261"/>
      <c r="T14" s="9" t="s">
        <v>394</v>
      </c>
      <c r="U14" s="104"/>
      <c r="V14" s="98" t="s">
        <v>2623</v>
      </c>
      <c r="W14" s="61"/>
      <c r="X14" s="61"/>
      <c r="Y14" s="61"/>
      <c r="Z14" s="61"/>
      <c r="AA14" s="61"/>
      <c r="AB14" s="9"/>
      <c r="AC14" s="19"/>
      <c r="AD14" s="39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1"/>
      <c r="AP14" s="32"/>
      <c r="AQ14" s="33"/>
      <c r="AR14" s="85"/>
      <c r="AS14" s="19"/>
      <c r="AT14" s="164"/>
      <c r="AU14" s="165"/>
      <c r="AV14" s="34"/>
      <c r="AW14" s="19"/>
      <c r="AX14" s="164"/>
      <c r="AY14" s="165"/>
      <c r="AZ14" s="296">
        <f>ROUND(ROUND(E10*AC15,0)*(1+AT10),0)+(ROUND(ROUND(K10*AC15,0)*(1+AX10),0))+(ROUND(R14*AC15,0))</f>
        <v>727</v>
      </c>
      <c r="BA14" s="22"/>
    </row>
    <row r="15" spans="1:54" ht="17.100000000000001" customHeight="1">
      <c r="A15" s="4">
        <v>15</v>
      </c>
      <c r="B15" s="5">
        <v>1614</v>
      </c>
      <c r="C15" s="6" t="s">
        <v>1786</v>
      </c>
      <c r="D15" s="44"/>
      <c r="E15" s="45"/>
      <c r="F15" s="45"/>
      <c r="G15" s="106"/>
      <c r="H15" s="106"/>
      <c r="I15" s="110"/>
      <c r="J15" s="106"/>
      <c r="K15" s="106"/>
      <c r="L15" s="106"/>
      <c r="M15" s="15"/>
      <c r="N15" s="135"/>
      <c r="O15" s="110"/>
      <c r="P15" s="46"/>
      <c r="Q15" s="135"/>
      <c r="R15" s="135"/>
      <c r="S15" s="135"/>
      <c r="T15" s="135"/>
      <c r="U15" s="136"/>
      <c r="V15" s="62" t="s">
        <v>2624</v>
      </c>
      <c r="W15" s="63"/>
      <c r="X15" s="63"/>
      <c r="Y15" s="63"/>
      <c r="Z15" s="63"/>
      <c r="AA15" s="63"/>
      <c r="AB15" s="17" t="s">
        <v>2622</v>
      </c>
      <c r="AC15" s="219">
        <v>0.7</v>
      </c>
      <c r="AD15" s="220"/>
      <c r="AE15" s="35" t="s">
        <v>2636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7" t="s">
        <v>2622</v>
      </c>
      <c r="AP15" s="186">
        <v>1</v>
      </c>
      <c r="AQ15" s="187"/>
      <c r="AR15" s="85"/>
      <c r="AS15" s="77"/>
      <c r="AT15" s="77"/>
      <c r="AU15" s="39"/>
      <c r="AV15" s="43"/>
      <c r="AW15" s="141"/>
      <c r="AX15" s="141"/>
      <c r="AY15" s="39"/>
      <c r="AZ15" s="18">
        <f>ROUND(ROUND(ROUND(E10*AC15,0)*AP15,0)*(1+AT10),0)+(ROUND(ROUND(ROUND(K10*AC15,0)*AP15,0)*(1+AX10),0))+(ROUND(ROUND(R14*AC15,0)*AP15,0))</f>
        <v>727</v>
      </c>
      <c r="BA15" s="22"/>
    </row>
    <row r="16" spans="1:54" ht="17.100000000000001" customHeight="1">
      <c r="A16" s="4">
        <v>15</v>
      </c>
      <c r="B16" s="5">
        <v>1615</v>
      </c>
      <c r="C16" s="6" t="s">
        <v>921</v>
      </c>
      <c r="D16" s="188" t="s">
        <v>571</v>
      </c>
      <c r="E16" s="205"/>
      <c r="F16" s="205"/>
      <c r="G16" s="205"/>
      <c r="H16" s="205"/>
      <c r="I16" s="217"/>
      <c r="J16" s="192" t="s">
        <v>564</v>
      </c>
      <c r="K16" s="227"/>
      <c r="L16" s="227"/>
      <c r="M16" s="227"/>
      <c r="N16" s="227"/>
      <c r="O16" s="227"/>
      <c r="P16" s="204" t="s">
        <v>691</v>
      </c>
      <c r="Q16" s="205"/>
      <c r="R16" s="205"/>
      <c r="S16" s="205"/>
      <c r="T16" s="205"/>
      <c r="U16" s="217"/>
      <c r="V16" s="11"/>
      <c r="W16" s="11"/>
      <c r="X16" s="11"/>
      <c r="Y16" s="11"/>
      <c r="Z16" s="21"/>
      <c r="AA16" s="21"/>
      <c r="AB16" s="11"/>
      <c r="AC16" s="36"/>
      <c r="AD16" s="37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1"/>
      <c r="AP16" s="32"/>
      <c r="AQ16" s="33"/>
      <c r="AR16" s="156"/>
      <c r="AS16" s="157"/>
      <c r="AT16" s="157"/>
      <c r="AU16" s="158"/>
      <c r="AV16" s="148"/>
      <c r="AW16" s="149"/>
      <c r="AX16" s="149"/>
      <c r="AY16" s="150"/>
      <c r="AZ16" s="296">
        <f>ROUND(E18*(1+AT10),0)+(ROUND(K18*(1+AX10),0))+(ROUND(R18,0))</f>
        <v>1094</v>
      </c>
      <c r="BA16" s="22"/>
    </row>
    <row r="17" spans="1:53" ht="17.100000000000001" customHeight="1">
      <c r="A17" s="4">
        <v>15</v>
      </c>
      <c r="B17" s="5">
        <v>1616</v>
      </c>
      <c r="C17" s="6" t="s">
        <v>922</v>
      </c>
      <c r="D17" s="206"/>
      <c r="E17" s="207"/>
      <c r="F17" s="207"/>
      <c r="G17" s="207"/>
      <c r="H17" s="207"/>
      <c r="I17" s="218"/>
      <c r="J17" s="228"/>
      <c r="K17" s="229"/>
      <c r="L17" s="229"/>
      <c r="M17" s="229"/>
      <c r="N17" s="229"/>
      <c r="O17" s="229"/>
      <c r="P17" s="206"/>
      <c r="Q17" s="207"/>
      <c r="R17" s="207"/>
      <c r="S17" s="207"/>
      <c r="T17" s="207"/>
      <c r="U17" s="218"/>
      <c r="V17" s="14"/>
      <c r="W17" s="15"/>
      <c r="X17" s="15"/>
      <c r="Y17" s="15"/>
      <c r="Z17" s="24"/>
      <c r="AA17" s="24"/>
      <c r="AB17" s="80"/>
      <c r="AC17" s="80"/>
      <c r="AD17" s="83"/>
      <c r="AE17" s="35" t="s">
        <v>2636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7" t="s">
        <v>2622</v>
      </c>
      <c r="AP17" s="186">
        <v>1</v>
      </c>
      <c r="AQ17" s="187"/>
      <c r="AR17" s="156"/>
      <c r="AS17" s="157"/>
      <c r="AT17" s="157"/>
      <c r="AU17" s="158"/>
      <c r="AV17" s="148"/>
      <c r="AW17" s="149"/>
      <c r="AX17" s="149"/>
      <c r="AY17" s="150"/>
      <c r="AZ17" s="296">
        <f>ROUND(ROUND(E18*AP17,0)*(1+AT10),0)+(ROUND(ROUND(K18*AP17,0)*(1+AX10),0))+(ROUND(R18*AP17,0))</f>
        <v>1094</v>
      </c>
      <c r="BA17" s="22"/>
    </row>
    <row r="18" spans="1:53" ht="17.100000000000001" customHeight="1">
      <c r="A18" s="4">
        <v>15</v>
      </c>
      <c r="B18" s="5">
        <v>1617</v>
      </c>
      <c r="C18" s="6" t="s">
        <v>1787</v>
      </c>
      <c r="D18" s="139"/>
      <c r="E18" s="261">
        <v>392</v>
      </c>
      <c r="F18" s="261"/>
      <c r="G18" s="9" t="s">
        <v>394</v>
      </c>
      <c r="H18" s="104"/>
      <c r="I18" s="102"/>
      <c r="J18" s="19"/>
      <c r="K18" s="261">
        <v>340</v>
      </c>
      <c r="L18" s="261"/>
      <c r="M18" s="9" t="s">
        <v>394</v>
      </c>
      <c r="N18" s="104"/>
      <c r="O18" s="104"/>
      <c r="P18" s="109"/>
      <c r="Q18" s="104"/>
      <c r="R18" s="261">
        <v>81</v>
      </c>
      <c r="S18" s="261"/>
      <c r="T18" s="9" t="s">
        <v>394</v>
      </c>
      <c r="U18" s="104"/>
      <c r="V18" s="98" t="s">
        <v>2623</v>
      </c>
      <c r="W18" s="61"/>
      <c r="X18" s="61"/>
      <c r="Y18" s="61"/>
      <c r="Z18" s="61"/>
      <c r="AA18" s="61"/>
      <c r="AB18" s="9"/>
      <c r="AC18" s="19"/>
      <c r="AD18" s="39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1"/>
      <c r="AP18" s="32"/>
      <c r="AQ18" s="33"/>
      <c r="AR18" s="85"/>
      <c r="AS18" s="19"/>
      <c r="AT18" s="164"/>
      <c r="AU18" s="165"/>
      <c r="AV18" s="34"/>
      <c r="AW18" s="19"/>
      <c r="AX18" s="164"/>
      <c r="AY18" s="165"/>
      <c r="AZ18" s="296">
        <f>ROUND(ROUND(E18*AC19,0)*(1+AT10),0)+(ROUND(ROUND(K18*AC19,0)*(1+AX10),0))+(ROUND(R18*AC19,0))</f>
        <v>766</v>
      </c>
      <c r="BA18" s="22"/>
    </row>
    <row r="19" spans="1:53" ht="17.100000000000001" customHeight="1">
      <c r="A19" s="4">
        <v>15</v>
      </c>
      <c r="B19" s="5">
        <v>1618</v>
      </c>
      <c r="C19" s="6" t="s">
        <v>1788</v>
      </c>
      <c r="D19" s="44"/>
      <c r="E19" s="45"/>
      <c r="F19" s="45"/>
      <c r="G19" s="106"/>
      <c r="H19" s="106"/>
      <c r="I19" s="110"/>
      <c r="J19" s="106"/>
      <c r="K19" s="106"/>
      <c r="L19" s="106"/>
      <c r="M19" s="15"/>
      <c r="N19" s="135"/>
      <c r="O19" s="110"/>
      <c r="P19" s="46"/>
      <c r="Q19" s="135"/>
      <c r="R19" s="135"/>
      <c r="S19" s="135"/>
      <c r="T19" s="135"/>
      <c r="U19" s="136"/>
      <c r="V19" s="62" t="s">
        <v>2624</v>
      </c>
      <c r="W19" s="63"/>
      <c r="X19" s="63"/>
      <c r="Y19" s="63"/>
      <c r="Z19" s="63"/>
      <c r="AA19" s="63"/>
      <c r="AB19" s="17" t="s">
        <v>2622</v>
      </c>
      <c r="AC19" s="219">
        <v>0.7</v>
      </c>
      <c r="AD19" s="220"/>
      <c r="AE19" s="35" t="s">
        <v>2636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7" t="s">
        <v>2622</v>
      </c>
      <c r="AP19" s="186">
        <v>1</v>
      </c>
      <c r="AQ19" s="187"/>
      <c r="AR19" s="85"/>
      <c r="AS19" s="77"/>
      <c r="AT19" s="77"/>
      <c r="AU19" s="39"/>
      <c r="AV19" s="43"/>
      <c r="AW19" s="141"/>
      <c r="AX19" s="141"/>
      <c r="AY19" s="39"/>
      <c r="AZ19" s="18">
        <f>ROUND(ROUND(ROUND(E18*AC19,0)*AP19,0)*(1+AT10),0)+(ROUND(ROUND(ROUND(K18*AC19,0)*AP19,0)*(1+AX10),0))+(ROUND(ROUND(R18*AC19,0)*AP19,0))</f>
        <v>766</v>
      </c>
      <c r="BA19" s="22"/>
    </row>
    <row r="20" spans="1:53" ht="17.100000000000001" customHeight="1">
      <c r="A20" s="4">
        <v>15</v>
      </c>
      <c r="B20" s="5">
        <v>1619</v>
      </c>
      <c r="C20" s="6" t="s">
        <v>923</v>
      </c>
      <c r="D20" s="188" t="s">
        <v>572</v>
      </c>
      <c r="E20" s="205"/>
      <c r="F20" s="205"/>
      <c r="G20" s="205"/>
      <c r="H20" s="205"/>
      <c r="I20" s="217"/>
      <c r="J20" s="192" t="s">
        <v>565</v>
      </c>
      <c r="K20" s="227"/>
      <c r="L20" s="227"/>
      <c r="M20" s="227"/>
      <c r="N20" s="227"/>
      <c r="O20" s="227"/>
      <c r="P20" s="204" t="s">
        <v>691</v>
      </c>
      <c r="Q20" s="205"/>
      <c r="R20" s="205"/>
      <c r="S20" s="205"/>
      <c r="T20" s="205"/>
      <c r="U20" s="217"/>
      <c r="V20" s="11"/>
      <c r="W20" s="11"/>
      <c r="X20" s="11"/>
      <c r="Y20" s="11"/>
      <c r="Z20" s="21"/>
      <c r="AA20" s="21"/>
      <c r="AB20" s="11"/>
      <c r="AC20" s="36"/>
      <c r="AD20" s="37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1"/>
      <c r="AP20" s="32"/>
      <c r="AQ20" s="33"/>
      <c r="AR20" s="156"/>
      <c r="AS20" s="157"/>
      <c r="AT20" s="157"/>
      <c r="AU20" s="158"/>
      <c r="AV20" s="148"/>
      <c r="AW20" s="149"/>
      <c r="AX20" s="149"/>
      <c r="AY20" s="150"/>
      <c r="AZ20" s="296">
        <f>ROUND(E22*(1+AT10),0)+(ROUND(K22*(1+AX10),0))+(ROUND(R22,0))</f>
        <v>856</v>
      </c>
      <c r="BA20" s="22"/>
    </row>
    <row r="21" spans="1:53" ht="17.100000000000001" customHeight="1">
      <c r="A21" s="4">
        <v>15</v>
      </c>
      <c r="B21" s="5">
        <v>1620</v>
      </c>
      <c r="C21" s="6" t="s">
        <v>924</v>
      </c>
      <c r="D21" s="206"/>
      <c r="E21" s="207"/>
      <c r="F21" s="207"/>
      <c r="G21" s="207"/>
      <c r="H21" s="207"/>
      <c r="I21" s="218"/>
      <c r="J21" s="228"/>
      <c r="K21" s="229"/>
      <c r="L21" s="229"/>
      <c r="M21" s="229"/>
      <c r="N21" s="229"/>
      <c r="O21" s="229"/>
      <c r="P21" s="206"/>
      <c r="Q21" s="207"/>
      <c r="R21" s="207"/>
      <c r="S21" s="207"/>
      <c r="T21" s="207"/>
      <c r="U21" s="218"/>
      <c r="V21" s="14"/>
      <c r="W21" s="15"/>
      <c r="X21" s="15"/>
      <c r="Y21" s="15"/>
      <c r="Z21" s="24"/>
      <c r="AA21" s="24"/>
      <c r="AB21" s="80"/>
      <c r="AC21" s="80"/>
      <c r="AD21" s="83"/>
      <c r="AE21" s="35" t="s">
        <v>2636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7" t="s">
        <v>2622</v>
      </c>
      <c r="AP21" s="186">
        <v>1</v>
      </c>
      <c r="AQ21" s="187"/>
      <c r="AR21" s="156"/>
      <c r="AS21" s="157"/>
      <c r="AT21" s="157"/>
      <c r="AU21" s="158"/>
      <c r="AV21" s="148"/>
      <c r="AW21" s="149"/>
      <c r="AX21" s="149"/>
      <c r="AY21" s="150"/>
      <c r="AZ21" s="296">
        <f>ROUND(ROUND(E22*AP21,0)*(1+AT10),0)+(ROUND(ROUND(K22*AP21,0)*(1+AX10),0))+(ROUND(R22*AP21,0))</f>
        <v>856</v>
      </c>
      <c r="BA21" s="22"/>
    </row>
    <row r="22" spans="1:53" ht="17.100000000000001" customHeight="1">
      <c r="A22" s="4">
        <v>15</v>
      </c>
      <c r="B22" s="5">
        <v>1621</v>
      </c>
      <c r="C22" s="6" t="s">
        <v>1789</v>
      </c>
      <c r="D22" s="139"/>
      <c r="E22" s="261">
        <v>248</v>
      </c>
      <c r="F22" s="261"/>
      <c r="G22" s="9" t="s">
        <v>394</v>
      </c>
      <c r="H22" s="104"/>
      <c r="I22" s="102"/>
      <c r="J22" s="19"/>
      <c r="K22" s="261">
        <v>322</v>
      </c>
      <c r="L22" s="261"/>
      <c r="M22" s="9" t="s">
        <v>394</v>
      </c>
      <c r="N22" s="104"/>
      <c r="O22" s="104"/>
      <c r="P22" s="109"/>
      <c r="Q22" s="104"/>
      <c r="R22" s="261">
        <v>81</v>
      </c>
      <c r="S22" s="261"/>
      <c r="T22" s="9" t="s">
        <v>394</v>
      </c>
      <c r="U22" s="104"/>
      <c r="V22" s="98" t="s">
        <v>2623</v>
      </c>
      <c r="W22" s="61"/>
      <c r="X22" s="61"/>
      <c r="Y22" s="61"/>
      <c r="Z22" s="61"/>
      <c r="AA22" s="61"/>
      <c r="AB22" s="9"/>
      <c r="AC22" s="19"/>
      <c r="AD22" s="39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1"/>
      <c r="AP22" s="32"/>
      <c r="AQ22" s="33"/>
      <c r="AR22" s="85"/>
      <c r="AS22" s="19"/>
      <c r="AT22" s="164"/>
      <c r="AU22" s="165"/>
      <c r="AV22" s="34"/>
      <c r="AW22" s="19"/>
      <c r="AX22" s="164"/>
      <c r="AY22" s="165"/>
      <c r="AZ22" s="296">
        <f>ROUND(ROUND(E22*AC23,0)*(1+AT10),0)+(ROUND(ROUND(K22*AC23,0)*(1+AX10),0))+(ROUND(R22*AC23,0))</f>
        <v>599</v>
      </c>
      <c r="BA22" s="22"/>
    </row>
    <row r="23" spans="1:53" ht="17.100000000000001" customHeight="1">
      <c r="A23" s="4">
        <v>15</v>
      </c>
      <c r="B23" s="5">
        <v>1622</v>
      </c>
      <c r="C23" s="6" t="s">
        <v>1790</v>
      </c>
      <c r="D23" s="139"/>
      <c r="E23" s="140"/>
      <c r="F23" s="140"/>
      <c r="G23" s="111"/>
      <c r="H23" s="111"/>
      <c r="I23" s="102"/>
      <c r="J23" s="111"/>
      <c r="K23" s="111"/>
      <c r="L23" s="111"/>
      <c r="M23" s="9"/>
      <c r="N23" s="141"/>
      <c r="O23" s="102"/>
      <c r="P23" s="46"/>
      <c r="Q23" s="135"/>
      <c r="R23" s="135"/>
      <c r="S23" s="135"/>
      <c r="T23" s="135"/>
      <c r="U23" s="136"/>
      <c r="V23" s="62" t="s">
        <v>2624</v>
      </c>
      <c r="W23" s="63"/>
      <c r="X23" s="63"/>
      <c r="Y23" s="63"/>
      <c r="Z23" s="63"/>
      <c r="AA23" s="63"/>
      <c r="AB23" s="17" t="s">
        <v>2622</v>
      </c>
      <c r="AC23" s="219">
        <v>0.7</v>
      </c>
      <c r="AD23" s="220"/>
      <c r="AE23" s="35" t="s">
        <v>2636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7" t="s">
        <v>2622</v>
      </c>
      <c r="AP23" s="186">
        <v>1</v>
      </c>
      <c r="AQ23" s="187"/>
      <c r="AR23" s="85"/>
      <c r="AS23" s="77"/>
      <c r="AT23" s="77"/>
      <c r="AU23" s="39"/>
      <c r="AV23" s="43"/>
      <c r="AW23" s="141"/>
      <c r="AX23" s="141"/>
      <c r="AY23" s="39"/>
      <c r="AZ23" s="18">
        <f>ROUND(ROUND(ROUND(E22*AC23,0)*AP23,0)*(1+AT10),0)+(ROUND(ROUND(ROUND(K22*AC23,0)*AP23,0)*(1+AX10),0))+(ROUND(ROUND(R22*AC23,0)*AP23,0))</f>
        <v>599</v>
      </c>
      <c r="BA23" s="22"/>
    </row>
    <row r="24" spans="1:53" ht="17.100000000000001" customHeight="1">
      <c r="A24" s="4">
        <v>15</v>
      </c>
      <c r="B24" s="5">
        <v>1623</v>
      </c>
      <c r="C24" s="6" t="s">
        <v>925</v>
      </c>
      <c r="D24" s="174"/>
      <c r="E24" s="180"/>
      <c r="F24" s="180"/>
      <c r="G24" s="180"/>
      <c r="H24" s="180"/>
      <c r="I24" s="160"/>
      <c r="J24" s="162"/>
      <c r="K24" s="163"/>
      <c r="L24" s="163"/>
      <c r="M24" s="163"/>
      <c r="N24" s="163"/>
      <c r="O24" s="172"/>
      <c r="P24" s="204" t="s">
        <v>570</v>
      </c>
      <c r="Q24" s="205"/>
      <c r="R24" s="205"/>
      <c r="S24" s="205"/>
      <c r="T24" s="205"/>
      <c r="U24" s="217"/>
      <c r="V24" s="11"/>
      <c r="W24" s="11"/>
      <c r="X24" s="11"/>
      <c r="Y24" s="11"/>
      <c r="Z24" s="21"/>
      <c r="AA24" s="21"/>
      <c r="AB24" s="11"/>
      <c r="AC24" s="36"/>
      <c r="AD24" s="37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1"/>
      <c r="AP24" s="32"/>
      <c r="AQ24" s="33"/>
      <c r="AR24" s="156"/>
      <c r="AS24" s="157"/>
      <c r="AT24" s="157"/>
      <c r="AU24" s="158"/>
      <c r="AV24" s="148"/>
      <c r="AW24" s="149"/>
      <c r="AX24" s="149"/>
      <c r="AY24" s="150"/>
      <c r="AZ24" s="296">
        <f>ROUND(E22*(1+AT10),0)+(ROUND(K22*(1+AX10),0))+(ROUND(R26,0))</f>
        <v>937</v>
      </c>
      <c r="BA24" s="22"/>
    </row>
    <row r="25" spans="1:53" ht="17.100000000000001" customHeight="1">
      <c r="A25" s="4">
        <v>15</v>
      </c>
      <c r="B25" s="5">
        <v>1624</v>
      </c>
      <c r="C25" s="6" t="s">
        <v>926</v>
      </c>
      <c r="D25" s="147"/>
      <c r="E25" s="180"/>
      <c r="F25" s="180"/>
      <c r="G25" s="180"/>
      <c r="H25" s="180"/>
      <c r="I25" s="160"/>
      <c r="J25" s="162"/>
      <c r="K25" s="163"/>
      <c r="L25" s="163"/>
      <c r="M25" s="163"/>
      <c r="N25" s="163"/>
      <c r="O25" s="172"/>
      <c r="P25" s="206"/>
      <c r="Q25" s="207"/>
      <c r="R25" s="207"/>
      <c r="S25" s="207"/>
      <c r="T25" s="207"/>
      <c r="U25" s="218"/>
      <c r="V25" s="14"/>
      <c r="W25" s="15"/>
      <c r="X25" s="15"/>
      <c r="Y25" s="15"/>
      <c r="Z25" s="24"/>
      <c r="AA25" s="24"/>
      <c r="AB25" s="80"/>
      <c r="AC25" s="80"/>
      <c r="AD25" s="83"/>
      <c r="AE25" s="35" t="s">
        <v>2636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7" t="s">
        <v>2622</v>
      </c>
      <c r="AP25" s="186">
        <v>1</v>
      </c>
      <c r="AQ25" s="187"/>
      <c r="AR25" s="156"/>
      <c r="AS25" s="157"/>
      <c r="AT25" s="157"/>
      <c r="AU25" s="158"/>
      <c r="AV25" s="148"/>
      <c r="AW25" s="149"/>
      <c r="AX25" s="149"/>
      <c r="AY25" s="150"/>
      <c r="AZ25" s="296">
        <f>ROUND(ROUND(E22*AP25,0)*(1+AT10),0)+(ROUND(ROUND(K22*AP25,0)*(1+AX10),0))+(ROUND(R26*AP25,0))</f>
        <v>937</v>
      </c>
      <c r="BA25" s="22"/>
    </row>
    <row r="26" spans="1:53" ht="17.100000000000001" customHeight="1">
      <c r="A26" s="4">
        <v>15</v>
      </c>
      <c r="B26" s="5">
        <v>1625</v>
      </c>
      <c r="C26" s="6" t="s">
        <v>1791</v>
      </c>
      <c r="D26" s="139"/>
      <c r="E26" s="176"/>
      <c r="F26" s="176"/>
      <c r="G26" s="9"/>
      <c r="H26" s="111"/>
      <c r="I26" s="102"/>
      <c r="J26" s="19"/>
      <c r="K26" s="176"/>
      <c r="L26" s="176"/>
      <c r="M26" s="9"/>
      <c r="N26" s="111"/>
      <c r="O26" s="102"/>
      <c r="P26" s="109"/>
      <c r="Q26" s="104"/>
      <c r="R26" s="261">
        <v>162</v>
      </c>
      <c r="S26" s="261"/>
      <c r="T26" s="9" t="s">
        <v>394</v>
      </c>
      <c r="U26" s="104"/>
      <c r="V26" s="98" t="s">
        <v>2623</v>
      </c>
      <c r="W26" s="61"/>
      <c r="X26" s="61"/>
      <c r="Y26" s="61"/>
      <c r="Z26" s="61"/>
      <c r="AA26" s="61"/>
      <c r="AB26" s="9"/>
      <c r="AC26" s="19"/>
      <c r="AD26" s="39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1"/>
      <c r="AP26" s="32"/>
      <c r="AQ26" s="33"/>
      <c r="AR26" s="85"/>
      <c r="AS26" s="19"/>
      <c r="AT26" s="164"/>
      <c r="AU26" s="165"/>
      <c r="AV26" s="34"/>
      <c r="AW26" s="19"/>
      <c r="AX26" s="164"/>
      <c r="AY26" s="165"/>
      <c r="AZ26" s="296">
        <f>ROUND(ROUND(E22*AC27,0)*(1+AT10),0)+(ROUND(ROUND(K22*AC27,0)*(1+AX10),0))+(ROUND(R26*AC27,0))</f>
        <v>655</v>
      </c>
      <c r="BA26" s="22"/>
    </row>
    <row r="27" spans="1:53" ht="17.100000000000001" customHeight="1">
      <c r="A27" s="4">
        <v>15</v>
      </c>
      <c r="B27" s="5">
        <v>1626</v>
      </c>
      <c r="C27" s="6" t="s">
        <v>1792</v>
      </c>
      <c r="D27" s="139"/>
      <c r="E27" s="140"/>
      <c r="F27" s="140"/>
      <c r="G27" s="111"/>
      <c r="H27" s="111"/>
      <c r="I27" s="102"/>
      <c r="J27" s="111"/>
      <c r="K27" s="111"/>
      <c r="L27" s="111"/>
      <c r="M27" s="9"/>
      <c r="N27" s="141"/>
      <c r="O27" s="102"/>
      <c r="P27" s="46"/>
      <c r="Q27" s="135"/>
      <c r="R27" s="135"/>
      <c r="S27" s="135"/>
      <c r="T27" s="135"/>
      <c r="U27" s="136"/>
      <c r="V27" s="62" t="s">
        <v>2624</v>
      </c>
      <c r="W27" s="63"/>
      <c r="X27" s="63"/>
      <c r="Y27" s="63"/>
      <c r="Z27" s="63"/>
      <c r="AA27" s="63"/>
      <c r="AB27" s="17" t="s">
        <v>2622</v>
      </c>
      <c r="AC27" s="219">
        <v>0.7</v>
      </c>
      <c r="AD27" s="220"/>
      <c r="AE27" s="35" t="s">
        <v>2636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7" t="s">
        <v>2622</v>
      </c>
      <c r="AP27" s="186">
        <v>1</v>
      </c>
      <c r="AQ27" s="187"/>
      <c r="AR27" s="85"/>
      <c r="AS27" s="77"/>
      <c r="AT27" s="77"/>
      <c r="AU27" s="39"/>
      <c r="AV27" s="43"/>
      <c r="AW27" s="141"/>
      <c r="AX27" s="141"/>
      <c r="AY27" s="39"/>
      <c r="AZ27" s="18">
        <f>ROUND(ROUND(ROUND(E22*AC27,0)*AP27,0)*(1+AT10),0)+(ROUND(ROUND(ROUND(K22*AC27,0)*AP27,0)*(1+AX10),0))+(ROUND(ROUND(R26*AC27,0)*AP27,0))</f>
        <v>655</v>
      </c>
      <c r="BA27" s="22"/>
    </row>
    <row r="28" spans="1:53" ht="17.100000000000001" customHeight="1">
      <c r="A28" s="4">
        <v>15</v>
      </c>
      <c r="B28" s="5">
        <v>1627</v>
      </c>
      <c r="C28" s="6" t="s">
        <v>927</v>
      </c>
      <c r="D28" s="174"/>
      <c r="E28" s="180"/>
      <c r="F28" s="180"/>
      <c r="G28" s="180"/>
      <c r="H28" s="180"/>
      <c r="I28" s="160"/>
      <c r="J28" s="162"/>
      <c r="K28" s="163"/>
      <c r="L28" s="163"/>
      <c r="M28" s="163"/>
      <c r="N28" s="163"/>
      <c r="O28" s="172"/>
      <c r="P28" s="204" t="s">
        <v>573</v>
      </c>
      <c r="Q28" s="238"/>
      <c r="R28" s="238"/>
      <c r="S28" s="238"/>
      <c r="T28" s="238"/>
      <c r="U28" s="239"/>
      <c r="V28" s="11"/>
      <c r="W28" s="11"/>
      <c r="X28" s="11"/>
      <c r="Y28" s="11"/>
      <c r="Z28" s="21"/>
      <c r="AA28" s="21"/>
      <c r="AB28" s="11"/>
      <c r="AC28" s="36"/>
      <c r="AD28" s="37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1"/>
      <c r="AP28" s="32"/>
      <c r="AQ28" s="33"/>
      <c r="AR28" s="156"/>
      <c r="AS28" s="157"/>
      <c r="AT28" s="157"/>
      <c r="AU28" s="158"/>
      <c r="AV28" s="148"/>
      <c r="AW28" s="149"/>
      <c r="AX28" s="149"/>
      <c r="AY28" s="150"/>
      <c r="AZ28" s="296">
        <f>ROUND(E22*(1+AT10),0)+(ROUND(K22*(1+AX10),0))+(ROUND(R30,0))</f>
        <v>1018</v>
      </c>
      <c r="BA28" s="22"/>
    </row>
    <row r="29" spans="1:53" ht="17.100000000000001" customHeight="1">
      <c r="A29" s="4">
        <v>15</v>
      </c>
      <c r="B29" s="5">
        <v>1628</v>
      </c>
      <c r="C29" s="6" t="s">
        <v>928</v>
      </c>
      <c r="D29" s="147"/>
      <c r="E29" s="180"/>
      <c r="F29" s="180"/>
      <c r="G29" s="180"/>
      <c r="H29" s="180"/>
      <c r="I29" s="160"/>
      <c r="J29" s="162"/>
      <c r="K29" s="163"/>
      <c r="L29" s="163"/>
      <c r="M29" s="163"/>
      <c r="N29" s="163"/>
      <c r="O29" s="172"/>
      <c r="P29" s="240"/>
      <c r="Q29" s="241"/>
      <c r="R29" s="241"/>
      <c r="S29" s="241"/>
      <c r="T29" s="241"/>
      <c r="U29" s="242"/>
      <c r="V29" s="14"/>
      <c r="W29" s="15"/>
      <c r="X29" s="15"/>
      <c r="Y29" s="15"/>
      <c r="Z29" s="24"/>
      <c r="AA29" s="24"/>
      <c r="AB29" s="80"/>
      <c r="AC29" s="80"/>
      <c r="AD29" s="83"/>
      <c r="AE29" s="35" t="s">
        <v>2636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7" t="s">
        <v>2622</v>
      </c>
      <c r="AP29" s="186">
        <v>1</v>
      </c>
      <c r="AQ29" s="187"/>
      <c r="AR29" s="156"/>
      <c r="AS29" s="157"/>
      <c r="AT29" s="157"/>
      <c r="AU29" s="158"/>
      <c r="AV29" s="148"/>
      <c r="AW29" s="149"/>
      <c r="AX29" s="149"/>
      <c r="AY29" s="150"/>
      <c r="AZ29" s="296">
        <f>ROUND(ROUND(E22*AP29,0)*(1+AT10),0)+(ROUND(ROUND(K22*AP29,0)*(1+AX10),0))+(ROUND(R30*AP29,0))</f>
        <v>1018</v>
      </c>
      <c r="BA29" s="22"/>
    </row>
    <row r="30" spans="1:53" ht="17.100000000000001" customHeight="1">
      <c r="A30" s="4">
        <v>15</v>
      </c>
      <c r="B30" s="5">
        <v>1629</v>
      </c>
      <c r="C30" s="6" t="s">
        <v>1793</v>
      </c>
      <c r="D30" s="139"/>
      <c r="E30" s="176"/>
      <c r="F30" s="176"/>
      <c r="G30" s="9"/>
      <c r="H30" s="111"/>
      <c r="I30" s="102"/>
      <c r="J30" s="19"/>
      <c r="K30" s="176"/>
      <c r="L30" s="176"/>
      <c r="M30" s="9"/>
      <c r="N30" s="111"/>
      <c r="O30" s="102"/>
      <c r="P30" s="109"/>
      <c r="Q30" s="104"/>
      <c r="R30" s="261">
        <v>243</v>
      </c>
      <c r="S30" s="261"/>
      <c r="T30" s="9" t="s">
        <v>394</v>
      </c>
      <c r="U30" s="104"/>
      <c r="V30" s="98" t="s">
        <v>2623</v>
      </c>
      <c r="W30" s="61"/>
      <c r="X30" s="61"/>
      <c r="Y30" s="61"/>
      <c r="Z30" s="61"/>
      <c r="AA30" s="61"/>
      <c r="AB30" s="9"/>
      <c r="AC30" s="19"/>
      <c r="AD30" s="39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1"/>
      <c r="AP30" s="32"/>
      <c r="AQ30" s="33"/>
      <c r="AR30" s="85"/>
      <c r="AS30" s="19"/>
      <c r="AT30" s="164"/>
      <c r="AU30" s="165"/>
      <c r="AV30" s="34"/>
      <c r="AW30" s="19"/>
      <c r="AX30" s="164"/>
      <c r="AY30" s="165"/>
      <c r="AZ30" s="296">
        <f>ROUND(ROUND(E22*AC31,0)*(1+AT10),0)+(ROUND(ROUND(K22*AC31,0)*(1+AX10),0))+(ROUND(R30*AC31,0))</f>
        <v>712</v>
      </c>
      <c r="BA30" s="22"/>
    </row>
    <row r="31" spans="1:53" ht="17.100000000000001" customHeight="1">
      <c r="A31" s="4">
        <v>15</v>
      </c>
      <c r="B31" s="5">
        <v>1630</v>
      </c>
      <c r="C31" s="6" t="s">
        <v>1794</v>
      </c>
      <c r="D31" s="44"/>
      <c r="E31" s="45"/>
      <c r="F31" s="45"/>
      <c r="G31" s="106"/>
      <c r="H31" s="106"/>
      <c r="I31" s="110"/>
      <c r="J31" s="106"/>
      <c r="K31" s="106"/>
      <c r="L31" s="106"/>
      <c r="M31" s="15"/>
      <c r="N31" s="135"/>
      <c r="O31" s="110"/>
      <c r="P31" s="46"/>
      <c r="Q31" s="135"/>
      <c r="R31" s="135"/>
      <c r="S31" s="135"/>
      <c r="T31" s="135"/>
      <c r="U31" s="136"/>
      <c r="V31" s="62" t="s">
        <v>2624</v>
      </c>
      <c r="W31" s="63"/>
      <c r="X31" s="63"/>
      <c r="Y31" s="63"/>
      <c r="Z31" s="63"/>
      <c r="AA31" s="63"/>
      <c r="AB31" s="17" t="s">
        <v>2622</v>
      </c>
      <c r="AC31" s="219">
        <v>0.7</v>
      </c>
      <c r="AD31" s="220"/>
      <c r="AE31" s="35" t="s">
        <v>2636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7" t="s">
        <v>2622</v>
      </c>
      <c r="AP31" s="186">
        <v>1</v>
      </c>
      <c r="AQ31" s="187"/>
      <c r="AR31" s="85"/>
      <c r="AS31" s="77"/>
      <c r="AT31" s="77"/>
      <c r="AU31" s="39"/>
      <c r="AV31" s="43"/>
      <c r="AW31" s="141"/>
      <c r="AX31" s="141"/>
      <c r="AY31" s="39"/>
      <c r="AZ31" s="18">
        <f>ROUND(ROUND(ROUND(E22*AC31,0)*AP31,0)*(1+AT10),0)+(ROUND(ROUND(ROUND(K22*AC31,0)*AP31,0)*(1+AX10),0))+(ROUND(ROUND(R30*AC31,0)*AP31,0))</f>
        <v>712</v>
      </c>
      <c r="BA31" s="22"/>
    </row>
    <row r="32" spans="1:53" ht="17.100000000000001" customHeight="1">
      <c r="A32" s="4">
        <v>15</v>
      </c>
      <c r="B32" s="5">
        <v>1631</v>
      </c>
      <c r="C32" s="6" t="s">
        <v>929</v>
      </c>
      <c r="D32" s="188" t="s">
        <v>574</v>
      </c>
      <c r="E32" s="205"/>
      <c r="F32" s="205"/>
      <c r="G32" s="205"/>
      <c r="H32" s="205"/>
      <c r="I32" s="217"/>
      <c r="J32" s="192" t="s">
        <v>565</v>
      </c>
      <c r="K32" s="227"/>
      <c r="L32" s="227"/>
      <c r="M32" s="227"/>
      <c r="N32" s="227"/>
      <c r="O32" s="227"/>
      <c r="P32" s="204" t="s">
        <v>691</v>
      </c>
      <c r="Q32" s="205"/>
      <c r="R32" s="205"/>
      <c r="S32" s="205"/>
      <c r="T32" s="205"/>
      <c r="U32" s="217"/>
      <c r="V32" s="11"/>
      <c r="W32" s="11"/>
      <c r="X32" s="11"/>
      <c r="Y32" s="11"/>
      <c r="Z32" s="21"/>
      <c r="AA32" s="21"/>
      <c r="AB32" s="11"/>
      <c r="AC32" s="36"/>
      <c r="AD32" s="37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1"/>
      <c r="AP32" s="32"/>
      <c r="AQ32" s="33"/>
      <c r="AR32" s="156"/>
      <c r="AS32" s="157"/>
      <c r="AT32" s="157"/>
      <c r="AU32" s="158"/>
      <c r="AV32" s="148"/>
      <c r="AW32" s="149"/>
      <c r="AX32" s="149"/>
      <c r="AY32" s="150"/>
      <c r="AZ32" s="296">
        <f>ROUND(E34*(1+AT10),0)+(ROUND(K34*(1+AX10),0))+(ROUND(R34,0))</f>
        <v>993</v>
      </c>
      <c r="BA32" s="22"/>
    </row>
    <row r="33" spans="1:53" ht="17.100000000000001" customHeight="1">
      <c r="A33" s="4">
        <v>15</v>
      </c>
      <c r="B33" s="5">
        <v>1632</v>
      </c>
      <c r="C33" s="6" t="s">
        <v>930</v>
      </c>
      <c r="D33" s="206"/>
      <c r="E33" s="207"/>
      <c r="F33" s="207"/>
      <c r="G33" s="207"/>
      <c r="H33" s="207"/>
      <c r="I33" s="218"/>
      <c r="J33" s="228"/>
      <c r="K33" s="229"/>
      <c r="L33" s="229"/>
      <c r="M33" s="229"/>
      <c r="N33" s="229"/>
      <c r="O33" s="229"/>
      <c r="P33" s="206"/>
      <c r="Q33" s="207"/>
      <c r="R33" s="207"/>
      <c r="S33" s="207"/>
      <c r="T33" s="207"/>
      <c r="U33" s="218"/>
      <c r="V33" s="14"/>
      <c r="W33" s="15"/>
      <c r="X33" s="15"/>
      <c r="Y33" s="15"/>
      <c r="Z33" s="24"/>
      <c r="AA33" s="24"/>
      <c r="AB33" s="80"/>
      <c r="AC33" s="80"/>
      <c r="AD33" s="83"/>
      <c r="AE33" s="35" t="s">
        <v>2636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7" t="s">
        <v>2622</v>
      </c>
      <c r="AP33" s="186">
        <v>1</v>
      </c>
      <c r="AQ33" s="187"/>
      <c r="AR33" s="156"/>
      <c r="AS33" s="157"/>
      <c r="AT33" s="157"/>
      <c r="AU33" s="158"/>
      <c r="AV33" s="148"/>
      <c r="AW33" s="149"/>
      <c r="AX33" s="149"/>
      <c r="AY33" s="150"/>
      <c r="AZ33" s="296">
        <f>ROUND(ROUND(E34*AP33,0)*(1+AT10),0)+(ROUND(ROUND(K34*AP33,0)*(1+AX10),0))+(ROUND(R34*AP33,0))</f>
        <v>993</v>
      </c>
      <c r="BA33" s="22"/>
    </row>
    <row r="34" spans="1:53" ht="17.100000000000001" customHeight="1">
      <c r="A34" s="4">
        <v>15</v>
      </c>
      <c r="B34" s="5">
        <v>1633</v>
      </c>
      <c r="C34" s="6" t="s">
        <v>1795</v>
      </c>
      <c r="D34" s="139"/>
      <c r="E34" s="261">
        <v>392</v>
      </c>
      <c r="F34" s="261"/>
      <c r="G34" s="9" t="s">
        <v>394</v>
      </c>
      <c r="H34" s="104"/>
      <c r="I34" s="102"/>
      <c r="J34" s="19"/>
      <c r="K34" s="261">
        <v>259</v>
      </c>
      <c r="L34" s="261"/>
      <c r="M34" s="9" t="s">
        <v>394</v>
      </c>
      <c r="N34" s="104"/>
      <c r="O34" s="104"/>
      <c r="P34" s="109"/>
      <c r="Q34" s="104"/>
      <c r="R34" s="261">
        <v>81</v>
      </c>
      <c r="S34" s="261"/>
      <c r="T34" s="9" t="s">
        <v>394</v>
      </c>
      <c r="U34" s="104"/>
      <c r="V34" s="98" t="s">
        <v>2623</v>
      </c>
      <c r="W34" s="61"/>
      <c r="X34" s="61"/>
      <c r="Y34" s="61"/>
      <c r="Z34" s="61"/>
      <c r="AA34" s="61"/>
      <c r="AB34" s="9"/>
      <c r="AC34" s="19"/>
      <c r="AD34" s="3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1"/>
      <c r="AP34" s="32"/>
      <c r="AQ34" s="33"/>
      <c r="AR34" s="85"/>
      <c r="AS34" s="19"/>
      <c r="AT34" s="164"/>
      <c r="AU34" s="165"/>
      <c r="AV34" s="34"/>
      <c r="AW34" s="19"/>
      <c r="AX34" s="164"/>
      <c r="AY34" s="165"/>
      <c r="AZ34" s="296">
        <f>ROUND(ROUND(E34*AC35,0)*(1+AT10),0)+(ROUND(ROUND(K34*AC35,0)*(1+AX10),0))+(ROUND(R34*AC35,0))</f>
        <v>694</v>
      </c>
      <c r="BA34" s="22"/>
    </row>
    <row r="35" spans="1:53" ht="17.100000000000001" customHeight="1">
      <c r="A35" s="4">
        <v>15</v>
      </c>
      <c r="B35" s="5">
        <v>1634</v>
      </c>
      <c r="C35" s="6" t="s">
        <v>1796</v>
      </c>
      <c r="D35" s="139"/>
      <c r="E35" s="140"/>
      <c r="F35" s="140"/>
      <c r="G35" s="111"/>
      <c r="H35" s="111"/>
      <c r="I35" s="102"/>
      <c r="J35" s="111"/>
      <c r="K35" s="111"/>
      <c r="L35" s="111"/>
      <c r="M35" s="9"/>
      <c r="N35" s="141"/>
      <c r="O35" s="102"/>
      <c r="P35" s="46"/>
      <c r="Q35" s="135"/>
      <c r="R35" s="135"/>
      <c r="S35" s="135"/>
      <c r="T35" s="135"/>
      <c r="U35" s="136"/>
      <c r="V35" s="62" t="s">
        <v>2624</v>
      </c>
      <c r="W35" s="63"/>
      <c r="X35" s="63"/>
      <c r="Y35" s="63"/>
      <c r="Z35" s="63"/>
      <c r="AA35" s="63"/>
      <c r="AB35" s="17" t="s">
        <v>2622</v>
      </c>
      <c r="AC35" s="219">
        <v>0.7</v>
      </c>
      <c r="AD35" s="220"/>
      <c r="AE35" s="35" t="s">
        <v>2636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17" t="s">
        <v>2622</v>
      </c>
      <c r="AP35" s="186">
        <v>1</v>
      </c>
      <c r="AQ35" s="187"/>
      <c r="AR35" s="85"/>
      <c r="AS35" s="77"/>
      <c r="AT35" s="77"/>
      <c r="AU35" s="39"/>
      <c r="AV35" s="43"/>
      <c r="AW35" s="141"/>
      <c r="AX35" s="141"/>
      <c r="AY35" s="39"/>
      <c r="AZ35" s="18">
        <f>ROUND(ROUND(ROUND(E34*AC35,0)*AP35,0)*(1+AT10),0)+(ROUND(ROUND(ROUND(K34*AC35,0)*AP35,0)*(1+AX10),0))+(ROUND(ROUND(R34*AC35,0)*AP35,0))</f>
        <v>694</v>
      </c>
      <c r="BA35" s="22"/>
    </row>
    <row r="36" spans="1:53" ht="17.100000000000001" customHeight="1">
      <c r="A36" s="4">
        <v>15</v>
      </c>
      <c r="B36" s="5">
        <v>1635</v>
      </c>
      <c r="C36" s="6" t="s">
        <v>113</v>
      </c>
      <c r="D36" s="174"/>
      <c r="E36" s="180"/>
      <c r="F36" s="180"/>
      <c r="G36" s="180"/>
      <c r="H36" s="180"/>
      <c r="I36" s="160"/>
      <c r="J36" s="162"/>
      <c r="K36" s="163"/>
      <c r="L36" s="163"/>
      <c r="M36" s="163"/>
      <c r="N36" s="163"/>
      <c r="O36" s="172"/>
      <c r="P36" s="204" t="s">
        <v>575</v>
      </c>
      <c r="Q36" s="205"/>
      <c r="R36" s="205"/>
      <c r="S36" s="205"/>
      <c r="T36" s="205"/>
      <c r="U36" s="217"/>
      <c r="V36" s="11"/>
      <c r="W36" s="11"/>
      <c r="X36" s="11"/>
      <c r="Y36" s="11"/>
      <c r="Z36" s="21"/>
      <c r="AA36" s="21"/>
      <c r="AB36" s="11"/>
      <c r="AC36" s="36"/>
      <c r="AD36" s="37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1"/>
      <c r="AP36" s="32"/>
      <c r="AQ36" s="33"/>
      <c r="AR36" s="156"/>
      <c r="AS36" s="157"/>
      <c r="AT36" s="157"/>
      <c r="AU36" s="158"/>
      <c r="AV36" s="148"/>
      <c r="AW36" s="149"/>
      <c r="AX36" s="149"/>
      <c r="AY36" s="150"/>
      <c r="AZ36" s="296">
        <f>ROUND(E34*(1+AT10),0)+(ROUND(K34*(1+AX10),0))+(ROUND(R38,0))</f>
        <v>1074</v>
      </c>
      <c r="BA36" s="22"/>
    </row>
    <row r="37" spans="1:53" ht="17.100000000000001" customHeight="1">
      <c r="A37" s="4">
        <v>15</v>
      </c>
      <c r="B37" s="5">
        <v>1636</v>
      </c>
      <c r="C37" s="6" t="s">
        <v>931</v>
      </c>
      <c r="D37" s="147"/>
      <c r="E37" s="180"/>
      <c r="F37" s="180"/>
      <c r="G37" s="180"/>
      <c r="H37" s="180"/>
      <c r="I37" s="160"/>
      <c r="J37" s="162"/>
      <c r="K37" s="163"/>
      <c r="L37" s="163"/>
      <c r="M37" s="163"/>
      <c r="N37" s="163"/>
      <c r="O37" s="172"/>
      <c r="P37" s="206"/>
      <c r="Q37" s="207"/>
      <c r="R37" s="207"/>
      <c r="S37" s="207"/>
      <c r="T37" s="207"/>
      <c r="U37" s="218"/>
      <c r="V37" s="14"/>
      <c r="W37" s="15"/>
      <c r="X37" s="15"/>
      <c r="Y37" s="15"/>
      <c r="Z37" s="24"/>
      <c r="AA37" s="24"/>
      <c r="AB37" s="80"/>
      <c r="AC37" s="80"/>
      <c r="AD37" s="83"/>
      <c r="AE37" s="35" t="s">
        <v>2636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7" t="s">
        <v>2622</v>
      </c>
      <c r="AP37" s="186">
        <v>1</v>
      </c>
      <c r="AQ37" s="187"/>
      <c r="AR37" s="156"/>
      <c r="AS37" s="157"/>
      <c r="AT37" s="157"/>
      <c r="AU37" s="158"/>
      <c r="AV37" s="148"/>
      <c r="AW37" s="149"/>
      <c r="AX37" s="149"/>
      <c r="AY37" s="150"/>
      <c r="AZ37" s="296">
        <f>ROUND(ROUND(E34*AP37,0)*(1+AT10),0)+(ROUND(ROUND(K34*AP37,0)*(1+AX10),0))+(ROUND(R38*AP37,0))</f>
        <v>1074</v>
      </c>
      <c r="BA37" s="22"/>
    </row>
    <row r="38" spans="1:53" ht="17.100000000000001" customHeight="1">
      <c r="A38" s="4">
        <v>15</v>
      </c>
      <c r="B38" s="5">
        <v>1637</v>
      </c>
      <c r="C38" s="6" t="s">
        <v>1797</v>
      </c>
      <c r="D38" s="139"/>
      <c r="E38" s="176"/>
      <c r="F38" s="176"/>
      <c r="G38" s="9"/>
      <c r="H38" s="111"/>
      <c r="I38" s="102"/>
      <c r="J38" s="19"/>
      <c r="K38" s="176"/>
      <c r="L38" s="176"/>
      <c r="M38" s="9"/>
      <c r="N38" s="111"/>
      <c r="O38" s="102"/>
      <c r="P38" s="109"/>
      <c r="Q38" s="104"/>
      <c r="R38" s="261">
        <v>162</v>
      </c>
      <c r="S38" s="261"/>
      <c r="T38" s="9" t="s">
        <v>394</v>
      </c>
      <c r="U38" s="104"/>
      <c r="V38" s="98" t="s">
        <v>2623</v>
      </c>
      <c r="W38" s="61"/>
      <c r="X38" s="61"/>
      <c r="Y38" s="61"/>
      <c r="Z38" s="61"/>
      <c r="AA38" s="61"/>
      <c r="AB38" s="9"/>
      <c r="AC38" s="19"/>
      <c r="AD38" s="39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1"/>
      <c r="AP38" s="32"/>
      <c r="AQ38" s="33"/>
      <c r="AR38" s="85"/>
      <c r="AS38" s="19"/>
      <c r="AT38" s="164"/>
      <c r="AU38" s="165"/>
      <c r="AV38" s="34"/>
      <c r="AW38" s="19"/>
      <c r="AX38" s="164"/>
      <c r="AY38" s="165"/>
      <c r="AZ38" s="296">
        <f>ROUND(ROUND(E34*AC39,0)*(1+AT10),0)+(ROUND(ROUND(K34*AC39,0)*(1+AX10),0))+(ROUND(R38*AC39,0))</f>
        <v>750</v>
      </c>
      <c r="BA38" s="22"/>
    </row>
    <row r="39" spans="1:53" ht="17.100000000000001" customHeight="1">
      <c r="A39" s="4">
        <v>15</v>
      </c>
      <c r="B39" s="5">
        <v>1638</v>
      </c>
      <c r="C39" s="6" t="s">
        <v>1798</v>
      </c>
      <c r="D39" s="44"/>
      <c r="E39" s="45"/>
      <c r="F39" s="45"/>
      <c r="G39" s="106"/>
      <c r="H39" s="106"/>
      <c r="I39" s="110"/>
      <c r="J39" s="106"/>
      <c r="K39" s="106"/>
      <c r="L39" s="106"/>
      <c r="M39" s="15"/>
      <c r="N39" s="135"/>
      <c r="O39" s="110"/>
      <c r="P39" s="46"/>
      <c r="Q39" s="135"/>
      <c r="R39" s="135"/>
      <c r="S39" s="135"/>
      <c r="T39" s="135"/>
      <c r="U39" s="136"/>
      <c r="V39" s="62" t="s">
        <v>2624</v>
      </c>
      <c r="W39" s="63"/>
      <c r="X39" s="63"/>
      <c r="Y39" s="63"/>
      <c r="Z39" s="63"/>
      <c r="AA39" s="63"/>
      <c r="AB39" s="17" t="s">
        <v>2622</v>
      </c>
      <c r="AC39" s="219">
        <v>0.7</v>
      </c>
      <c r="AD39" s="220"/>
      <c r="AE39" s="35" t="s">
        <v>2636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7" t="s">
        <v>2622</v>
      </c>
      <c r="AP39" s="186">
        <v>1</v>
      </c>
      <c r="AQ39" s="187"/>
      <c r="AR39" s="85"/>
      <c r="AS39" s="77"/>
      <c r="AT39" s="77"/>
      <c r="AU39" s="39"/>
      <c r="AV39" s="43"/>
      <c r="AW39" s="141"/>
      <c r="AX39" s="141"/>
      <c r="AY39" s="39"/>
      <c r="AZ39" s="18">
        <f>ROUND(ROUND(ROUND(E34*AC39,0)*AP39,0)*(1+AT10),0)+(ROUND(ROUND(ROUND(K34*AC39,0)*AP39,0)*(1+AX10),0))+(ROUND(ROUND(R38*AC39,0)*AP39,0))</f>
        <v>750</v>
      </c>
      <c r="BA39" s="22"/>
    </row>
    <row r="40" spans="1:53" ht="17.100000000000001" customHeight="1">
      <c r="A40" s="4">
        <v>15</v>
      </c>
      <c r="B40" s="5">
        <v>1639</v>
      </c>
      <c r="C40" s="6" t="s">
        <v>932</v>
      </c>
      <c r="D40" s="188" t="s">
        <v>576</v>
      </c>
      <c r="E40" s="205"/>
      <c r="F40" s="205"/>
      <c r="G40" s="205"/>
      <c r="H40" s="205"/>
      <c r="I40" s="217"/>
      <c r="J40" s="192" t="s">
        <v>565</v>
      </c>
      <c r="K40" s="227"/>
      <c r="L40" s="227"/>
      <c r="M40" s="227"/>
      <c r="N40" s="227"/>
      <c r="O40" s="227"/>
      <c r="P40" s="204" t="s">
        <v>691</v>
      </c>
      <c r="Q40" s="205"/>
      <c r="R40" s="205"/>
      <c r="S40" s="205"/>
      <c r="T40" s="205"/>
      <c r="U40" s="217"/>
      <c r="V40" s="11"/>
      <c r="W40" s="11"/>
      <c r="X40" s="11"/>
      <c r="Y40" s="11"/>
      <c r="Z40" s="21"/>
      <c r="AA40" s="21"/>
      <c r="AB40" s="11"/>
      <c r="AC40" s="36"/>
      <c r="AD40" s="37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1"/>
      <c r="AP40" s="32"/>
      <c r="AQ40" s="33"/>
      <c r="AR40" s="156"/>
      <c r="AS40" s="157"/>
      <c r="AT40" s="157"/>
      <c r="AU40" s="158"/>
      <c r="AV40" s="148"/>
      <c r="AW40" s="149"/>
      <c r="AX40" s="149"/>
      <c r="AY40" s="150"/>
      <c r="AZ40" s="296">
        <f>ROUND(E42*(1+AT10),0)+(ROUND(K42*(1+AX10),0))+(ROUND(R42,0))</f>
        <v>1139</v>
      </c>
      <c r="BA40" s="22"/>
    </row>
    <row r="41" spans="1:53" ht="17.100000000000001" customHeight="1">
      <c r="A41" s="4">
        <v>15</v>
      </c>
      <c r="B41" s="5">
        <v>1640</v>
      </c>
      <c r="C41" s="6" t="s">
        <v>933</v>
      </c>
      <c r="D41" s="206"/>
      <c r="E41" s="207"/>
      <c r="F41" s="207"/>
      <c r="G41" s="207"/>
      <c r="H41" s="207"/>
      <c r="I41" s="218"/>
      <c r="J41" s="228"/>
      <c r="K41" s="229"/>
      <c r="L41" s="229"/>
      <c r="M41" s="229"/>
      <c r="N41" s="229"/>
      <c r="O41" s="229"/>
      <c r="P41" s="206"/>
      <c r="Q41" s="207"/>
      <c r="R41" s="207"/>
      <c r="S41" s="207"/>
      <c r="T41" s="207"/>
      <c r="U41" s="218"/>
      <c r="V41" s="14"/>
      <c r="W41" s="15"/>
      <c r="X41" s="15"/>
      <c r="Y41" s="15"/>
      <c r="Z41" s="24"/>
      <c r="AA41" s="24"/>
      <c r="AB41" s="80"/>
      <c r="AC41" s="80"/>
      <c r="AD41" s="83"/>
      <c r="AE41" s="35" t="s">
        <v>2636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7" t="s">
        <v>2622</v>
      </c>
      <c r="AP41" s="186">
        <v>1</v>
      </c>
      <c r="AQ41" s="187"/>
      <c r="AR41" s="156"/>
      <c r="AS41" s="157"/>
      <c r="AT41" s="157"/>
      <c r="AU41" s="158"/>
      <c r="AV41" s="148"/>
      <c r="AW41" s="149"/>
      <c r="AX41" s="149"/>
      <c r="AY41" s="150"/>
      <c r="AZ41" s="296">
        <f>ROUND(ROUND(E42*AP41,0)*(1+AT10),0)+(ROUND(ROUND(K42*AP41,0)*(1+AX10),0))+(ROUND(R42*AP41,0))</f>
        <v>1139</v>
      </c>
      <c r="BA41" s="22"/>
    </row>
    <row r="42" spans="1:53" ht="17.100000000000001" customHeight="1">
      <c r="A42" s="4">
        <v>15</v>
      </c>
      <c r="B42" s="5">
        <v>1641</v>
      </c>
      <c r="C42" s="6" t="s">
        <v>1799</v>
      </c>
      <c r="D42" s="139"/>
      <c r="E42" s="261">
        <v>570</v>
      </c>
      <c r="F42" s="261"/>
      <c r="G42" s="9" t="s">
        <v>394</v>
      </c>
      <c r="H42" s="104"/>
      <c r="I42" s="102"/>
      <c r="J42" s="19"/>
      <c r="K42" s="261">
        <v>162</v>
      </c>
      <c r="L42" s="261"/>
      <c r="M42" s="9" t="s">
        <v>394</v>
      </c>
      <c r="N42" s="104"/>
      <c r="O42" s="104"/>
      <c r="P42" s="109"/>
      <c r="Q42" s="104"/>
      <c r="R42" s="261">
        <v>81</v>
      </c>
      <c r="S42" s="261"/>
      <c r="T42" s="9" t="s">
        <v>394</v>
      </c>
      <c r="U42" s="104"/>
      <c r="V42" s="98" t="s">
        <v>2623</v>
      </c>
      <c r="W42" s="61"/>
      <c r="X42" s="61"/>
      <c r="Y42" s="61"/>
      <c r="Z42" s="61"/>
      <c r="AA42" s="61"/>
      <c r="AB42" s="9"/>
      <c r="AC42" s="19"/>
      <c r="AD42" s="39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1"/>
      <c r="AP42" s="32"/>
      <c r="AQ42" s="33"/>
      <c r="AR42" s="85"/>
      <c r="AS42" s="19"/>
      <c r="AT42" s="164"/>
      <c r="AU42" s="165"/>
      <c r="AV42" s="34"/>
      <c r="AW42" s="19"/>
      <c r="AX42" s="164"/>
      <c r="AY42" s="165"/>
      <c r="AZ42" s="296">
        <f>ROUND(ROUND(E42*AC43,0)*(1+AT10),0)+(ROUND(ROUND(K42*AC43,0)*(1+AX10),0))+(ROUND(R42*AC43,0))</f>
        <v>797</v>
      </c>
      <c r="BA42" s="22"/>
    </row>
    <row r="43" spans="1:53" ht="17.100000000000001" customHeight="1">
      <c r="A43" s="4">
        <v>15</v>
      </c>
      <c r="B43" s="5">
        <v>1642</v>
      </c>
      <c r="C43" s="6" t="s">
        <v>1800</v>
      </c>
      <c r="D43" s="44"/>
      <c r="E43" s="45"/>
      <c r="F43" s="45"/>
      <c r="G43" s="106"/>
      <c r="H43" s="106"/>
      <c r="I43" s="110"/>
      <c r="J43" s="106"/>
      <c r="K43" s="106"/>
      <c r="L43" s="106"/>
      <c r="M43" s="15"/>
      <c r="N43" s="135"/>
      <c r="O43" s="110"/>
      <c r="P43" s="46"/>
      <c r="Q43" s="135"/>
      <c r="R43" s="135"/>
      <c r="S43" s="135"/>
      <c r="T43" s="135"/>
      <c r="U43" s="136"/>
      <c r="V43" s="62" t="s">
        <v>2624</v>
      </c>
      <c r="W43" s="63"/>
      <c r="X43" s="63"/>
      <c r="Y43" s="63"/>
      <c r="Z43" s="63"/>
      <c r="AA43" s="63"/>
      <c r="AB43" s="17" t="s">
        <v>2622</v>
      </c>
      <c r="AC43" s="219">
        <v>0.7</v>
      </c>
      <c r="AD43" s="220"/>
      <c r="AE43" s="35" t="s">
        <v>2636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7" t="s">
        <v>2622</v>
      </c>
      <c r="AP43" s="186">
        <v>1</v>
      </c>
      <c r="AQ43" s="187"/>
      <c r="AR43" s="85"/>
      <c r="AS43" s="77"/>
      <c r="AT43" s="77"/>
      <c r="AU43" s="39"/>
      <c r="AV43" s="43"/>
      <c r="AW43" s="141"/>
      <c r="AX43" s="141"/>
      <c r="AY43" s="39"/>
      <c r="AZ43" s="18">
        <f>ROUND(ROUND(ROUND(E42*AC43,0)*AP43,0)*(1+AT10),0)+(ROUND(ROUND(ROUND(K42*AC43,0)*AP43,0)*(1+AX10),0))+(ROUND(ROUND(R42*AC43,0)*AP43,0))</f>
        <v>797</v>
      </c>
      <c r="BA43" s="22"/>
    </row>
    <row r="44" spans="1:53" ht="17.100000000000001" customHeight="1">
      <c r="A44" s="4">
        <v>15</v>
      </c>
      <c r="B44" s="5">
        <v>1643</v>
      </c>
      <c r="C44" s="6" t="s">
        <v>934</v>
      </c>
      <c r="D44" s="188" t="s">
        <v>577</v>
      </c>
      <c r="E44" s="205"/>
      <c r="F44" s="205"/>
      <c r="G44" s="205"/>
      <c r="H44" s="205"/>
      <c r="I44" s="217"/>
      <c r="J44" s="192" t="s">
        <v>566</v>
      </c>
      <c r="K44" s="227"/>
      <c r="L44" s="227"/>
      <c r="M44" s="227"/>
      <c r="N44" s="227"/>
      <c r="O44" s="227"/>
      <c r="P44" s="204" t="s">
        <v>691</v>
      </c>
      <c r="Q44" s="205"/>
      <c r="R44" s="205"/>
      <c r="S44" s="205"/>
      <c r="T44" s="205"/>
      <c r="U44" s="217"/>
      <c r="V44" s="11"/>
      <c r="W44" s="11"/>
      <c r="X44" s="11"/>
      <c r="Y44" s="11"/>
      <c r="Z44" s="21"/>
      <c r="AA44" s="21"/>
      <c r="AB44" s="11"/>
      <c r="AC44" s="36"/>
      <c r="AD44" s="37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1"/>
      <c r="AP44" s="32"/>
      <c r="AQ44" s="33"/>
      <c r="AR44" s="156"/>
      <c r="AS44" s="157"/>
      <c r="AT44" s="157"/>
      <c r="AU44" s="158"/>
      <c r="AV44" s="148"/>
      <c r="AW44" s="149"/>
      <c r="AX44" s="149"/>
      <c r="AY44" s="150"/>
      <c r="AZ44" s="296">
        <f>ROUND(E46*(1+AT10),0)+(ROUND(K46*(1+AX10),0))+(ROUND(R46,0))</f>
        <v>730</v>
      </c>
      <c r="BA44" s="22"/>
    </row>
    <row r="45" spans="1:53" ht="17.100000000000001" customHeight="1">
      <c r="A45" s="4">
        <v>15</v>
      </c>
      <c r="B45" s="5">
        <v>1644</v>
      </c>
      <c r="C45" s="6" t="s">
        <v>935</v>
      </c>
      <c r="D45" s="206"/>
      <c r="E45" s="207"/>
      <c r="F45" s="207"/>
      <c r="G45" s="207"/>
      <c r="H45" s="207"/>
      <c r="I45" s="218"/>
      <c r="J45" s="228"/>
      <c r="K45" s="229"/>
      <c r="L45" s="229"/>
      <c r="M45" s="229"/>
      <c r="N45" s="229"/>
      <c r="O45" s="229"/>
      <c r="P45" s="206"/>
      <c r="Q45" s="207"/>
      <c r="R45" s="207"/>
      <c r="S45" s="207"/>
      <c r="T45" s="207"/>
      <c r="U45" s="218"/>
      <c r="V45" s="14"/>
      <c r="W45" s="15"/>
      <c r="X45" s="15"/>
      <c r="Y45" s="15"/>
      <c r="Z45" s="24"/>
      <c r="AA45" s="24"/>
      <c r="AB45" s="80"/>
      <c r="AC45" s="80"/>
      <c r="AD45" s="83"/>
      <c r="AE45" s="35" t="s">
        <v>2636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7" t="s">
        <v>2622</v>
      </c>
      <c r="AP45" s="186">
        <v>1</v>
      </c>
      <c r="AQ45" s="187"/>
      <c r="AR45" s="156"/>
      <c r="AS45" s="157"/>
      <c r="AT45" s="157"/>
      <c r="AU45" s="158"/>
      <c r="AV45" s="148"/>
      <c r="AW45" s="149"/>
      <c r="AX45" s="149"/>
      <c r="AY45" s="150"/>
      <c r="AZ45" s="296">
        <f>ROUND(ROUND(E46*AP45,0)*(1+AT10),0)+(ROUND(ROUND(K46*AP45,0)*(1+AX10),0))+(ROUND(R46*AP45,0))</f>
        <v>730</v>
      </c>
      <c r="BA45" s="22"/>
    </row>
    <row r="46" spans="1:53" ht="17.100000000000001" customHeight="1">
      <c r="A46" s="4">
        <v>15</v>
      </c>
      <c r="B46" s="5">
        <v>1645</v>
      </c>
      <c r="C46" s="6" t="s">
        <v>1801</v>
      </c>
      <c r="D46" s="139"/>
      <c r="E46" s="261">
        <v>248</v>
      </c>
      <c r="F46" s="261"/>
      <c r="G46" s="9" t="s">
        <v>394</v>
      </c>
      <c r="H46" s="104"/>
      <c r="I46" s="102"/>
      <c r="J46" s="19"/>
      <c r="K46" s="261">
        <v>144</v>
      </c>
      <c r="L46" s="261"/>
      <c r="M46" s="9" t="s">
        <v>394</v>
      </c>
      <c r="N46" s="104"/>
      <c r="O46" s="104"/>
      <c r="P46" s="109"/>
      <c r="Q46" s="104"/>
      <c r="R46" s="261">
        <v>178</v>
      </c>
      <c r="S46" s="261"/>
      <c r="T46" s="9" t="s">
        <v>394</v>
      </c>
      <c r="U46" s="104"/>
      <c r="V46" s="98" t="s">
        <v>2623</v>
      </c>
      <c r="W46" s="61"/>
      <c r="X46" s="61"/>
      <c r="Y46" s="61"/>
      <c r="Z46" s="61"/>
      <c r="AA46" s="61"/>
      <c r="AB46" s="9"/>
      <c r="AC46" s="19"/>
      <c r="AD46" s="39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1"/>
      <c r="AP46" s="32"/>
      <c r="AQ46" s="33"/>
      <c r="AR46" s="85"/>
      <c r="AS46" s="19"/>
      <c r="AT46" s="164"/>
      <c r="AU46" s="165"/>
      <c r="AV46" s="34"/>
      <c r="AW46" s="19"/>
      <c r="AX46" s="164"/>
      <c r="AY46" s="165"/>
      <c r="AZ46" s="296">
        <f>ROUND(ROUND(E46*AC47,0)*(1+AT10),0)+(ROUND(ROUND(K46*AC47,0)*(1+AX10),0))+(ROUND(R46*AC47,0))</f>
        <v>512</v>
      </c>
      <c r="BA46" s="22"/>
    </row>
    <row r="47" spans="1:53" ht="17.100000000000001" customHeight="1">
      <c r="A47" s="4">
        <v>15</v>
      </c>
      <c r="B47" s="5">
        <v>1646</v>
      </c>
      <c r="C47" s="6" t="s">
        <v>1802</v>
      </c>
      <c r="D47" s="139"/>
      <c r="E47" s="140"/>
      <c r="F47" s="140"/>
      <c r="G47" s="111"/>
      <c r="H47" s="111"/>
      <c r="I47" s="102"/>
      <c r="J47" s="111"/>
      <c r="K47" s="111"/>
      <c r="L47" s="111"/>
      <c r="M47" s="9"/>
      <c r="N47" s="141"/>
      <c r="O47" s="102"/>
      <c r="P47" s="46"/>
      <c r="Q47" s="135"/>
      <c r="R47" s="135"/>
      <c r="S47" s="135"/>
      <c r="T47" s="135"/>
      <c r="U47" s="136"/>
      <c r="V47" s="62" t="s">
        <v>2624</v>
      </c>
      <c r="W47" s="63"/>
      <c r="X47" s="63"/>
      <c r="Y47" s="63"/>
      <c r="Z47" s="63"/>
      <c r="AA47" s="63"/>
      <c r="AB47" s="17" t="s">
        <v>2622</v>
      </c>
      <c r="AC47" s="219">
        <v>0.7</v>
      </c>
      <c r="AD47" s="220"/>
      <c r="AE47" s="35" t="s">
        <v>2636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7" t="s">
        <v>2622</v>
      </c>
      <c r="AP47" s="186">
        <v>1</v>
      </c>
      <c r="AQ47" s="187"/>
      <c r="AR47" s="85"/>
      <c r="AS47" s="77"/>
      <c r="AT47" s="77"/>
      <c r="AU47" s="39"/>
      <c r="AV47" s="43"/>
      <c r="AW47" s="141"/>
      <c r="AX47" s="141"/>
      <c r="AY47" s="39"/>
      <c r="AZ47" s="18">
        <f>ROUND(ROUND(ROUND(E46*AC47,0)*AP47,0)*(1+AT10),0)+(ROUND(ROUND(ROUND(K46*AC47,0)*AP47,0)*(1+AX10),0))+(ROUND(ROUND(R46*AC47,0)*AP47,0))</f>
        <v>512</v>
      </c>
      <c r="BA47" s="22"/>
    </row>
    <row r="48" spans="1:53" ht="17.100000000000001" customHeight="1">
      <c r="A48" s="4">
        <v>15</v>
      </c>
      <c r="B48" s="5">
        <v>1647</v>
      </c>
      <c r="C48" s="6" t="s">
        <v>936</v>
      </c>
      <c r="D48" s="174"/>
      <c r="E48" s="180"/>
      <c r="F48" s="180"/>
      <c r="G48" s="180"/>
      <c r="H48" s="180"/>
      <c r="I48" s="160"/>
      <c r="J48" s="162"/>
      <c r="K48" s="163"/>
      <c r="L48" s="163"/>
      <c r="M48" s="163"/>
      <c r="N48" s="163"/>
      <c r="O48" s="172"/>
      <c r="P48" s="204" t="s">
        <v>575</v>
      </c>
      <c r="Q48" s="205"/>
      <c r="R48" s="205"/>
      <c r="S48" s="205"/>
      <c r="T48" s="205"/>
      <c r="U48" s="217"/>
      <c r="V48" s="11"/>
      <c r="W48" s="11"/>
      <c r="X48" s="11"/>
      <c r="Y48" s="11"/>
      <c r="Z48" s="21"/>
      <c r="AA48" s="21"/>
      <c r="AB48" s="11"/>
      <c r="AC48" s="36"/>
      <c r="AD48" s="37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1"/>
      <c r="AP48" s="32"/>
      <c r="AQ48" s="33"/>
      <c r="AR48" s="156"/>
      <c r="AS48" s="157"/>
      <c r="AT48" s="157"/>
      <c r="AU48" s="158"/>
      <c r="AV48" s="148"/>
      <c r="AW48" s="149"/>
      <c r="AX48" s="149"/>
      <c r="AY48" s="150"/>
      <c r="AZ48" s="296">
        <f>ROUND(E46*(1+AT10),0)+(ROUND(K46*(1+AX10),0))+(ROUND(R50,0))</f>
        <v>811</v>
      </c>
      <c r="BA48" s="22"/>
    </row>
    <row r="49" spans="1:53" ht="17.100000000000001" customHeight="1">
      <c r="A49" s="4">
        <v>15</v>
      </c>
      <c r="B49" s="5">
        <v>1648</v>
      </c>
      <c r="C49" s="6" t="s">
        <v>937</v>
      </c>
      <c r="D49" s="147"/>
      <c r="E49" s="180"/>
      <c r="F49" s="180"/>
      <c r="G49" s="180"/>
      <c r="H49" s="180"/>
      <c r="I49" s="160"/>
      <c r="J49" s="162"/>
      <c r="K49" s="163"/>
      <c r="L49" s="163"/>
      <c r="M49" s="163"/>
      <c r="N49" s="163"/>
      <c r="O49" s="172"/>
      <c r="P49" s="206"/>
      <c r="Q49" s="207"/>
      <c r="R49" s="207"/>
      <c r="S49" s="207"/>
      <c r="T49" s="207"/>
      <c r="U49" s="218"/>
      <c r="V49" s="14"/>
      <c r="W49" s="15"/>
      <c r="X49" s="15"/>
      <c r="Y49" s="15"/>
      <c r="Z49" s="24"/>
      <c r="AA49" s="24"/>
      <c r="AB49" s="80"/>
      <c r="AC49" s="80"/>
      <c r="AD49" s="83"/>
      <c r="AE49" s="35" t="s">
        <v>2636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7" t="s">
        <v>2622</v>
      </c>
      <c r="AP49" s="186">
        <v>1</v>
      </c>
      <c r="AQ49" s="187"/>
      <c r="AR49" s="156"/>
      <c r="AS49" s="157"/>
      <c r="AT49" s="157"/>
      <c r="AU49" s="158"/>
      <c r="AV49" s="148"/>
      <c r="AW49" s="149"/>
      <c r="AX49" s="149"/>
      <c r="AY49" s="150"/>
      <c r="AZ49" s="296">
        <f>ROUND(ROUND(E46*AP49,0)*(1+AT10),0)+(ROUND(ROUND(K46*AP49,0)*(1+AX10),0))+(ROUND(R50*AP49,0))</f>
        <v>811</v>
      </c>
      <c r="BA49" s="22"/>
    </row>
    <row r="50" spans="1:53" ht="17.100000000000001" customHeight="1">
      <c r="A50" s="4">
        <v>15</v>
      </c>
      <c r="B50" s="5">
        <v>1649</v>
      </c>
      <c r="C50" s="6" t="s">
        <v>1803</v>
      </c>
      <c r="D50" s="139"/>
      <c r="E50" s="176"/>
      <c r="F50" s="176"/>
      <c r="G50" s="9"/>
      <c r="H50" s="111"/>
      <c r="I50" s="102"/>
      <c r="J50" s="19"/>
      <c r="K50" s="176"/>
      <c r="L50" s="176"/>
      <c r="M50" s="9"/>
      <c r="N50" s="111"/>
      <c r="O50" s="102"/>
      <c r="P50" s="109"/>
      <c r="Q50" s="104"/>
      <c r="R50" s="261">
        <v>259</v>
      </c>
      <c r="S50" s="261"/>
      <c r="T50" s="9" t="s">
        <v>394</v>
      </c>
      <c r="U50" s="104"/>
      <c r="V50" s="98" t="s">
        <v>2623</v>
      </c>
      <c r="W50" s="61"/>
      <c r="X50" s="61"/>
      <c r="Y50" s="61"/>
      <c r="Z50" s="61"/>
      <c r="AA50" s="61"/>
      <c r="AB50" s="9"/>
      <c r="AC50" s="19"/>
      <c r="AD50" s="39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1"/>
      <c r="AP50" s="32"/>
      <c r="AQ50" s="33"/>
      <c r="AR50" s="85"/>
      <c r="AS50" s="19"/>
      <c r="AT50" s="164"/>
      <c r="AU50" s="165"/>
      <c r="AV50" s="34"/>
      <c r="AW50" s="19"/>
      <c r="AX50" s="164"/>
      <c r="AY50" s="165"/>
      <c r="AZ50" s="296">
        <f>ROUND(ROUND(E46*AC51,0)*(1+AT10),0)+(ROUND(ROUND(K46*AC51,0)*(1+AX10),0))+(ROUND(R50*AC51,0))</f>
        <v>568</v>
      </c>
      <c r="BA50" s="22"/>
    </row>
    <row r="51" spans="1:53" ht="17.100000000000001" customHeight="1">
      <c r="A51" s="4">
        <v>15</v>
      </c>
      <c r="B51" s="5">
        <v>1650</v>
      </c>
      <c r="C51" s="6" t="s">
        <v>1804</v>
      </c>
      <c r="D51" s="139"/>
      <c r="E51" s="140"/>
      <c r="F51" s="140"/>
      <c r="G51" s="111"/>
      <c r="H51" s="111"/>
      <c r="I51" s="102"/>
      <c r="J51" s="111"/>
      <c r="K51" s="111"/>
      <c r="L51" s="111"/>
      <c r="M51" s="9"/>
      <c r="N51" s="141"/>
      <c r="O51" s="102"/>
      <c r="P51" s="46"/>
      <c r="Q51" s="135"/>
      <c r="R51" s="135"/>
      <c r="S51" s="135"/>
      <c r="T51" s="135"/>
      <c r="U51" s="136"/>
      <c r="V51" s="62" t="s">
        <v>2624</v>
      </c>
      <c r="W51" s="63"/>
      <c r="X51" s="63"/>
      <c r="Y51" s="63"/>
      <c r="Z51" s="63"/>
      <c r="AA51" s="63"/>
      <c r="AB51" s="17" t="s">
        <v>2622</v>
      </c>
      <c r="AC51" s="219">
        <v>0.7</v>
      </c>
      <c r="AD51" s="220"/>
      <c r="AE51" s="35" t="s">
        <v>2636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7" t="s">
        <v>2622</v>
      </c>
      <c r="AP51" s="186">
        <v>1</v>
      </c>
      <c r="AQ51" s="187"/>
      <c r="AR51" s="85"/>
      <c r="AS51" s="77"/>
      <c r="AT51" s="77"/>
      <c r="AU51" s="39"/>
      <c r="AV51" s="43"/>
      <c r="AW51" s="141"/>
      <c r="AX51" s="141"/>
      <c r="AY51" s="39"/>
      <c r="AZ51" s="18">
        <f>ROUND(ROUND(ROUND(E46*AC51,0)*AP51,0)*(1+AT10),0)+(ROUND(ROUND(ROUND(K46*AC51,0)*AP51,0)*(1+AX10),0))+(ROUND(ROUND(R50*AC51,0)*AP51,0))</f>
        <v>568</v>
      </c>
      <c r="BA51" s="22"/>
    </row>
    <row r="52" spans="1:53" ht="17.100000000000001" customHeight="1">
      <c r="A52" s="4">
        <v>15</v>
      </c>
      <c r="B52" s="5">
        <v>1651</v>
      </c>
      <c r="C52" s="6" t="s">
        <v>938</v>
      </c>
      <c r="D52" s="174"/>
      <c r="E52" s="180"/>
      <c r="F52" s="180"/>
      <c r="G52" s="180"/>
      <c r="H52" s="180"/>
      <c r="I52" s="160"/>
      <c r="J52" s="162"/>
      <c r="K52" s="163"/>
      <c r="L52" s="163"/>
      <c r="M52" s="163"/>
      <c r="N52" s="163"/>
      <c r="O52" s="172"/>
      <c r="P52" s="204" t="s">
        <v>578</v>
      </c>
      <c r="Q52" s="205"/>
      <c r="R52" s="205"/>
      <c r="S52" s="205"/>
      <c r="T52" s="205"/>
      <c r="U52" s="217"/>
      <c r="V52" s="11"/>
      <c r="W52" s="11"/>
      <c r="X52" s="11"/>
      <c r="Y52" s="11"/>
      <c r="Z52" s="21"/>
      <c r="AA52" s="21"/>
      <c r="AB52" s="11"/>
      <c r="AC52" s="36"/>
      <c r="AD52" s="37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1"/>
      <c r="AP52" s="32"/>
      <c r="AQ52" s="33"/>
      <c r="AR52" s="156"/>
      <c r="AS52" s="157"/>
      <c r="AT52" s="157"/>
      <c r="AU52" s="158"/>
      <c r="AV52" s="148"/>
      <c r="AW52" s="149"/>
      <c r="AX52" s="149"/>
      <c r="AY52" s="150"/>
      <c r="AZ52" s="296">
        <f>ROUND(E46*(1+AT10),0)+(ROUND(K46*(1+AX10),0))+(ROUND(R54,0))</f>
        <v>892</v>
      </c>
      <c r="BA52" s="22"/>
    </row>
    <row r="53" spans="1:53" ht="17.100000000000001" customHeight="1">
      <c r="A53" s="4">
        <v>15</v>
      </c>
      <c r="B53" s="5">
        <v>1652</v>
      </c>
      <c r="C53" s="6" t="s">
        <v>114</v>
      </c>
      <c r="D53" s="147"/>
      <c r="E53" s="180"/>
      <c r="F53" s="180"/>
      <c r="G53" s="180"/>
      <c r="H53" s="180"/>
      <c r="I53" s="160"/>
      <c r="J53" s="162"/>
      <c r="K53" s="163"/>
      <c r="L53" s="163"/>
      <c r="M53" s="163"/>
      <c r="N53" s="163"/>
      <c r="O53" s="172"/>
      <c r="P53" s="206"/>
      <c r="Q53" s="207"/>
      <c r="R53" s="207"/>
      <c r="S53" s="207"/>
      <c r="T53" s="207"/>
      <c r="U53" s="218"/>
      <c r="V53" s="14"/>
      <c r="W53" s="15"/>
      <c r="X53" s="15"/>
      <c r="Y53" s="15"/>
      <c r="Z53" s="24"/>
      <c r="AA53" s="24"/>
      <c r="AB53" s="80"/>
      <c r="AC53" s="80"/>
      <c r="AD53" s="83"/>
      <c r="AE53" s="35" t="s">
        <v>2636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7" t="s">
        <v>2622</v>
      </c>
      <c r="AP53" s="186">
        <v>1</v>
      </c>
      <c r="AQ53" s="187"/>
      <c r="AR53" s="156"/>
      <c r="AS53" s="157"/>
      <c r="AT53" s="157"/>
      <c r="AU53" s="158"/>
      <c r="AV53" s="148"/>
      <c r="AW53" s="149"/>
      <c r="AX53" s="149"/>
      <c r="AY53" s="150"/>
      <c r="AZ53" s="296">
        <f>ROUND(ROUND(E46*AP53,0)*(1+AT10),0)+(ROUND(ROUND(K46*AP53,0)*(1+AX10),0))+(ROUND(R54*AP53,0))</f>
        <v>892</v>
      </c>
      <c r="BA53" s="22"/>
    </row>
    <row r="54" spans="1:53" ht="17.100000000000001" customHeight="1">
      <c r="A54" s="4">
        <v>15</v>
      </c>
      <c r="B54" s="5">
        <v>1653</v>
      </c>
      <c r="C54" s="6" t="s">
        <v>1805</v>
      </c>
      <c r="D54" s="139"/>
      <c r="E54" s="176"/>
      <c r="F54" s="176"/>
      <c r="G54" s="9"/>
      <c r="H54" s="111"/>
      <c r="I54" s="102"/>
      <c r="J54" s="19"/>
      <c r="K54" s="176"/>
      <c r="L54" s="176"/>
      <c r="M54" s="9"/>
      <c r="N54" s="111"/>
      <c r="O54" s="102"/>
      <c r="P54" s="109"/>
      <c r="Q54" s="104"/>
      <c r="R54" s="261">
        <v>340</v>
      </c>
      <c r="S54" s="261"/>
      <c r="T54" s="9" t="s">
        <v>394</v>
      </c>
      <c r="U54" s="104"/>
      <c r="V54" s="98" t="s">
        <v>2623</v>
      </c>
      <c r="W54" s="61"/>
      <c r="X54" s="61"/>
      <c r="Y54" s="61"/>
      <c r="Z54" s="61"/>
      <c r="AA54" s="61"/>
      <c r="AB54" s="9"/>
      <c r="AC54" s="19"/>
      <c r="AD54" s="39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1"/>
      <c r="AP54" s="32"/>
      <c r="AQ54" s="33"/>
      <c r="AR54" s="85"/>
      <c r="AS54" s="19"/>
      <c r="AT54" s="164"/>
      <c r="AU54" s="165"/>
      <c r="AV54" s="34"/>
      <c r="AW54" s="19"/>
      <c r="AX54" s="164"/>
      <c r="AY54" s="165"/>
      <c r="AZ54" s="296">
        <f>ROUND(ROUND(E46*AC55,0)*(1+AT10),0)+(ROUND(ROUND(K46*AC55,0)*(1+AX10),0))+(ROUND(R54*AC55,0))</f>
        <v>625</v>
      </c>
      <c r="BA54" s="22"/>
    </row>
    <row r="55" spans="1:53" ht="17.100000000000001" customHeight="1">
      <c r="A55" s="4">
        <v>15</v>
      </c>
      <c r="B55" s="5">
        <v>1654</v>
      </c>
      <c r="C55" s="6" t="s">
        <v>1806</v>
      </c>
      <c r="D55" s="139"/>
      <c r="E55" s="140"/>
      <c r="F55" s="140"/>
      <c r="G55" s="111"/>
      <c r="H55" s="111"/>
      <c r="I55" s="102"/>
      <c r="J55" s="111"/>
      <c r="K55" s="111"/>
      <c r="L55" s="111"/>
      <c r="M55" s="9"/>
      <c r="N55" s="141"/>
      <c r="O55" s="102"/>
      <c r="P55" s="46"/>
      <c r="Q55" s="135"/>
      <c r="R55" s="135"/>
      <c r="S55" s="135"/>
      <c r="T55" s="135"/>
      <c r="U55" s="136"/>
      <c r="V55" s="62" t="s">
        <v>2624</v>
      </c>
      <c r="W55" s="63"/>
      <c r="X55" s="63"/>
      <c r="Y55" s="63"/>
      <c r="Z55" s="63"/>
      <c r="AA55" s="63"/>
      <c r="AB55" s="17" t="s">
        <v>2622</v>
      </c>
      <c r="AC55" s="219">
        <v>0.7</v>
      </c>
      <c r="AD55" s="220"/>
      <c r="AE55" s="35" t="s">
        <v>2636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7" t="s">
        <v>2622</v>
      </c>
      <c r="AP55" s="186">
        <v>1</v>
      </c>
      <c r="AQ55" s="187"/>
      <c r="AR55" s="85"/>
      <c r="AS55" s="77"/>
      <c r="AT55" s="77"/>
      <c r="AU55" s="39"/>
      <c r="AV55" s="43"/>
      <c r="AW55" s="141"/>
      <c r="AX55" s="141"/>
      <c r="AY55" s="39"/>
      <c r="AZ55" s="18">
        <f>ROUND(ROUND(ROUND(E46*AC55,0)*AP55,0)*(1+AT10),0)+(ROUND(ROUND(ROUND(K46*AC55,0)*AP55,0)*(1+AX10),0))+(ROUND(ROUND(R54*AC55,0)*AP55,0))</f>
        <v>625</v>
      </c>
      <c r="BA55" s="22"/>
    </row>
    <row r="56" spans="1:53" ht="17.100000000000001" customHeight="1">
      <c r="A56" s="4">
        <v>15</v>
      </c>
      <c r="B56" s="5">
        <v>1655</v>
      </c>
      <c r="C56" s="6" t="s">
        <v>115</v>
      </c>
      <c r="D56" s="174"/>
      <c r="E56" s="180"/>
      <c r="F56" s="180"/>
      <c r="G56" s="180"/>
      <c r="H56" s="180"/>
      <c r="I56" s="160"/>
      <c r="J56" s="162"/>
      <c r="K56" s="163"/>
      <c r="L56" s="163"/>
      <c r="M56" s="163"/>
      <c r="N56" s="163"/>
      <c r="O56" s="172"/>
      <c r="P56" s="204" t="s">
        <v>579</v>
      </c>
      <c r="Q56" s="205"/>
      <c r="R56" s="205"/>
      <c r="S56" s="205"/>
      <c r="T56" s="205"/>
      <c r="U56" s="217"/>
      <c r="V56" s="11"/>
      <c r="W56" s="11"/>
      <c r="X56" s="11"/>
      <c r="Y56" s="11"/>
      <c r="Z56" s="21"/>
      <c r="AA56" s="21"/>
      <c r="AB56" s="11"/>
      <c r="AC56" s="36"/>
      <c r="AD56" s="37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31"/>
      <c r="AP56" s="32"/>
      <c r="AQ56" s="33"/>
      <c r="AR56" s="156"/>
      <c r="AS56" s="157"/>
      <c r="AT56" s="157"/>
      <c r="AU56" s="158"/>
      <c r="AV56" s="148"/>
      <c r="AW56" s="149"/>
      <c r="AX56" s="149"/>
      <c r="AY56" s="150"/>
      <c r="AZ56" s="296">
        <f>ROUND(E46*(1+AT10),0)+(ROUND(K46*(1+AX10),0))+(ROUND(R58,0))</f>
        <v>973</v>
      </c>
      <c r="BA56" s="22"/>
    </row>
    <row r="57" spans="1:53" ht="17.100000000000001" customHeight="1">
      <c r="A57" s="4">
        <v>15</v>
      </c>
      <c r="B57" s="5">
        <v>1656</v>
      </c>
      <c r="C57" s="6" t="s">
        <v>1086</v>
      </c>
      <c r="D57" s="147"/>
      <c r="E57" s="180"/>
      <c r="F57" s="180"/>
      <c r="G57" s="180"/>
      <c r="H57" s="180"/>
      <c r="I57" s="160"/>
      <c r="J57" s="162"/>
      <c r="K57" s="163"/>
      <c r="L57" s="163"/>
      <c r="M57" s="163"/>
      <c r="N57" s="163"/>
      <c r="O57" s="172"/>
      <c r="P57" s="206"/>
      <c r="Q57" s="207"/>
      <c r="R57" s="207"/>
      <c r="S57" s="207"/>
      <c r="T57" s="207"/>
      <c r="U57" s="218"/>
      <c r="V57" s="14"/>
      <c r="W57" s="15"/>
      <c r="X57" s="15"/>
      <c r="Y57" s="15"/>
      <c r="Z57" s="24"/>
      <c r="AA57" s="24"/>
      <c r="AB57" s="80"/>
      <c r="AC57" s="80"/>
      <c r="AD57" s="83"/>
      <c r="AE57" s="35" t="s">
        <v>2636</v>
      </c>
      <c r="AF57" s="15"/>
      <c r="AG57" s="15"/>
      <c r="AH57" s="15"/>
      <c r="AI57" s="15"/>
      <c r="AJ57" s="15"/>
      <c r="AK57" s="15"/>
      <c r="AL57" s="15"/>
      <c r="AM57" s="15"/>
      <c r="AN57" s="15"/>
      <c r="AO57" s="17" t="s">
        <v>2622</v>
      </c>
      <c r="AP57" s="186">
        <v>1</v>
      </c>
      <c r="AQ57" s="187"/>
      <c r="AR57" s="156"/>
      <c r="AS57" s="157"/>
      <c r="AT57" s="157"/>
      <c r="AU57" s="158"/>
      <c r="AV57" s="148"/>
      <c r="AW57" s="149"/>
      <c r="AX57" s="149"/>
      <c r="AY57" s="150"/>
      <c r="AZ57" s="296">
        <f>ROUND(ROUND(E46*AP57,0)*(1+AT10),0)+(ROUND(ROUND(K46*AP57,0)*(1+AX10),0))+(ROUND(R58*AP57,0))</f>
        <v>973</v>
      </c>
      <c r="BA57" s="22"/>
    </row>
    <row r="58" spans="1:53" ht="17.100000000000001" customHeight="1">
      <c r="A58" s="4">
        <v>15</v>
      </c>
      <c r="B58" s="5">
        <v>1657</v>
      </c>
      <c r="C58" s="6" t="s">
        <v>1807</v>
      </c>
      <c r="D58" s="139"/>
      <c r="E58" s="176"/>
      <c r="F58" s="176"/>
      <c r="G58" s="9"/>
      <c r="H58" s="111"/>
      <c r="I58" s="102"/>
      <c r="J58" s="19"/>
      <c r="K58" s="176"/>
      <c r="L58" s="176"/>
      <c r="M58" s="9"/>
      <c r="N58" s="111"/>
      <c r="O58" s="102"/>
      <c r="P58" s="109"/>
      <c r="Q58" s="104"/>
      <c r="R58" s="261">
        <v>421</v>
      </c>
      <c r="S58" s="261"/>
      <c r="T58" s="9" t="s">
        <v>394</v>
      </c>
      <c r="U58" s="104"/>
      <c r="V58" s="98" t="s">
        <v>2623</v>
      </c>
      <c r="W58" s="61"/>
      <c r="X58" s="61"/>
      <c r="Y58" s="61"/>
      <c r="Z58" s="61"/>
      <c r="AA58" s="61"/>
      <c r="AB58" s="9"/>
      <c r="AC58" s="19"/>
      <c r="AD58" s="39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31"/>
      <c r="AP58" s="32"/>
      <c r="AQ58" s="33"/>
      <c r="AR58" s="85"/>
      <c r="AS58" s="19"/>
      <c r="AT58" s="164"/>
      <c r="AU58" s="165"/>
      <c r="AV58" s="34"/>
      <c r="AW58" s="19"/>
      <c r="AX58" s="164"/>
      <c r="AY58" s="165"/>
      <c r="AZ58" s="296">
        <f>ROUND(ROUND(E46*AC59,0)*(1+AT10),0)+(ROUND(ROUND(K46*AC59,0)*(1+AX10),0))+(ROUND(R58*AC59,0))</f>
        <v>682</v>
      </c>
      <c r="BA58" s="22"/>
    </row>
    <row r="59" spans="1:53" ht="17.100000000000001" customHeight="1">
      <c r="A59" s="4">
        <v>15</v>
      </c>
      <c r="B59" s="5">
        <v>1658</v>
      </c>
      <c r="C59" s="6" t="s">
        <v>1808</v>
      </c>
      <c r="D59" s="44"/>
      <c r="E59" s="45"/>
      <c r="F59" s="45"/>
      <c r="G59" s="106"/>
      <c r="H59" s="106"/>
      <c r="I59" s="110"/>
      <c r="J59" s="106"/>
      <c r="K59" s="106"/>
      <c r="L59" s="106"/>
      <c r="M59" s="15"/>
      <c r="N59" s="135"/>
      <c r="O59" s="110"/>
      <c r="P59" s="46"/>
      <c r="Q59" s="135"/>
      <c r="R59" s="135"/>
      <c r="S59" s="135"/>
      <c r="T59" s="135"/>
      <c r="U59" s="136"/>
      <c r="V59" s="62" t="s">
        <v>2624</v>
      </c>
      <c r="W59" s="63"/>
      <c r="X59" s="63"/>
      <c r="Y59" s="63"/>
      <c r="Z59" s="63"/>
      <c r="AA59" s="63"/>
      <c r="AB59" s="17" t="s">
        <v>2622</v>
      </c>
      <c r="AC59" s="219">
        <v>0.7</v>
      </c>
      <c r="AD59" s="220"/>
      <c r="AE59" s="35" t="s">
        <v>2636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7" t="s">
        <v>2622</v>
      </c>
      <c r="AP59" s="186">
        <v>1</v>
      </c>
      <c r="AQ59" s="187"/>
      <c r="AR59" s="85"/>
      <c r="AS59" s="77"/>
      <c r="AT59" s="77"/>
      <c r="AU59" s="39"/>
      <c r="AV59" s="43"/>
      <c r="AW59" s="141"/>
      <c r="AX59" s="141"/>
      <c r="AY59" s="39"/>
      <c r="AZ59" s="18">
        <f>ROUND(ROUND(ROUND(E46*AC59,0)*AP59,0)*(1+AT10),0)+(ROUND(ROUND(ROUND(K46*AC59,0)*AP59,0)*(1+AX10),0))+(ROUND(ROUND(R58*AC59,0)*AP59,0))</f>
        <v>682</v>
      </c>
      <c r="BA59" s="22"/>
    </row>
    <row r="60" spans="1:53" ht="17.100000000000001" customHeight="1">
      <c r="A60" s="4">
        <v>15</v>
      </c>
      <c r="B60" s="5">
        <v>1659</v>
      </c>
      <c r="C60" s="6" t="s">
        <v>1087</v>
      </c>
      <c r="D60" s="188" t="s">
        <v>580</v>
      </c>
      <c r="E60" s="205"/>
      <c r="F60" s="205"/>
      <c r="G60" s="205"/>
      <c r="H60" s="205"/>
      <c r="I60" s="217"/>
      <c r="J60" s="192" t="s">
        <v>566</v>
      </c>
      <c r="K60" s="227"/>
      <c r="L60" s="227"/>
      <c r="M60" s="227"/>
      <c r="N60" s="227"/>
      <c r="O60" s="227"/>
      <c r="P60" s="204" t="s">
        <v>691</v>
      </c>
      <c r="Q60" s="205"/>
      <c r="R60" s="205"/>
      <c r="S60" s="205"/>
      <c r="T60" s="205"/>
      <c r="U60" s="217"/>
      <c r="V60" s="11"/>
      <c r="W60" s="11"/>
      <c r="X60" s="11"/>
      <c r="Y60" s="11"/>
      <c r="Z60" s="21"/>
      <c r="AA60" s="21"/>
      <c r="AB60" s="11"/>
      <c r="AC60" s="36"/>
      <c r="AD60" s="37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31"/>
      <c r="AP60" s="32"/>
      <c r="AQ60" s="33"/>
      <c r="AR60" s="156"/>
      <c r="AS60" s="157"/>
      <c r="AT60" s="157"/>
      <c r="AU60" s="158"/>
      <c r="AV60" s="148"/>
      <c r="AW60" s="149"/>
      <c r="AX60" s="149"/>
      <c r="AY60" s="150"/>
      <c r="AZ60" s="296">
        <f>ROUND(E62*(1+AT10),0)+(ROUND(K62*(1+AX10),0))+(ROUND(R62,0))</f>
        <v>892</v>
      </c>
      <c r="BA60" s="22"/>
    </row>
    <row r="61" spans="1:53" ht="17.100000000000001" customHeight="1">
      <c r="A61" s="4">
        <v>15</v>
      </c>
      <c r="B61" s="5">
        <v>1660</v>
      </c>
      <c r="C61" s="6" t="s">
        <v>1088</v>
      </c>
      <c r="D61" s="206"/>
      <c r="E61" s="207"/>
      <c r="F61" s="207"/>
      <c r="G61" s="207"/>
      <c r="H61" s="207"/>
      <c r="I61" s="218"/>
      <c r="J61" s="228"/>
      <c r="K61" s="229"/>
      <c r="L61" s="229"/>
      <c r="M61" s="229"/>
      <c r="N61" s="229"/>
      <c r="O61" s="229"/>
      <c r="P61" s="206"/>
      <c r="Q61" s="207"/>
      <c r="R61" s="207"/>
      <c r="S61" s="207"/>
      <c r="T61" s="207"/>
      <c r="U61" s="218"/>
      <c r="V61" s="14"/>
      <c r="W61" s="15"/>
      <c r="X61" s="15"/>
      <c r="Y61" s="15"/>
      <c r="Z61" s="24"/>
      <c r="AA61" s="24"/>
      <c r="AB61" s="80"/>
      <c r="AC61" s="80"/>
      <c r="AD61" s="83"/>
      <c r="AE61" s="35" t="s">
        <v>2636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7" t="s">
        <v>2622</v>
      </c>
      <c r="AP61" s="186">
        <v>1</v>
      </c>
      <c r="AQ61" s="187"/>
      <c r="AR61" s="156"/>
      <c r="AS61" s="157"/>
      <c r="AT61" s="157"/>
      <c r="AU61" s="158"/>
      <c r="AV61" s="148"/>
      <c r="AW61" s="149"/>
      <c r="AX61" s="149"/>
      <c r="AY61" s="150"/>
      <c r="AZ61" s="296">
        <f>ROUND(ROUND(E62*AP61,0)*(1+AT10),0)+(ROUND(ROUND(K62*AP61,0)*(1+AX10),0))+(ROUND(R62*AP61,0))</f>
        <v>892</v>
      </c>
      <c r="BA61" s="22"/>
    </row>
    <row r="62" spans="1:53" ht="17.100000000000001" customHeight="1">
      <c r="A62" s="4">
        <v>15</v>
      </c>
      <c r="B62" s="5">
        <v>1661</v>
      </c>
      <c r="C62" s="6" t="s">
        <v>1809</v>
      </c>
      <c r="D62" s="139"/>
      <c r="E62" s="261">
        <v>392</v>
      </c>
      <c r="F62" s="261"/>
      <c r="G62" s="9" t="s">
        <v>394</v>
      </c>
      <c r="H62" s="104"/>
      <c r="I62" s="102"/>
      <c r="J62" s="19"/>
      <c r="K62" s="261">
        <v>178</v>
      </c>
      <c r="L62" s="261"/>
      <c r="M62" s="9" t="s">
        <v>394</v>
      </c>
      <c r="N62" s="104"/>
      <c r="O62" s="104"/>
      <c r="P62" s="109"/>
      <c r="Q62" s="104"/>
      <c r="R62" s="261">
        <v>81</v>
      </c>
      <c r="S62" s="261"/>
      <c r="T62" s="9" t="s">
        <v>394</v>
      </c>
      <c r="U62" s="104"/>
      <c r="V62" s="98" t="s">
        <v>2623</v>
      </c>
      <c r="W62" s="61"/>
      <c r="X62" s="61"/>
      <c r="Y62" s="61"/>
      <c r="Z62" s="61"/>
      <c r="AA62" s="61"/>
      <c r="AB62" s="9"/>
      <c r="AC62" s="19"/>
      <c r="AD62" s="39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31"/>
      <c r="AP62" s="32"/>
      <c r="AQ62" s="33"/>
      <c r="AR62" s="85"/>
      <c r="AS62" s="19"/>
      <c r="AT62" s="164"/>
      <c r="AU62" s="165"/>
      <c r="AV62" s="34"/>
      <c r="AW62" s="19"/>
      <c r="AX62" s="164"/>
      <c r="AY62" s="165"/>
      <c r="AZ62" s="296">
        <f>ROUND(ROUND(E62*AC63,0)*(1+AT10),0)+(ROUND(ROUND(K62*AC63,0)*(1+AX10),0))+(ROUND(R62*AC63,0))</f>
        <v>624</v>
      </c>
      <c r="BA62" s="22"/>
    </row>
    <row r="63" spans="1:53" ht="17.100000000000001" customHeight="1">
      <c r="A63" s="4">
        <v>15</v>
      </c>
      <c r="B63" s="5">
        <v>1662</v>
      </c>
      <c r="C63" s="6" t="s">
        <v>1810</v>
      </c>
      <c r="D63" s="139"/>
      <c r="E63" s="140"/>
      <c r="F63" s="140"/>
      <c r="G63" s="111"/>
      <c r="H63" s="111"/>
      <c r="I63" s="102"/>
      <c r="J63" s="111"/>
      <c r="K63" s="111"/>
      <c r="L63" s="111"/>
      <c r="M63" s="9"/>
      <c r="N63" s="141"/>
      <c r="O63" s="102"/>
      <c r="P63" s="46"/>
      <c r="Q63" s="135"/>
      <c r="R63" s="135"/>
      <c r="S63" s="135"/>
      <c r="T63" s="135"/>
      <c r="U63" s="136"/>
      <c r="V63" s="62" t="s">
        <v>2624</v>
      </c>
      <c r="W63" s="63"/>
      <c r="X63" s="63"/>
      <c r="Y63" s="63"/>
      <c r="Z63" s="63"/>
      <c r="AA63" s="63"/>
      <c r="AB63" s="17" t="s">
        <v>2622</v>
      </c>
      <c r="AC63" s="219">
        <v>0.7</v>
      </c>
      <c r="AD63" s="220"/>
      <c r="AE63" s="35" t="s">
        <v>2636</v>
      </c>
      <c r="AF63" s="15"/>
      <c r="AG63" s="15"/>
      <c r="AH63" s="15"/>
      <c r="AI63" s="15"/>
      <c r="AJ63" s="15"/>
      <c r="AK63" s="15"/>
      <c r="AL63" s="15"/>
      <c r="AM63" s="15"/>
      <c r="AN63" s="15"/>
      <c r="AO63" s="17" t="s">
        <v>2622</v>
      </c>
      <c r="AP63" s="186">
        <v>1</v>
      </c>
      <c r="AQ63" s="187"/>
      <c r="AR63" s="85"/>
      <c r="AS63" s="77"/>
      <c r="AT63" s="77"/>
      <c r="AU63" s="39"/>
      <c r="AV63" s="43"/>
      <c r="AW63" s="141"/>
      <c r="AX63" s="141"/>
      <c r="AY63" s="39"/>
      <c r="AZ63" s="18">
        <f>ROUND(ROUND(ROUND(E62*AC63,0)*AP63,0)*(1+AT10),0)+(ROUND(ROUND(ROUND(K62*AC63,0)*AP63,0)*(1+AX10),0))+(ROUND(ROUND(R62*AC63,0)*AP63,0))</f>
        <v>624</v>
      </c>
      <c r="BA63" s="22"/>
    </row>
    <row r="64" spans="1:53" ht="17.100000000000001" customHeight="1">
      <c r="A64" s="4">
        <v>15</v>
      </c>
      <c r="B64" s="5">
        <v>1663</v>
      </c>
      <c r="C64" s="6" t="s">
        <v>1089</v>
      </c>
      <c r="D64" s="174"/>
      <c r="E64" s="180"/>
      <c r="F64" s="180"/>
      <c r="G64" s="180"/>
      <c r="H64" s="180"/>
      <c r="I64" s="160"/>
      <c r="J64" s="162"/>
      <c r="K64" s="163"/>
      <c r="L64" s="163"/>
      <c r="M64" s="163"/>
      <c r="N64" s="163"/>
      <c r="O64" s="172"/>
      <c r="P64" s="204" t="s">
        <v>575</v>
      </c>
      <c r="Q64" s="205"/>
      <c r="R64" s="205"/>
      <c r="S64" s="205"/>
      <c r="T64" s="205"/>
      <c r="U64" s="217"/>
      <c r="V64" s="11"/>
      <c r="W64" s="11"/>
      <c r="X64" s="11"/>
      <c r="Y64" s="11"/>
      <c r="Z64" s="21"/>
      <c r="AA64" s="21"/>
      <c r="AB64" s="11"/>
      <c r="AC64" s="36"/>
      <c r="AD64" s="37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31"/>
      <c r="AP64" s="32"/>
      <c r="AQ64" s="33"/>
      <c r="AR64" s="156"/>
      <c r="AS64" s="157"/>
      <c r="AT64" s="157"/>
      <c r="AU64" s="158"/>
      <c r="AV64" s="148"/>
      <c r="AW64" s="149"/>
      <c r="AX64" s="149"/>
      <c r="AY64" s="150"/>
      <c r="AZ64" s="296">
        <f>ROUND(E62*(1+AT10),0)+(ROUND(K62*(1+AX10),0))+(ROUND(R66,0))</f>
        <v>973</v>
      </c>
      <c r="BA64" s="22"/>
    </row>
    <row r="65" spans="1:53" ht="17.100000000000001" customHeight="1">
      <c r="A65" s="4">
        <v>15</v>
      </c>
      <c r="B65" s="5">
        <v>1664</v>
      </c>
      <c r="C65" s="6" t="s">
        <v>1090</v>
      </c>
      <c r="D65" s="147"/>
      <c r="E65" s="180"/>
      <c r="F65" s="180"/>
      <c r="G65" s="180"/>
      <c r="H65" s="180"/>
      <c r="I65" s="160"/>
      <c r="J65" s="162"/>
      <c r="K65" s="163"/>
      <c r="L65" s="163"/>
      <c r="M65" s="163"/>
      <c r="N65" s="163"/>
      <c r="O65" s="172"/>
      <c r="P65" s="206"/>
      <c r="Q65" s="207"/>
      <c r="R65" s="207"/>
      <c r="S65" s="207"/>
      <c r="T65" s="207"/>
      <c r="U65" s="218"/>
      <c r="V65" s="14"/>
      <c r="W65" s="15"/>
      <c r="X65" s="15"/>
      <c r="Y65" s="15"/>
      <c r="Z65" s="24"/>
      <c r="AA65" s="24"/>
      <c r="AB65" s="80"/>
      <c r="AC65" s="80"/>
      <c r="AD65" s="83"/>
      <c r="AE65" s="35" t="s">
        <v>2636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7" t="s">
        <v>2622</v>
      </c>
      <c r="AP65" s="186">
        <v>1</v>
      </c>
      <c r="AQ65" s="187"/>
      <c r="AR65" s="156"/>
      <c r="AS65" s="157"/>
      <c r="AT65" s="157"/>
      <c r="AU65" s="158"/>
      <c r="AV65" s="148"/>
      <c r="AW65" s="149"/>
      <c r="AX65" s="149"/>
      <c r="AY65" s="150"/>
      <c r="AZ65" s="296">
        <f>ROUND(ROUND(E62*AP65,0)*(1+AT10),0)+(ROUND(ROUND(K62*AP65,0)*(1+AX10),0))+(ROUND(R66*AP65,0))</f>
        <v>973</v>
      </c>
      <c r="BA65" s="22"/>
    </row>
    <row r="66" spans="1:53" ht="17.100000000000001" customHeight="1">
      <c r="A66" s="4">
        <v>15</v>
      </c>
      <c r="B66" s="5">
        <v>1665</v>
      </c>
      <c r="C66" s="6" t="s">
        <v>1811</v>
      </c>
      <c r="D66" s="139"/>
      <c r="E66" s="176"/>
      <c r="F66" s="176"/>
      <c r="G66" s="9"/>
      <c r="H66" s="111"/>
      <c r="I66" s="102"/>
      <c r="J66" s="19"/>
      <c r="K66" s="176"/>
      <c r="L66" s="176"/>
      <c r="M66" s="9"/>
      <c r="N66" s="111"/>
      <c r="O66" s="102"/>
      <c r="P66" s="109"/>
      <c r="Q66" s="104"/>
      <c r="R66" s="261">
        <v>162</v>
      </c>
      <c r="S66" s="261"/>
      <c r="T66" s="9" t="s">
        <v>394</v>
      </c>
      <c r="U66" s="104"/>
      <c r="V66" s="98" t="s">
        <v>2623</v>
      </c>
      <c r="W66" s="61"/>
      <c r="X66" s="61"/>
      <c r="Y66" s="61"/>
      <c r="Z66" s="61"/>
      <c r="AA66" s="61"/>
      <c r="AB66" s="9"/>
      <c r="AC66" s="19"/>
      <c r="AD66" s="39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31"/>
      <c r="AP66" s="32"/>
      <c r="AQ66" s="33"/>
      <c r="AR66" s="85"/>
      <c r="AS66" s="19"/>
      <c r="AT66" s="164"/>
      <c r="AU66" s="165"/>
      <c r="AV66" s="34"/>
      <c r="AW66" s="19"/>
      <c r="AX66" s="164"/>
      <c r="AY66" s="165"/>
      <c r="AZ66" s="296">
        <f>ROUND(ROUND(E62*AC67,0)*(1+AT10),0)+(ROUND(ROUND(K62*AC67,0)*(1+AX10),0))+(ROUND(R66*AC67,0))</f>
        <v>680</v>
      </c>
      <c r="BA66" s="22"/>
    </row>
    <row r="67" spans="1:53" ht="17.100000000000001" customHeight="1">
      <c r="A67" s="4">
        <v>15</v>
      </c>
      <c r="B67" s="5">
        <v>1666</v>
      </c>
      <c r="C67" s="6" t="s">
        <v>1812</v>
      </c>
      <c r="D67" s="139"/>
      <c r="E67" s="140"/>
      <c r="F67" s="140"/>
      <c r="G67" s="111"/>
      <c r="H67" s="111"/>
      <c r="I67" s="102"/>
      <c r="J67" s="111"/>
      <c r="K67" s="111"/>
      <c r="L67" s="111"/>
      <c r="M67" s="9"/>
      <c r="N67" s="141"/>
      <c r="O67" s="102"/>
      <c r="P67" s="46"/>
      <c r="Q67" s="135"/>
      <c r="R67" s="135"/>
      <c r="S67" s="135"/>
      <c r="T67" s="135"/>
      <c r="U67" s="136"/>
      <c r="V67" s="62" t="s">
        <v>2624</v>
      </c>
      <c r="W67" s="63"/>
      <c r="X67" s="63"/>
      <c r="Y67" s="63"/>
      <c r="Z67" s="63"/>
      <c r="AA67" s="63"/>
      <c r="AB67" s="17" t="s">
        <v>2622</v>
      </c>
      <c r="AC67" s="219">
        <v>0.7</v>
      </c>
      <c r="AD67" s="220"/>
      <c r="AE67" s="35" t="s">
        <v>2636</v>
      </c>
      <c r="AF67" s="15"/>
      <c r="AG67" s="15"/>
      <c r="AH67" s="15"/>
      <c r="AI67" s="15"/>
      <c r="AJ67" s="15"/>
      <c r="AK67" s="15"/>
      <c r="AL67" s="15"/>
      <c r="AM67" s="15"/>
      <c r="AN67" s="15"/>
      <c r="AO67" s="17" t="s">
        <v>2622</v>
      </c>
      <c r="AP67" s="186">
        <v>1</v>
      </c>
      <c r="AQ67" s="187"/>
      <c r="AR67" s="85"/>
      <c r="AS67" s="77"/>
      <c r="AT67" s="77"/>
      <c r="AU67" s="39"/>
      <c r="AV67" s="43"/>
      <c r="AW67" s="141"/>
      <c r="AX67" s="141"/>
      <c r="AY67" s="39"/>
      <c r="AZ67" s="18">
        <f>ROUND(ROUND(ROUND(E62*AC67,0)*AP67,0)*(1+AT10),0)+(ROUND(ROUND(ROUND(K62*AC67,0)*AP67,0)*(1+AX10),0))+(ROUND(ROUND(R66*AC67,0)*AP67,0))</f>
        <v>680</v>
      </c>
      <c r="BA67" s="22"/>
    </row>
    <row r="68" spans="1:53" ht="17.100000000000001" customHeight="1">
      <c r="A68" s="4">
        <v>15</v>
      </c>
      <c r="B68" s="5">
        <v>1667</v>
      </c>
      <c r="C68" s="6" t="s">
        <v>1091</v>
      </c>
      <c r="D68" s="174"/>
      <c r="E68" s="180"/>
      <c r="F68" s="180"/>
      <c r="G68" s="180"/>
      <c r="H68" s="180"/>
      <c r="I68" s="160"/>
      <c r="J68" s="162"/>
      <c r="K68" s="163"/>
      <c r="L68" s="163"/>
      <c r="M68" s="163"/>
      <c r="N68" s="163"/>
      <c r="O68" s="172"/>
      <c r="P68" s="204" t="s">
        <v>578</v>
      </c>
      <c r="Q68" s="205"/>
      <c r="R68" s="205"/>
      <c r="S68" s="205"/>
      <c r="T68" s="205"/>
      <c r="U68" s="217"/>
      <c r="V68" s="11"/>
      <c r="W68" s="11"/>
      <c r="X68" s="11"/>
      <c r="Y68" s="11"/>
      <c r="Z68" s="21"/>
      <c r="AA68" s="21"/>
      <c r="AB68" s="11"/>
      <c r="AC68" s="36"/>
      <c r="AD68" s="37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1"/>
      <c r="AP68" s="32"/>
      <c r="AQ68" s="33"/>
      <c r="AR68" s="156"/>
      <c r="AS68" s="157"/>
      <c r="AT68" s="157"/>
      <c r="AU68" s="158"/>
      <c r="AV68" s="148"/>
      <c r="AW68" s="149"/>
      <c r="AX68" s="149"/>
      <c r="AY68" s="150"/>
      <c r="AZ68" s="296">
        <f>ROUND(E62*(1+AT10),0)+(ROUND(K62*(1+AX10),0))+(ROUND(R70,0))</f>
        <v>1054</v>
      </c>
      <c r="BA68" s="22"/>
    </row>
    <row r="69" spans="1:53" ht="17.100000000000001" customHeight="1">
      <c r="A69" s="4">
        <v>15</v>
      </c>
      <c r="B69" s="5">
        <v>1668</v>
      </c>
      <c r="C69" s="6" t="s">
        <v>1092</v>
      </c>
      <c r="D69" s="147"/>
      <c r="E69" s="180"/>
      <c r="F69" s="180"/>
      <c r="G69" s="180"/>
      <c r="H69" s="180"/>
      <c r="I69" s="160"/>
      <c r="J69" s="162"/>
      <c r="K69" s="163"/>
      <c r="L69" s="163"/>
      <c r="M69" s="163"/>
      <c r="N69" s="163"/>
      <c r="O69" s="172"/>
      <c r="P69" s="206"/>
      <c r="Q69" s="207"/>
      <c r="R69" s="207"/>
      <c r="S69" s="207"/>
      <c r="T69" s="207"/>
      <c r="U69" s="218"/>
      <c r="V69" s="14"/>
      <c r="W69" s="15"/>
      <c r="X69" s="15"/>
      <c r="Y69" s="15"/>
      <c r="Z69" s="24"/>
      <c r="AA69" s="24"/>
      <c r="AB69" s="80"/>
      <c r="AC69" s="80"/>
      <c r="AD69" s="83"/>
      <c r="AE69" s="35" t="s">
        <v>2636</v>
      </c>
      <c r="AF69" s="15"/>
      <c r="AG69" s="15"/>
      <c r="AH69" s="15"/>
      <c r="AI69" s="15"/>
      <c r="AJ69" s="15"/>
      <c r="AK69" s="15"/>
      <c r="AL69" s="15"/>
      <c r="AM69" s="15"/>
      <c r="AN69" s="15"/>
      <c r="AO69" s="17" t="s">
        <v>2622</v>
      </c>
      <c r="AP69" s="186">
        <v>1</v>
      </c>
      <c r="AQ69" s="187"/>
      <c r="AR69" s="156"/>
      <c r="AS69" s="157"/>
      <c r="AT69" s="157"/>
      <c r="AU69" s="158"/>
      <c r="AV69" s="148"/>
      <c r="AW69" s="149"/>
      <c r="AX69" s="149"/>
      <c r="AY69" s="150"/>
      <c r="AZ69" s="296">
        <f>ROUND(ROUND(E62*AP69,0)*(1+AT10),0)+(ROUND(ROUND(K62*AP69,0)*(1+AX10),0))+(ROUND(R70*AP69,0))</f>
        <v>1054</v>
      </c>
      <c r="BA69" s="22"/>
    </row>
    <row r="70" spans="1:53" ht="17.100000000000001" customHeight="1">
      <c r="A70" s="4">
        <v>15</v>
      </c>
      <c r="B70" s="5">
        <v>1669</v>
      </c>
      <c r="C70" s="6" t="s">
        <v>1813</v>
      </c>
      <c r="D70" s="139"/>
      <c r="E70" s="176"/>
      <c r="F70" s="176"/>
      <c r="G70" s="9"/>
      <c r="H70" s="111"/>
      <c r="I70" s="102"/>
      <c r="J70" s="19"/>
      <c r="K70" s="176"/>
      <c r="L70" s="176"/>
      <c r="M70" s="9"/>
      <c r="N70" s="111"/>
      <c r="O70" s="102"/>
      <c r="P70" s="109"/>
      <c r="Q70" s="104"/>
      <c r="R70" s="261">
        <v>243</v>
      </c>
      <c r="S70" s="261"/>
      <c r="T70" s="9" t="s">
        <v>394</v>
      </c>
      <c r="U70" s="104"/>
      <c r="V70" s="98" t="s">
        <v>2623</v>
      </c>
      <c r="W70" s="61"/>
      <c r="X70" s="61"/>
      <c r="Y70" s="61"/>
      <c r="Z70" s="61"/>
      <c r="AA70" s="61"/>
      <c r="AB70" s="9"/>
      <c r="AC70" s="19"/>
      <c r="AD70" s="39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31"/>
      <c r="AP70" s="32"/>
      <c r="AQ70" s="33"/>
      <c r="AR70" s="85"/>
      <c r="AS70" s="19"/>
      <c r="AT70" s="164"/>
      <c r="AU70" s="165"/>
      <c r="AV70" s="34"/>
      <c r="AW70" s="19"/>
      <c r="AX70" s="164"/>
      <c r="AY70" s="165"/>
      <c r="AZ70" s="296">
        <f>ROUND(ROUND(E62*AC71,0)*(1+AT10),0)+(ROUND(ROUND(K62*AC71,0)*(1+AX10),0))+(ROUND(R70*AC71,0))</f>
        <v>737</v>
      </c>
      <c r="BA70" s="22"/>
    </row>
    <row r="71" spans="1:53" ht="17.100000000000001" customHeight="1">
      <c r="A71" s="4">
        <v>15</v>
      </c>
      <c r="B71" s="5">
        <v>1670</v>
      </c>
      <c r="C71" s="6" t="s">
        <v>1814</v>
      </c>
      <c r="D71" s="44"/>
      <c r="E71" s="45"/>
      <c r="F71" s="45"/>
      <c r="G71" s="106"/>
      <c r="H71" s="106"/>
      <c r="I71" s="110"/>
      <c r="J71" s="106"/>
      <c r="K71" s="106"/>
      <c r="L71" s="106"/>
      <c r="M71" s="15"/>
      <c r="N71" s="135"/>
      <c r="O71" s="110"/>
      <c r="P71" s="46"/>
      <c r="Q71" s="135"/>
      <c r="R71" s="135"/>
      <c r="S71" s="135"/>
      <c r="T71" s="135"/>
      <c r="U71" s="136"/>
      <c r="V71" s="62" t="s">
        <v>2624</v>
      </c>
      <c r="W71" s="63"/>
      <c r="X71" s="63"/>
      <c r="Y71" s="63"/>
      <c r="Z71" s="63"/>
      <c r="AA71" s="63"/>
      <c r="AB71" s="17" t="s">
        <v>2622</v>
      </c>
      <c r="AC71" s="219">
        <v>0.7</v>
      </c>
      <c r="AD71" s="220"/>
      <c r="AE71" s="35" t="s">
        <v>2636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7" t="s">
        <v>2622</v>
      </c>
      <c r="AP71" s="186">
        <v>1</v>
      </c>
      <c r="AQ71" s="187"/>
      <c r="AR71" s="85"/>
      <c r="AS71" s="77"/>
      <c r="AT71" s="77"/>
      <c r="AU71" s="39"/>
      <c r="AV71" s="43"/>
      <c r="AW71" s="141"/>
      <c r="AX71" s="141"/>
      <c r="AY71" s="39"/>
      <c r="AZ71" s="18">
        <f>ROUND(ROUND(ROUND(E62*AC71,0)*AP71,0)*(1+AT10),0)+(ROUND(ROUND(ROUND(K62*AC71,0)*AP71,0)*(1+AX10),0))+(ROUND(ROUND(R70*AC71,0)*AP71,0))</f>
        <v>737</v>
      </c>
      <c r="BA71" s="22"/>
    </row>
    <row r="72" spans="1:53" ht="17.100000000000001" customHeight="1">
      <c r="A72" s="4">
        <v>15</v>
      </c>
      <c r="B72" s="5">
        <v>1671</v>
      </c>
      <c r="C72" s="6" t="s">
        <v>1093</v>
      </c>
      <c r="D72" s="188" t="s">
        <v>581</v>
      </c>
      <c r="E72" s="205"/>
      <c r="F72" s="205"/>
      <c r="G72" s="205"/>
      <c r="H72" s="205"/>
      <c r="I72" s="217"/>
      <c r="J72" s="192" t="s">
        <v>566</v>
      </c>
      <c r="K72" s="227"/>
      <c r="L72" s="227"/>
      <c r="M72" s="227"/>
      <c r="N72" s="227"/>
      <c r="O72" s="227"/>
      <c r="P72" s="204" t="s">
        <v>691</v>
      </c>
      <c r="Q72" s="205"/>
      <c r="R72" s="205"/>
      <c r="S72" s="205"/>
      <c r="T72" s="205"/>
      <c r="U72" s="217"/>
      <c r="V72" s="11"/>
      <c r="W72" s="11"/>
      <c r="X72" s="11"/>
      <c r="Y72" s="11"/>
      <c r="Z72" s="21"/>
      <c r="AA72" s="21"/>
      <c r="AB72" s="11"/>
      <c r="AC72" s="36"/>
      <c r="AD72" s="37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1"/>
      <c r="AP72" s="32"/>
      <c r="AQ72" s="33"/>
      <c r="AR72" s="156"/>
      <c r="AS72" s="157"/>
      <c r="AT72" s="157"/>
      <c r="AU72" s="158"/>
      <c r="AV72" s="148"/>
      <c r="AW72" s="149"/>
      <c r="AX72" s="149"/>
      <c r="AY72" s="150"/>
      <c r="AZ72" s="296">
        <f>ROUND(E74*(1+AT10),0)+(ROUND(K74*(1+AX10),0))+(ROUND(R74,0))</f>
        <v>1037</v>
      </c>
      <c r="BA72" s="22"/>
    </row>
    <row r="73" spans="1:53" ht="17.100000000000001" customHeight="1">
      <c r="A73" s="4">
        <v>15</v>
      </c>
      <c r="B73" s="5">
        <v>1672</v>
      </c>
      <c r="C73" s="6" t="s">
        <v>1094</v>
      </c>
      <c r="D73" s="206"/>
      <c r="E73" s="207"/>
      <c r="F73" s="207"/>
      <c r="G73" s="207"/>
      <c r="H73" s="207"/>
      <c r="I73" s="218"/>
      <c r="J73" s="228"/>
      <c r="K73" s="229"/>
      <c r="L73" s="229"/>
      <c r="M73" s="229"/>
      <c r="N73" s="229"/>
      <c r="O73" s="229"/>
      <c r="P73" s="206"/>
      <c r="Q73" s="207"/>
      <c r="R73" s="207"/>
      <c r="S73" s="207"/>
      <c r="T73" s="207"/>
      <c r="U73" s="218"/>
      <c r="V73" s="14"/>
      <c r="W73" s="15"/>
      <c r="X73" s="15"/>
      <c r="Y73" s="15"/>
      <c r="Z73" s="24"/>
      <c r="AA73" s="24"/>
      <c r="AB73" s="80"/>
      <c r="AC73" s="80"/>
      <c r="AD73" s="83"/>
      <c r="AE73" s="35" t="s">
        <v>2636</v>
      </c>
      <c r="AF73" s="15"/>
      <c r="AG73" s="15"/>
      <c r="AH73" s="15"/>
      <c r="AI73" s="15"/>
      <c r="AJ73" s="15"/>
      <c r="AK73" s="15"/>
      <c r="AL73" s="15"/>
      <c r="AM73" s="15"/>
      <c r="AN73" s="15"/>
      <c r="AO73" s="17" t="s">
        <v>2622</v>
      </c>
      <c r="AP73" s="186">
        <v>1</v>
      </c>
      <c r="AQ73" s="187"/>
      <c r="AR73" s="156"/>
      <c r="AS73" s="157"/>
      <c r="AT73" s="157"/>
      <c r="AU73" s="158"/>
      <c r="AV73" s="148"/>
      <c r="AW73" s="149"/>
      <c r="AX73" s="149"/>
      <c r="AY73" s="150"/>
      <c r="AZ73" s="296">
        <f>ROUND(ROUND(E74*AP73,0)*(1+AT10),0)+(ROUND(ROUND(K74*AP73,0)*(1+AX10),0))+(ROUND(R74*AP73,0))</f>
        <v>1037</v>
      </c>
      <c r="BA73" s="22"/>
    </row>
    <row r="74" spans="1:53" ht="17.100000000000001" customHeight="1">
      <c r="A74" s="4">
        <v>15</v>
      </c>
      <c r="B74" s="5">
        <v>1673</v>
      </c>
      <c r="C74" s="6" t="s">
        <v>1815</v>
      </c>
      <c r="D74" s="139"/>
      <c r="E74" s="261">
        <v>570</v>
      </c>
      <c r="F74" s="261"/>
      <c r="G74" s="9" t="s">
        <v>394</v>
      </c>
      <c r="H74" s="104"/>
      <c r="I74" s="102"/>
      <c r="J74" s="19"/>
      <c r="K74" s="261">
        <v>81</v>
      </c>
      <c r="L74" s="261"/>
      <c r="M74" s="9" t="s">
        <v>394</v>
      </c>
      <c r="N74" s="104"/>
      <c r="O74" s="104"/>
      <c r="P74" s="109"/>
      <c r="Q74" s="104"/>
      <c r="R74" s="261">
        <v>81</v>
      </c>
      <c r="S74" s="261"/>
      <c r="T74" s="9" t="s">
        <v>394</v>
      </c>
      <c r="U74" s="104"/>
      <c r="V74" s="98" t="s">
        <v>2623</v>
      </c>
      <c r="W74" s="61"/>
      <c r="X74" s="61"/>
      <c r="Y74" s="61"/>
      <c r="Z74" s="61"/>
      <c r="AA74" s="61"/>
      <c r="AB74" s="9"/>
      <c r="AC74" s="19"/>
      <c r="AD74" s="39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1"/>
      <c r="AP74" s="32"/>
      <c r="AQ74" s="33"/>
      <c r="AR74" s="85"/>
      <c r="AS74" s="19"/>
      <c r="AT74" s="164"/>
      <c r="AU74" s="165"/>
      <c r="AV74" s="34"/>
      <c r="AW74" s="19"/>
      <c r="AX74" s="164"/>
      <c r="AY74" s="165"/>
      <c r="AZ74" s="296">
        <f>ROUND(ROUND(E74*AC75,0)*(1+AT10),0)+(ROUND(ROUND(K74*AC75,0)*(1+AX10),0))+(ROUND(R74*AC75,0))</f>
        <v>727</v>
      </c>
      <c r="BA74" s="22"/>
    </row>
    <row r="75" spans="1:53" ht="17.100000000000001" customHeight="1">
      <c r="A75" s="4">
        <v>15</v>
      </c>
      <c r="B75" s="5">
        <v>1674</v>
      </c>
      <c r="C75" s="6" t="s">
        <v>1816</v>
      </c>
      <c r="D75" s="139"/>
      <c r="E75" s="140"/>
      <c r="F75" s="140"/>
      <c r="G75" s="111"/>
      <c r="H75" s="111"/>
      <c r="I75" s="102"/>
      <c r="J75" s="111"/>
      <c r="K75" s="111"/>
      <c r="L75" s="111"/>
      <c r="M75" s="9"/>
      <c r="N75" s="141"/>
      <c r="O75" s="102"/>
      <c r="P75" s="46"/>
      <c r="Q75" s="135"/>
      <c r="R75" s="135"/>
      <c r="S75" s="135"/>
      <c r="T75" s="135"/>
      <c r="U75" s="136"/>
      <c r="V75" s="62" t="s">
        <v>2624</v>
      </c>
      <c r="W75" s="63"/>
      <c r="X75" s="63"/>
      <c r="Y75" s="63"/>
      <c r="Z75" s="63"/>
      <c r="AA75" s="63"/>
      <c r="AB75" s="17" t="s">
        <v>2622</v>
      </c>
      <c r="AC75" s="219">
        <v>0.7</v>
      </c>
      <c r="AD75" s="220"/>
      <c r="AE75" s="35" t="s">
        <v>2636</v>
      </c>
      <c r="AF75" s="15"/>
      <c r="AG75" s="15"/>
      <c r="AH75" s="15"/>
      <c r="AI75" s="15"/>
      <c r="AJ75" s="15"/>
      <c r="AK75" s="15"/>
      <c r="AL75" s="15"/>
      <c r="AM75" s="15"/>
      <c r="AN75" s="15"/>
      <c r="AO75" s="17" t="s">
        <v>2622</v>
      </c>
      <c r="AP75" s="186">
        <v>1</v>
      </c>
      <c r="AQ75" s="187"/>
      <c r="AR75" s="85"/>
      <c r="AS75" s="77"/>
      <c r="AT75" s="77"/>
      <c r="AU75" s="39"/>
      <c r="AV75" s="43"/>
      <c r="AW75" s="141"/>
      <c r="AX75" s="141"/>
      <c r="AY75" s="39"/>
      <c r="AZ75" s="18">
        <f>ROUND(ROUND(ROUND(E74*AC75,0)*AP75,0)*(1+AT10),0)+(ROUND(ROUND(ROUND(K74*AC75,0)*AP75,0)*(1+AX10),0))+(ROUND(ROUND(R74*AC75,0)*AP75,0))</f>
        <v>727</v>
      </c>
      <c r="BA75" s="22"/>
    </row>
    <row r="76" spans="1:53" ht="17.100000000000001" customHeight="1">
      <c r="A76" s="4">
        <v>15</v>
      </c>
      <c r="B76" s="5">
        <v>1675</v>
      </c>
      <c r="C76" s="6" t="s">
        <v>1095</v>
      </c>
      <c r="D76" s="174"/>
      <c r="E76" s="180"/>
      <c r="F76" s="180"/>
      <c r="G76" s="180"/>
      <c r="H76" s="180"/>
      <c r="I76" s="160"/>
      <c r="J76" s="162"/>
      <c r="K76" s="163"/>
      <c r="L76" s="163"/>
      <c r="M76" s="163"/>
      <c r="N76" s="163"/>
      <c r="O76" s="172"/>
      <c r="P76" s="204" t="s">
        <v>575</v>
      </c>
      <c r="Q76" s="205"/>
      <c r="R76" s="205"/>
      <c r="S76" s="205"/>
      <c r="T76" s="205"/>
      <c r="U76" s="217"/>
      <c r="V76" s="11"/>
      <c r="W76" s="11"/>
      <c r="X76" s="11"/>
      <c r="Y76" s="11"/>
      <c r="Z76" s="21"/>
      <c r="AA76" s="21"/>
      <c r="AB76" s="11"/>
      <c r="AC76" s="36"/>
      <c r="AD76" s="37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31"/>
      <c r="AP76" s="32"/>
      <c r="AQ76" s="33"/>
      <c r="AR76" s="156"/>
      <c r="AS76" s="157"/>
      <c r="AT76" s="157"/>
      <c r="AU76" s="158"/>
      <c r="AV76" s="148"/>
      <c r="AW76" s="149"/>
      <c r="AX76" s="149"/>
      <c r="AY76" s="150"/>
      <c r="AZ76" s="296">
        <f>ROUND(E74*(1+AT10),0)+(ROUND(K74*(1+AX10),0))+(ROUND(R78,0))</f>
        <v>1118</v>
      </c>
      <c r="BA76" s="22"/>
    </row>
    <row r="77" spans="1:53" ht="17.100000000000001" customHeight="1">
      <c r="A77" s="4">
        <v>15</v>
      </c>
      <c r="B77" s="5">
        <v>1676</v>
      </c>
      <c r="C77" s="6" t="s">
        <v>1096</v>
      </c>
      <c r="D77" s="147"/>
      <c r="E77" s="180"/>
      <c r="F77" s="180"/>
      <c r="G77" s="180"/>
      <c r="H77" s="180"/>
      <c r="I77" s="160"/>
      <c r="J77" s="162"/>
      <c r="K77" s="163"/>
      <c r="L77" s="163"/>
      <c r="M77" s="163"/>
      <c r="N77" s="163"/>
      <c r="O77" s="172"/>
      <c r="P77" s="206"/>
      <c r="Q77" s="207"/>
      <c r="R77" s="207"/>
      <c r="S77" s="207"/>
      <c r="T77" s="207"/>
      <c r="U77" s="218"/>
      <c r="V77" s="14"/>
      <c r="W77" s="15"/>
      <c r="X77" s="15"/>
      <c r="Y77" s="15"/>
      <c r="Z77" s="24"/>
      <c r="AA77" s="24"/>
      <c r="AB77" s="80"/>
      <c r="AC77" s="80"/>
      <c r="AD77" s="83"/>
      <c r="AE77" s="35" t="s">
        <v>2636</v>
      </c>
      <c r="AF77" s="15"/>
      <c r="AG77" s="15"/>
      <c r="AH77" s="15"/>
      <c r="AI77" s="15"/>
      <c r="AJ77" s="15"/>
      <c r="AK77" s="15"/>
      <c r="AL77" s="15"/>
      <c r="AM77" s="15"/>
      <c r="AN77" s="15"/>
      <c r="AO77" s="17" t="s">
        <v>2622</v>
      </c>
      <c r="AP77" s="186">
        <v>1</v>
      </c>
      <c r="AQ77" s="187"/>
      <c r="AR77" s="156"/>
      <c r="AS77" s="157"/>
      <c r="AT77" s="157"/>
      <c r="AU77" s="158"/>
      <c r="AV77" s="148"/>
      <c r="AW77" s="149"/>
      <c r="AX77" s="149"/>
      <c r="AY77" s="150"/>
      <c r="AZ77" s="296">
        <f>ROUND(ROUND(E74*AP77,0)*(1+AT10),0)+(ROUND(ROUND(K74*AP77,0)*(1+AX10),0))+(ROUND(R78*AP77,0))</f>
        <v>1118</v>
      </c>
      <c r="BA77" s="22"/>
    </row>
    <row r="78" spans="1:53" ht="17.100000000000001" customHeight="1">
      <c r="A78" s="4">
        <v>15</v>
      </c>
      <c r="B78" s="5">
        <v>1677</v>
      </c>
      <c r="C78" s="6" t="s">
        <v>1817</v>
      </c>
      <c r="D78" s="139"/>
      <c r="E78" s="176"/>
      <c r="F78" s="176"/>
      <c r="G78" s="9"/>
      <c r="H78" s="111"/>
      <c r="I78" s="102"/>
      <c r="J78" s="19"/>
      <c r="K78" s="176"/>
      <c r="L78" s="176"/>
      <c r="M78" s="9"/>
      <c r="N78" s="111"/>
      <c r="O78" s="102"/>
      <c r="P78" s="109"/>
      <c r="Q78" s="104"/>
      <c r="R78" s="261">
        <v>162</v>
      </c>
      <c r="S78" s="261"/>
      <c r="T78" s="9" t="s">
        <v>394</v>
      </c>
      <c r="U78" s="104"/>
      <c r="V78" s="98" t="s">
        <v>2623</v>
      </c>
      <c r="W78" s="61"/>
      <c r="X78" s="61"/>
      <c r="Y78" s="61"/>
      <c r="Z78" s="61"/>
      <c r="AA78" s="61"/>
      <c r="AB78" s="9"/>
      <c r="AC78" s="19"/>
      <c r="AD78" s="39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31"/>
      <c r="AP78" s="32"/>
      <c r="AQ78" s="33"/>
      <c r="AR78" s="85"/>
      <c r="AS78" s="19"/>
      <c r="AT78" s="164"/>
      <c r="AU78" s="165"/>
      <c r="AV78" s="34"/>
      <c r="AW78" s="19"/>
      <c r="AX78" s="164"/>
      <c r="AY78" s="165"/>
      <c r="AZ78" s="296">
        <f>ROUND(ROUND(E74*AC79,0)*(1+AT10),0)+(ROUND(ROUND(K74*AC79,0)*(1+AX10),0))+(ROUND(R78*AC79,0))</f>
        <v>783</v>
      </c>
      <c r="BA78" s="22"/>
    </row>
    <row r="79" spans="1:53" ht="17.100000000000001" customHeight="1">
      <c r="A79" s="4">
        <v>15</v>
      </c>
      <c r="B79" s="5">
        <v>1678</v>
      </c>
      <c r="C79" s="6" t="s">
        <v>1818</v>
      </c>
      <c r="D79" s="44"/>
      <c r="E79" s="45"/>
      <c r="F79" s="45"/>
      <c r="G79" s="106"/>
      <c r="H79" s="106"/>
      <c r="I79" s="110"/>
      <c r="J79" s="106"/>
      <c r="K79" s="106"/>
      <c r="L79" s="106"/>
      <c r="M79" s="15"/>
      <c r="N79" s="135"/>
      <c r="O79" s="110"/>
      <c r="P79" s="46"/>
      <c r="Q79" s="135"/>
      <c r="R79" s="135"/>
      <c r="S79" s="135"/>
      <c r="T79" s="135"/>
      <c r="U79" s="136"/>
      <c r="V79" s="62" t="s">
        <v>2624</v>
      </c>
      <c r="W79" s="63"/>
      <c r="X79" s="63"/>
      <c r="Y79" s="63"/>
      <c r="Z79" s="63"/>
      <c r="AA79" s="63"/>
      <c r="AB79" s="17" t="s">
        <v>2622</v>
      </c>
      <c r="AC79" s="219">
        <v>0.7</v>
      </c>
      <c r="AD79" s="220"/>
      <c r="AE79" s="35" t="s">
        <v>2636</v>
      </c>
      <c r="AF79" s="15"/>
      <c r="AG79" s="15"/>
      <c r="AH79" s="15"/>
      <c r="AI79" s="15"/>
      <c r="AJ79" s="15"/>
      <c r="AK79" s="15"/>
      <c r="AL79" s="15"/>
      <c r="AM79" s="15"/>
      <c r="AN79" s="15"/>
      <c r="AO79" s="17" t="s">
        <v>2622</v>
      </c>
      <c r="AP79" s="186">
        <v>1</v>
      </c>
      <c r="AQ79" s="187"/>
      <c r="AR79" s="85"/>
      <c r="AS79" s="77"/>
      <c r="AT79" s="77"/>
      <c r="AU79" s="39"/>
      <c r="AV79" s="43"/>
      <c r="AW79" s="141"/>
      <c r="AX79" s="141"/>
      <c r="AY79" s="39"/>
      <c r="AZ79" s="18">
        <f>ROUND(ROUND(ROUND(E74*AC79,0)*AP79,0)*(1+AT10),0)+(ROUND(ROUND(ROUND(K74*AC79,0)*AP79,0)*(1+AX10),0))+(ROUND(ROUND(R78*AC79,0)*AP79,0))</f>
        <v>783</v>
      </c>
      <c r="BA79" s="22"/>
    </row>
    <row r="80" spans="1:53" ht="17.100000000000001" customHeight="1">
      <c r="A80" s="4">
        <v>15</v>
      </c>
      <c r="B80" s="5">
        <v>1679</v>
      </c>
      <c r="C80" s="6" t="s">
        <v>1097</v>
      </c>
      <c r="D80" s="188" t="s">
        <v>582</v>
      </c>
      <c r="E80" s="205"/>
      <c r="F80" s="205"/>
      <c r="G80" s="205"/>
      <c r="H80" s="205"/>
      <c r="I80" s="217"/>
      <c r="J80" s="192" t="s">
        <v>566</v>
      </c>
      <c r="K80" s="227"/>
      <c r="L80" s="227"/>
      <c r="M80" s="227"/>
      <c r="N80" s="227"/>
      <c r="O80" s="227"/>
      <c r="P80" s="204" t="s">
        <v>691</v>
      </c>
      <c r="Q80" s="205"/>
      <c r="R80" s="205"/>
      <c r="S80" s="205"/>
      <c r="T80" s="205"/>
      <c r="U80" s="217"/>
      <c r="V80" s="11"/>
      <c r="W80" s="11"/>
      <c r="X80" s="11"/>
      <c r="Y80" s="11"/>
      <c r="Z80" s="21"/>
      <c r="AA80" s="21"/>
      <c r="AB80" s="11"/>
      <c r="AC80" s="36"/>
      <c r="AD80" s="37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31"/>
      <c r="AP80" s="32"/>
      <c r="AQ80" s="33"/>
      <c r="AR80" s="156"/>
      <c r="AS80" s="157"/>
      <c r="AT80" s="157"/>
      <c r="AU80" s="158"/>
      <c r="AV80" s="148"/>
      <c r="AW80" s="149"/>
      <c r="AX80" s="149"/>
      <c r="AY80" s="150"/>
      <c r="AZ80" s="296">
        <f>ROUND(E82*(1+AT10),0)+(ROUND(K82*(1+AX10),0))+(ROUND(R82,0))</f>
        <v>1159</v>
      </c>
      <c r="BA80" s="22"/>
    </row>
    <row r="81" spans="1:53" ht="17.100000000000001" customHeight="1">
      <c r="A81" s="4">
        <v>15</v>
      </c>
      <c r="B81" s="5">
        <v>1680</v>
      </c>
      <c r="C81" s="6" t="s">
        <v>1098</v>
      </c>
      <c r="D81" s="206"/>
      <c r="E81" s="207"/>
      <c r="F81" s="207"/>
      <c r="G81" s="207"/>
      <c r="H81" s="207"/>
      <c r="I81" s="218"/>
      <c r="J81" s="228"/>
      <c r="K81" s="229"/>
      <c r="L81" s="229"/>
      <c r="M81" s="229"/>
      <c r="N81" s="229"/>
      <c r="O81" s="229"/>
      <c r="P81" s="206"/>
      <c r="Q81" s="207"/>
      <c r="R81" s="207"/>
      <c r="S81" s="207"/>
      <c r="T81" s="207"/>
      <c r="U81" s="218"/>
      <c r="V81" s="14"/>
      <c r="W81" s="15"/>
      <c r="X81" s="15"/>
      <c r="Y81" s="15"/>
      <c r="Z81" s="24"/>
      <c r="AA81" s="24"/>
      <c r="AB81" s="80"/>
      <c r="AC81" s="80"/>
      <c r="AD81" s="83"/>
      <c r="AE81" s="35" t="s">
        <v>2636</v>
      </c>
      <c r="AF81" s="15"/>
      <c r="AG81" s="15"/>
      <c r="AH81" s="15"/>
      <c r="AI81" s="15"/>
      <c r="AJ81" s="15"/>
      <c r="AK81" s="15"/>
      <c r="AL81" s="15"/>
      <c r="AM81" s="15"/>
      <c r="AN81" s="15"/>
      <c r="AO81" s="17" t="s">
        <v>2622</v>
      </c>
      <c r="AP81" s="186">
        <v>1</v>
      </c>
      <c r="AQ81" s="187"/>
      <c r="AR81" s="156"/>
      <c r="AS81" s="157"/>
      <c r="AT81" s="157"/>
      <c r="AU81" s="158"/>
      <c r="AV81" s="148"/>
      <c r="AW81" s="149"/>
      <c r="AX81" s="149"/>
      <c r="AY81" s="150"/>
      <c r="AZ81" s="296">
        <f>ROUND(ROUND(E82*AP81,0)*(1+AT10),0)+(ROUND(ROUND(K82*AP81,0)*(1+AX10),0))+(ROUND(R82*AP81,0))</f>
        <v>1159</v>
      </c>
      <c r="BA81" s="22"/>
    </row>
    <row r="82" spans="1:53" ht="17.100000000000001" customHeight="1">
      <c r="A82" s="4">
        <v>15</v>
      </c>
      <c r="B82" s="5">
        <v>1681</v>
      </c>
      <c r="C82" s="6" t="s">
        <v>1819</v>
      </c>
      <c r="D82" s="139"/>
      <c r="E82" s="261">
        <v>651</v>
      </c>
      <c r="F82" s="261"/>
      <c r="G82" s="9" t="s">
        <v>394</v>
      </c>
      <c r="H82" s="104"/>
      <c r="I82" s="102"/>
      <c r="J82" s="19"/>
      <c r="K82" s="261">
        <v>81</v>
      </c>
      <c r="L82" s="261"/>
      <c r="M82" s="9" t="s">
        <v>394</v>
      </c>
      <c r="N82" s="104"/>
      <c r="O82" s="104"/>
      <c r="P82" s="109"/>
      <c r="Q82" s="104"/>
      <c r="R82" s="261">
        <v>81</v>
      </c>
      <c r="S82" s="261"/>
      <c r="T82" s="9" t="s">
        <v>394</v>
      </c>
      <c r="U82" s="104"/>
      <c r="V82" s="98" t="s">
        <v>2623</v>
      </c>
      <c r="W82" s="61"/>
      <c r="X82" s="61"/>
      <c r="Y82" s="61"/>
      <c r="Z82" s="61"/>
      <c r="AA82" s="61"/>
      <c r="AB82" s="9"/>
      <c r="AC82" s="19"/>
      <c r="AD82" s="39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31"/>
      <c r="AP82" s="32"/>
      <c r="AQ82" s="33"/>
      <c r="AR82" s="85"/>
      <c r="AS82" s="19"/>
      <c r="AT82" s="164"/>
      <c r="AU82" s="165"/>
      <c r="AV82" s="34"/>
      <c r="AW82" s="19"/>
      <c r="AX82" s="164"/>
      <c r="AY82" s="165"/>
      <c r="AZ82" s="296">
        <f>ROUND(ROUND(E82*AC83,0)*(1+AT10),0)+(ROUND(ROUND(K82*AC83,0)*(1+AX10),0))+(ROUND(R82*AC83,0))</f>
        <v>812</v>
      </c>
      <c r="BA82" s="22"/>
    </row>
    <row r="83" spans="1:53" ht="17.100000000000001" customHeight="1">
      <c r="A83" s="4">
        <v>15</v>
      </c>
      <c r="B83" s="5">
        <v>1682</v>
      </c>
      <c r="C83" s="6" t="s">
        <v>1820</v>
      </c>
      <c r="D83" s="44"/>
      <c r="E83" s="45"/>
      <c r="F83" s="45"/>
      <c r="G83" s="106"/>
      <c r="H83" s="106"/>
      <c r="I83" s="110"/>
      <c r="J83" s="106"/>
      <c r="K83" s="106"/>
      <c r="L83" s="106"/>
      <c r="M83" s="15"/>
      <c r="N83" s="135"/>
      <c r="O83" s="110"/>
      <c r="P83" s="46"/>
      <c r="Q83" s="135"/>
      <c r="R83" s="135"/>
      <c r="S83" s="135"/>
      <c r="T83" s="135"/>
      <c r="U83" s="136"/>
      <c r="V83" s="62" t="s">
        <v>2624</v>
      </c>
      <c r="W83" s="63"/>
      <c r="X83" s="63"/>
      <c r="Y83" s="63"/>
      <c r="Z83" s="63"/>
      <c r="AA83" s="63"/>
      <c r="AB83" s="17" t="s">
        <v>2622</v>
      </c>
      <c r="AC83" s="219">
        <v>0.7</v>
      </c>
      <c r="AD83" s="220"/>
      <c r="AE83" s="35" t="s">
        <v>2636</v>
      </c>
      <c r="AF83" s="15"/>
      <c r="AG83" s="15"/>
      <c r="AH83" s="15"/>
      <c r="AI83" s="15"/>
      <c r="AJ83" s="15"/>
      <c r="AK83" s="15"/>
      <c r="AL83" s="15"/>
      <c r="AM83" s="15"/>
      <c r="AN83" s="15"/>
      <c r="AO83" s="17" t="s">
        <v>2622</v>
      </c>
      <c r="AP83" s="186">
        <v>1</v>
      </c>
      <c r="AQ83" s="187"/>
      <c r="AR83" s="79"/>
      <c r="AS83" s="80"/>
      <c r="AT83" s="80"/>
      <c r="AU83" s="52"/>
      <c r="AV83" s="46"/>
      <c r="AW83" s="135"/>
      <c r="AX83" s="135"/>
      <c r="AY83" s="52"/>
      <c r="AZ83" s="18">
        <f>ROUND(ROUND(ROUND(E82*AC83,0)*AP83,0)*(1+AT10),0)+(ROUND(ROUND(ROUND(K82*AC83,0)*AP83,0)*(1+AX10),0))+(ROUND(ROUND(R82*AC83,0)*AP83,0))</f>
        <v>812</v>
      </c>
      <c r="BA83" s="183"/>
    </row>
    <row r="84" spans="1:53" ht="17.100000000000001" customHeight="1">
      <c r="A84" s="72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53" ht="17.100000000000001" customHeight="1">
      <c r="A85" s="20"/>
      <c r="B85" s="20"/>
      <c r="C85" s="9"/>
      <c r="D85" s="9"/>
      <c r="E85" s="9"/>
      <c r="F85" s="9"/>
      <c r="G85" s="9"/>
      <c r="H85" s="9"/>
      <c r="K85" s="78"/>
      <c r="L85" s="9"/>
      <c r="M85" s="9"/>
      <c r="N85" s="9"/>
      <c r="O85" s="77"/>
      <c r="P85" s="77"/>
      <c r="T85" s="77"/>
      <c r="U85" s="77"/>
      <c r="V85" s="77"/>
      <c r="W85" s="77"/>
      <c r="X85" s="77"/>
      <c r="Y85" s="77"/>
      <c r="Z85" s="9"/>
      <c r="AA85" s="9"/>
      <c r="AB85" s="9"/>
      <c r="AC85" s="9"/>
      <c r="AD85" s="9"/>
      <c r="AE85" s="19"/>
      <c r="AF85" s="9"/>
      <c r="AG85" s="141"/>
      <c r="AH85" s="23"/>
      <c r="AI85" s="9"/>
      <c r="AJ85" s="9"/>
      <c r="AK85" s="9"/>
      <c r="AL85" s="141"/>
      <c r="AM85" s="23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7"/>
      <c r="BA85" s="77"/>
    </row>
    <row r="86" spans="1:53" ht="17.100000000000001" customHeight="1">
      <c r="A86" s="20"/>
      <c r="B86" s="20"/>
      <c r="C86" s="9"/>
      <c r="D86" s="9"/>
      <c r="E86" s="9"/>
      <c r="F86" s="9"/>
      <c r="G86" s="9"/>
      <c r="H86" s="9"/>
      <c r="I86" s="77"/>
      <c r="J86" s="77"/>
      <c r="K86" s="19"/>
      <c r="L86" s="9"/>
      <c r="M86" s="9"/>
      <c r="N86" s="9"/>
      <c r="O86" s="77"/>
      <c r="P86" s="77"/>
      <c r="Q86" s="141"/>
      <c r="R86" s="141"/>
      <c r="S86" s="19"/>
      <c r="T86" s="77"/>
      <c r="U86" s="77"/>
      <c r="V86" s="77"/>
      <c r="W86" s="77"/>
      <c r="X86" s="77"/>
      <c r="Y86" s="77"/>
      <c r="Z86" s="9"/>
      <c r="AA86" s="9"/>
      <c r="AB86" s="9"/>
      <c r="AC86" s="9"/>
      <c r="AD86" s="9"/>
      <c r="AE86" s="19"/>
      <c r="AF86" s="9"/>
      <c r="AG86" s="19"/>
      <c r="AH86" s="23"/>
      <c r="AI86" s="9"/>
      <c r="AJ86" s="9"/>
      <c r="AK86" s="9"/>
      <c r="AL86" s="141"/>
      <c r="AM86" s="23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7"/>
      <c r="BA86" s="77"/>
    </row>
    <row r="87" spans="1:53" ht="17.100000000000001" customHeight="1">
      <c r="A87" s="20"/>
      <c r="B87" s="2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9"/>
      <c r="AA87" s="9"/>
      <c r="AB87" s="9"/>
      <c r="AC87" s="9"/>
      <c r="AD87" s="9"/>
      <c r="AE87" s="19"/>
      <c r="AF87" s="9"/>
      <c r="AG87" s="19"/>
      <c r="AH87" s="23"/>
      <c r="AI87" s="9"/>
      <c r="AJ87" s="9"/>
      <c r="AK87" s="9"/>
      <c r="AL87" s="8"/>
      <c r="AM87" s="8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27"/>
      <c r="BA87" s="77"/>
    </row>
    <row r="88" spans="1:53" ht="17.100000000000001" customHeight="1">
      <c r="A88" s="20"/>
      <c r="B88" s="20"/>
      <c r="C88" s="9"/>
      <c r="D88" s="9"/>
      <c r="E88" s="9"/>
      <c r="F88" s="9"/>
      <c r="G88" s="9"/>
      <c r="H88" s="9"/>
      <c r="I88" s="9"/>
      <c r="J88" s="9"/>
      <c r="K88" s="9"/>
      <c r="L88" s="78"/>
      <c r="M88" s="78"/>
      <c r="N88" s="78"/>
      <c r="S88" s="77"/>
      <c r="T88" s="77"/>
      <c r="U88" s="77"/>
      <c r="V88" s="77"/>
      <c r="W88" s="77"/>
      <c r="X88" s="77"/>
      <c r="Y88" s="77"/>
      <c r="Z88" s="9"/>
      <c r="AA88" s="9"/>
      <c r="AB88" s="9"/>
      <c r="AC88" s="9"/>
      <c r="AD88" s="28"/>
      <c r="AE88" s="84"/>
      <c r="AF88" s="77"/>
      <c r="AG88" s="84"/>
      <c r="AH88" s="23"/>
      <c r="AI88" s="9"/>
      <c r="AJ88" s="9"/>
      <c r="AK88" s="9"/>
      <c r="AL88" s="141"/>
      <c r="AM88" s="23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7"/>
      <c r="BA88" s="77"/>
    </row>
    <row r="89" spans="1:53" ht="17.100000000000001" customHeight="1">
      <c r="A89" s="20"/>
      <c r="B89" s="20"/>
      <c r="C89" s="9"/>
      <c r="D89" s="9"/>
      <c r="E89" s="9"/>
      <c r="F89" s="9"/>
      <c r="G89" s="9"/>
      <c r="H89" s="9"/>
      <c r="I89" s="9"/>
      <c r="J89" s="9"/>
      <c r="K89" s="9"/>
      <c r="L89" s="78"/>
      <c r="M89" s="78"/>
      <c r="N89" s="78"/>
      <c r="S89" s="77"/>
      <c r="T89" s="77"/>
      <c r="U89" s="77"/>
      <c r="V89" s="77"/>
      <c r="W89" s="77"/>
      <c r="X89" s="77"/>
      <c r="Y89" s="77"/>
      <c r="Z89" s="9"/>
      <c r="AA89" s="9"/>
      <c r="AB89" s="9"/>
      <c r="AC89" s="9"/>
      <c r="AD89" s="19"/>
      <c r="AE89" s="141"/>
      <c r="AF89" s="9"/>
      <c r="AG89" s="19"/>
      <c r="AH89" s="23"/>
      <c r="AI89" s="9"/>
      <c r="AJ89" s="9"/>
      <c r="AK89" s="9"/>
      <c r="AL89" s="141"/>
      <c r="AM89" s="23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7"/>
      <c r="BA89" s="77"/>
    </row>
    <row r="90" spans="1:53" ht="17.100000000000001" customHeight="1">
      <c r="A90" s="20"/>
      <c r="B90" s="20"/>
      <c r="C90" s="9"/>
      <c r="D90" s="9"/>
      <c r="E90" s="9"/>
      <c r="F90" s="9"/>
      <c r="G90" s="9"/>
      <c r="H90" s="9"/>
      <c r="I90" s="9"/>
      <c r="J90" s="9"/>
      <c r="K90" s="9"/>
      <c r="L90" s="78"/>
      <c r="M90" s="78"/>
      <c r="N90" s="78"/>
      <c r="S90" s="77"/>
      <c r="T90" s="77"/>
      <c r="U90" s="77"/>
      <c r="V90" s="77"/>
      <c r="W90" s="77"/>
      <c r="X90" s="77"/>
      <c r="Y90" s="77"/>
      <c r="Z90" s="9"/>
      <c r="AA90" s="9"/>
      <c r="AB90" s="9"/>
      <c r="AC90" s="9"/>
      <c r="AD90" s="9"/>
      <c r="AE90" s="19"/>
      <c r="AF90" s="9"/>
      <c r="AG90" s="19"/>
      <c r="AH90" s="23"/>
      <c r="AI90" s="9"/>
      <c r="AJ90" s="9"/>
      <c r="AK90" s="9"/>
      <c r="AL90" s="8"/>
      <c r="AM90" s="8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27"/>
      <c r="BA90" s="77"/>
    </row>
    <row r="91" spans="1:53" ht="17.100000000000001" customHeight="1">
      <c r="A91" s="20"/>
      <c r="B91" s="20"/>
      <c r="C91" s="9"/>
      <c r="D91" s="9"/>
      <c r="E91" s="9"/>
      <c r="F91" s="9"/>
      <c r="G91" s="9"/>
      <c r="H91" s="9"/>
      <c r="I91" s="9"/>
      <c r="J91" s="9"/>
      <c r="K91" s="9"/>
      <c r="L91" s="78"/>
      <c r="M91" s="78"/>
      <c r="N91" s="78"/>
      <c r="S91" s="77"/>
      <c r="T91" s="77"/>
      <c r="U91" s="77"/>
      <c r="V91" s="77"/>
      <c r="W91" s="77"/>
      <c r="X91" s="77"/>
      <c r="Y91" s="77"/>
      <c r="Z91" s="9"/>
      <c r="AA91" s="9"/>
      <c r="AB91" s="9"/>
      <c r="AC91" s="9"/>
      <c r="AD91" s="9"/>
      <c r="AE91" s="19"/>
      <c r="AF91" s="9"/>
      <c r="AG91" s="141"/>
      <c r="AH91" s="23"/>
      <c r="AI91" s="9"/>
      <c r="AJ91" s="9"/>
      <c r="AK91" s="9"/>
      <c r="AL91" s="141"/>
      <c r="AM91" s="23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7"/>
      <c r="BA91" s="77"/>
    </row>
    <row r="92" spans="1:53" ht="17.100000000000001" customHeight="1"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53" ht="17.100000000000001" customHeight="1"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53" ht="17.100000000000001" customHeight="1"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53" ht="17.100000000000001" customHeight="1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53" ht="17.100000000000001" customHeight="1"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5:25" ht="17.100000000000001" customHeight="1"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5:25" ht="17.100000000000001" customHeight="1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5:25" ht="17.100000000000001" customHeight="1"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</sheetData>
  <mergeCells count="138">
    <mergeCell ref="E42:F42"/>
    <mergeCell ref="K42:L42"/>
    <mergeCell ref="AX10:AY10"/>
    <mergeCell ref="AT10:AU10"/>
    <mergeCell ref="AC39:AD39"/>
    <mergeCell ref="AP39:AQ39"/>
    <mergeCell ref="D40:I41"/>
    <mergeCell ref="J40:O41"/>
    <mergeCell ref="AC35:AD35"/>
    <mergeCell ref="P40:U41"/>
    <mergeCell ref="AP41:AQ41"/>
    <mergeCell ref="AP35:AQ35"/>
    <mergeCell ref="P36:U37"/>
    <mergeCell ref="AP37:AQ37"/>
    <mergeCell ref="R38:S38"/>
    <mergeCell ref="E34:F34"/>
    <mergeCell ref="E22:F22"/>
    <mergeCell ref="K22:L22"/>
    <mergeCell ref="D32:I33"/>
    <mergeCell ref="J32:O33"/>
    <mergeCell ref="K34:L34"/>
    <mergeCell ref="AV8:AY9"/>
    <mergeCell ref="R42:S42"/>
    <mergeCell ref="AR8:AU9"/>
    <mergeCell ref="AP9:AQ9"/>
    <mergeCell ref="AP11:AQ11"/>
    <mergeCell ref="R10:S10"/>
    <mergeCell ref="AP27:AQ27"/>
    <mergeCell ref="AP19:AQ19"/>
    <mergeCell ref="AP17:AQ17"/>
    <mergeCell ref="P8:U9"/>
    <mergeCell ref="AC15:AD15"/>
    <mergeCell ref="R18:S18"/>
    <mergeCell ref="R26:S26"/>
    <mergeCell ref="AC27:AD27"/>
    <mergeCell ref="P28:U29"/>
    <mergeCell ref="AP29:AQ29"/>
    <mergeCell ref="R30:S30"/>
    <mergeCell ref="AC31:AD31"/>
    <mergeCell ref="AP31:AQ31"/>
    <mergeCell ref="P32:U33"/>
    <mergeCell ref="AP33:AQ33"/>
    <mergeCell ref="R34:S34"/>
    <mergeCell ref="Z6:AC6"/>
    <mergeCell ref="AC23:AD23"/>
    <mergeCell ref="AP23:AQ23"/>
    <mergeCell ref="P24:U25"/>
    <mergeCell ref="AP25:AQ25"/>
    <mergeCell ref="P20:U21"/>
    <mergeCell ref="AP21:AQ21"/>
    <mergeCell ref="P12:U13"/>
    <mergeCell ref="AP13:AQ13"/>
    <mergeCell ref="R14:S14"/>
    <mergeCell ref="AP15:AQ15"/>
    <mergeCell ref="R22:S22"/>
    <mergeCell ref="F7:G7"/>
    <mergeCell ref="L7:M7"/>
    <mergeCell ref="J8:O9"/>
    <mergeCell ref="AC11:AD11"/>
    <mergeCell ref="D20:I21"/>
    <mergeCell ref="J20:O21"/>
    <mergeCell ref="E10:F10"/>
    <mergeCell ref="K10:L10"/>
    <mergeCell ref="D8:I9"/>
    <mergeCell ref="D16:I17"/>
    <mergeCell ref="J16:O17"/>
    <mergeCell ref="K18:L18"/>
    <mergeCell ref="E18:F18"/>
    <mergeCell ref="AC19:AD19"/>
    <mergeCell ref="P16:U17"/>
    <mergeCell ref="AP43:AQ43"/>
    <mergeCell ref="D44:I45"/>
    <mergeCell ref="J44:O45"/>
    <mergeCell ref="P44:U45"/>
    <mergeCell ref="AP45:AQ45"/>
    <mergeCell ref="AP51:AQ51"/>
    <mergeCell ref="E46:F46"/>
    <mergeCell ref="K46:L46"/>
    <mergeCell ref="R46:S46"/>
    <mergeCell ref="AC47:AD47"/>
    <mergeCell ref="AC43:AD43"/>
    <mergeCell ref="R54:S54"/>
    <mergeCell ref="AC55:AD55"/>
    <mergeCell ref="P52:U53"/>
    <mergeCell ref="AP53:AQ53"/>
    <mergeCell ref="R50:S50"/>
    <mergeCell ref="AC51:AD51"/>
    <mergeCell ref="AP47:AQ47"/>
    <mergeCell ref="P48:U49"/>
    <mergeCell ref="AP49:AQ49"/>
    <mergeCell ref="D60:I61"/>
    <mergeCell ref="J60:O61"/>
    <mergeCell ref="P60:U61"/>
    <mergeCell ref="AP61:AQ61"/>
    <mergeCell ref="R58:S58"/>
    <mergeCell ref="AC59:AD59"/>
    <mergeCell ref="AP55:AQ55"/>
    <mergeCell ref="P56:U57"/>
    <mergeCell ref="AP57:AQ57"/>
    <mergeCell ref="AP59:AQ59"/>
    <mergeCell ref="R66:S66"/>
    <mergeCell ref="AC67:AD67"/>
    <mergeCell ref="AP63:AQ63"/>
    <mergeCell ref="P64:U65"/>
    <mergeCell ref="AP65:AQ65"/>
    <mergeCell ref="E62:F62"/>
    <mergeCell ref="K62:L62"/>
    <mergeCell ref="R62:S62"/>
    <mergeCell ref="AC63:AD63"/>
    <mergeCell ref="D72:I73"/>
    <mergeCell ref="J72:O73"/>
    <mergeCell ref="P72:U73"/>
    <mergeCell ref="AP73:AQ73"/>
    <mergeCell ref="R70:S70"/>
    <mergeCell ref="AC71:AD71"/>
    <mergeCell ref="AP67:AQ67"/>
    <mergeCell ref="P68:U69"/>
    <mergeCell ref="AP69:AQ69"/>
    <mergeCell ref="AP71:AQ71"/>
    <mergeCell ref="R78:S78"/>
    <mergeCell ref="AC79:AD79"/>
    <mergeCell ref="AP75:AQ75"/>
    <mergeCell ref="P76:U77"/>
    <mergeCell ref="AP77:AQ77"/>
    <mergeCell ref="AP79:AQ79"/>
    <mergeCell ref="E74:F74"/>
    <mergeCell ref="K74:L74"/>
    <mergeCell ref="R74:S74"/>
    <mergeCell ref="AC75:AD75"/>
    <mergeCell ref="AP83:AQ83"/>
    <mergeCell ref="E82:F82"/>
    <mergeCell ref="K82:L82"/>
    <mergeCell ref="R82:S82"/>
    <mergeCell ref="AC83:AD83"/>
    <mergeCell ref="D80:I81"/>
    <mergeCell ref="J80:O81"/>
    <mergeCell ref="P80:U81"/>
    <mergeCell ref="AP81:AQ8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8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30</vt:i4>
      </vt:variant>
    </vt:vector>
  </HeadingPairs>
  <TitlesOfParts>
    <vt:vector size="59" baseType="lpstr">
      <vt:lpstr>生活サポ(身介、単一日中)</vt:lpstr>
      <vt:lpstr>生活サポ(身介、単一早朝夜間)</vt:lpstr>
      <vt:lpstr>生活サポ(身介、単一深夜)</vt:lpstr>
      <vt:lpstr>生活サポ(身介、合成深夜)</vt:lpstr>
      <vt:lpstr>生活サポ(身介、合成早朝)</vt:lpstr>
      <vt:lpstr>生活サポ(身介、合成日中)</vt:lpstr>
      <vt:lpstr>生活サポ(身介、合成夜間１)</vt:lpstr>
      <vt:lpstr>生活サポ(身介、合成夜間２)</vt:lpstr>
      <vt:lpstr>生活サポ(身介、2h未合成１)</vt:lpstr>
      <vt:lpstr>生活サポ(身介、2h未合成２)</vt:lpstr>
      <vt:lpstr>生活サポ(身介、2h未合成３)</vt:lpstr>
      <vt:lpstr>生活サポ(身介、日中増分)</vt:lpstr>
      <vt:lpstr>生活サポ(身介、早朝夜間増分)</vt:lpstr>
      <vt:lpstr>生活サポ(身介、深夜増分)</vt:lpstr>
      <vt:lpstr>生活サポ(身介重度、単一日中・早朝・夜間)</vt:lpstr>
      <vt:lpstr>生活サポ(身介重度、単一深夜)</vt:lpstr>
      <vt:lpstr>生活サポ(身介重度、合成１)</vt:lpstr>
      <vt:lpstr>生活サポ(身介重度、日中早朝増分)</vt:lpstr>
      <vt:lpstr>生活サポ(身介重度、夜間深夜増分)</vt:lpstr>
      <vt:lpstr>生活サポ(家援、単一日中)</vt:lpstr>
      <vt:lpstr>生活サポ(家援、単一早朝夜間)</vt:lpstr>
      <vt:lpstr>生活サポ(家援、単一深夜)</vt:lpstr>
      <vt:lpstr>生活サポ(家援、合成１)</vt:lpstr>
      <vt:lpstr>生活サポ(家援、合成２)</vt:lpstr>
      <vt:lpstr>生活サポ(家援、2h未合成１)</vt:lpstr>
      <vt:lpstr>生活サポ(家援、日中増分)</vt:lpstr>
      <vt:lpstr>生活サポ(家援、早朝夜間増分)</vt:lpstr>
      <vt:lpstr>生活サポ(家援、深夜増分)</vt:lpstr>
      <vt:lpstr>加算</vt:lpstr>
      <vt:lpstr>加算!Print_Area</vt:lpstr>
      <vt:lpstr>'生活サポ(家援、2h未合成１)'!Print_Area</vt:lpstr>
      <vt:lpstr>'生活サポ(家援、合成１)'!Print_Area</vt:lpstr>
      <vt:lpstr>'生活サポ(家援、合成２)'!Print_Area</vt:lpstr>
      <vt:lpstr>'生活サポ(家援、深夜増分)'!Print_Area</vt:lpstr>
      <vt:lpstr>'生活サポ(家援、早朝夜間増分)'!Print_Area</vt:lpstr>
      <vt:lpstr>'生活サポ(家援、単一深夜)'!Print_Area</vt:lpstr>
      <vt:lpstr>'生活サポ(家援、単一早朝夜間)'!Print_Area</vt:lpstr>
      <vt:lpstr>'生活サポ(家援、単一日中)'!Print_Area</vt:lpstr>
      <vt:lpstr>'生活サポ(家援、日中増分)'!Print_Area</vt:lpstr>
      <vt:lpstr>'生活サポ(身介、2h未合成１)'!Print_Area</vt:lpstr>
      <vt:lpstr>'生活サポ(身介、2h未合成２)'!Print_Area</vt:lpstr>
      <vt:lpstr>'生活サポ(身介、2h未合成３)'!Print_Area</vt:lpstr>
      <vt:lpstr>'生活サポ(身介、合成深夜)'!Print_Area</vt:lpstr>
      <vt:lpstr>'生活サポ(身介、合成早朝)'!Print_Area</vt:lpstr>
      <vt:lpstr>'生活サポ(身介、合成日中)'!Print_Area</vt:lpstr>
      <vt:lpstr>'生活サポ(身介、合成夜間１)'!Print_Area</vt:lpstr>
      <vt:lpstr>'生活サポ(身介、合成夜間２)'!Print_Area</vt:lpstr>
      <vt:lpstr>'生活サポ(身介、深夜増分)'!Print_Area</vt:lpstr>
      <vt:lpstr>'生活サポ(身介、早朝夜間増分)'!Print_Area</vt:lpstr>
      <vt:lpstr>'生活サポ(身介、単一深夜)'!Print_Area</vt:lpstr>
      <vt:lpstr>'生活サポ(身介、単一早朝夜間)'!Print_Area</vt:lpstr>
      <vt:lpstr>'生活サポ(身介、単一日中)'!Print_Area</vt:lpstr>
      <vt:lpstr>'生活サポ(身介、日中増分)'!Print_Area</vt:lpstr>
      <vt:lpstr>'生活サポ(身介重度、合成１)'!Print_Area</vt:lpstr>
      <vt:lpstr>'生活サポ(身介重度、単一深夜)'!Print_Area</vt:lpstr>
      <vt:lpstr>'生活サポ(身介重度、単一日中・早朝・夜間)'!Print_Area</vt:lpstr>
      <vt:lpstr>'生活サポ(身介重度、日中早朝増分)'!Print_Area</vt:lpstr>
      <vt:lpstr>'生活サポ(身介重度、夜間深夜増分)'!Print_Area</vt:lpstr>
      <vt:lpstr>'生活サポ(家援、単一日中)'!Print_Titles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IT推進課</cp:lastModifiedBy>
  <cp:lastPrinted>2018-04-17T01:59:16Z</cp:lastPrinted>
  <dcterms:created xsi:type="dcterms:W3CDTF">2006-05-19T02:09:24Z</dcterms:created>
  <dcterms:modified xsi:type="dcterms:W3CDTF">2018-04-17T06:55:14Z</dcterms:modified>
</cp:coreProperties>
</file>