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2935" yWindow="-105" windowWidth="23250" windowHeight="12570"/>
  </bookViews>
  <sheets>
    <sheet name="1事業計画書" sheetId="5" r:id="rId1"/>
    <sheet name="2設備投資効果" sheetId="7" r:id="rId2"/>
    <sheet name="3-1省エネ効果計算シート（設備投資前）" sheetId="9" r:id="rId3"/>
    <sheet name="3-2省エネ効果計算シート（設備投資後）" sheetId="10" r:id="rId4"/>
    <sheet name="3-3省エネ効果・CO₂排出量削減計算シート" sheetId="11" r:id="rId5"/>
  </sheets>
  <definedNames>
    <definedName name="_xlnm.Print_Area" localSheetId="0">'1事業計画書'!$A$1:$K$36</definedName>
    <definedName name="_xlnm.Print_Area" localSheetId="1">'2設備投資効果'!$A$1:$K$32</definedName>
    <definedName name="_xlnm.Print_Area" localSheetId="2">'3-1省エネ効果計算シート（設備投資前）'!$A$1:$S$31</definedName>
    <definedName name="_xlnm.Print_Area" localSheetId="3">'3-2省エネ効果計算シート（設備投資後）'!$A$1:$S$31</definedName>
    <definedName name="_xlnm.Print_Area" localSheetId="4">'3-3省エネ効果・CO₂排出量削減計算シート'!$A$1:$J$32</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1" l="1"/>
  <c r="H10" i="11"/>
  <c r="H11" i="11"/>
  <c r="H12" i="11"/>
  <c r="H13" i="11"/>
  <c r="H14" i="11"/>
  <c r="H15" i="11"/>
  <c r="H16" i="11"/>
  <c r="H17" i="11"/>
  <c r="H18" i="11"/>
  <c r="H19" i="11"/>
  <c r="H20" i="11"/>
  <c r="H21" i="11"/>
  <c r="H22" i="11"/>
  <c r="H23" i="11"/>
  <c r="H24" i="11"/>
  <c r="H25" i="11"/>
  <c r="H26" i="11"/>
  <c r="H27" i="11"/>
  <c r="H28" i="11"/>
  <c r="H29" i="11"/>
  <c r="H30" i="11"/>
  <c r="H8" i="11"/>
  <c r="H7" i="11"/>
  <c r="D9" i="11"/>
  <c r="D10" i="11"/>
  <c r="D11" i="11"/>
  <c r="D12" i="11"/>
  <c r="D13" i="11"/>
  <c r="D14" i="11"/>
  <c r="D15" i="11"/>
  <c r="D16" i="11"/>
  <c r="D17" i="11"/>
  <c r="D18" i="11"/>
  <c r="D19" i="11"/>
  <c r="D20" i="11"/>
  <c r="D21" i="11"/>
  <c r="D22" i="11"/>
  <c r="D23" i="11"/>
  <c r="D24" i="11"/>
  <c r="D25" i="11"/>
  <c r="D26" i="11"/>
  <c r="D27" i="11"/>
  <c r="D28" i="11"/>
  <c r="D29" i="11"/>
  <c r="D30" i="11"/>
  <c r="D8" i="11"/>
  <c r="D7" i="11"/>
  <c r="J22" i="5" l="1"/>
  <c r="I30" i="11"/>
  <c r="J30" i="11" s="1"/>
  <c r="F30" i="11"/>
  <c r="I29" i="11"/>
  <c r="J29" i="11" s="1"/>
  <c r="F29" i="11"/>
  <c r="I28" i="11"/>
  <c r="J28" i="11" s="1"/>
  <c r="F28" i="11"/>
  <c r="E28" i="11"/>
  <c r="I27" i="11"/>
  <c r="J27" i="11" s="1"/>
  <c r="F27" i="11"/>
  <c r="E27" i="11"/>
  <c r="I26" i="11"/>
  <c r="J26" i="11" s="1"/>
  <c r="E26" i="11"/>
  <c r="I25" i="11"/>
  <c r="J25" i="11" s="1"/>
  <c r="F25" i="11"/>
  <c r="I24" i="11"/>
  <c r="J24" i="11" s="1"/>
  <c r="F24" i="11"/>
  <c r="E24" i="11"/>
  <c r="I23" i="11"/>
  <c r="J23" i="11" s="1"/>
  <c r="F23" i="11"/>
  <c r="E23" i="11"/>
  <c r="I22" i="11"/>
  <c r="J22" i="11" s="1"/>
  <c r="F22" i="11"/>
  <c r="I21" i="11"/>
  <c r="J21" i="11" s="1"/>
  <c r="F21" i="11"/>
  <c r="I20" i="11"/>
  <c r="J20" i="11" s="1"/>
  <c r="F20" i="11"/>
  <c r="E20" i="11"/>
  <c r="I19" i="11"/>
  <c r="J19" i="11" s="1"/>
  <c r="F19" i="11"/>
  <c r="E19" i="11"/>
  <c r="I18" i="11"/>
  <c r="J18" i="11" s="1"/>
  <c r="F18" i="11"/>
  <c r="I17" i="11"/>
  <c r="J17" i="11" s="1"/>
  <c r="F17" i="11"/>
  <c r="I16" i="11"/>
  <c r="J16" i="11" s="1"/>
  <c r="F16" i="11"/>
  <c r="E16" i="11"/>
  <c r="I15" i="11"/>
  <c r="J15" i="11" s="1"/>
  <c r="F15" i="11"/>
  <c r="E15" i="11"/>
  <c r="I14" i="11"/>
  <c r="J14" i="11" s="1"/>
  <c r="F14" i="11"/>
  <c r="I13" i="11"/>
  <c r="J13" i="11" s="1"/>
  <c r="F13" i="11"/>
  <c r="I12" i="11"/>
  <c r="J12" i="11" s="1"/>
  <c r="F12" i="11"/>
  <c r="E12" i="11"/>
  <c r="I11" i="11"/>
  <c r="J11" i="11" s="1"/>
  <c r="F11" i="11"/>
  <c r="E11" i="11"/>
  <c r="I10" i="11"/>
  <c r="J10" i="11" s="1"/>
  <c r="F10" i="11"/>
  <c r="I9" i="11"/>
  <c r="J9" i="11" s="1"/>
  <c r="F9" i="11"/>
  <c r="I8" i="11"/>
  <c r="J8" i="11" s="1"/>
  <c r="F8" i="11"/>
  <c r="E8" i="11"/>
  <c r="I7" i="11"/>
  <c r="F7" i="11"/>
  <c r="E7" i="11"/>
  <c r="R30" i="10"/>
  <c r="Q30" i="10"/>
  <c r="P30" i="10"/>
  <c r="O30" i="10"/>
  <c r="N30" i="10"/>
  <c r="M30" i="10"/>
  <c r="L30" i="10"/>
  <c r="K30" i="10"/>
  <c r="J30" i="10"/>
  <c r="I30" i="10"/>
  <c r="H30" i="10"/>
  <c r="G30" i="10"/>
  <c r="S29" i="10"/>
  <c r="F29" i="10"/>
  <c r="E29" i="10"/>
  <c r="S28" i="10"/>
  <c r="E28" i="10"/>
  <c r="F28" i="10" s="1"/>
  <c r="S27" i="10"/>
  <c r="E27" i="10"/>
  <c r="F27" i="10" s="1"/>
  <c r="S26" i="10"/>
  <c r="F26" i="10"/>
  <c r="E26" i="10"/>
  <c r="S25" i="10"/>
  <c r="F25" i="10"/>
  <c r="E25" i="10"/>
  <c r="S24" i="10"/>
  <c r="E24" i="10"/>
  <c r="F24" i="10" s="1"/>
  <c r="S23" i="10"/>
  <c r="F23" i="10"/>
  <c r="E23" i="10"/>
  <c r="S22" i="10"/>
  <c r="F22" i="10"/>
  <c r="E22" i="10"/>
  <c r="S21" i="10"/>
  <c r="F21" i="10"/>
  <c r="E21" i="10"/>
  <c r="S20" i="10"/>
  <c r="E20" i="10"/>
  <c r="F20" i="10" s="1"/>
  <c r="S19" i="10"/>
  <c r="E19" i="10"/>
  <c r="F19" i="10" s="1"/>
  <c r="S18" i="10"/>
  <c r="F18" i="10"/>
  <c r="E18" i="10"/>
  <c r="S17" i="10"/>
  <c r="F17" i="10"/>
  <c r="E17" i="10"/>
  <c r="S16" i="10"/>
  <c r="E16" i="10"/>
  <c r="F16" i="10" s="1"/>
  <c r="S15" i="10"/>
  <c r="F15" i="10"/>
  <c r="E15" i="10"/>
  <c r="S14" i="10"/>
  <c r="F14" i="10"/>
  <c r="E14" i="10"/>
  <c r="S13" i="10"/>
  <c r="F13" i="10"/>
  <c r="E13" i="10"/>
  <c r="S12" i="10"/>
  <c r="E12" i="10"/>
  <c r="F12" i="10" s="1"/>
  <c r="S11" i="10"/>
  <c r="E11" i="10"/>
  <c r="F11" i="10" s="1"/>
  <c r="S10" i="10"/>
  <c r="S30" i="10" s="1"/>
  <c r="F10" i="10"/>
  <c r="E10" i="10"/>
  <c r="S9" i="10"/>
  <c r="F9" i="10"/>
  <c r="E9" i="10"/>
  <c r="S8" i="10"/>
  <c r="E8" i="10"/>
  <c r="F8" i="10" s="1"/>
  <c r="S7" i="10"/>
  <c r="F7" i="10"/>
  <c r="E7" i="10"/>
  <c r="S6" i="10"/>
  <c r="F6" i="10"/>
  <c r="E6" i="10"/>
  <c r="E30" i="10" s="1"/>
  <c r="E4" i="10"/>
  <c r="E5" i="10" s="1"/>
  <c r="R30" i="9"/>
  <c r="Q30" i="9"/>
  <c r="P30" i="9"/>
  <c r="O30" i="9"/>
  <c r="N30" i="9"/>
  <c r="M30" i="9"/>
  <c r="L30" i="9"/>
  <c r="K30" i="9"/>
  <c r="J30" i="9"/>
  <c r="I30" i="9"/>
  <c r="H30" i="9"/>
  <c r="G30" i="9"/>
  <c r="S29" i="9"/>
  <c r="E29" i="9"/>
  <c r="F29" i="9" s="1"/>
  <c r="S28" i="9"/>
  <c r="E28" i="9"/>
  <c r="F28" i="9" s="1"/>
  <c r="S27" i="9"/>
  <c r="E27" i="9"/>
  <c r="F27" i="9" s="1"/>
  <c r="S26" i="9"/>
  <c r="E26" i="9"/>
  <c r="F26" i="9" s="1"/>
  <c r="S25" i="9"/>
  <c r="E25" i="9"/>
  <c r="F25" i="9" s="1"/>
  <c r="S24" i="9"/>
  <c r="E24" i="9"/>
  <c r="F24" i="9" s="1"/>
  <c r="S23" i="9"/>
  <c r="E23" i="9"/>
  <c r="F23" i="9" s="1"/>
  <c r="S22" i="9"/>
  <c r="E22" i="9"/>
  <c r="F22" i="9" s="1"/>
  <c r="S21" i="9"/>
  <c r="E21" i="9"/>
  <c r="F21" i="9" s="1"/>
  <c r="S20" i="9"/>
  <c r="E20" i="9"/>
  <c r="F20" i="9" s="1"/>
  <c r="S19" i="9"/>
  <c r="E19" i="9"/>
  <c r="F19" i="9" s="1"/>
  <c r="S18" i="9"/>
  <c r="E18" i="9"/>
  <c r="F18" i="9" s="1"/>
  <c r="S17" i="9"/>
  <c r="E17" i="9"/>
  <c r="F17" i="9" s="1"/>
  <c r="S16" i="9"/>
  <c r="E16" i="9"/>
  <c r="F16" i="9" s="1"/>
  <c r="S15" i="9"/>
  <c r="E15" i="9"/>
  <c r="F15" i="9" s="1"/>
  <c r="S14" i="9"/>
  <c r="E14" i="9"/>
  <c r="F14" i="9" s="1"/>
  <c r="S13" i="9"/>
  <c r="E13" i="9"/>
  <c r="F13" i="9" s="1"/>
  <c r="S12" i="9"/>
  <c r="E12" i="9"/>
  <c r="F12" i="9" s="1"/>
  <c r="S11" i="9"/>
  <c r="E11" i="9"/>
  <c r="F11" i="9" s="1"/>
  <c r="S10" i="9"/>
  <c r="F10" i="9"/>
  <c r="E10" i="9"/>
  <c r="S9" i="9"/>
  <c r="E9" i="9"/>
  <c r="F9" i="9" s="1"/>
  <c r="S8" i="9"/>
  <c r="E8" i="9"/>
  <c r="F8" i="9" s="1"/>
  <c r="S7" i="9"/>
  <c r="E7" i="9"/>
  <c r="F7" i="9" s="1"/>
  <c r="S6" i="9"/>
  <c r="E6" i="9"/>
  <c r="E4" i="9"/>
  <c r="E5" i="9" s="1"/>
  <c r="J7" i="11" l="1"/>
  <c r="J31" i="11" s="1"/>
  <c r="I31" i="11"/>
  <c r="E10" i="11"/>
  <c r="E14" i="11"/>
  <c r="E18" i="11"/>
  <c r="E22" i="11"/>
  <c r="E30" i="11"/>
  <c r="F26" i="11"/>
  <c r="F31" i="11" s="1"/>
  <c r="E9" i="11"/>
  <c r="E13" i="11"/>
  <c r="E17" i="11"/>
  <c r="E21" i="11"/>
  <c r="E25" i="11"/>
  <c r="E29" i="11"/>
  <c r="F30" i="10"/>
  <c r="E31" i="10"/>
  <c r="F4" i="10"/>
  <c r="F5" i="10" s="1"/>
  <c r="F31" i="10" s="1"/>
  <c r="E30" i="9"/>
  <c r="E31" i="9" s="1"/>
  <c r="S30" i="9"/>
  <c r="F4" i="9"/>
  <c r="F5" i="9" s="1"/>
  <c r="F6" i="9"/>
  <c r="F30" i="9" s="1"/>
  <c r="E31" i="11" l="1"/>
  <c r="F31" i="9"/>
  <c r="K16" i="5" l="1"/>
  <c r="D12" i="7" l="1"/>
  <c r="D20" i="7" s="1"/>
  <c r="I6" i="7"/>
  <c r="I12" i="7" s="1"/>
  <c r="I20" i="7" s="1"/>
  <c r="J4" i="10" l="1"/>
  <c r="N4" i="10"/>
  <c r="R4" i="10"/>
  <c r="K4" i="10"/>
  <c r="O4" i="10"/>
  <c r="H4" i="10"/>
  <c r="L4" i="10"/>
  <c r="P4" i="10"/>
  <c r="G4" i="10"/>
  <c r="I4" i="10"/>
  <c r="M4" i="10"/>
  <c r="Q4" i="10"/>
  <c r="I4" i="9"/>
  <c r="M4" i="9"/>
  <c r="Q4" i="9"/>
  <c r="J4" i="9"/>
  <c r="N4" i="9"/>
  <c r="R4" i="9"/>
  <c r="K4" i="9"/>
  <c r="O4" i="9"/>
  <c r="G4" i="9"/>
  <c r="H4" i="9"/>
  <c r="L4" i="9"/>
  <c r="P4" i="9"/>
  <c r="E12" i="5"/>
  <c r="D15" i="7"/>
  <c r="H12" i="5"/>
  <c r="I15" i="7"/>
  <c r="R5" i="9" l="1"/>
  <c r="R31" i="9" s="1"/>
  <c r="J5" i="9"/>
  <c r="J31" i="9" s="1"/>
  <c r="H5" i="9"/>
  <c r="H31" i="9" s="1"/>
  <c r="M5" i="9"/>
  <c r="M31" i="9" s="1"/>
  <c r="Q5" i="9"/>
  <c r="Q31" i="9" s="1"/>
  <c r="I5" i="9"/>
  <c r="I31" i="9" s="1"/>
  <c r="P5" i="9"/>
  <c r="P31" i="9" s="1"/>
  <c r="O5" i="9"/>
  <c r="O31" i="9" s="1"/>
  <c r="N5" i="9"/>
  <c r="N31" i="9" s="1"/>
  <c r="L5" i="9"/>
  <c r="L31" i="9" s="1"/>
  <c r="K5" i="9"/>
  <c r="K31" i="9" s="1"/>
  <c r="M5" i="10"/>
  <c r="M31" i="10" s="1"/>
  <c r="K5" i="10"/>
  <c r="K31" i="10" s="1"/>
  <c r="Q5" i="10"/>
  <c r="Q31" i="10" s="1"/>
  <c r="I5" i="10"/>
  <c r="I31" i="10" s="1"/>
  <c r="P5" i="10"/>
  <c r="P31" i="10" s="1"/>
  <c r="O5" i="10"/>
  <c r="O31" i="10" s="1"/>
  <c r="L5" i="10"/>
  <c r="L31" i="10" s="1"/>
  <c r="R5" i="10"/>
  <c r="R31" i="10" s="1"/>
  <c r="J5" i="10"/>
  <c r="J31" i="10" s="1"/>
  <c r="H5" i="10"/>
  <c r="H31" i="10" s="1"/>
  <c r="N5" i="10"/>
  <c r="N31" i="10" s="1"/>
  <c r="G5" i="10" l="1"/>
  <c r="G31" i="10" s="1"/>
  <c r="S4" i="10"/>
  <c r="S5" i="10" s="1"/>
  <c r="H5" i="11" s="1"/>
  <c r="S4" i="9"/>
  <c r="S5" i="9" s="1"/>
  <c r="G5" i="9"/>
  <c r="G31" i="9" s="1"/>
  <c r="J32" i="5"/>
  <c r="D5" i="11" l="1"/>
  <c r="D22" i="7"/>
  <c r="S31" i="10"/>
  <c r="I22" i="7"/>
  <c r="J5" i="11" s="1"/>
  <c r="J6" i="11" s="1"/>
  <c r="J32" i="11" s="1"/>
  <c r="I26" i="7" s="1"/>
  <c r="H14" i="5" s="1"/>
  <c r="H17" i="5" s="1"/>
  <c r="S31" i="9"/>
  <c r="E5" i="11"/>
  <c r="E6" i="11" s="1"/>
  <c r="E32" i="11" s="1"/>
  <c r="D24" i="7" s="1"/>
  <c r="N34" i="5"/>
  <c r="N33" i="5"/>
  <c r="J33" i="5" s="1"/>
  <c r="N32" i="5"/>
  <c r="K20" i="5"/>
  <c r="K12" i="5"/>
  <c r="I5" i="11" l="1"/>
  <c r="I6" i="11" s="1"/>
  <c r="I32" i="11" s="1"/>
  <c r="I24" i="7" s="1"/>
  <c r="H13" i="5" s="1"/>
  <c r="F5" i="11"/>
  <c r="F6" i="11" s="1"/>
  <c r="F32" i="11" s="1"/>
  <c r="D26" i="7" s="1"/>
  <c r="E14" i="5" s="1"/>
  <c r="E17" i="5" s="1"/>
  <c r="K17" i="5" s="1"/>
  <c r="E13" i="5"/>
  <c r="D29" i="7" l="1"/>
  <c r="I31" i="7"/>
  <c r="D31" i="7"/>
  <c r="K13" i="5"/>
  <c r="I29" i="7"/>
  <c r="K14" i="5"/>
</calcChain>
</file>

<file path=xl/sharedStrings.xml><?xml version="1.0" encoding="utf-8"?>
<sst xmlns="http://schemas.openxmlformats.org/spreadsheetml/2006/main" count="366" uniqueCount="145">
  <si>
    <t>資本金又は出資額</t>
    <rPh sb="0" eb="3">
      <t>シホンキン</t>
    </rPh>
    <rPh sb="3" eb="4">
      <t>マタ</t>
    </rPh>
    <rPh sb="5" eb="7">
      <t>シュッシ</t>
    </rPh>
    <rPh sb="7" eb="8">
      <t>ガク</t>
    </rPh>
    <phoneticPr fontId="1"/>
  </si>
  <si>
    <t>申請に係る
担当者連絡先</t>
    <rPh sb="0" eb="2">
      <t>シンセイ</t>
    </rPh>
    <rPh sb="3" eb="4">
      <t>カカ</t>
    </rPh>
    <rPh sb="6" eb="9">
      <t>タントウシャ</t>
    </rPh>
    <rPh sb="9" eb="12">
      <t>レンラクサキ</t>
    </rPh>
    <phoneticPr fontId="1"/>
  </si>
  <si>
    <t>役職</t>
    <rPh sb="0" eb="2">
      <t>ヤクショク</t>
    </rPh>
    <phoneticPr fontId="1"/>
  </si>
  <si>
    <t>電話</t>
    <rPh sb="0" eb="2">
      <t>デンワ</t>
    </rPh>
    <phoneticPr fontId="1"/>
  </si>
  <si>
    <t>氏名</t>
    <rPh sb="0" eb="2">
      <t>シメイ</t>
    </rPh>
    <phoneticPr fontId="1"/>
  </si>
  <si>
    <t>設備投資場所</t>
    <rPh sb="0" eb="2">
      <t>セツビ</t>
    </rPh>
    <rPh sb="2" eb="4">
      <t>トウシ</t>
    </rPh>
    <rPh sb="4" eb="6">
      <t>バショ</t>
    </rPh>
    <phoneticPr fontId="1"/>
  </si>
  <si>
    <t>数量(個)</t>
    <rPh sb="0" eb="2">
      <t>スウリョウ</t>
    </rPh>
    <rPh sb="3" eb="4">
      <t>コ</t>
    </rPh>
    <phoneticPr fontId="1"/>
  </si>
  <si>
    <t>事業期間</t>
    <rPh sb="0" eb="2">
      <t>ジギョウ</t>
    </rPh>
    <rPh sb="2" eb="4">
      <t>キカン</t>
    </rPh>
    <phoneticPr fontId="1"/>
  </si>
  <si>
    <t>完了予定</t>
    <rPh sb="0" eb="2">
      <t>カンリョウ</t>
    </rPh>
    <rPh sb="2" eb="4">
      <t>ヨテイ</t>
    </rPh>
    <phoneticPr fontId="1"/>
  </si>
  <si>
    <t>※納品，請求・支払，運転開始まで</t>
    <phoneticPr fontId="1"/>
  </si>
  <si>
    <t>補助金交付申請額</t>
    <phoneticPr fontId="1"/>
  </si>
  <si>
    <t>導入前</t>
    <rPh sb="0" eb="2">
      <t>ドウニュウ</t>
    </rPh>
    <rPh sb="2" eb="3">
      <t>マエ</t>
    </rPh>
    <phoneticPr fontId="1"/>
  </si>
  <si>
    <t>数値</t>
    <rPh sb="0" eb="2">
      <t>スウチ</t>
    </rPh>
    <phoneticPr fontId="1"/>
  </si>
  <si>
    <t>単位</t>
    <rPh sb="0" eb="2">
      <t>タンイ</t>
    </rPh>
    <phoneticPr fontId="1"/>
  </si>
  <si>
    <t>支出計(A)</t>
    <rPh sb="0" eb="2">
      <t>シシュツ</t>
    </rPh>
    <rPh sb="2" eb="3">
      <t>ケイ</t>
    </rPh>
    <phoneticPr fontId="1"/>
  </si>
  <si>
    <t>　　　　</t>
    <phoneticPr fontId="1"/>
  </si>
  <si>
    <t>(別紙)事業計画書</t>
    <rPh sb="1" eb="3">
      <t>ベッシ</t>
    </rPh>
    <phoneticPr fontId="1"/>
  </si>
  <si>
    <t>【支出】　設備名称</t>
    <rPh sb="1" eb="3">
      <t>シシュツ</t>
    </rPh>
    <rPh sb="5" eb="7">
      <t>セツビ</t>
    </rPh>
    <rPh sb="7" eb="9">
      <t>メイショウ</t>
    </rPh>
    <phoneticPr fontId="1"/>
  </si>
  <si>
    <t>導入後(予定値)</t>
    <rPh sb="0" eb="2">
      <t>ドウニュウ</t>
    </rPh>
    <rPh sb="2" eb="3">
      <t>ゴ</t>
    </rPh>
    <rPh sb="4" eb="6">
      <t>ヨテイ</t>
    </rPh>
    <rPh sb="6" eb="7">
      <t>チ</t>
    </rPh>
    <phoneticPr fontId="1"/>
  </si>
  <si>
    <t>単価(税抜)</t>
    <rPh sb="0" eb="2">
      <t>タンカ</t>
    </rPh>
    <rPh sb="3" eb="4">
      <t>ゼイ</t>
    </rPh>
    <rPh sb="4" eb="5">
      <t>ヌ</t>
    </rPh>
    <phoneticPr fontId="1"/>
  </si>
  <si>
    <t>取得価格(税抜)</t>
    <rPh sb="0" eb="2">
      <t>シュトク</t>
    </rPh>
    <rPh sb="2" eb="4">
      <t>カカク</t>
    </rPh>
    <rPh sb="5" eb="6">
      <t>ゼイ</t>
    </rPh>
    <rPh sb="6" eb="7">
      <t>ヌ</t>
    </rPh>
    <phoneticPr fontId="1"/>
  </si>
  <si>
    <t>事業費(予算)
[取得予定設備]
単位：円</t>
    <rPh sb="0" eb="2">
      <t>ジギョウ</t>
    </rPh>
    <rPh sb="2" eb="3">
      <t>ヒ</t>
    </rPh>
    <rPh sb="4" eb="6">
      <t>ヨサン</t>
    </rPh>
    <rPh sb="9" eb="11">
      <t>シュトク</t>
    </rPh>
    <rPh sb="11" eb="13">
      <t>ヨテイ</t>
    </rPh>
    <rPh sb="13" eb="15">
      <t>セツビ</t>
    </rPh>
    <rPh sb="17" eb="19">
      <t>タンイ</t>
    </rPh>
    <rPh sb="20" eb="21">
      <t>エン</t>
    </rPh>
    <phoneticPr fontId="1"/>
  </si>
  <si>
    <t>発注予定</t>
    <rPh sb="0" eb="2">
      <t>ハッチュウ</t>
    </rPh>
    <rPh sb="2" eb="4">
      <t>ヨテイ</t>
    </rPh>
    <phoneticPr fontId="1"/>
  </si>
  <si>
    <t>向上率</t>
    <rPh sb="0" eb="2">
      <t>コウジョウ</t>
    </rPh>
    <rPh sb="2" eb="3">
      <t>リツ</t>
    </rPh>
    <phoneticPr fontId="1"/>
  </si>
  <si>
    <t>令和　　年　　月　　日</t>
    <rPh sb="0" eb="2">
      <t>レイワ</t>
    </rPh>
    <phoneticPr fontId="1"/>
  </si>
  <si>
    <t>補助対象事業の公表</t>
    <phoneticPr fontId="1"/>
  </si>
  <si>
    <t>要件</t>
    <rPh sb="0" eb="2">
      <t>ヨウケン</t>
    </rPh>
    <phoneticPr fontId="1"/>
  </si>
  <si>
    <t>従業員数</t>
  </si>
  <si>
    <t>千円</t>
    <rPh sb="0" eb="2">
      <t>センエン</t>
    </rPh>
    <phoneticPr fontId="1"/>
  </si>
  <si>
    <t>人</t>
    <rPh sb="0" eb="1">
      <t>ヒト</t>
    </rPh>
    <phoneticPr fontId="1"/>
  </si>
  <si>
    <t>（例：パンフレット，ホームページ，看板）</t>
  </si>
  <si>
    <t>メール</t>
    <phoneticPr fontId="1"/>
  </si>
  <si>
    <t>【収入】　自己資金</t>
    <rPh sb="1" eb="3">
      <t>シュウニュウ</t>
    </rPh>
    <rPh sb="5" eb="9">
      <t>ジコシキン</t>
    </rPh>
    <phoneticPr fontId="1"/>
  </si>
  <si>
    <t>借入金</t>
    <rPh sb="0" eb="3">
      <t>カリイレキン</t>
    </rPh>
    <phoneticPr fontId="1"/>
  </si>
  <si>
    <t>その他</t>
    <rPh sb="2" eb="3">
      <t>タ</t>
    </rPh>
    <phoneticPr fontId="1"/>
  </si>
  <si>
    <t>合計</t>
    <rPh sb="0" eb="2">
      <t>ゴウケイ</t>
    </rPh>
    <phoneticPr fontId="1"/>
  </si>
  <si>
    <t>省エネ化</t>
    <rPh sb="0" eb="1">
      <t>ショウ</t>
    </rPh>
    <rPh sb="3" eb="4">
      <t>カ</t>
    </rPh>
    <phoneticPr fontId="1"/>
  </si>
  <si>
    <t>設備投資計画の概要</t>
    <phoneticPr fontId="1"/>
  </si>
  <si>
    <t>申請者概要</t>
    <phoneticPr fontId="1"/>
  </si>
  <si>
    <t>設備投資前</t>
    <rPh sb="0" eb="5">
      <t>セツビトウシマエ</t>
    </rPh>
    <phoneticPr fontId="1"/>
  </si>
  <si>
    <t>設備投資後</t>
    <rPh sb="0" eb="5">
      <t>セツビトウシゴ</t>
    </rPh>
    <phoneticPr fontId="1"/>
  </si>
  <si>
    <t>設備名称</t>
    <rPh sb="0" eb="4">
      <t>セツビメイショウ</t>
    </rPh>
    <phoneticPr fontId="1"/>
  </si>
  <si>
    <t>1日あたりの生産量</t>
    <rPh sb="1" eb="2">
      <t>ニチ</t>
    </rPh>
    <rPh sb="6" eb="9">
      <t>セイサンリョウ</t>
    </rPh>
    <phoneticPr fontId="1"/>
  </si>
  <si>
    <t>個</t>
    <rPh sb="0" eb="1">
      <t>コ</t>
    </rPh>
    <phoneticPr fontId="1"/>
  </si>
  <si>
    <t>1個あたりの作業時間</t>
    <rPh sb="1" eb="2">
      <t>コ</t>
    </rPh>
    <rPh sb="6" eb="8">
      <t>サギョウ</t>
    </rPh>
    <rPh sb="8" eb="10">
      <t>ジカン</t>
    </rPh>
    <phoneticPr fontId="1"/>
  </si>
  <si>
    <t>分</t>
    <rPh sb="0" eb="1">
      <t>フン</t>
    </rPh>
    <phoneticPr fontId="1"/>
  </si>
  <si>
    <t>1日あたりの作業時間</t>
    <rPh sb="1" eb="2">
      <t>ニチ</t>
    </rPh>
    <rPh sb="6" eb="10">
      <t>サギョウジカン</t>
    </rPh>
    <phoneticPr fontId="1"/>
  </si>
  <si>
    <t>作業効率化割合＝</t>
    <rPh sb="0" eb="5">
      <t>サギョウコウリツカ</t>
    </rPh>
    <rPh sb="5" eb="7">
      <t>ワリアイ</t>
    </rPh>
    <phoneticPr fontId="1"/>
  </si>
  <si>
    <t>1時間あたりの電力使用量</t>
    <rPh sb="1" eb="3">
      <t>ジカン</t>
    </rPh>
    <rPh sb="7" eb="9">
      <t>デンリョク</t>
    </rPh>
    <rPh sb="9" eb="12">
      <t>シヨウリョウ</t>
    </rPh>
    <phoneticPr fontId="1"/>
  </si>
  <si>
    <t>kwh</t>
    <phoneticPr fontId="1"/>
  </si>
  <si>
    <t>1日あたりの電力使用量</t>
    <rPh sb="1" eb="2">
      <t>ニチ</t>
    </rPh>
    <rPh sb="6" eb="8">
      <t>デンリョク</t>
    </rPh>
    <rPh sb="8" eb="11">
      <t>シヨウリョウ</t>
    </rPh>
    <phoneticPr fontId="1"/>
  </si>
  <si>
    <t>1年あたりの電力使用量</t>
    <rPh sb="1" eb="2">
      <t>ネン</t>
    </rPh>
    <rPh sb="6" eb="8">
      <t>デンリョク</t>
    </rPh>
    <rPh sb="8" eb="11">
      <t>シヨウリョウ</t>
    </rPh>
    <phoneticPr fontId="1"/>
  </si>
  <si>
    <t>単位発熱量</t>
    <rPh sb="0" eb="2">
      <t>タンイ</t>
    </rPh>
    <rPh sb="2" eb="4">
      <t>ハツネツ</t>
    </rPh>
    <rPh sb="4" eb="5">
      <t>リョウ</t>
    </rPh>
    <phoneticPr fontId="9"/>
  </si>
  <si>
    <t>排出係数</t>
    <rPh sb="0" eb="2">
      <t>ハイシュツ</t>
    </rPh>
    <rPh sb="2" eb="4">
      <t>ケイスウ</t>
    </rPh>
    <phoneticPr fontId="9"/>
  </si>
  <si>
    <t>原油換算
係数(kl/GJ)</t>
    <rPh sb="0" eb="2">
      <t>ゲンユ</t>
    </rPh>
    <rPh sb="2" eb="4">
      <t>カンザン</t>
    </rPh>
    <rPh sb="5" eb="7">
      <t>ケイスウ</t>
    </rPh>
    <phoneticPr fontId="9"/>
  </si>
  <si>
    <t>原油換算エネルギー使用量</t>
    <rPh sb="0" eb="4">
      <t>ゲンユカンサン</t>
    </rPh>
    <rPh sb="9" eb="12">
      <t>シヨウリョウ</t>
    </rPh>
    <phoneticPr fontId="1"/>
  </si>
  <si>
    <t>kl</t>
    <phoneticPr fontId="1"/>
  </si>
  <si>
    <t>省力化</t>
    <rPh sb="0" eb="2">
      <t>ショウリョク</t>
    </rPh>
    <rPh sb="2" eb="3">
      <t>カ</t>
    </rPh>
    <phoneticPr fontId="1"/>
  </si>
  <si>
    <t>CO2排出量</t>
    <rPh sb="3" eb="5">
      <t>ハイシュツ</t>
    </rPh>
    <rPh sb="5" eb="6">
      <t>リョウ</t>
    </rPh>
    <phoneticPr fontId="1"/>
  </si>
  <si>
    <t>省エネ効果　＝</t>
    <rPh sb="0" eb="1">
      <t>ショウ</t>
    </rPh>
    <rPh sb="3" eb="5">
      <t>コウカ</t>
    </rPh>
    <phoneticPr fontId="1"/>
  </si>
  <si>
    <t>CO2排出量削減　＝</t>
    <rPh sb="3" eb="5">
      <t>ハイシュツ</t>
    </rPh>
    <rPh sb="5" eb="6">
      <t>リョウ</t>
    </rPh>
    <rPh sb="6" eb="8">
      <t>サクゲン</t>
    </rPh>
    <phoneticPr fontId="1"/>
  </si>
  <si>
    <t>作業効率化</t>
    <rPh sb="0" eb="5">
      <t>サギョウコウリツカ</t>
    </rPh>
    <phoneticPr fontId="1"/>
  </si>
  <si>
    <t>CO2削減</t>
    <rPh sb="3" eb="5">
      <t>サクゲン</t>
    </rPh>
    <phoneticPr fontId="1"/>
  </si>
  <si>
    <t>区分</t>
    <rPh sb="0" eb="2">
      <t>クブン</t>
    </rPh>
    <phoneticPr fontId="1"/>
  </si>
  <si>
    <t>A</t>
    <phoneticPr fontId="1"/>
  </si>
  <si>
    <t>B</t>
    <phoneticPr fontId="1"/>
  </si>
  <si>
    <t>C</t>
    <phoneticPr fontId="1"/>
  </si>
  <si>
    <t>製造業</t>
    <rPh sb="0" eb="3">
      <t>セイゾウギョウ</t>
    </rPh>
    <phoneticPr fontId="1"/>
  </si>
  <si>
    <t>物流業</t>
    <rPh sb="0" eb="3">
      <t>ブツリュウギョウ</t>
    </rPh>
    <phoneticPr fontId="1"/>
  </si>
  <si>
    <t>業種</t>
    <rPh sb="0" eb="2">
      <t>ギョウシュ</t>
    </rPh>
    <phoneticPr fontId="1"/>
  </si>
  <si>
    <t>申請区分</t>
    <rPh sb="0" eb="4">
      <t>シンセイクブン</t>
    </rPh>
    <phoneticPr fontId="1"/>
  </si>
  <si>
    <t>導入設備から製造された製品・部材がCO2排出量削減に寄与するもの</t>
    <rPh sb="14" eb="16">
      <t>ブザイ</t>
    </rPh>
    <phoneticPr fontId="1"/>
  </si>
  <si>
    <t>炭素生産性</t>
    <rPh sb="0" eb="5">
      <t>タンソセイサンセイ</t>
    </rPh>
    <phoneticPr fontId="1"/>
  </si>
  <si>
    <t>区分Cのみ</t>
    <rPh sb="0" eb="2">
      <t>クブン</t>
    </rPh>
    <phoneticPr fontId="1"/>
  </si>
  <si>
    <t>付加価値額</t>
    <rPh sb="0" eb="5">
      <t>フカカチガク</t>
    </rPh>
    <phoneticPr fontId="1"/>
  </si>
  <si>
    <t>t</t>
    <phoneticPr fontId="1"/>
  </si>
  <si>
    <t>使用エネルギーを化石燃料から電力に変換</t>
    <rPh sb="0" eb="2">
      <t>シヨウ</t>
    </rPh>
    <rPh sb="8" eb="12">
      <t>カセキネンリョウ</t>
    </rPh>
    <rPh sb="14" eb="16">
      <t>デンリョク</t>
    </rPh>
    <rPh sb="17" eb="19">
      <t>ヘンカン</t>
    </rPh>
    <phoneticPr fontId="1"/>
  </si>
  <si>
    <t>該当</t>
    <rPh sb="0" eb="2">
      <t>ガイトウ</t>
    </rPh>
    <phoneticPr fontId="1"/>
  </si>
  <si>
    <t>非該当</t>
    <rPh sb="0" eb="3">
      <t>ヒガイトウ</t>
    </rPh>
    <phoneticPr fontId="1"/>
  </si>
  <si>
    <t>補助額</t>
    <rPh sb="0" eb="3">
      <t>ホジョガク</t>
    </rPh>
    <phoneticPr fontId="1"/>
  </si>
  <si>
    <t>1個あたりの作業時間の計算方法</t>
    <rPh sb="1" eb="2">
      <t>コ</t>
    </rPh>
    <rPh sb="6" eb="8">
      <t>サギョウ</t>
    </rPh>
    <rPh sb="8" eb="10">
      <t>ジカン</t>
    </rPh>
    <rPh sb="11" eb="15">
      <t>ケイサンホウホウ</t>
    </rPh>
    <phoneticPr fontId="1"/>
  </si>
  <si>
    <t>補助要件確認資料</t>
    <rPh sb="0" eb="4">
      <t>ホジョヨウケン</t>
    </rPh>
    <rPh sb="4" eb="6">
      <t>カクニン</t>
    </rPh>
    <rPh sb="6" eb="8">
      <t>シリョウ</t>
    </rPh>
    <phoneticPr fontId="1"/>
  </si>
  <si>
    <t>エネルギーの種類</t>
    <rPh sb="6" eb="8">
      <t>シュルイ</t>
    </rPh>
    <phoneticPr fontId="13"/>
  </si>
  <si>
    <t>設備投資前</t>
    <rPh sb="0" eb="2">
      <t>セツビ</t>
    </rPh>
    <rPh sb="2" eb="4">
      <t>トウシ</t>
    </rPh>
    <rPh sb="4" eb="5">
      <t>マエ</t>
    </rPh>
    <phoneticPr fontId="13"/>
  </si>
  <si>
    <t>単位</t>
    <rPh sb="0" eb="2">
      <t>タンイ</t>
    </rPh>
    <phoneticPr fontId="13"/>
  </si>
  <si>
    <t>数値※</t>
    <rPh sb="0" eb="2">
      <t>スウチ</t>
    </rPh>
    <phoneticPr fontId="13"/>
  </si>
  <si>
    <t>原油換算
エネルギー
使用量(GJ)</t>
    <rPh sb="0" eb="2">
      <t>ゲンユ</t>
    </rPh>
    <rPh sb="2" eb="4">
      <t>カンザン</t>
    </rPh>
    <rPh sb="11" eb="14">
      <t>シヨウリョウ</t>
    </rPh>
    <phoneticPr fontId="13"/>
  </si>
  <si>
    <t>CO2排出量(t)</t>
    <rPh sb="3" eb="5">
      <t>ハイシュツ</t>
    </rPh>
    <rPh sb="5" eb="6">
      <t>リョウ</t>
    </rPh>
    <phoneticPr fontId="13"/>
  </si>
  <si>
    <t>4月</t>
    <rPh sb="1" eb="2">
      <t>ガツ</t>
    </rPh>
    <phoneticPr fontId="13"/>
  </si>
  <si>
    <t>5月</t>
  </si>
  <si>
    <t>6月</t>
  </si>
  <si>
    <t>7月</t>
  </si>
  <si>
    <t>8月</t>
  </si>
  <si>
    <t>9月</t>
  </si>
  <si>
    <t>10月</t>
  </si>
  <si>
    <t>11月</t>
  </si>
  <si>
    <t>12月</t>
  </si>
  <si>
    <t>1月</t>
  </si>
  <si>
    <t>2月</t>
  </si>
  <si>
    <t>3月</t>
  </si>
  <si>
    <t>合計</t>
    <rPh sb="0" eb="2">
      <t>ゴウケイ</t>
    </rPh>
    <phoneticPr fontId="13"/>
  </si>
  <si>
    <t>電気</t>
    <rPh sb="0" eb="2">
      <t>デンキ</t>
    </rPh>
    <phoneticPr fontId="13"/>
  </si>
  <si>
    <t>千kwh</t>
    <rPh sb="0" eb="1">
      <t>セン</t>
    </rPh>
    <phoneticPr fontId="13"/>
  </si>
  <si>
    <t>小計（①）</t>
    <rPh sb="0" eb="2">
      <t>ショウケイ</t>
    </rPh>
    <phoneticPr fontId="13"/>
  </si>
  <si>
    <t>化石燃料</t>
    <rPh sb="0" eb="2">
      <t>カセキ</t>
    </rPh>
    <rPh sb="2" eb="3">
      <t>ネン</t>
    </rPh>
    <rPh sb="3" eb="4">
      <t>リョウ</t>
    </rPh>
    <phoneticPr fontId="13"/>
  </si>
  <si>
    <t>原料炭</t>
    <rPh sb="0" eb="2">
      <t>ゲンリョウ</t>
    </rPh>
    <rPh sb="2" eb="3">
      <t>スミ</t>
    </rPh>
    <phoneticPr fontId="13"/>
  </si>
  <si>
    <t>GJ/t</t>
    <phoneticPr fontId="13"/>
  </si>
  <si>
    <t>一般炭</t>
    <rPh sb="0" eb="2">
      <t>イッパン</t>
    </rPh>
    <rPh sb="2" eb="3">
      <t>スミ</t>
    </rPh>
    <phoneticPr fontId="13"/>
  </si>
  <si>
    <t>無煙炭</t>
    <rPh sb="0" eb="2">
      <t>ムエン</t>
    </rPh>
    <rPh sb="2" eb="3">
      <t>スミ</t>
    </rPh>
    <phoneticPr fontId="13"/>
  </si>
  <si>
    <t>コークス</t>
    <phoneticPr fontId="13"/>
  </si>
  <si>
    <t>石油コークス</t>
    <rPh sb="0" eb="2">
      <t>セキユ</t>
    </rPh>
    <phoneticPr fontId="13"/>
  </si>
  <si>
    <t>コールタール</t>
    <phoneticPr fontId="13"/>
  </si>
  <si>
    <t>石油アスファルト</t>
    <rPh sb="0" eb="2">
      <t>セキユ</t>
    </rPh>
    <phoneticPr fontId="13"/>
  </si>
  <si>
    <t>コンデンセート</t>
    <phoneticPr fontId="13"/>
  </si>
  <si>
    <t>GJ/kl</t>
    <phoneticPr fontId="13"/>
  </si>
  <si>
    <t>原油（コンデンセートを除く）</t>
    <rPh sb="0" eb="2">
      <t>ゲンユ</t>
    </rPh>
    <rPh sb="11" eb="12">
      <t>ノゾ</t>
    </rPh>
    <phoneticPr fontId="13"/>
  </si>
  <si>
    <t>ガソリン</t>
    <phoneticPr fontId="13"/>
  </si>
  <si>
    <t>ナフサ</t>
    <phoneticPr fontId="13"/>
  </si>
  <si>
    <t>ジェット燃料油</t>
    <rPh sb="4" eb="6">
      <t>ネンリョウ</t>
    </rPh>
    <rPh sb="6" eb="7">
      <t>アブラ</t>
    </rPh>
    <phoneticPr fontId="13"/>
  </si>
  <si>
    <t>灯油</t>
    <rPh sb="0" eb="2">
      <t>トウユ</t>
    </rPh>
    <phoneticPr fontId="13"/>
  </si>
  <si>
    <t>軽油</t>
    <rPh sb="0" eb="2">
      <t>ケイユ</t>
    </rPh>
    <phoneticPr fontId="13"/>
  </si>
  <si>
    <t>Ａ重油</t>
    <rPh sb="1" eb="3">
      <t>ジュウユ</t>
    </rPh>
    <phoneticPr fontId="13"/>
  </si>
  <si>
    <t>Ｂ・Ｃ重油</t>
    <rPh sb="3" eb="5">
      <t>ジュウユ</t>
    </rPh>
    <phoneticPr fontId="13"/>
  </si>
  <si>
    <t>液化石油ガス（ＬＰＧ）</t>
    <rPh sb="0" eb="2">
      <t>エキカ</t>
    </rPh>
    <rPh sb="2" eb="4">
      <t>セキユ</t>
    </rPh>
    <phoneticPr fontId="13"/>
  </si>
  <si>
    <t>石油系炭化水素ガス</t>
    <rPh sb="0" eb="2">
      <t>セキユ</t>
    </rPh>
    <rPh sb="2" eb="3">
      <t>ケイ</t>
    </rPh>
    <rPh sb="3" eb="5">
      <t>タンカ</t>
    </rPh>
    <rPh sb="5" eb="7">
      <t>スイソ</t>
    </rPh>
    <phoneticPr fontId="13"/>
  </si>
  <si>
    <t>GJ/1,000N㎥</t>
    <phoneticPr fontId="13"/>
  </si>
  <si>
    <t>液化天然ガス(ＬＮＧ）</t>
    <rPh sb="0" eb="2">
      <t>エキカ</t>
    </rPh>
    <rPh sb="2" eb="4">
      <t>テンネン</t>
    </rPh>
    <phoneticPr fontId="13"/>
  </si>
  <si>
    <t>天然ガス（ＬＮＧを除く）</t>
    <rPh sb="0" eb="2">
      <t>テンネン</t>
    </rPh>
    <rPh sb="9" eb="10">
      <t>ノゾ</t>
    </rPh>
    <phoneticPr fontId="13"/>
  </si>
  <si>
    <t>コークス炉ガス</t>
    <rPh sb="4" eb="5">
      <t>ロ</t>
    </rPh>
    <phoneticPr fontId="13"/>
  </si>
  <si>
    <t>高炉ガス</t>
    <rPh sb="0" eb="2">
      <t>コウロ</t>
    </rPh>
    <phoneticPr fontId="13"/>
  </si>
  <si>
    <t>転炉ガス</t>
    <rPh sb="0" eb="2">
      <t>テンロ</t>
    </rPh>
    <phoneticPr fontId="13"/>
  </si>
  <si>
    <t>都市ガス</t>
    <rPh sb="0" eb="2">
      <t>トシ</t>
    </rPh>
    <phoneticPr fontId="13"/>
  </si>
  <si>
    <t>小計（②）</t>
    <rPh sb="0" eb="2">
      <t>ショウケイ</t>
    </rPh>
    <phoneticPr fontId="13"/>
  </si>
  <si>
    <t>合計（③）</t>
    <rPh sb="0" eb="2">
      <t>ゴウケイ</t>
    </rPh>
    <phoneticPr fontId="13"/>
  </si>
  <si>
    <t>設備投資後</t>
    <rPh sb="0" eb="2">
      <t>セツビ</t>
    </rPh>
    <rPh sb="2" eb="4">
      <t>トウシ</t>
    </rPh>
    <rPh sb="4" eb="5">
      <t>ゴ</t>
    </rPh>
    <phoneticPr fontId="13"/>
  </si>
  <si>
    <t>＜省エネ効果・CO2排出量削減効果　計算シート＞</t>
    <rPh sb="13" eb="15">
      <t>サクゲン</t>
    </rPh>
    <rPh sb="15" eb="17">
      <t>コウカ</t>
    </rPh>
    <phoneticPr fontId="13"/>
  </si>
  <si>
    <t>原油換算
エネルギー
使用量(kl)</t>
    <rPh sb="0" eb="2">
      <t>ゲンユ</t>
    </rPh>
    <rPh sb="2" eb="4">
      <t>カンザン</t>
    </rPh>
    <rPh sb="11" eb="14">
      <t>シヨウリョウ</t>
    </rPh>
    <phoneticPr fontId="13"/>
  </si>
  <si>
    <t>単位発熱量</t>
    <rPh sb="0" eb="2">
      <t>タンイ</t>
    </rPh>
    <rPh sb="2" eb="4">
      <t>ハツネツ</t>
    </rPh>
    <rPh sb="4" eb="5">
      <t>リョウ</t>
    </rPh>
    <phoneticPr fontId="13"/>
  </si>
  <si>
    <t>排出係数</t>
    <rPh sb="0" eb="2">
      <t>ハイシュツ</t>
    </rPh>
    <rPh sb="2" eb="4">
      <t>ケイスウ</t>
    </rPh>
    <phoneticPr fontId="13"/>
  </si>
  <si>
    <t>原油換算
係数(kl/GJ)</t>
    <rPh sb="0" eb="2">
      <t>ゲンユ</t>
    </rPh>
    <rPh sb="2" eb="4">
      <t>カンザン</t>
    </rPh>
    <rPh sb="5" eb="7">
      <t>ケイスウ</t>
    </rPh>
    <phoneticPr fontId="13"/>
  </si>
  <si>
    <t>化石
燃料</t>
    <rPh sb="0" eb="2">
      <t>カセキ</t>
    </rPh>
    <rPh sb="3" eb="4">
      <t>ネン</t>
    </rPh>
    <rPh sb="4" eb="5">
      <t>リョウ</t>
    </rPh>
    <phoneticPr fontId="13"/>
  </si>
  <si>
    <t>千kwh</t>
    <rPh sb="0" eb="1">
      <t>セン</t>
    </rPh>
    <phoneticPr fontId="1"/>
  </si>
  <si>
    <t>設備投資後</t>
    <rPh sb="0" eb="2">
      <t>セツビ</t>
    </rPh>
    <rPh sb="2" eb="4">
      <t>トウシ</t>
    </rPh>
    <rPh sb="4" eb="5">
      <t>アト</t>
    </rPh>
    <phoneticPr fontId="13"/>
  </si>
  <si>
    <t>省エネ効果計算シート（設備投資前）</t>
    <rPh sb="0" eb="1">
      <t>ショウ</t>
    </rPh>
    <rPh sb="3" eb="5">
      <t>コウカ</t>
    </rPh>
    <rPh sb="5" eb="7">
      <t>ケイサン</t>
    </rPh>
    <rPh sb="11" eb="13">
      <t>セツビ</t>
    </rPh>
    <rPh sb="13" eb="15">
      <t>トウシ</t>
    </rPh>
    <rPh sb="15" eb="16">
      <t>マエ</t>
    </rPh>
    <phoneticPr fontId="1"/>
  </si>
  <si>
    <t>省エネ効果計算シート（設備投資後）</t>
    <rPh sb="0" eb="1">
      <t>ショウ</t>
    </rPh>
    <rPh sb="3" eb="5">
      <t>コウカ</t>
    </rPh>
    <rPh sb="5" eb="7">
      <t>ケイサン</t>
    </rPh>
    <rPh sb="11" eb="13">
      <t>セツビ</t>
    </rPh>
    <rPh sb="13" eb="15">
      <t>トウシ</t>
    </rPh>
    <rPh sb="15" eb="16">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</si>
</sst>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76" formatCode="0.0%"/>
    <numFmt numFmtId="177" formatCode="_ * #,##0.00_ ;_ * \-#,##0.00_ ;_ * &quot;-&quot;_ ;_ @_ "/>
    <numFmt numFmtId="178" formatCode="0.0_);[Red]\(0.0\)"/>
    <numFmt numFmtId="179" formatCode="0.00_);[Red]\(0.00\)"/>
  </numFmts>
  <fonts count="2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1"/>
      <color theme="0"/>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sz val="12"/>
      <color rgb="FF000000"/>
      <name val="ＭＳ ゴシック"/>
      <family val="3"/>
      <charset val="128"/>
    </font>
    <font>
      <sz val="6"/>
      <name val="ＭＳ Ｐゴシック"/>
      <family val="2"/>
      <charset val="128"/>
    </font>
    <font>
      <sz val="12"/>
      <color rgb="FF000000"/>
      <name val="ＭＳ Ｐゴシック"/>
      <family val="2"/>
      <charset val="128"/>
    </font>
    <font>
      <sz val="11"/>
      <color rgb="FF00000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4"/>
      <color rgb="FF000000"/>
      <name val="ＭＳ 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79998168889431442"/>
        <bgColor indexed="64"/>
      </patternFill>
    </fill>
  </fills>
  <borders count="8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thin">
        <color auto="1"/>
      </right>
      <top style="thin">
        <color auto="1"/>
      </top>
      <bottom style="thin">
        <color auto="1"/>
      </bottom>
      <diagonal/>
    </border>
    <border>
      <left style="thin">
        <color auto="1"/>
      </left>
      <right/>
      <top style="hair">
        <color auto="1"/>
      </top>
      <bottom style="thin">
        <color indexed="64"/>
      </bottom>
      <diagonal/>
    </border>
    <border>
      <left style="thin">
        <color auto="1"/>
      </left>
      <right/>
      <top style="thin">
        <color auto="1"/>
      </top>
      <bottom style="hair">
        <color indexed="64"/>
      </bottom>
      <diagonal/>
    </border>
    <border>
      <left/>
      <right style="thin">
        <color auto="1"/>
      </right>
      <top style="thin">
        <color auto="1"/>
      </top>
      <bottom style="hair">
        <color indexed="64"/>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thin">
        <color auto="1"/>
      </bottom>
      <diagonal/>
    </border>
    <border>
      <left style="thin">
        <color auto="1"/>
      </left>
      <right style="thin">
        <color indexed="64"/>
      </right>
      <top style="hair">
        <color auto="1"/>
      </top>
      <bottom style="thin">
        <color auto="1"/>
      </bottom>
      <diagonal/>
    </border>
    <border>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top/>
      <bottom style="thin">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style="medium">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right style="medium">
        <color indexed="64"/>
      </right>
      <top style="medium">
        <color indexed="64"/>
      </top>
      <bottom/>
      <diagonal/>
    </border>
    <border>
      <left/>
      <right style="hair">
        <color auto="1"/>
      </right>
      <top/>
      <bottom style="hair">
        <color auto="1"/>
      </bottom>
      <diagonal/>
    </border>
    <border>
      <left style="hair">
        <color auto="1"/>
      </left>
      <right style="thin">
        <color auto="1"/>
      </right>
      <top/>
      <bottom/>
      <diagonal/>
    </border>
    <border>
      <left style="hair">
        <color auto="1"/>
      </left>
      <right style="thin">
        <color auto="1"/>
      </right>
      <top style="thin">
        <color auto="1"/>
      </top>
      <bottom style="hair">
        <color auto="1"/>
      </bottom>
      <diagonal/>
    </border>
    <border>
      <left style="hair">
        <color auto="1"/>
      </left>
      <right style="thin">
        <color indexed="64"/>
      </right>
      <top style="hair">
        <color auto="1"/>
      </top>
      <bottom style="hair">
        <color auto="1"/>
      </bottom>
      <diagonal/>
    </border>
    <border>
      <left/>
      <right/>
      <top style="hair">
        <color auto="1"/>
      </top>
      <bottom style="thin">
        <color auto="1"/>
      </bottom>
      <diagonal/>
    </border>
    <border>
      <left style="thin">
        <color auto="1"/>
      </left>
      <right style="thin">
        <color auto="1"/>
      </right>
      <top/>
      <bottom style="hair">
        <color auto="1"/>
      </bottom>
      <diagonal/>
    </border>
    <border>
      <left style="thin">
        <color auto="1"/>
      </left>
      <right/>
      <top/>
      <bottom style="hair">
        <color auto="1"/>
      </bottom>
      <diagonal/>
    </border>
    <border>
      <left style="hair">
        <color auto="1"/>
      </left>
      <right style="thin">
        <color indexed="64"/>
      </right>
      <top/>
      <bottom style="hair">
        <color auto="1"/>
      </bottom>
      <diagonal/>
    </border>
    <border>
      <left style="thin">
        <color auto="1"/>
      </left>
      <right style="thin">
        <color auto="1"/>
      </right>
      <top/>
      <bottom style="double">
        <color indexed="64"/>
      </bottom>
      <diagonal/>
    </border>
    <border>
      <left style="thin">
        <color auto="1"/>
      </left>
      <right/>
      <top/>
      <bottom style="double">
        <color auto="1"/>
      </bottom>
      <diagonal/>
    </border>
    <border>
      <left style="medium">
        <color indexed="64"/>
      </left>
      <right/>
      <top style="medium">
        <color indexed="64"/>
      </top>
      <bottom style="double">
        <color auto="1"/>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68">
    <xf numFmtId="0" fontId="0" fillId="0" borderId="0" xfId="0">
      <alignment vertical="center"/>
    </xf>
    <xf numFmtId="0" fontId="3" fillId="0" borderId="0" xfId="0" applyFont="1">
      <alignment vertical="center"/>
    </xf>
    <xf numFmtId="0" fontId="2" fillId="2" borderId="0" xfId="0" applyFont="1" applyFill="1">
      <alignment vertical="center"/>
    </xf>
    <xf numFmtId="0" fontId="3" fillId="2" borderId="0" xfId="0" applyFont="1" applyFill="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4" xfId="0" applyFont="1" applyFill="1" applyBorder="1">
      <alignment vertical="center"/>
    </xf>
    <xf numFmtId="0" fontId="3" fillId="2" borderId="3" xfId="0" applyFont="1" applyFill="1" applyBorder="1">
      <alignment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xf>
    <xf numFmtId="0" fontId="4" fillId="2" borderId="6" xfId="0" applyFont="1" applyFill="1" applyBorder="1">
      <alignment vertical="center"/>
    </xf>
    <xf numFmtId="0" fontId="3" fillId="2" borderId="8" xfId="0" applyFont="1" applyFill="1" applyBorder="1" applyAlignment="1">
      <alignment vertical="center" wrapText="1"/>
    </xf>
    <xf numFmtId="0" fontId="3" fillId="2" borderId="13" xfId="0" applyFont="1" applyFill="1" applyBorder="1" applyAlignment="1">
      <alignment vertical="center" wrapText="1"/>
    </xf>
    <xf numFmtId="9" fontId="8" fillId="2" borderId="1" xfId="1" applyFont="1" applyFill="1" applyBorder="1" applyAlignment="1">
      <alignment horizontal="center" vertical="center"/>
    </xf>
    <xf numFmtId="10" fontId="3" fillId="2" borderId="21" xfId="1" applyNumberFormat="1" applyFont="1" applyFill="1" applyBorder="1" applyAlignment="1">
      <alignment horizontal="right" vertical="center"/>
    </xf>
    <xf numFmtId="38" fontId="8" fillId="2" borderId="1" xfId="2" applyFont="1" applyFill="1" applyBorder="1" applyAlignment="1">
      <alignment horizontal="center" vertical="center"/>
    </xf>
    <xf numFmtId="0" fontId="3" fillId="2" borderId="14" xfId="0" applyFont="1" applyFill="1" applyBorder="1">
      <alignment vertical="center"/>
    </xf>
    <xf numFmtId="0" fontId="5" fillId="2" borderId="14" xfId="0" applyFont="1" applyFill="1" applyBorder="1" applyAlignment="1">
      <alignment vertical="center" wrapText="1"/>
    </xf>
    <xf numFmtId="38" fontId="3" fillId="0" borderId="0" xfId="0" applyNumberFormat="1" applyFont="1">
      <alignment vertical="center"/>
    </xf>
    <xf numFmtId="0" fontId="0" fillId="0" borderId="8" xfId="0" applyBorder="1">
      <alignment vertical="center"/>
    </xf>
    <xf numFmtId="0" fontId="0" fillId="0" borderId="9" xfId="0" applyBorder="1">
      <alignment vertical="center"/>
    </xf>
    <xf numFmtId="0" fontId="0" fillId="4" borderId="32" xfId="0" applyFill="1" applyBorder="1">
      <alignment vertical="center"/>
    </xf>
    <xf numFmtId="0" fontId="0" fillId="0" borderId="33" xfId="0" applyBorder="1">
      <alignment vertical="center"/>
    </xf>
    <xf numFmtId="0" fontId="0" fillId="0" borderId="32" xfId="0" applyBorder="1">
      <alignment vertical="center"/>
    </xf>
    <xf numFmtId="0" fontId="0" fillId="0" borderId="18" xfId="0" applyBorder="1">
      <alignment vertical="center"/>
    </xf>
    <xf numFmtId="0" fontId="0" fillId="0" borderId="27" xfId="0" applyBorder="1">
      <alignment vertical="center"/>
    </xf>
    <xf numFmtId="0" fontId="0" fillId="0" borderId="19" xfId="0" applyBorder="1">
      <alignment vertical="center"/>
    </xf>
    <xf numFmtId="0" fontId="0" fillId="0" borderId="5" xfId="0" applyBorder="1">
      <alignment vertical="center"/>
    </xf>
    <xf numFmtId="0" fontId="0" fillId="0" borderId="6" xfId="0" applyBorder="1">
      <alignment vertical="center"/>
    </xf>
    <xf numFmtId="176" fontId="0" fillId="0" borderId="32" xfId="1" applyNumberFormat="1" applyFont="1" applyBorder="1">
      <alignment vertical="center"/>
    </xf>
    <xf numFmtId="0" fontId="0" fillId="0" borderId="1" xfId="0" applyBorder="1">
      <alignment vertical="center"/>
    </xf>
    <xf numFmtId="0" fontId="0" fillId="3" borderId="38" xfId="0" applyFill="1" applyBorder="1">
      <alignment vertical="center"/>
    </xf>
    <xf numFmtId="0" fontId="0" fillId="0" borderId="43" xfId="0" applyBorder="1" applyAlignment="1">
      <alignment horizontal="center" vertical="center"/>
    </xf>
    <xf numFmtId="0" fontId="0" fillId="0" borderId="37" xfId="0" applyBorder="1">
      <alignment vertical="center"/>
    </xf>
    <xf numFmtId="0" fontId="0" fillId="0" borderId="31" xfId="0" applyBorder="1">
      <alignment vertical="center"/>
    </xf>
    <xf numFmtId="0" fontId="0" fillId="0" borderId="47" xfId="0" applyBorder="1">
      <alignment vertical="center"/>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3"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0" xfId="0" applyAlignment="1">
      <alignment horizontal="left" vertical="center"/>
    </xf>
    <xf numFmtId="176" fontId="0" fillId="0" borderId="50" xfId="1" applyNumberFormat="1" applyFont="1" applyBorder="1">
      <alignment vertical="center"/>
    </xf>
    <xf numFmtId="10" fontId="3" fillId="2" borderId="30" xfId="1" applyNumberFormat="1" applyFont="1" applyFill="1" applyBorder="1" applyAlignment="1">
      <alignment horizontal="right" vertical="center"/>
    </xf>
    <xf numFmtId="10" fontId="3" fillId="2" borderId="29" xfId="1" applyNumberFormat="1" applyFont="1" applyFill="1" applyBorder="1" applyAlignment="1">
      <alignment horizontal="right" vertical="center"/>
    </xf>
    <xf numFmtId="10" fontId="3" fillId="2" borderId="23" xfId="1" applyNumberFormat="1" applyFont="1" applyFill="1" applyBorder="1" applyAlignment="1">
      <alignment horizontal="right" vertical="center"/>
    </xf>
    <xf numFmtId="2" fontId="3" fillId="2" borderId="9" xfId="0" applyNumberFormat="1" applyFont="1" applyFill="1" applyBorder="1" applyAlignment="1">
      <alignment horizontal="left" vertical="center"/>
    </xf>
    <xf numFmtId="2" fontId="3" fillId="2" borderId="25" xfId="0" applyNumberFormat="1" applyFont="1" applyFill="1" applyBorder="1" applyAlignment="1">
      <alignment horizontal="left" vertical="center"/>
    </xf>
    <xf numFmtId="2" fontId="3" fillId="2" borderId="59" xfId="0" applyNumberFormat="1" applyFont="1" applyFill="1" applyBorder="1" applyAlignment="1">
      <alignment horizontal="left" vertical="center"/>
    </xf>
    <xf numFmtId="2" fontId="3" fillId="2" borderId="58" xfId="0" applyNumberFormat="1" applyFont="1" applyFill="1" applyBorder="1" applyAlignment="1">
      <alignment horizontal="left" vertical="center"/>
    </xf>
    <xf numFmtId="2" fontId="3" fillId="2" borderId="60" xfId="0" applyNumberFormat="1" applyFont="1" applyFill="1" applyBorder="1" applyAlignment="1">
      <alignment horizontal="left" vertical="center"/>
    </xf>
    <xf numFmtId="2" fontId="3" fillId="2" borderId="64" xfId="0" applyNumberFormat="1" applyFont="1" applyFill="1" applyBorder="1" applyAlignment="1">
      <alignment horizontal="left" vertical="center"/>
    </xf>
    <xf numFmtId="0" fontId="3" fillId="2" borderId="62" xfId="0" applyFont="1" applyFill="1" applyBorder="1" applyAlignment="1">
      <alignment horizontal="left" vertical="center" wrapText="1" indent="1"/>
    </xf>
    <xf numFmtId="0" fontId="3" fillId="4" borderId="30" xfId="0" applyFont="1" applyFill="1" applyBorder="1">
      <alignment vertical="center"/>
    </xf>
    <xf numFmtId="0" fontId="3" fillId="4" borderId="23" xfId="0" applyFont="1" applyFill="1" applyBorder="1">
      <alignment vertical="center"/>
    </xf>
    <xf numFmtId="0" fontId="3" fillId="4" borderId="21" xfId="0" applyFont="1" applyFill="1" applyBorder="1">
      <alignment vertical="center"/>
    </xf>
    <xf numFmtId="0" fontId="11" fillId="0" borderId="0" xfId="0" applyFont="1">
      <alignment vertical="center"/>
    </xf>
    <xf numFmtId="0" fontId="12" fillId="5" borderId="65" xfId="0" applyFont="1" applyFill="1" applyBorder="1" applyAlignment="1">
      <alignment horizontal="center" vertical="center"/>
    </xf>
    <xf numFmtId="0" fontId="12" fillId="5" borderId="13"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2" fillId="5" borderId="66"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4" fillId="5" borderId="68" xfId="0" applyFont="1" applyFill="1" applyBorder="1" applyAlignment="1">
      <alignment horizontal="center" vertical="center"/>
    </xf>
    <xf numFmtId="0" fontId="14" fillId="5" borderId="69" xfId="0" applyFont="1" applyFill="1" applyBorder="1" applyAlignment="1">
      <alignment horizontal="center" vertical="center"/>
    </xf>
    <xf numFmtId="0" fontId="14" fillId="5" borderId="70" xfId="0" applyFont="1" applyFill="1" applyBorder="1" applyAlignment="1">
      <alignment horizontal="center" vertical="center"/>
    </xf>
    <xf numFmtId="0" fontId="15" fillId="0" borderId="29" xfId="0" applyFont="1" applyBorder="1" applyAlignment="1">
      <alignment horizontal="center" vertical="center"/>
    </xf>
    <xf numFmtId="0" fontId="15" fillId="0" borderId="29" xfId="0" applyFont="1" applyBorder="1">
      <alignment vertical="center"/>
    </xf>
    <xf numFmtId="0" fontId="15" fillId="0" borderId="18" xfId="0" applyFont="1" applyBorder="1">
      <alignment vertical="center"/>
    </xf>
    <xf numFmtId="38" fontId="16" fillId="6" borderId="71" xfId="2" applyFont="1" applyFill="1" applyBorder="1" applyAlignment="1">
      <alignment vertical="center"/>
    </xf>
    <xf numFmtId="38" fontId="16" fillId="0" borderId="19" xfId="2" applyFont="1" applyBorder="1" applyAlignment="1">
      <alignment vertical="center"/>
    </xf>
    <xf numFmtId="38" fontId="16" fillId="0" borderId="18" xfId="2" applyFont="1" applyBorder="1" applyAlignment="1">
      <alignment vertical="center"/>
    </xf>
    <xf numFmtId="38" fontId="16" fillId="0" borderId="13" xfId="2" applyFont="1" applyBorder="1" applyAlignment="1">
      <alignment vertical="center"/>
    </xf>
    <xf numFmtId="38" fontId="16" fillId="0" borderId="29" xfId="2" applyFont="1" applyBorder="1" applyAlignment="1">
      <alignment vertical="center"/>
    </xf>
    <xf numFmtId="0" fontId="15" fillId="0" borderId="2" xfId="0" applyFont="1" applyBorder="1">
      <alignment vertical="center"/>
    </xf>
    <xf numFmtId="38" fontId="16" fillId="6" borderId="74" xfId="2" applyFont="1" applyFill="1" applyBorder="1" applyAlignment="1">
      <alignment vertical="center"/>
    </xf>
    <xf numFmtId="38" fontId="16" fillId="0" borderId="4" xfId="2" applyFont="1" applyBorder="1" applyAlignment="1">
      <alignment vertical="center"/>
    </xf>
    <xf numFmtId="38" fontId="16" fillId="0" borderId="2" xfId="2" applyFont="1" applyBorder="1" applyAlignment="1">
      <alignment vertical="center"/>
    </xf>
    <xf numFmtId="177" fontId="16" fillId="7" borderId="75" xfId="2" applyNumberFormat="1"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lignment vertical="center"/>
    </xf>
    <xf numFmtId="38" fontId="16" fillId="6" borderId="76" xfId="2" applyFont="1" applyFill="1" applyBorder="1" applyAlignment="1">
      <alignment vertical="center"/>
    </xf>
    <xf numFmtId="38" fontId="16" fillId="6" borderId="77" xfId="2" applyFont="1" applyFill="1" applyBorder="1" applyAlignment="1">
      <alignment vertical="center"/>
    </xf>
    <xf numFmtId="177" fontId="16" fillId="7" borderId="78" xfId="2" applyNumberFormat="1" applyFont="1" applyFill="1" applyBorder="1" applyAlignment="1">
      <alignment vertical="center"/>
    </xf>
    <xf numFmtId="0" fontId="17" fillId="0" borderId="1" xfId="0" applyFont="1" applyBorder="1">
      <alignment vertical="center"/>
    </xf>
    <xf numFmtId="38" fontId="18" fillId="0" borderId="29" xfId="2" applyFont="1" applyBorder="1" applyAlignment="1">
      <alignment vertical="center"/>
    </xf>
    <xf numFmtId="38" fontId="18" fillId="0" borderId="1" xfId="2" applyFont="1" applyBorder="1" applyAlignment="1">
      <alignment vertical="center"/>
    </xf>
    <xf numFmtId="177" fontId="18" fillId="0" borderId="18" xfId="2" applyNumberFormat="1" applyFont="1" applyBorder="1" applyAlignment="1">
      <alignment vertical="center"/>
    </xf>
    <xf numFmtId="38" fontId="16" fillId="0" borderId="1" xfId="2" applyFont="1" applyBorder="1" applyAlignment="1">
      <alignment vertical="center"/>
    </xf>
    <xf numFmtId="177" fontId="16" fillId="0" borderId="2" xfId="2" applyNumberFormat="1" applyFont="1" applyBorder="1" applyAlignment="1">
      <alignment vertical="center"/>
    </xf>
    <xf numFmtId="0" fontId="19" fillId="0" borderId="0" xfId="0" applyFont="1" applyAlignment="1">
      <alignment horizontal="left" vertical="center"/>
    </xf>
    <xf numFmtId="0" fontId="15" fillId="0" borderId="0" xfId="0" applyFont="1">
      <alignment vertical="center"/>
    </xf>
    <xf numFmtId="0" fontId="15" fillId="0" borderId="0" xfId="0" applyFont="1" applyAlignment="1">
      <alignment horizontal="center" vertical="center"/>
    </xf>
    <xf numFmtId="0" fontId="15" fillId="5" borderId="1" xfId="0" applyFont="1" applyFill="1" applyBorder="1" applyAlignment="1">
      <alignment horizontal="center" vertical="center"/>
    </xf>
    <xf numFmtId="0" fontId="15" fillId="5" borderId="10"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0" borderId="0" xfId="0" applyFont="1" applyAlignment="1">
      <alignment horizontal="center" vertical="center" wrapText="1"/>
    </xf>
    <xf numFmtId="177" fontId="16" fillId="0" borderId="71" xfId="2" applyNumberFormat="1" applyFont="1" applyBorder="1" applyAlignment="1">
      <alignment vertical="center"/>
    </xf>
    <xf numFmtId="177" fontId="16" fillId="0" borderId="19" xfId="2" applyNumberFormat="1" applyFont="1" applyBorder="1" applyAlignment="1">
      <alignment vertical="center"/>
    </xf>
    <xf numFmtId="177" fontId="16" fillId="0" borderId="29" xfId="2" applyNumberFormat="1" applyFont="1" applyBorder="1" applyAlignment="1">
      <alignment vertical="center"/>
    </xf>
    <xf numFmtId="0" fontId="15" fillId="8" borderId="29" xfId="0" applyFont="1" applyFill="1" applyBorder="1">
      <alignment vertical="center"/>
    </xf>
    <xf numFmtId="177" fontId="16" fillId="8" borderId="13" xfId="2" applyNumberFormat="1" applyFont="1" applyFill="1" applyBorder="1" applyAlignment="1">
      <alignment vertical="center"/>
    </xf>
    <xf numFmtId="177" fontId="16" fillId="8" borderId="29" xfId="2" applyNumberFormat="1" applyFont="1" applyFill="1" applyBorder="1" applyAlignment="1">
      <alignment vertical="center"/>
    </xf>
    <xf numFmtId="0" fontId="17" fillId="8" borderId="1" xfId="0" applyFont="1" applyFill="1" applyBorder="1">
      <alignment vertical="center"/>
    </xf>
    <xf numFmtId="38" fontId="18" fillId="8" borderId="29" xfId="2" applyFont="1" applyFill="1" applyBorder="1" applyAlignment="1">
      <alignment vertical="center"/>
    </xf>
    <xf numFmtId="177" fontId="18" fillId="8" borderId="1" xfId="2" applyNumberFormat="1" applyFont="1" applyFill="1" applyBorder="1" applyAlignment="1">
      <alignment vertical="center"/>
    </xf>
    <xf numFmtId="177" fontId="17" fillId="8" borderId="1" xfId="0" applyNumberFormat="1" applyFont="1" applyFill="1" applyBorder="1">
      <alignment vertical="center"/>
    </xf>
    <xf numFmtId="177" fontId="18" fillId="8" borderId="29" xfId="2" applyNumberFormat="1" applyFont="1" applyFill="1" applyBorder="1" applyAlignment="1">
      <alignment vertical="center"/>
    </xf>
    <xf numFmtId="0" fontId="15" fillId="4" borderId="1" xfId="0" applyFont="1" applyFill="1" applyBorder="1">
      <alignment vertical="center"/>
    </xf>
    <xf numFmtId="177" fontId="16" fillId="4" borderId="1" xfId="2" applyNumberFormat="1" applyFont="1" applyFill="1" applyBorder="1" applyAlignment="1">
      <alignment vertical="center"/>
    </xf>
    <xf numFmtId="177" fontId="15" fillId="4" borderId="1" xfId="0" applyNumberFormat="1" applyFont="1" applyFill="1" applyBorder="1">
      <alignment vertical="center"/>
    </xf>
    <xf numFmtId="0" fontId="15" fillId="0" borderId="0" xfId="0" applyFont="1" applyAlignment="1">
      <alignment horizontal="left" vertical="center"/>
    </xf>
    <xf numFmtId="41" fontId="16" fillId="8" borderId="13" xfId="2" applyNumberFormat="1" applyFont="1" applyFill="1" applyBorder="1" applyAlignment="1">
      <alignment vertical="center"/>
    </xf>
    <xf numFmtId="38" fontId="0" fillId="0" borderId="32" xfId="2" applyFont="1" applyBorder="1">
      <alignment vertical="center"/>
    </xf>
    <xf numFmtId="10" fontId="3" fillId="4" borderId="21" xfId="1" applyNumberFormat="1" applyFont="1" applyFill="1" applyBorder="1" applyAlignment="1">
      <alignment horizontal="center" vertical="center"/>
    </xf>
    <xf numFmtId="177" fontId="16" fillId="4" borderId="1" xfId="2" applyNumberFormat="1" applyFont="1" applyFill="1" applyBorder="1" applyAlignment="1">
      <alignment horizontal="left" vertical="center" indent="3"/>
    </xf>
    <xf numFmtId="178" fontId="0" fillId="4" borderId="32" xfId="0" applyNumberFormat="1" applyFill="1" applyBorder="1">
      <alignment vertical="center"/>
    </xf>
    <xf numFmtId="178" fontId="0" fillId="0" borderId="0" xfId="0" applyNumberFormat="1">
      <alignment vertical="center"/>
    </xf>
    <xf numFmtId="178" fontId="0" fillId="0" borderId="32" xfId="2" applyNumberFormat="1" applyFont="1" applyBorder="1">
      <alignment vertical="center"/>
    </xf>
    <xf numFmtId="178" fontId="0" fillId="0" borderId="54" xfId="0" applyNumberFormat="1" applyBorder="1">
      <alignment vertical="center"/>
    </xf>
    <xf numFmtId="43" fontId="16" fillId="0" borderId="71" xfId="2" applyNumberFormat="1" applyFont="1" applyBorder="1" applyAlignment="1">
      <alignment vertical="center"/>
    </xf>
    <xf numFmtId="40" fontId="16" fillId="0" borderId="74" xfId="2" applyNumberFormat="1" applyFont="1" applyBorder="1" applyAlignment="1">
      <alignment vertical="center"/>
    </xf>
    <xf numFmtId="40" fontId="16" fillId="0" borderId="76" xfId="2" applyNumberFormat="1" applyFont="1" applyBorder="1" applyAlignment="1">
      <alignment vertical="center"/>
    </xf>
    <xf numFmtId="40" fontId="16" fillId="0" borderId="4" xfId="2" applyNumberFormat="1" applyFont="1" applyBorder="1" applyAlignment="1">
      <alignment vertical="center"/>
    </xf>
    <xf numFmtId="40" fontId="16" fillId="0" borderId="1" xfId="2" applyNumberFormat="1" applyFont="1" applyBorder="1" applyAlignment="1">
      <alignment vertical="center"/>
    </xf>
    <xf numFmtId="0" fontId="3" fillId="4" borderId="23" xfId="0" applyFont="1" applyFill="1" applyBorder="1" applyAlignment="1">
      <alignment horizontal="center" vertical="center"/>
    </xf>
    <xf numFmtId="0" fontId="3" fillId="0" borderId="23" xfId="0" applyFont="1" applyBorder="1" applyAlignment="1">
      <alignment horizontal="center" vertical="center"/>
    </xf>
    <xf numFmtId="0" fontId="3" fillId="4" borderId="2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 xfId="0" applyFont="1" applyFill="1" applyBorder="1" applyAlignment="1">
      <alignment horizontal="center" vertical="top"/>
    </xf>
    <xf numFmtId="0" fontId="3" fillId="2" borderId="1" xfId="0" applyFont="1" applyFill="1" applyBorder="1" applyAlignment="1">
      <alignment horizontal="center" vertical="center" wrapText="1"/>
    </xf>
    <xf numFmtId="38" fontId="3" fillId="2" borderId="10" xfId="2" applyFont="1" applyFill="1" applyBorder="1" applyAlignment="1">
      <alignment horizontal="right" vertical="center"/>
    </xf>
    <xf numFmtId="0" fontId="3" fillId="2" borderId="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30" xfId="0" applyFont="1" applyFill="1" applyBorder="1" applyAlignment="1">
      <alignment horizontal="center" vertical="center"/>
    </xf>
    <xf numFmtId="38" fontId="3" fillId="0" borderId="30" xfId="2" applyFont="1" applyFill="1" applyBorder="1" applyAlignment="1">
      <alignment horizontal="right" vertical="center"/>
    </xf>
    <xf numFmtId="38" fontId="3" fillId="2" borderId="11" xfId="2" applyFont="1" applyFill="1" applyBorder="1" applyAlignment="1">
      <alignment horizontal="right" vertical="center"/>
    </xf>
    <xf numFmtId="38" fontId="3" fillId="2" borderId="12" xfId="2" applyFont="1" applyFill="1" applyBorder="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2" borderId="0" xfId="0" applyFont="1" applyFill="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7"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4"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0" xfId="0" applyFont="1" applyFill="1" applyBorder="1" applyAlignment="1">
      <alignment horizontal="center" vertical="center"/>
    </xf>
    <xf numFmtId="0" fontId="3" fillId="4" borderId="4" xfId="0" applyFont="1" applyFill="1" applyBorder="1" applyAlignment="1">
      <alignment horizontal="left"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3" fillId="4" borderId="1" xfId="0" applyFont="1" applyFill="1" applyBorder="1" applyAlignment="1">
      <alignment horizontal="left" vertical="center"/>
    </xf>
    <xf numFmtId="38" fontId="3" fillId="2" borderId="24" xfId="2" applyFont="1" applyFill="1" applyBorder="1" applyAlignment="1">
      <alignment horizontal="right" vertical="center"/>
    </xf>
    <xf numFmtId="38" fontId="3" fillId="2" borderId="36" xfId="2" applyFont="1" applyFill="1" applyBorder="1" applyAlignment="1">
      <alignment horizontal="right" vertical="center"/>
    </xf>
    <xf numFmtId="38" fontId="3" fillId="2" borderId="16" xfId="2" applyFont="1" applyFill="1" applyBorder="1" applyAlignment="1">
      <alignment horizontal="right" vertical="center"/>
    </xf>
    <xf numFmtId="38" fontId="3" fillId="2" borderId="22" xfId="2" applyFont="1" applyFill="1" applyBorder="1" applyAlignment="1">
      <alignment horizontal="right" vertical="center"/>
    </xf>
    <xf numFmtId="0" fontId="3" fillId="4" borderId="1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1"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38" fontId="3" fillId="4" borderId="1" xfId="2" applyFont="1" applyFill="1" applyBorder="1" applyAlignment="1">
      <alignment horizontal="center" vertical="center" wrapText="1"/>
    </xf>
    <xf numFmtId="0" fontId="3" fillId="0" borderId="21" xfId="0" applyFont="1" applyBorder="1" applyAlignment="1">
      <alignment horizontal="center" vertical="center"/>
    </xf>
    <xf numFmtId="0" fontId="3" fillId="2" borderId="16" xfId="0" applyFont="1" applyFill="1" applyBorder="1" applyAlignment="1">
      <alignment horizontal="left" vertical="center" wrapText="1" indent="1"/>
    </xf>
    <xf numFmtId="0" fontId="3" fillId="2" borderId="17" xfId="0" applyFont="1" applyFill="1" applyBorder="1" applyAlignment="1">
      <alignment horizontal="left" vertical="center" wrapText="1" indent="1"/>
    </xf>
    <xf numFmtId="0" fontId="10" fillId="2" borderId="10" xfId="0" applyFont="1" applyFill="1" applyBorder="1" applyAlignment="1">
      <alignment horizontal="center" vertical="center" textRotation="255" wrapText="1"/>
    </xf>
    <xf numFmtId="0" fontId="10" fillId="2" borderId="13" xfId="0" applyFont="1" applyFill="1" applyBorder="1" applyAlignment="1">
      <alignment horizontal="center" vertical="center" textRotation="255" wrapText="1"/>
    </xf>
    <xf numFmtId="0" fontId="3" fillId="2" borderId="63" xfId="0" applyFont="1" applyFill="1" applyBorder="1" applyAlignment="1">
      <alignment horizontal="right" vertical="center"/>
    </xf>
    <xf numFmtId="0" fontId="3" fillId="2" borderId="57" xfId="0" applyFont="1" applyFill="1" applyBorder="1" applyAlignment="1">
      <alignment horizontal="right" vertical="center"/>
    </xf>
    <xf numFmtId="0" fontId="3" fillId="2" borderId="15" xfId="0" applyFont="1" applyFill="1" applyBorder="1" applyAlignment="1">
      <alignment horizontal="left" vertical="center" wrapText="1" indent="1"/>
    </xf>
    <xf numFmtId="0" fontId="3" fillId="2" borderId="61" xfId="0" applyFont="1" applyFill="1" applyBorder="1" applyAlignment="1">
      <alignment horizontal="left" vertical="center" wrapText="1" indent="1"/>
    </xf>
    <xf numFmtId="0" fontId="3" fillId="2" borderId="26"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3"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3" fillId="4" borderId="63" xfId="0" applyFont="1" applyFill="1" applyBorder="1" applyAlignment="1">
      <alignment horizontal="right" vertical="center"/>
    </xf>
    <xf numFmtId="0" fontId="3" fillId="4" borderId="57" xfId="0" applyFont="1" applyFill="1" applyBorder="1" applyAlignment="1">
      <alignment horizontal="right" vertical="center"/>
    </xf>
    <xf numFmtId="2" fontId="3" fillId="4" borderId="63" xfId="0" applyNumberFormat="1" applyFont="1" applyFill="1" applyBorder="1" applyAlignment="1">
      <alignment horizontal="right" vertical="center"/>
    </xf>
    <xf numFmtId="2" fontId="3" fillId="4" borderId="57" xfId="0" applyNumberFormat="1" applyFont="1" applyFill="1" applyBorder="1" applyAlignment="1">
      <alignment horizontal="right" vertical="center"/>
    </xf>
    <xf numFmtId="0" fontId="3" fillId="2" borderId="24" xfId="0" applyFont="1" applyFill="1" applyBorder="1" applyAlignment="1">
      <alignment horizontal="left" vertical="center" wrapText="1" indent="1"/>
    </xf>
    <xf numFmtId="0" fontId="3" fillId="2" borderId="25" xfId="0" applyFont="1" applyFill="1" applyBorder="1" applyAlignment="1">
      <alignment horizontal="left" vertical="center" wrapText="1" indent="1"/>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44" xfId="0" applyFill="1" applyBorder="1" applyAlignment="1">
      <alignment horizontal="center" vertical="center"/>
    </xf>
    <xf numFmtId="0" fontId="0" fillId="0" borderId="45" xfId="0" applyBorder="1" applyAlignment="1">
      <alignment horizontal="center" vertical="center" textRotation="255"/>
    </xf>
    <xf numFmtId="0" fontId="0" fillId="0" borderId="46" xfId="0" applyBorder="1" applyAlignment="1">
      <alignment horizontal="center" vertical="center" textRotation="255"/>
    </xf>
    <xf numFmtId="0" fontId="0" fillId="0" borderId="48" xfId="0" applyBorder="1" applyAlignment="1">
      <alignment horizontal="center" vertical="center" textRotation="255"/>
    </xf>
    <xf numFmtId="0" fontId="0" fillId="0" borderId="0" xfId="0" applyAlignment="1">
      <alignment horizontal="left" vertical="center"/>
    </xf>
    <xf numFmtId="0" fontId="0" fillId="0" borderId="37" xfId="0" applyBorder="1" applyAlignment="1">
      <alignment horizontal="left"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0" fontId="0" fillId="0" borderId="52" xfId="0" applyBorder="1" applyAlignment="1">
      <alignment horizontal="center" vertical="center" textRotation="255"/>
    </xf>
    <xf numFmtId="0" fontId="5" fillId="0" borderId="8" xfId="0" applyFont="1" applyBorder="1" applyAlignment="1">
      <alignment horizontal="left" vertical="center"/>
    </xf>
    <xf numFmtId="0" fontId="5" fillId="0" borderId="37" xfId="0" applyFont="1" applyBorder="1" applyAlignment="1">
      <alignment horizontal="left" vertical="center"/>
    </xf>
    <xf numFmtId="0" fontId="15" fillId="0" borderId="2" xfId="0" applyFont="1" applyBorder="1" applyAlignment="1">
      <alignment horizontal="right" vertical="center"/>
    </xf>
    <xf numFmtId="0" fontId="15" fillId="0" borderId="4" xfId="0" applyFont="1" applyBorder="1" applyAlignment="1">
      <alignment horizontal="right" vertical="center"/>
    </xf>
    <xf numFmtId="0" fontId="12" fillId="5" borderId="1" xfId="0" applyFont="1" applyFill="1" applyBorder="1" applyAlignment="1">
      <alignment horizontal="center" vertical="center"/>
    </xf>
    <xf numFmtId="0" fontId="12" fillId="5" borderId="28"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3"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4" xfId="0" applyFont="1" applyFill="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8" borderId="2" xfId="0" applyFont="1" applyFill="1" applyBorder="1" applyAlignment="1">
      <alignment horizontal="right" vertical="center"/>
    </xf>
    <xf numFmtId="0" fontId="17" fillId="8" borderId="4" xfId="0" applyFont="1" applyFill="1" applyBorder="1" applyAlignment="1">
      <alignment horizontal="right" vertical="center"/>
    </xf>
    <xf numFmtId="0" fontId="15" fillId="4" borderId="2" xfId="0" applyFont="1" applyFill="1" applyBorder="1" applyAlignment="1">
      <alignment horizontal="right" vertical="center"/>
    </xf>
    <xf numFmtId="0" fontId="15" fillId="4" borderId="4" xfId="0" applyFont="1" applyFill="1" applyBorder="1" applyAlignment="1">
      <alignment horizontal="right" vertical="center"/>
    </xf>
    <xf numFmtId="0" fontId="15" fillId="5" borderId="1" xfId="0" applyFont="1" applyFill="1" applyBorder="1" applyAlignment="1">
      <alignment horizontal="center" vertical="center"/>
    </xf>
    <xf numFmtId="0" fontId="15" fillId="5" borderId="2" xfId="0" applyFont="1" applyFill="1" applyBorder="1" applyAlignment="1">
      <alignment horizontal="center" vertical="center"/>
    </xf>
    <xf numFmtId="0" fontId="15" fillId="5" borderId="3" xfId="0" applyFont="1" applyFill="1" applyBorder="1" applyAlignment="1">
      <alignment horizontal="center" vertical="center"/>
    </xf>
    <xf numFmtId="0" fontId="15" fillId="5" borderId="4" xfId="0" applyFont="1" applyFill="1" applyBorder="1" applyAlignment="1">
      <alignment horizontal="center" vertical="center"/>
    </xf>
    <xf numFmtId="0" fontId="15" fillId="8" borderId="1" xfId="0" applyFont="1" applyFill="1" applyBorder="1" applyAlignment="1">
      <alignment horizontal="right" vertical="center"/>
    </xf>
    <xf numFmtId="179" fontId="16" fillId="7" borderId="81" xfId="2" applyNumberFormat="1" applyFont="1" applyFill="1" applyBorder="1" applyAlignment="1">
      <alignment vertical="center"/>
    </xf>
    <xf numFmtId="179" fontId="16" fillId="7" borderId="82" xfId="2" applyNumberFormat="1" applyFont="1" applyFill="1" applyBorder="1" applyAlignment="1">
      <alignment vertical="center"/>
    </xf>
    <xf numFmtId="179" fontId="16" fillId="7" borderId="83" xfId="2" applyNumberFormat="1" applyFont="1" applyFill="1" applyBorder="1" applyAlignment="1">
      <alignment vertical="center"/>
    </xf>
    <xf numFmtId="179" fontId="18" fillId="0" borderId="19" xfId="0" applyNumberFormat="1" applyFont="1" applyBorder="1">
      <alignment vertical="center"/>
    </xf>
    <xf numFmtId="179" fontId="16" fillId="0" borderId="72" xfId="2" applyNumberFormat="1" applyFont="1" applyBorder="1" applyAlignment="1">
      <alignment vertical="center"/>
    </xf>
    <xf numFmtId="179" fontId="18" fillId="0" borderId="1" xfId="0" applyNumberFormat="1" applyFont="1" applyBorder="1">
      <alignment vertical="center"/>
    </xf>
    <xf numFmtId="179" fontId="18" fillId="0" borderId="73" xfId="0" applyNumberFormat="1" applyFont="1" applyBorder="1">
      <alignment vertical="center"/>
    </xf>
    <xf numFmtId="179" fontId="18" fillId="0" borderId="4" xfId="0" applyNumberFormat="1" applyFont="1" applyBorder="1">
      <alignment vertical="center"/>
    </xf>
    <xf numFmtId="177" fontId="18" fillId="7" borderId="1" xfId="0" applyNumberFormat="1" applyFont="1" applyFill="1" applyBorder="1">
      <alignment vertical="center"/>
    </xf>
    <xf numFmtId="177" fontId="18" fillId="7" borderId="73" xfId="0" applyNumberFormat="1" applyFont="1" applyFill="1" applyBorder="1">
      <alignment vertical="center"/>
    </xf>
    <xf numFmtId="177" fontId="18" fillId="0" borderId="4" xfId="0" applyNumberFormat="1" applyFont="1" applyBorder="1">
      <alignment vertical="center"/>
    </xf>
    <xf numFmtId="177" fontId="18" fillId="7" borderId="79" xfId="0" applyNumberFormat="1" applyFont="1" applyFill="1" applyBorder="1">
      <alignment vertical="center"/>
    </xf>
    <xf numFmtId="177" fontId="18" fillId="7" borderId="80" xfId="0" applyNumberFormat="1" applyFont="1" applyFill="1" applyBorder="1">
      <alignment vertical="center"/>
    </xf>
    <xf numFmtId="177" fontId="18" fillId="0" borderId="29" xfId="0" applyNumberFormat="1" applyFont="1" applyBorder="1">
      <alignment vertical="center"/>
    </xf>
    <xf numFmtId="177" fontId="18" fillId="0" borderId="18" xfId="0" applyNumberFormat="1" applyFont="1" applyBorder="1">
      <alignment vertical="center"/>
    </xf>
    <xf numFmtId="177" fontId="18" fillId="0" borderId="1" xfId="0" applyNumberFormat="1" applyFont="1" applyBorder="1">
      <alignment vertical="center"/>
    </xf>
    <xf numFmtId="4" fontId="16" fillId="7" borderId="72" xfId="2" applyNumberFormat="1" applyFont="1" applyFill="1" applyBorder="1" applyAlignment="1">
      <alignment vertical="center"/>
    </xf>
    <xf numFmtId="4" fontId="18" fillId="7" borderId="29" xfId="0" applyNumberFormat="1" applyFont="1" applyFill="1" applyBorder="1">
      <alignment vertical="center"/>
    </xf>
    <xf numFmtId="4" fontId="18" fillId="0" borderId="19" xfId="0" applyNumberFormat="1" applyFont="1" applyBorder="1">
      <alignment vertical="center"/>
    </xf>
    <xf numFmtId="4" fontId="16" fillId="0" borderId="72" xfId="2" applyNumberFormat="1" applyFont="1" applyBorder="1" applyAlignment="1">
      <alignment vertical="center"/>
    </xf>
    <xf numFmtId="4" fontId="18" fillId="0" borderId="1" xfId="0" applyNumberFormat="1" applyFont="1" applyBorder="1">
      <alignment vertical="center"/>
    </xf>
    <xf numFmtId="4" fontId="18" fillId="0" borderId="73" xfId="0" applyNumberFormat="1" applyFont="1" applyBorder="1">
      <alignment vertical="center"/>
    </xf>
    <xf numFmtId="4" fontId="18" fillId="0" borderId="4" xfId="0" applyNumberFormat="1" applyFont="1" applyBorder="1">
      <alignmen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340724</xdr:colOff>
      <xdr:row>0</xdr:row>
      <xdr:rowOff>186327</xdr:rowOff>
    </xdr:from>
    <xdr:to>
      <xdr:col>18</xdr:col>
      <xdr:colOff>262527</xdr:colOff>
      <xdr:row>2</xdr:row>
      <xdr:rowOff>242752</xdr:rowOff>
    </xdr:to>
    <xdr:sp macro="" textlink="">
      <xdr:nvSpPr>
        <xdr:cNvPr id="2" name="テキスト ボックス 1">
          <a:extLst>
            <a:ext uri="{FF2B5EF4-FFF2-40B4-BE49-F238E27FC236}">
              <a16:creationId xmlns:a16="http://schemas.microsoft.com/office/drawing/2014/main" id="{6DFCF42D-8E12-48E5-8BB5-74E10FA21361}"/>
            </a:ext>
          </a:extLst>
        </xdr:cNvPr>
        <xdr:cNvSpPr txBox="1"/>
      </xdr:nvSpPr>
      <xdr:spPr>
        <a:xfrm>
          <a:off x="6839495" y="186327"/>
          <a:ext cx="3372575" cy="513625"/>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黄色セルのみ入力してください。</a:t>
          </a:r>
        </a:p>
      </xdr:txBody>
    </xdr:sp>
    <xdr:clientData/>
  </xdr:twoCellAnchor>
  <xdr:twoCellAnchor>
    <xdr:from>
      <xdr:col>11</xdr:col>
      <xdr:colOff>519249</xdr:colOff>
      <xdr:row>16</xdr:row>
      <xdr:rowOff>169636</xdr:rowOff>
    </xdr:from>
    <xdr:to>
      <xdr:col>18</xdr:col>
      <xdr:colOff>366850</xdr:colOff>
      <xdr:row>18</xdr:row>
      <xdr:rowOff>215174</xdr:rowOff>
    </xdr:to>
    <xdr:sp macro="" textlink="">
      <xdr:nvSpPr>
        <xdr:cNvPr id="3" name="吹き出し: 四角形 2">
          <a:extLst>
            <a:ext uri="{FF2B5EF4-FFF2-40B4-BE49-F238E27FC236}">
              <a16:creationId xmlns:a16="http://schemas.microsoft.com/office/drawing/2014/main" id="{C7A97C6C-C34F-AC94-31C3-515E5B701CE6}"/>
            </a:ext>
          </a:extLst>
        </xdr:cNvPr>
        <xdr:cNvSpPr/>
      </xdr:nvSpPr>
      <xdr:spPr>
        <a:xfrm>
          <a:off x="7018020" y="4175579"/>
          <a:ext cx="3298373" cy="546281"/>
        </a:xfrm>
        <a:prstGeom prst="wedgeRectCallout">
          <a:avLst>
            <a:gd name="adj1" fmla="val -63178"/>
            <a:gd name="adj2" fmla="val -59716"/>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区分</a:t>
          </a:r>
          <a:r>
            <a:rPr kumimoji="1" lang="en-US" altLang="ja-JP" sz="1600">
              <a:solidFill>
                <a:sysClr val="windowText" lastClr="000000"/>
              </a:solidFill>
            </a:rPr>
            <a:t>C</a:t>
          </a:r>
          <a:r>
            <a:rPr kumimoji="1" lang="ja-JP" altLang="en-US" sz="1600">
              <a:solidFill>
                <a:sysClr val="windowText" lastClr="000000"/>
              </a:solidFill>
            </a:rPr>
            <a:t>の場合のみ記載してください</a:t>
          </a:r>
          <a:r>
            <a:rPr kumimoji="1" lang="ja-JP" altLang="en-US" sz="1600"/>
            <a:t>。</a:t>
          </a:r>
        </a:p>
      </xdr:txBody>
    </xdr:sp>
    <xdr:clientData/>
  </xdr:twoCellAnchor>
  <xdr:twoCellAnchor>
    <xdr:from>
      <xdr:col>11</xdr:col>
      <xdr:colOff>428353</xdr:colOff>
      <xdr:row>19</xdr:row>
      <xdr:rowOff>107589</xdr:rowOff>
    </xdr:from>
    <xdr:to>
      <xdr:col>19</xdr:col>
      <xdr:colOff>489858</xdr:colOff>
      <xdr:row>22</xdr:row>
      <xdr:rowOff>23043</xdr:rowOff>
    </xdr:to>
    <xdr:sp macro="" textlink="">
      <xdr:nvSpPr>
        <xdr:cNvPr id="4" name="吹き出し: 四角形 3">
          <a:extLst>
            <a:ext uri="{FF2B5EF4-FFF2-40B4-BE49-F238E27FC236}">
              <a16:creationId xmlns:a16="http://schemas.microsoft.com/office/drawing/2014/main" id="{FB70B071-B029-4A50-BAB0-4235371273BA}"/>
            </a:ext>
          </a:extLst>
        </xdr:cNvPr>
        <xdr:cNvSpPr/>
      </xdr:nvSpPr>
      <xdr:spPr>
        <a:xfrm>
          <a:off x="6927124" y="4864646"/>
          <a:ext cx="4143648" cy="666568"/>
        </a:xfrm>
        <a:prstGeom prst="wedgeRectCallout">
          <a:avLst>
            <a:gd name="adj1" fmla="val -58704"/>
            <a:gd name="adj2" fmla="val -4319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r>
            <a:rPr kumimoji="1" lang="ja-JP" altLang="en-US" sz="1600">
              <a:solidFill>
                <a:sysClr val="windowText" lastClr="000000"/>
              </a:solidFill>
            </a:rPr>
            <a:t>と</a:t>
          </a:r>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r>
            <a:rPr kumimoji="1" lang="ja-JP" altLang="en-US" sz="1600">
              <a:solidFill>
                <a:sysClr val="windowText" lastClr="000000"/>
              </a:solidFill>
            </a:rPr>
            <a:t>の合計を一致させてください</a:t>
          </a:r>
          <a:r>
            <a:rPr kumimoji="1" lang="ja-JP" altLang="en-US" sz="1600"/>
            <a:t>。</a:t>
          </a:r>
        </a:p>
      </xdr:txBody>
    </xdr:sp>
    <xdr:clientData/>
  </xdr:twoCellAnchor>
  <xdr:twoCellAnchor>
    <xdr:from>
      <xdr:col>11</xdr:col>
      <xdr:colOff>379731</xdr:colOff>
      <xdr:row>30</xdr:row>
      <xdr:rowOff>59508</xdr:rowOff>
    </xdr:from>
    <xdr:to>
      <xdr:col>19</xdr:col>
      <xdr:colOff>566602</xdr:colOff>
      <xdr:row>34</xdr:row>
      <xdr:rowOff>245835</xdr:rowOff>
    </xdr:to>
    <xdr:sp macro="" textlink="">
      <xdr:nvSpPr>
        <xdr:cNvPr id="5" name="吹き出し: 四角形 4">
          <a:extLst>
            <a:ext uri="{FF2B5EF4-FFF2-40B4-BE49-F238E27FC236}">
              <a16:creationId xmlns:a16="http://schemas.microsoft.com/office/drawing/2014/main" id="{17A9144A-EE77-4AF8-9BAE-6CD8D12DD9E8}"/>
            </a:ext>
          </a:extLst>
        </xdr:cNvPr>
        <xdr:cNvSpPr/>
      </xdr:nvSpPr>
      <xdr:spPr>
        <a:xfrm>
          <a:off x="6878502" y="7570651"/>
          <a:ext cx="4269014" cy="1187813"/>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発注予定日は、補助金交付決定日以降となります</a:t>
          </a:r>
          <a:endParaRPr kumimoji="1" lang="en-US" altLang="ja-JP" sz="1600">
            <a:solidFill>
              <a:sysClr val="windowText" lastClr="000000"/>
            </a:solidFill>
          </a:endParaRPr>
        </a:p>
        <a:p>
          <a:pPr algn="l"/>
          <a:r>
            <a:rPr kumimoji="1" lang="ja-JP" altLang="en-US" sz="1600">
              <a:solidFill>
                <a:sysClr val="windowText" lastClr="000000"/>
              </a:solidFill>
            </a:rPr>
            <a:t>完了予定日は、申請年度の</a:t>
          </a:r>
          <a:r>
            <a:rPr kumimoji="1" lang="en-US" altLang="ja-JP" sz="1600">
              <a:solidFill>
                <a:sysClr val="windowText" lastClr="000000"/>
              </a:solidFill>
            </a:rPr>
            <a:t>2</a:t>
          </a:r>
          <a:r>
            <a:rPr kumimoji="1" lang="ja-JP" altLang="en-US" sz="1600">
              <a:solidFill>
                <a:sysClr val="windowText" lastClr="000000"/>
              </a:solidFill>
            </a:rPr>
            <a:t>月</a:t>
          </a:r>
          <a:r>
            <a:rPr kumimoji="1" lang="en-US" altLang="ja-JP" sz="1600">
              <a:solidFill>
                <a:sysClr val="windowText" lastClr="000000"/>
              </a:solidFill>
            </a:rPr>
            <a:t>28</a:t>
          </a:r>
          <a:r>
            <a:rPr kumimoji="1" lang="ja-JP" altLang="en-US" sz="1600">
              <a:solidFill>
                <a:sysClr val="windowText" lastClr="000000"/>
              </a:solidFill>
            </a:rPr>
            <a:t>日以前の日</a:t>
          </a:r>
          <a:endParaRPr kumimoji="1" lang="en-US" altLang="ja-JP" sz="1600">
            <a:solidFill>
              <a:sysClr val="windowText" lastClr="000000"/>
            </a:solidFill>
          </a:endParaRPr>
        </a:p>
        <a:p>
          <a:pPr algn="l"/>
          <a:r>
            <a:rPr kumimoji="1" lang="ja-JP" altLang="en-US" sz="1600">
              <a:solidFill>
                <a:sysClr val="windowText" lastClr="000000"/>
              </a:solidFill>
            </a:rPr>
            <a:t>としてください</a:t>
          </a:r>
          <a:r>
            <a:rPr kumimoji="1" lang="ja-JP" altLang="en-US" sz="1600"/>
            <a:t>。</a:t>
          </a:r>
        </a:p>
      </xdr:txBody>
    </xdr:sp>
    <xdr:clientData/>
  </xdr:twoCellAnchor>
  <xdr:twoCellAnchor>
    <xdr:from>
      <xdr:col>11</xdr:col>
      <xdr:colOff>377734</xdr:colOff>
      <xdr:row>3</xdr:row>
      <xdr:rowOff>241300</xdr:rowOff>
    </xdr:from>
    <xdr:to>
      <xdr:col>18</xdr:col>
      <xdr:colOff>225335</xdr:colOff>
      <xdr:row>6</xdr:row>
      <xdr:rowOff>221523</xdr:rowOff>
    </xdr:to>
    <xdr:sp macro="" textlink="">
      <xdr:nvSpPr>
        <xdr:cNvPr id="6" name="吹き出し: 四角形 5">
          <a:extLst>
            <a:ext uri="{FF2B5EF4-FFF2-40B4-BE49-F238E27FC236}">
              <a16:creationId xmlns:a16="http://schemas.microsoft.com/office/drawing/2014/main" id="{8E79675A-B967-4C4D-89E0-9EFF3839FB4E}"/>
            </a:ext>
          </a:extLst>
        </xdr:cNvPr>
        <xdr:cNvSpPr/>
      </xdr:nvSpPr>
      <xdr:spPr>
        <a:xfrm>
          <a:off x="6876505" y="948871"/>
          <a:ext cx="3298373" cy="731338"/>
        </a:xfrm>
        <a:prstGeom prst="wedgeRectCallout">
          <a:avLst>
            <a:gd name="adj1" fmla="val -58558"/>
            <a:gd name="adj2" fmla="val -85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申請書類に関して連絡する場合の担当者について記載してください</a:t>
          </a:r>
          <a:endParaRPr kumimoji="1" lang="ja-JP" altLang="en-US" sz="1600"/>
        </a:p>
      </xdr:txBody>
    </xdr:sp>
    <xdr:clientData/>
  </xdr:twoCellAnchor>
  <xdr:twoCellAnchor>
    <xdr:from>
      <xdr:col>11</xdr:col>
      <xdr:colOff>324575</xdr:colOff>
      <xdr:row>7</xdr:row>
      <xdr:rowOff>22316</xdr:rowOff>
    </xdr:from>
    <xdr:to>
      <xdr:col>19</xdr:col>
      <xdr:colOff>121013</xdr:colOff>
      <xdr:row>12</xdr:row>
      <xdr:rowOff>32657</xdr:rowOff>
    </xdr:to>
    <xdr:sp macro="" textlink="">
      <xdr:nvSpPr>
        <xdr:cNvPr id="7" name="吹き出し: 四角形 6">
          <a:extLst>
            <a:ext uri="{FF2B5EF4-FFF2-40B4-BE49-F238E27FC236}">
              <a16:creationId xmlns:a16="http://schemas.microsoft.com/office/drawing/2014/main" id="{8B6A4098-EE8D-40F6-BC70-58822A80577C}"/>
            </a:ext>
          </a:extLst>
        </xdr:cNvPr>
        <xdr:cNvSpPr/>
      </xdr:nvSpPr>
      <xdr:spPr>
        <a:xfrm>
          <a:off x="6823346" y="1774916"/>
          <a:ext cx="3878581" cy="1262198"/>
        </a:xfrm>
        <a:prstGeom prst="wedgeRectCallout">
          <a:avLst>
            <a:gd name="adj1" fmla="val -56578"/>
            <a:gd name="adj2" fmla="val -40118"/>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業種は、「製造業」または「物流業」をプルダウンから選択してください</a:t>
          </a:r>
          <a:endParaRPr kumimoji="1" lang="en-US" altLang="ja-JP" sz="1600">
            <a:solidFill>
              <a:sysClr val="windowText" lastClr="000000"/>
            </a:solidFill>
          </a:endParaRPr>
        </a:p>
        <a:p>
          <a:pPr algn="l"/>
          <a:r>
            <a:rPr kumimoji="1" lang="ja-JP" altLang="en-US" sz="1600">
              <a:solidFill>
                <a:sysClr val="windowText" lastClr="000000"/>
              </a:solidFill>
            </a:rPr>
            <a:t>申請区分は、「</a:t>
          </a:r>
          <a:r>
            <a:rPr kumimoji="1" lang="en-US" altLang="ja-JP" sz="1600">
              <a:solidFill>
                <a:sysClr val="windowText" lastClr="000000"/>
              </a:solidFill>
            </a:rPr>
            <a:t>A</a:t>
          </a:r>
          <a:r>
            <a:rPr kumimoji="1" lang="ja-JP" altLang="en-US" sz="1600">
              <a:solidFill>
                <a:sysClr val="windowText" lastClr="000000"/>
              </a:solidFill>
            </a:rPr>
            <a:t>」、「</a:t>
          </a:r>
          <a:r>
            <a:rPr kumimoji="1" lang="en-US" altLang="ja-JP" sz="1600">
              <a:solidFill>
                <a:sysClr val="windowText" lastClr="000000"/>
              </a:solidFill>
            </a:rPr>
            <a:t>B</a:t>
          </a:r>
          <a:r>
            <a:rPr kumimoji="1" lang="ja-JP" altLang="en-US" sz="1600">
              <a:solidFill>
                <a:sysClr val="windowText" lastClr="000000"/>
              </a:solidFill>
            </a:rPr>
            <a:t>」、「</a:t>
          </a:r>
          <a:r>
            <a:rPr kumimoji="1" lang="en-US" altLang="ja-JP" sz="1600">
              <a:solidFill>
                <a:sysClr val="windowText" lastClr="000000"/>
              </a:solidFill>
            </a:rPr>
            <a:t>C</a:t>
          </a:r>
          <a:r>
            <a:rPr kumimoji="1" lang="ja-JP" altLang="en-US" sz="1600">
              <a:solidFill>
                <a:sysClr val="windowText" lastClr="000000"/>
              </a:solidFill>
            </a:rPr>
            <a:t>」からプルダウン選択してください</a:t>
          </a:r>
          <a:endParaRPr kumimoji="1" lang="ja-JP" altLang="en-US" sz="1600"/>
        </a:p>
      </xdr:txBody>
    </xdr:sp>
    <xdr:clientData/>
  </xdr:twoCellAnchor>
  <xdr:twoCellAnchor>
    <xdr:from>
      <xdr:col>11</xdr:col>
      <xdr:colOff>396967</xdr:colOff>
      <xdr:row>23</xdr:row>
      <xdr:rowOff>20501</xdr:rowOff>
    </xdr:from>
    <xdr:to>
      <xdr:col>19</xdr:col>
      <xdr:colOff>576218</xdr:colOff>
      <xdr:row>26</xdr:row>
      <xdr:rowOff>83094</xdr:rowOff>
    </xdr:to>
    <xdr:sp macro="" textlink="">
      <xdr:nvSpPr>
        <xdr:cNvPr id="8" name="吹き出し: 四角形 7">
          <a:extLst>
            <a:ext uri="{FF2B5EF4-FFF2-40B4-BE49-F238E27FC236}">
              <a16:creationId xmlns:a16="http://schemas.microsoft.com/office/drawing/2014/main" id="{A4B1F06C-80D4-4669-8249-0D6882002C88}"/>
            </a:ext>
          </a:extLst>
        </xdr:cNvPr>
        <xdr:cNvSpPr/>
      </xdr:nvSpPr>
      <xdr:spPr>
        <a:xfrm>
          <a:off x="6895738" y="5779044"/>
          <a:ext cx="4261394" cy="813707"/>
        </a:xfrm>
        <a:prstGeom prst="wedgeRectCallout">
          <a:avLst>
            <a:gd name="adj1" fmla="val -56861"/>
            <a:gd name="adj2" fmla="val 3230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取得する設備の名称、数量、単価（税抜き）を記載してください</a:t>
          </a:r>
          <a:endParaRPr kumimoji="1" lang="ja-JP" altLang="en-US" sz="1600"/>
        </a:p>
      </xdr:txBody>
    </xdr:sp>
    <xdr:clientData/>
  </xdr:twoCellAnchor>
  <xdr:twoCellAnchor>
    <xdr:from>
      <xdr:col>11</xdr:col>
      <xdr:colOff>298993</xdr:colOff>
      <xdr:row>12</xdr:row>
      <xdr:rowOff>118474</xdr:rowOff>
    </xdr:from>
    <xdr:to>
      <xdr:col>19</xdr:col>
      <xdr:colOff>472620</xdr:colOff>
      <xdr:row>16</xdr:row>
      <xdr:rowOff>14696</xdr:rowOff>
    </xdr:to>
    <xdr:sp macro="" textlink="">
      <xdr:nvSpPr>
        <xdr:cNvPr id="9" name="吹き出し: 四角形 8">
          <a:extLst>
            <a:ext uri="{FF2B5EF4-FFF2-40B4-BE49-F238E27FC236}">
              <a16:creationId xmlns:a16="http://schemas.microsoft.com/office/drawing/2014/main" id="{F42F5A6A-7603-4D08-9891-97564E4B4C6A}"/>
            </a:ext>
          </a:extLst>
        </xdr:cNvPr>
        <xdr:cNvSpPr/>
      </xdr:nvSpPr>
      <xdr:spPr>
        <a:xfrm>
          <a:off x="6797764" y="3122931"/>
          <a:ext cx="4255770" cy="897708"/>
        </a:xfrm>
        <a:prstGeom prst="wedgeRectCallout">
          <a:avLst>
            <a:gd name="adj1" fmla="val -55282"/>
            <a:gd name="adj2" fmla="val 877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使用しているエネルギーを化石燃料から電気に変換する場合亜は、プルダウンから「該当」を選択してください。</a:t>
          </a:r>
          <a:r>
            <a:rPr kumimoji="1" lang="ja-JP" altLang="en-US" sz="16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432889</xdr:colOff>
      <xdr:row>2</xdr:row>
      <xdr:rowOff>1088</xdr:rowOff>
    </xdr:from>
    <xdr:to>
      <xdr:col>20</xdr:col>
      <xdr:colOff>517071</xdr:colOff>
      <xdr:row>3</xdr:row>
      <xdr:rowOff>335823</xdr:rowOff>
    </xdr:to>
    <xdr:sp macro="" textlink="">
      <xdr:nvSpPr>
        <xdr:cNvPr id="2" name="吹き出し: 四角形 1">
          <a:extLst>
            <a:ext uri="{FF2B5EF4-FFF2-40B4-BE49-F238E27FC236}">
              <a16:creationId xmlns:a16="http://schemas.microsoft.com/office/drawing/2014/main" id="{B1687C90-41F3-4942-BED3-87201FF4BED0}"/>
            </a:ext>
          </a:extLst>
        </xdr:cNvPr>
        <xdr:cNvSpPr/>
      </xdr:nvSpPr>
      <xdr:spPr>
        <a:xfrm>
          <a:off x="8882925" y="558981"/>
          <a:ext cx="5309325" cy="702128"/>
        </a:xfrm>
        <a:prstGeom prst="wedgeRectCallout">
          <a:avLst>
            <a:gd name="adj1" fmla="val -60839"/>
            <a:gd name="adj2" fmla="val 34181"/>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設備投資前後の設備名（品番等）を記載してください。</a:t>
          </a:r>
          <a:endParaRPr kumimoji="1" lang="ja-JP" altLang="en-US" sz="1600"/>
        </a:p>
      </xdr:txBody>
    </xdr:sp>
    <xdr:clientData/>
  </xdr:twoCellAnchor>
  <xdr:twoCellAnchor>
    <xdr:from>
      <xdr:col>11</xdr:col>
      <xdr:colOff>398961</xdr:colOff>
      <xdr:row>4</xdr:row>
      <xdr:rowOff>152400</xdr:rowOff>
    </xdr:from>
    <xdr:to>
      <xdr:col>18</xdr:col>
      <xdr:colOff>519248</xdr:colOff>
      <xdr:row>6</xdr:row>
      <xdr:rowOff>130629</xdr:rowOff>
    </xdr:to>
    <xdr:sp macro="" textlink="">
      <xdr:nvSpPr>
        <xdr:cNvPr id="3" name="吹き出し: 四角形 2">
          <a:extLst>
            <a:ext uri="{FF2B5EF4-FFF2-40B4-BE49-F238E27FC236}">
              <a16:creationId xmlns:a16="http://schemas.microsoft.com/office/drawing/2014/main" id="{218D6D93-F24C-48C7-B82B-CEB91E83C0DB}"/>
            </a:ext>
          </a:extLst>
        </xdr:cNvPr>
        <xdr:cNvSpPr/>
      </xdr:nvSpPr>
      <xdr:spPr>
        <a:xfrm>
          <a:off x="8138704" y="1458686"/>
          <a:ext cx="3342458" cy="544286"/>
        </a:xfrm>
        <a:prstGeom prst="wedgeRectCallout">
          <a:avLst>
            <a:gd name="adj1" fmla="val -58558"/>
            <a:gd name="adj2" fmla="val -856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1</a:t>
          </a:r>
          <a:r>
            <a:rPr kumimoji="1" lang="ja-JP" altLang="en-US" sz="1600">
              <a:solidFill>
                <a:sysClr val="windowText" lastClr="000000"/>
              </a:solidFill>
            </a:rPr>
            <a:t>日に生産する量を記載してください</a:t>
          </a:r>
          <a:endParaRPr kumimoji="1" lang="ja-JP" altLang="en-US" sz="1600"/>
        </a:p>
      </xdr:txBody>
    </xdr:sp>
    <xdr:clientData/>
  </xdr:twoCellAnchor>
  <xdr:twoCellAnchor>
    <xdr:from>
      <xdr:col>11</xdr:col>
      <xdr:colOff>457200</xdr:colOff>
      <xdr:row>6</xdr:row>
      <xdr:rowOff>251642</xdr:rowOff>
    </xdr:from>
    <xdr:to>
      <xdr:col>18</xdr:col>
      <xdr:colOff>571137</xdr:colOff>
      <xdr:row>9</xdr:row>
      <xdr:rowOff>138974</xdr:rowOff>
    </xdr:to>
    <xdr:sp macro="" textlink="">
      <xdr:nvSpPr>
        <xdr:cNvPr id="4" name="吹き出し: 四角形 3">
          <a:extLst>
            <a:ext uri="{FF2B5EF4-FFF2-40B4-BE49-F238E27FC236}">
              <a16:creationId xmlns:a16="http://schemas.microsoft.com/office/drawing/2014/main" id="{0705BDB0-E76B-406B-ACAF-A1C694C50622}"/>
            </a:ext>
          </a:extLst>
        </xdr:cNvPr>
        <xdr:cNvSpPr/>
      </xdr:nvSpPr>
      <xdr:spPr>
        <a:xfrm>
          <a:off x="8196943" y="2123985"/>
          <a:ext cx="3336108" cy="736418"/>
        </a:xfrm>
        <a:prstGeom prst="wedgeRectCallout">
          <a:avLst>
            <a:gd name="adj1" fmla="val -60189"/>
            <a:gd name="adj2" fmla="val -248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カタログ等の情報を基に、</a:t>
          </a:r>
          <a:r>
            <a:rPr kumimoji="1" lang="en-US" altLang="ja-JP" sz="1600">
              <a:solidFill>
                <a:sysClr val="windowText" lastClr="000000"/>
              </a:solidFill>
            </a:rPr>
            <a:t>1</a:t>
          </a:r>
          <a:r>
            <a:rPr kumimoji="1" lang="ja-JP" altLang="en-US" sz="1600">
              <a:solidFill>
                <a:sysClr val="windowText" lastClr="000000"/>
              </a:solidFill>
            </a:rPr>
            <a:t>個生産するのにかかる時間を記載してください</a:t>
          </a:r>
          <a:endParaRPr kumimoji="1" lang="ja-JP" altLang="en-US" sz="1600"/>
        </a:p>
      </xdr:txBody>
    </xdr:sp>
    <xdr:clientData/>
  </xdr:twoCellAnchor>
  <xdr:twoCellAnchor>
    <xdr:from>
      <xdr:col>11</xdr:col>
      <xdr:colOff>457201</xdr:colOff>
      <xdr:row>9</xdr:row>
      <xdr:rowOff>304799</xdr:rowOff>
    </xdr:from>
    <xdr:to>
      <xdr:col>18</xdr:col>
      <xdr:colOff>571138</xdr:colOff>
      <xdr:row>9</xdr:row>
      <xdr:rowOff>1306284</xdr:rowOff>
    </xdr:to>
    <xdr:sp macro="" textlink="">
      <xdr:nvSpPr>
        <xdr:cNvPr id="5" name="吹き出し: 四角形 4">
          <a:extLst>
            <a:ext uri="{FF2B5EF4-FFF2-40B4-BE49-F238E27FC236}">
              <a16:creationId xmlns:a16="http://schemas.microsoft.com/office/drawing/2014/main" id="{922D4A8E-98DA-4B2C-9A96-C5AEF7A41A36}"/>
            </a:ext>
          </a:extLst>
        </xdr:cNvPr>
        <xdr:cNvSpPr/>
      </xdr:nvSpPr>
      <xdr:spPr>
        <a:xfrm>
          <a:off x="8196944" y="3026228"/>
          <a:ext cx="3336108" cy="1001485"/>
        </a:xfrm>
        <a:prstGeom prst="wedgeRectCallout">
          <a:avLst>
            <a:gd name="adj1" fmla="val -60189"/>
            <a:gd name="adj2" fmla="val -248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ysClr val="windowText" lastClr="000000"/>
              </a:solidFill>
            </a:rPr>
            <a:t>1</a:t>
          </a:r>
          <a:r>
            <a:rPr kumimoji="1" lang="ja-JP" altLang="en-US" sz="1600">
              <a:solidFill>
                <a:sysClr val="windowText" lastClr="000000"/>
              </a:solidFill>
            </a:rPr>
            <a:t>個生産するのにかかる時間をどのように算出したか記載してしてください</a:t>
          </a:r>
          <a:endParaRPr kumimoji="1" lang="ja-JP" altLang="en-US" sz="1600"/>
        </a:p>
      </xdr:txBody>
    </xdr:sp>
    <xdr:clientData/>
  </xdr:twoCellAnchor>
  <xdr:twoCellAnchor>
    <xdr:from>
      <xdr:col>11</xdr:col>
      <xdr:colOff>468085</xdr:colOff>
      <xdr:row>16</xdr:row>
      <xdr:rowOff>217714</xdr:rowOff>
    </xdr:from>
    <xdr:to>
      <xdr:col>18</xdr:col>
      <xdr:colOff>582022</xdr:colOff>
      <xdr:row>19</xdr:row>
      <xdr:rowOff>108857</xdr:rowOff>
    </xdr:to>
    <xdr:sp macro="" textlink="">
      <xdr:nvSpPr>
        <xdr:cNvPr id="6" name="吹き出し: 四角形 5">
          <a:extLst>
            <a:ext uri="{FF2B5EF4-FFF2-40B4-BE49-F238E27FC236}">
              <a16:creationId xmlns:a16="http://schemas.microsoft.com/office/drawing/2014/main" id="{E8149BED-4AD1-4ADC-AEDA-1D3BF196FC3D}"/>
            </a:ext>
          </a:extLst>
        </xdr:cNvPr>
        <xdr:cNvSpPr/>
      </xdr:nvSpPr>
      <xdr:spPr>
        <a:xfrm>
          <a:off x="8207828" y="6934200"/>
          <a:ext cx="3336108" cy="740228"/>
        </a:xfrm>
        <a:prstGeom prst="wedgeRectCallout">
          <a:avLst>
            <a:gd name="adj1" fmla="val -60189"/>
            <a:gd name="adj2" fmla="val -2482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rPr>
            <a:t>カタログ等の情報を基に、</a:t>
          </a:r>
          <a:r>
            <a:rPr kumimoji="1" lang="en-US" altLang="ja-JP" sz="1600">
              <a:solidFill>
                <a:sysClr val="windowText" lastClr="000000"/>
              </a:solidFill>
            </a:rPr>
            <a:t>1</a:t>
          </a:r>
          <a:r>
            <a:rPr kumimoji="1" lang="ja-JP" altLang="en-US" sz="1600">
              <a:solidFill>
                <a:sysClr val="windowText" lastClr="000000"/>
              </a:solidFill>
            </a:rPr>
            <a:t>時間あたりの電力使用量を記載してください</a:t>
          </a:r>
          <a:endParaRPr kumimoji="1" lang="ja-JP" altLang="en-US" sz="16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382814</xdr:colOff>
      <xdr:row>2</xdr:row>
      <xdr:rowOff>351882</xdr:rowOff>
    </xdr:from>
    <xdr:to>
      <xdr:col>24</xdr:col>
      <xdr:colOff>315686</xdr:colOff>
      <xdr:row>6</xdr:row>
      <xdr:rowOff>119200</xdr:rowOff>
    </xdr:to>
    <xdr:sp macro="" textlink="">
      <xdr:nvSpPr>
        <xdr:cNvPr id="4" name="テキスト ボックス 3">
          <a:extLst>
            <a:ext uri="{FF2B5EF4-FFF2-40B4-BE49-F238E27FC236}">
              <a16:creationId xmlns:a16="http://schemas.microsoft.com/office/drawing/2014/main" id="{5C835E74-DBD9-4F9D-9654-95AF8AA6F22A}"/>
            </a:ext>
          </a:extLst>
        </xdr:cNvPr>
        <xdr:cNvSpPr txBox="1"/>
      </xdr:nvSpPr>
      <xdr:spPr>
        <a:xfrm>
          <a:off x="18050328" y="743768"/>
          <a:ext cx="2980872" cy="1334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自動で入力されます。</a:t>
          </a:r>
          <a:endParaRPr kumimoji="1" lang="en-US" altLang="ja-JP" sz="1600"/>
        </a:p>
        <a:p>
          <a:r>
            <a:rPr kumimoji="1" lang="ja-JP" altLang="en-US" sz="1600"/>
            <a:t>そのまま印刷してください。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4</xdr:row>
      <xdr:rowOff>0</xdr:rowOff>
    </xdr:from>
    <xdr:to>
      <xdr:col>25</xdr:col>
      <xdr:colOff>180109</xdr:colOff>
      <xdr:row>7</xdr:row>
      <xdr:rowOff>149967</xdr:rowOff>
    </xdr:to>
    <xdr:sp macro="" textlink="">
      <xdr:nvSpPr>
        <xdr:cNvPr id="3" name="テキスト ボックス 2">
          <a:extLst>
            <a:ext uri="{FF2B5EF4-FFF2-40B4-BE49-F238E27FC236}">
              <a16:creationId xmlns:a16="http://schemas.microsoft.com/office/drawing/2014/main" id="{B244FC2F-16C6-48F9-9D16-D1DE2467FCF5}"/>
            </a:ext>
          </a:extLst>
        </xdr:cNvPr>
        <xdr:cNvSpPr txBox="1"/>
      </xdr:nvSpPr>
      <xdr:spPr>
        <a:xfrm>
          <a:off x="18357273" y="1163782"/>
          <a:ext cx="3228109" cy="1313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自動で入力されます。</a:t>
          </a:r>
          <a:endParaRPr kumimoji="1" lang="en-US" altLang="ja-JP" sz="1600"/>
        </a:p>
        <a:p>
          <a:r>
            <a:rPr kumimoji="1" lang="ja-JP" altLang="en-US" sz="1600"/>
            <a:t>そのまま印刷してください。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139399</xdr:colOff>
      <xdr:row>1</xdr:row>
      <xdr:rowOff>129541</xdr:rowOff>
    </xdr:from>
    <xdr:to>
      <xdr:col>18</xdr:col>
      <xdr:colOff>8965</xdr:colOff>
      <xdr:row>7</xdr:row>
      <xdr:rowOff>117369</xdr:rowOff>
    </xdr:to>
    <xdr:sp macro="" textlink="">
      <xdr:nvSpPr>
        <xdr:cNvPr id="2" name="テキスト ボックス 1">
          <a:extLst>
            <a:ext uri="{FF2B5EF4-FFF2-40B4-BE49-F238E27FC236}">
              <a16:creationId xmlns:a16="http://schemas.microsoft.com/office/drawing/2014/main" id="{5A73A22B-E6D0-46B4-B544-F07DE73D203B}"/>
            </a:ext>
          </a:extLst>
        </xdr:cNvPr>
        <xdr:cNvSpPr txBox="1"/>
      </xdr:nvSpPr>
      <xdr:spPr>
        <a:xfrm>
          <a:off x="10403987" y="344694"/>
          <a:ext cx="3052037" cy="13594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自動で入力されます。</a:t>
          </a:r>
          <a:endParaRPr kumimoji="1" lang="en-US" altLang="ja-JP" sz="1600"/>
        </a:p>
        <a:p>
          <a:r>
            <a:rPr kumimoji="1" lang="ja-JP" altLang="en-US" sz="1600"/>
            <a:t>そのまま印刷してください。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tabSelected="1" view="pageBreakPreview" zoomScaleNormal="100" zoomScaleSheetLayoutView="100" workbookViewId="0">
      <selection activeCell="E13" sqref="E13:F13"/>
    </sheetView>
  </sheetViews>
  <sheetFormatPr defaultColWidth="9" defaultRowHeight="13.5" x14ac:dyDescent="0.15"/>
  <cols>
    <col min="1" max="1" width="1.75" style="1" customWidth="1"/>
    <col min="2" max="3" width="4" style="1" customWidth="1"/>
    <col min="4" max="4" width="16.75" style="1" customWidth="1"/>
    <col min="5" max="10" width="9" style="1"/>
    <col min="11" max="11" width="12.375" style="1" customWidth="1"/>
    <col min="12" max="12" width="10.125" style="1" customWidth="1"/>
    <col min="13" max="14" width="10.125" style="1" hidden="1" customWidth="1"/>
    <col min="15" max="16" width="10.125" style="1" customWidth="1"/>
    <col min="17" max="17" width="10" style="1" bestFit="1" customWidth="1"/>
    <col min="18" max="16384" width="9" style="1"/>
  </cols>
  <sheetData>
    <row r="1" spans="1:22" ht="18" customHeight="1" x14ac:dyDescent="0.15">
      <c r="A1" s="3"/>
      <c r="B1" s="3" t="s">
        <v>16</v>
      </c>
      <c r="C1" s="3"/>
      <c r="D1" s="3"/>
      <c r="E1" s="3"/>
      <c r="F1" s="3"/>
      <c r="G1" s="3"/>
      <c r="H1" s="3"/>
      <c r="I1" s="3"/>
      <c r="J1" s="3"/>
      <c r="K1" s="3"/>
      <c r="L1" s="3"/>
    </row>
    <row r="2" spans="1:22" ht="18" customHeight="1" x14ac:dyDescent="0.15">
      <c r="A2" s="3"/>
      <c r="B2" s="2" t="s">
        <v>38</v>
      </c>
      <c r="C2" s="2"/>
      <c r="D2" s="3"/>
      <c r="E2" s="3"/>
      <c r="F2" s="3"/>
      <c r="G2" s="3"/>
      <c r="H2" s="3"/>
      <c r="I2" s="3"/>
      <c r="J2" s="3"/>
      <c r="K2" s="3"/>
      <c r="L2" s="3"/>
    </row>
    <row r="3" spans="1:22" ht="20.100000000000001" customHeight="1" x14ac:dyDescent="0.15">
      <c r="A3" s="3"/>
      <c r="B3" s="137" t="s">
        <v>0</v>
      </c>
      <c r="C3" s="137"/>
      <c r="D3" s="137"/>
      <c r="E3" s="156"/>
      <c r="F3" s="149"/>
      <c r="G3" s="19" t="s">
        <v>28</v>
      </c>
      <c r="H3" s="8" t="s">
        <v>27</v>
      </c>
      <c r="I3" s="157"/>
      <c r="J3" s="158"/>
      <c r="K3" s="20" t="s">
        <v>29</v>
      </c>
      <c r="L3" s="3"/>
    </row>
    <row r="4" spans="1:22" ht="20.100000000000001" customHeight="1" x14ac:dyDescent="0.15">
      <c r="A4" s="3"/>
      <c r="B4" s="153" t="s">
        <v>25</v>
      </c>
      <c r="C4" s="154"/>
      <c r="D4" s="155"/>
      <c r="E4" s="149"/>
      <c r="F4" s="151"/>
      <c r="G4" s="151"/>
      <c r="H4" s="151"/>
      <c r="I4" s="144" t="s">
        <v>30</v>
      </c>
      <c r="J4" s="144"/>
      <c r="K4" s="145"/>
      <c r="L4" s="3"/>
    </row>
    <row r="5" spans="1:22" ht="20.100000000000001" customHeight="1" x14ac:dyDescent="0.15">
      <c r="A5" s="3"/>
      <c r="B5" s="135" t="s">
        <v>1</v>
      </c>
      <c r="C5" s="135"/>
      <c r="D5" s="135"/>
      <c r="E5" s="9" t="s">
        <v>2</v>
      </c>
      <c r="F5" s="149"/>
      <c r="G5" s="150"/>
      <c r="H5" s="9" t="s">
        <v>4</v>
      </c>
      <c r="I5" s="149"/>
      <c r="J5" s="151"/>
      <c r="K5" s="150"/>
      <c r="L5" s="3"/>
      <c r="N5" s="148"/>
      <c r="O5" s="148"/>
      <c r="P5" s="148"/>
      <c r="Q5" s="148"/>
      <c r="R5" s="148"/>
      <c r="S5" s="148"/>
      <c r="T5" s="148"/>
      <c r="U5" s="148"/>
      <c r="V5" s="148"/>
    </row>
    <row r="6" spans="1:22" ht="20.100000000000001" customHeight="1" x14ac:dyDescent="0.15">
      <c r="A6" s="3"/>
      <c r="B6" s="135"/>
      <c r="C6" s="135"/>
      <c r="D6" s="135"/>
      <c r="E6" s="9" t="s">
        <v>3</v>
      </c>
      <c r="F6" s="149"/>
      <c r="G6" s="150"/>
      <c r="H6" s="9" t="s">
        <v>31</v>
      </c>
      <c r="I6" s="149"/>
      <c r="J6" s="151"/>
      <c r="K6" s="150"/>
      <c r="L6" s="3"/>
      <c r="N6" s="148"/>
      <c r="O6" s="148"/>
      <c r="P6" s="148"/>
      <c r="Q6" s="148"/>
      <c r="R6" s="148"/>
      <c r="S6" s="148"/>
      <c r="T6" s="148"/>
      <c r="U6" s="152"/>
      <c r="V6" s="152"/>
    </row>
    <row r="7" spans="1:22" ht="23.25" customHeight="1" x14ac:dyDescent="0.15">
      <c r="A7" s="3"/>
      <c r="B7" s="2" t="s">
        <v>37</v>
      </c>
      <c r="C7" s="2"/>
      <c r="D7" s="3"/>
      <c r="E7" s="3"/>
      <c r="F7" s="3"/>
      <c r="G7" s="3"/>
      <c r="H7" s="3"/>
      <c r="I7" s="3"/>
      <c r="J7" s="3"/>
      <c r="K7" s="3"/>
      <c r="L7" s="3"/>
      <c r="M7" s="1" t="s">
        <v>69</v>
      </c>
      <c r="N7" s="1" t="s">
        <v>70</v>
      </c>
    </row>
    <row r="8" spans="1:22" ht="20.100000000000001" customHeight="1" x14ac:dyDescent="0.15">
      <c r="A8" s="3"/>
      <c r="B8" s="159" t="s">
        <v>69</v>
      </c>
      <c r="C8" s="160"/>
      <c r="D8" s="161"/>
      <c r="E8" s="146"/>
      <c r="F8" s="147"/>
      <c r="G8" s="147"/>
      <c r="H8" s="137" t="s">
        <v>70</v>
      </c>
      <c r="I8" s="137"/>
      <c r="J8" s="173"/>
      <c r="K8" s="173"/>
      <c r="L8" s="3"/>
      <c r="M8" s="1" t="s">
        <v>67</v>
      </c>
      <c r="N8" s="1" t="s">
        <v>64</v>
      </c>
    </row>
    <row r="9" spans="1:22" ht="20.100000000000001" customHeight="1" x14ac:dyDescent="0.15">
      <c r="B9" s="162" t="s">
        <v>5</v>
      </c>
      <c r="C9" s="163"/>
      <c r="D9" s="164"/>
      <c r="E9" s="146"/>
      <c r="F9" s="147"/>
      <c r="G9" s="147"/>
      <c r="H9" s="147"/>
      <c r="I9" s="147"/>
      <c r="J9" s="147"/>
      <c r="K9" s="166"/>
      <c r="M9" s="1" t="s">
        <v>68</v>
      </c>
      <c r="N9" s="1" t="s">
        <v>65</v>
      </c>
    </row>
    <row r="10" spans="1:22" ht="20.100000000000001" customHeight="1" x14ac:dyDescent="0.15">
      <c r="A10" s="3"/>
      <c r="B10" s="167" t="s">
        <v>26</v>
      </c>
      <c r="C10" s="168"/>
      <c r="D10" s="169"/>
      <c r="E10" s="159" t="s">
        <v>11</v>
      </c>
      <c r="F10" s="160"/>
      <c r="G10" s="161"/>
      <c r="H10" s="162" t="s">
        <v>18</v>
      </c>
      <c r="I10" s="163"/>
      <c r="J10" s="164"/>
      <c r="K10" s="135" t="s">
        <v>23</v>
      </c>
      <c r="L10" s="3"/>
      <c r="N10" s="1" t="s">
        <v>66</v>
      </c>
    </row>
    <row r="11" spans="1:22" ht="20.100000000000001" customHeight="1" x14ac:dyDescent="0.15">
      <c r="A11" s="3"/>
      <c r="B11" s="170"/>
      <c r="C11" s="171"/>
      <c r="D11" s="172"/>
      <c r="E11" s="137" t="s">
        <v>12</v>
      </c>
      <c r="F11" s="162"/>
      <c r="G11" s="12" t="s">
        <v>13</v>
      </c>
      <c r="H11" s="163" t="s">
        <v>12</v>
      </c>
      <c r="I11" s="165"/>
      <c r="J11" s="10" t="s">
        <v>13</v>
      </c>
      <c r="K11" s="135"/>
      <c r="L11" s="3"/>
      <c r="M11"/>
      <c r="N11"/>
      <c r="O11"/>
      <c r="P11"/>
      <c r="Q11"/>
    </row>
    <row r="12" spans="1:22" ht="20.100000000000001" customHeight="1" x14ac:dyDescent="0.15">
      <c r="B12" s="15"/>
      <c r="C12" s="186" t="s">
        <v>61</v>
      </c>
      <c r="D12" s="187"/>
      <c r="E12" s="176">
        <f>'2設備投資効果'!D12</f>
        <v>0</v>
      </c>
      <c r="F12" s="177"/>
      <c r="G12" s="53" t="s">
        <v>45</v>
      </c>
      <c r="H12" s="176">
        <f>'2設備投資効果'!I12</f>
        <v>0</v>
      </c>
      <c r="I12" s="177"/>
      <c r="J12" s="53" t="s">
        <v>45</v>
      </c>
      <c r="K12" s="48" t="e">
        <f>(E12-H12)/E12</f>
        <v>#DIV/0!</v>
      </c>
      <c r="M12"/>
      <c r="N12"/>
      <c r="O12"/>
      <c r="P12"/>
      <c r="Q12"/>
    </row>
    <row r="13" spans="1:22" ht="20.100000000000001" customHeight="1" x14ac:dyDescent="0.15">
      <c r="B13" s="14"/>
      <c r="C13" s="202" t="s">
        <v>36</v>
      </c>
      <c r="D13" s="203"/>
      <c r="E13" s="174">
        <f>'2設備投資効果'!D24</f>
        <v>0</v>
      </c>
      <c r="F13" s="175"/>
      <c r="G13" s="54" t="s">
        <v>56</v>
      </c>
      <c r="H13" s="174">
        <f>'2設備投資効果'!I24</f>
        <v>0</v>
      </c>
      <c r="I13" s="175"/>
      <c r="J13" s="51" t="s">
        <v>56</v>
      </c>
      <c r="K13" s="50" t="e">
        <f>(E13-H13)/E13</f>
        <v>#DIV/0!</v>
      </c>
      <c r="M13"/>
      <c r="N13"/>
      <c r="O13"/>
      <c r="P13"/>
      <c r="Q13"/>
    </row>
    <row r="14" spans="1:22" ht="20.100000000000001" customHeight="1" x14ac:dyDescent="0.15">
      <c r="B14" s="14"/>
      <c r="C14" s="202" t="s">
        <v>62</v>
      </c>
      <c r="D14" s="203"/>
      <c r="E14" s="174">
        <f>'2設備投資効果'!D26</f>
        <v>0</v>
      </c>
      <c r="F14" s="175"/>
      <c r="G14" s="55" t="s">
        <v>75</v>
      </c>
      <c r="H14" s="174">
        <f>'2設備投資効果'!I26</f>
        <v>0</v>
      </c>
      <c r="I14" s="175"/>
      <c r="J14" s="52" t="s">
        <v>75</v>
      </c>
      <c r="K14" s="50" t="e">
        <f>(E14-H14)/E14</f>
        <v>#DIV/0!</v>
      </c>
      <c r="M14"/>
      <c r="N14"/>
      <c r="O14"/>
      <c r="P14"/>
      <c r="Q14"/>
    </row>
    <row r="15" spans="1:22" ht="20.100000000000001" customHeight="1" x14ac:dyDescent="0.15">
      <c r="B15" s="14"/>
      <c r="C15" s="192" t="s">
        <v>76</v>
      </c>
      <c r="D15" s="193"/>
      <c r="E15" s="193"/>
      <c r="F15" s="193"/>
      <c r="G15" s="193"/>
      <c r="H15" s="193"/>
      <c r="I15" s="193"/>
      <c r="J15" s="194"/>
      <c r="K15" s="119"/>
      <c r="M15" t="s">
        <v>77</v>
      </c>
      <c r="N15"/>
      <c r="O15"/>
      <c r="P15"/>
      <c r="Q15"/>
    </row>
    <row r="16" spans="1:22" ht="20.100000000000001" customHeight="1" x14ac:dyDescent="0.15">
      <c r="B16" s="14"/>
      <c r="C16" s="188" t="s">
        <v>73</v>
      </c>
      <c r="D16" s="57" t="s">
        <v>74</v>
      </c>
      <c r="E16" s="198"/>
      <c r="F16" s="199"/>
      <c r="G16" s="56" t="s">
        <v>28</v>
      </c>
      <c r="H16" s="200"/>
      <c r="I16" s="201"/>
      <c r="J16" s="56" t="s">
        <v>28</v>
      </c>
      <c r="K16" s="48" t="e">
        <f>(H16-E16)/E16</f>
        <v>#DIV/0!</v>
      </c>
      <c r="M16" t="s">
        <v>78</v>
      </c>
      <c r="N16"/>
      <c r="O16"/>
      <c r="P16"/>
      <c r="Q16"/>
    </row>
    <row r="17" spans="2:17" ht="20.100000000000001" customHeight="1" x14ac:dyDescent="0.15">
      <c r="B17" s="14"/>
      <c r="C17" s="189"/>
      <c r="D17" s="57" t="s">
        <v>72</v>
      </c>
      <c r="E17" s="190" t="e">
        <f>E16/E14</f>
        <v>#DIV/0!</v>
      </c>
      <c r="F17" s="191"/>
      <c r="G17" s="56" t="s">
        <v>75</v>
      </c>
      <c r="H17" s="190" t="e">
        <f>H16/H14</f>
        <v>#DIV/0!</v>
      </c>
      <c r="I17" s="191"/>
      <c r="J17" s="56" t="s">
        <v>75</v>
      </c>
      <c r="K17" s="17" t="e">
        <f>(H17-E17)/E17</f>
        <v>#DIV/0!</v>
      </c>
      <c r="M17"/>
      <c r="N17"/>
      <c r="O17"/>
      <c r="P17"/>
      <c r="Q17"/>
    </row>
    <row r="18" spans="2:17" ht="20.100000000000001" customHeight="1" x14ac:dyDescent="0.15">
      <c r="B18" s="14"/>
      <c r="C18" s="189"/>
      <c r="D18" s="195" t="s">
        <v>71</v>
      </c>
      <c r="E18" s="196"/>
      <c r="F18" s="196"/>
      <c r="G18" s="196"/>
      <c r="H18" s="196"/>
      <c r="I18" s="196"/>
      <c r="J18" s="197"/>
      <c r="K18" s="49"/>
      <c r="M18"/>
      <c r="N18"/>
      <c r="O18"/>
      <c r="P18"/>
      <c r="Q18"/>
    </row>
    <row r="19" spans="2:17" ht="20.100000000000001" customHeight="1" x14ac:dyDescent="0.15">
      <c r="B19" s="135" t="s">
        <v>21</v>
      </c>
      <c r="C19" s="135"/>
      <c r="D19" s="135"/>
      <c r="E19" s="135" t="s">
        <v>32</v>
      </c>
      <c r="F19" s="135"/>
      <c r="G19" s="137" t="s">
        <v>33</v>
      </c>
      <c r="H19" s="137"/>
      <c r="I19" s="137" t="s">
        <v>34</v>
      </c>
      <c r="J19" s="137"/>
      <c r="K19" s="16" t="s">
        <v>35</v>
      </c>
      <c r="M19"/>
      <c r="N19"/>
      <c r="O19"/>
      <c r="P19"/>
      <c r="Q19"/>
    </row>
    <row r="20" spans="2:17" ht="20.100000000000001" customHeight="1" x14ac:dyDescent="0.15">
      <c r="B20" s="135"/>
      <c r="C20" s="135"/>
      <c r="D20" s="135"/>
      <c r="E20" s="184"/>
      <c r="F20" s="184"/>
      <c r="G20" s="134"/>
      <c r="H20" s="134"/>
      <c r="I20" s="134"/>
      <c r="J20" s="134"/>
      <c r="K20" s="18">
        <f>SUM(E20:J20)</f>
        <v>0</v>
      </c>
    </row>
    <row r="21" spans="2:17" ht="20.100000000000001" customHeight="1" x14ac:dyDescent="0.15">
      <c r="B21" s="135"/>
      <c r="C21" s="135"/>
      <c r="D21" s="135"/>
      <c r="E21" s="137" t="s">
        <v>17</v>
      </c>
      <c r="F21" s="137"/>
      <c r="G21" s="9" t="s">
        <v>6</v>
      </c>
      <c r="H21" s="137" t="s">
        <v>19</v>
      </c>
      <c r="I21" s="137"/>
      <c r="J21" s="137" t="s">
        <v>20</v>
      </c>
      <c r="K21" s="137"/>
    </row>
    <row r="22" spans="2:17" ht="20.100000000000001" customHeight="1" x14ac:dyDescent="0.15">
      <c r="B22" s="135"/>
      <c r="C22" s="135"/>
      <c r="D22" s="135"/>
      <c r="E22" s="138"/>
      <c r="F22" s="139"/>
      <c r="G22" s="58"/>
      <c r="H22" s="140"/>
      <c r="I22" s="140"/>
      <c r="J22" s="141">
        <f>G22*H22</f>
        <v>0</v>
      </c>
      <c r="K22" s="141"/>
    </row>
    <row r="23" spans="2:17" ht="20.100000000000001" customHeight="1" x14ac:dyDescent="0.15">
      <c r="B23" s="135"/>
      <c r="C23" s="135"/>
      <c r="D23" s="135"/>
      <c r="E23" s="132"/>
      <c r="F23" s="133"/>
      <c r="G23" s="59"/>
      <c r="H23" s="130"/>
      <c r="I23" s="130"/>
      <c r="J23" s="131"/>
      <c r="K23" s="131"/>
    </row>
    <row r="24" spans="2:17" ht="20.100000000000001" customHeight="1" x14ac:dyDescent="0.15">
      <c r="B24" s="135"/>
      <c r="C24" s="135"/>
      <c r="D24" s="135"/>
      <c r="E24" s="132"/>
      <c r="F24" s="133"/>
      <c r="G24" s="59"/>
      <c r="H24" s="130"/>
      <c r="I24" s="130"/>
      <c r="J24" s="131"/>
      <c r="K24" s="131"/>
    </row>
    <row r="25" spans="2:17" ht="20.100000000000001" customHeight="1" x14ac:dyDescent="0.15">
      <c r="B25" s="135"/>
      <c r="C25" s="135"/>
      <c r="D25" s="135"/>
      <c r="E25" s="132"/>
      <c r="F25" s="133"/>
      <c r="G25" s="59"/>
      <c r="H25" s="130"/>
      <c r="I25" s="130"/>
      <c r="J25" s="131"/>
      <c r="K25" s="131"/>
    </row>
    <row r="26" spans="2:17" ht="20.100000000000001" customHeight="1" x14ac:dyDescent="0.15">
      <c r="B26" s="135"/>
      <c r="C26" s="135"/>
      <c r="D26" s="135"/>
      <c r="E26" s="132"/>
      <c r="F26" s="133"/>
      <c r="G26" s="59"/>
      <c r="H26" s="130"/>
      <c r="I26" s="130"/>
      <c r="J26" s="131"/>
      <c r="K26" s="131"/>
    </row>
    <row r="27" spans="2:17" ht="20.100000000000001" customHeight="1" x14ac:dyDescent="0.15">
      <c r="B27" s="135"/>
      <c r="C27" s="135"/>
      <c r="D27" s="135"/>
      <c r="E27" s="132"/>
      <c r="F27" s="133"/>
      <c r="G27" s="59"/>
      <c r="H27" s="130"/>
      <c r="I27" s="130"/>
      <c r="J27" s="131"/>
      <c r="K27" s="131"/>
    </row>
    <row r="28" spans="2:17" ht="20.100000000000001" customHeight="1" x14ac:dyDescent="0.15">
      <c r="B28" s="135"/>
      <c r="C28" s="135"/>
      <c r="D28" s="135"/>
      <c r="E28" s="132"/>
      <c r="F28" s="133"/>
      <c r="G28" s="59"/>
      <c r="H28" s="130"/>
      <c r="I28" s="130"/>
      <c r="J28" s="131"/>
      <c r="K28" s="131"/>
    </row>
    <row r="29" spans="2:17" ht="20.100000000000001" customHeight="1" x14ac:dyDescent="0.15">
      <c r="B29" s="135"/>
      <c r="C29" s="135"/>
      <c r="D29" s="135"/>
      <c r="E29" s="132"/>
      <c r="F29" s="133"/>
      <c r="G29" s="59"/>
      <c r="H29" s="130"/>
      <c r="I29" s="130"/>
      <c r="J29" s="131"/>
      <c r="K29" s="131"/>
    </row>
    <row r="30" spans="2:17" ht="20.100000000000001" customHeight="1" x14ac:dyDescent="0.15">
      <c r="B30" s="135"/>
      <c r="C30" s="135"/>
      <c r="D30" s="135"/>
      <c r="E30" s="132"/>
      <c r="F30" s="133"/>
      <c r="G30" s="59"/>
      <c r="H30" s="130"/>
      <c r="I30" s="130"/>
      <c r="J30" s="131"/>
      <c r="K30" s="131"/>
    </row>
    <row r="31" spans="2:17" ht="20.100000000000001" customHeight="1" x14ac:dyDescent="0.15">
      <c r="B31" s="135"/>
      <c r="C31" s="135"/>
      <c r="D31" s="135"/>
      <c r="E31" s="178"/>
      <c r="F31" s="179"/>
      <c r="G31" s="60"/>
      <c r="H31" s="180"/>
      <c r="I31" s="180"/>
      <c r="J31" s="185"/>
      <c r="K31" s="185"/>
      <c r="M31" s="1" t="s">
        <v>63</v>
      </c>
      <c r="N31" s="1" t="s">
        <v>79</v>
      </c>
    </row>
    <row r="32" spans="2:17" ht="20.100000000000001" customHeight="1" thickBot="1" x14ac:dyDescent="0.2">
      <c r="B32" s="135"/>
      <c r="C32" s="135"/>
      <c r="D32" s="135"/>
      <c r="E32" s="162" t="s">
        <v>14</v>
      </c>
      <c r="F32" s="163"/>
      <c r="G32" s="163"/>
      <c r="H32" s="163"/>
      <c r="I32" s="164"/>
      <c r="J32" s="136">
        <f>SUM(J22:K31)</f>
        <v>0</v>
      </c>
      <c r="K32" s="136"/>
      <c r="M32" s="1" t="s">
        <v>64</v>
      </c>
      <c r="N32" s="21">
        <f>IF(J32*0.1&gt;2000000,2000000,J32*0.1)</f>
        <v>0</v>
      </c>
    </row>
    <row r="33" spans="2:14" ht="20.100000000000001" customHeight="1" thickBot="1" x14ac:dyDescent="0.2">
      <c r="B33" s="135"/>
      <c r="C33" s="135"/>
      <c r="D33" s="135"/>
      <c r="E33" s="181" t="s">
        <v>10</v>
      </c>
      <c r="F33" s="182"/>
      <c r="G33" s="182"/>
      <c r="H33" s="182"/>
      <c r="I33" s="183"/>
      <c r="J33" s="142" t="e">
        <f>VLOOKUP(J8,M32:N34,2,FALSE)</f>
        <v>#N/A</v>
      </c>
      <c r="K33" s="143"/>
      <c r="M33" s="1" t="s">
        <v>65</v>
      </c>
      <c r="N33" s="1">
        <f>IF(J32*0.2&gt;5000000,5000000,J32*0.2)</f>
        <v>0</v>
      </c>
    </row>
    <row r="34" spans="2:14" ht="20.100000000000001" customHeight="1" x14ac:dyDescent="0.15">
      <c r="B34" s="135" t="s">
        <v>7</v>
      </c>
      <c r="C34" s="135"/>
      <c r="D34" s="135"/>
      <c r="E34" s="9" t="s">
        <v>22</v>
      </c>
      <c r="F34" s="146" t="s">
        <v>24</v>
      </c>
      <c r="G34" s="147"/>
      <c r="H34" s="147"/>
      <c r="I34" s="7"/>
      <c r="J34" s="7"/>
      <c r="K34" s="6"/>
      <c r="M34" s="1" t="s">
        <v>66</v>
      </c>
      <c r="N34" s="1">
        <f>IF(J32*0.3&gt;10000000,10000000,J32*0.3)</f>
        <v>0</v>
      </c>
    </row>
    <row r="35" spans="2:14" ht="20.100000000000001" customHeight="1" x14ac:dyDescent="0.15">
      <c r="B35" s="135"/>
      <c r="C35" s="135"/>
      <c r="D35" s="135"/>
      <c r="E35" s="9" t="s">
        <v>8</v>
      </c>
      <c r="F35" s="146" t="s">
        <v>24</v>
      </c>
      <c r="G35" s="147"/>
      <c r="H35" s="147"/>
      <c r="I35" s="144" t="s">
        <v>9</v>
      </c>
      <c r="J35" s="144"/>
      <c r="K35" s="145"/>
    </row>
    <row r="36" spans="2:14" ht="5.0999999999999996" customHeight="1" x14ac:dyDescent="0.15">
      <c r="B36" s="11"/>
      <c r="C36" s="11"/>
      <c r="D36" s="11"/>
      <c r="E36" s="4"/>
      <c r="F36" s="4"/>
      <c r="G36" s="4"/>
      <c r="H36" s="4"/>
      <c r="I36" s="13"/>
      <c r="J36" s="4"/>
      <c r="K36" s="5"/>
    </row>
    <row r="37" spans="2:14" ht="16.5" customHeight="1" x14ac:dyDescent="0.15">
      <c r="B37" s="1" t="s">
        <v>15</v>
      </c>
    </row>
    <row r="38" spans="2:14" ht="24" customHeight="1" x14ac:dyDescent="0.15"/>
    <row r="42" spans="2:14" ht="18" customHeight="1" x14ac:dyDescent="0.15"/>
    <row r="43" spans="2:14" ht="18" customHeight="1" x14ac:dyDescent="0.15"/>
    <row r="44" spans="2:14" ht="18" customHeight="1" x14ac:dyDescent="0.15"/>
    <row r="45" spans="2:14" ht="18" customHeight="1" x14ac:dyDescent="0.15"/>
    <row r="46" spans="2:14" ht="18" customHeight="1" x14ac:dyDescent="0.15"/>
    <row r="47" spans="2:14" ht="18" customHeight="1" x14ac:dyDescent="0.15"/>
    <row r="48" spans="2:1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sheetData>
  <mergeCells count="95">
    <mergeCell ref="C12:D12"/>
    <mergeCell ref="C16:C18"/>
    <mergeCell ref="E17:F17"/>
    <mergeCell ref="H17:I17"/>
    <mergeCell ref="C15:J15"/>
    <mergeCell ref="H13:I13"/>
    <mergeCell ref="E13:F13"/>
    <mergeCell ref="D18:J18"/>
    <mergeCell ref="E16:F16"/>
    <mergeCell ref="H16:I16"/>
    <mergeCell ref="C14:D14"/>
    <mergeCell ref="C13:D13"/>
    <mergeCell ref="H30:I30"/>
    <mergeCell ref="E28:F28"/>
    <mergeCell ref="H28:I28"/>
    <mergeCell ref="J28:K28"/>
    <mergeCell ref="J31:K31"/>
    <mergeCell ref="J30:K30"/>
    <mergeCell ref="F35:H35"/>
    <mergeCell ref="H14:I14"/>
    <mergeCell ref="H12:I12"/>
    <mergeCell ref="E14:F14"/>
    <mergeCell ref="E12:F12"/>
    <mergeCell ref="E21:F21"/>
    <mergeCell ref="E31:F31"/>
    <mergeCell ref="H31:I31"/>
    <mergeCell ref="E23:F23"/>
    <mergeCell ref="E29:F29"/>
    <mergeCell ref="E30:F30"/>
    <mergeCell ref="H23:I23"/>
    <mergeCell ref="E33:I33"/>
    <mergeCell ref="E20:F20"/>
    <mergeCell ref="G20:H20"/>
    <mergeCell ref="E32:I32"/>
    <mergeCell ref="B8:D8"/>
    <mergeCell ref="K10:K11"/>
    <mergeCell ref="B9:D9"/>
    <mergeCell ref="E11:F11"/>
    <mergeCell ref="E10:G10"/>
    <mergeCell ref="H10:J10"/>
    <mergeCell ref="H11:I11"/>
    <mergeCell ref="E9:K9"/>
    <mergeCell ref="B10:D11"/>
    <mergeCell ref="E8:G8"/>
    <mergeCell ref="H8:I8"/>
    <mergeCell ref="J8:K8"/>
    <mergeCell ref="B4:D4"/>
    <mergeCell ref="B3:D3"/>
    <mergeCell ref="E3:F3"/>
    <mergeCell ref="I3:J3"/>
    <mergeCell ref="B5:D6"/>
    <mergeCell ref="F5:G5"/>
    <mergeCell ref="I5:K5"/>
    <mergeCell ref="I4:K4"/>
    <mergeCell ref="E4:H4"/>
    <mergeCell ref="N5:O5"/>
    <mergeCell ref="P5:Q5"/>
    <mergeCell ref="U5:V5"/>
    <mergeCell ref="F6:G6"/>
    <mergeCell ref="I6:K6"/>
    <mergeCell ref="N6:O6"/>
    <mergeCell ref="P6:Q6"/>
    <mergeCell ref="R6:T6"/>
    <mergeCell ref="U6:V6"/>
    <mergeCell ref="R5:T5"/>
    <mergeCell ref="I20:J20"/>
    <mergeCell ref="B34:D35"/>
    <mergeCell ref="J32:K32"/>
    <mergeCell ref="H21:I21"/>
    <mergeCell ref="J21:K21"/>
    <mergeCell ref="E22:F22"/>
    <mergeCell ref="H22:I22"/>
    <mergeCell ref="J22:K22"/>
    <mergeCell ref="J33:K33"/>
    <mergeCell ref="B19:D33"/>
    <mergeCell ref="I19:J19"/>
    <mergeCell ref="G19:H19"/>
    <mergeCell ref="E19:F19"/>
    <mergeCell ref="I35:K35"/>
    <mergeCell ref="F34:H34"/>
    <mergeCell ref="E27:F27"/>
    <mergeCell ref="H27:I27"/>
    <mergeCell ref="J27:K27"/>
    <mergeCell ref="J23:K23"/>
    <mergeCell ref="J29:K29"/>
    <mergeCell ref="E24:F24"/>
    <mergeCell ref="H24:I24"/>
    <mergeCell ref="J24:K24"/>
    <mergeCell ref="E25:F25"/>
    <mergeCell ref="H25:I25"/>
    <mergeCell ref="J25:K25"/>
    <mergeCell ref="E26:F26"/>
    <mergeCell ref="H26:I26"/>
    <mergeCell ref="J26:K26"/>
    <mergeCell ref="H29:I29"/>
  </mergeCells>
  <phoneticPr fontId="1"/>
  <dataValidations count="3">
    <dataValidation type="list" allowBlank="1" showInputMessage="1" showErrorMessage="1" sqref="E8:G8">
      <formula1>$M$8:$M$9</formula1>
    </dataValidation>
    <dataValidation type="list" allowBlank="1" showInputMessage="1" showErrorMessage="1" sqref="J8:K8">
      <formula1>$N$8:$N$10</formula1>
    </dataValidation>
    <dataValidation type="list" allowBlank="1" showInputMessage="1" showErrorMessage="1" sqref="K15 K18">
      <formula1>$M$15:$M$16</formula1>
    </dataValidation>
  </dataValidations>
  <pageMargins left="0.70866141732283472" right="0.70866141732283472" top="0.74803149606299213" bottom="0.74803149606299213" header="0.31496062992125984" footer="0.31496062992125984"/>
  <pageSetup paperSize="9" scale="96" fitToHeight="0" orientation="portrait" horizontalDpi="4294967294" verticalDpi="300" r:id="rId1"/>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85" zoomScaleSheetLayoutView="100" workbookViewId="0">
      <selection activeCell="I20" sqref="I20"/>
    </sheetView>
  </sheetViews>
  <sheetFormatPr defaultRowHeight="13.5" x14ac:dyDescent="0.15"/>
  <cols>
    <col min="1" max="1" width="9.875" customWidth="1"/>
    <col min="2" max="2" width="4.5" customWidth="1"/>
    <col min="3" max="3" width="24.25" customWidth="1"/>
    <col min="4" max="4" width="11.5" customWidth="1"/>
    <col min="5" max="5" width="6.875" customWidth="1"/>
    <col min="6" max="6" width="3.5" customWidth="1"/>
    <col min="7" max="7" width="4.5" customWidth="1"/>
    <col min="8" max="8" width="24.25" customWidth="1"/>
    <col min="9" max="9" width="11.5" customWidth="1"/>
    <col min="10" max="10" width="6.875" customWidth="1"/>
    <col min="11" max="11" width="3.125" customWidth="1"/>
    <col min="12" max="12" width="11.5" customWidth="1"/>
    <col min="13" max="15" width="11.5" hidden="1" customWidth="1"/>
    <col min="16" max="27" width="11.5" customWidth="1"/>
  </cols>
  <sheetData>
    <row r="1" spans="1:11" ht="21.6" customHeight="1" x14ac:dyDescent="0.15"/>
    <row r="2" spans="1:11" ht="23.1" customHeight="1" thickBot="1" x14ac:dyDescent="0.2">
      <c r="A2" s="61" t="s">
        <v>81</v>
      </c>
    </row>
    <row r="3" spans="1:11" ht="28.5" customHeight="1" x14ac:dyDescent="0.15">
      <c r="A3" s="34"/>
      <c r="B3" s="204" t="s">
        <v>39</v>
      </c>
      <c r="C3" s="205"/>
      <c r="D3" s="205"/>
      <c r="E3" s="205"/>
      <c r="F3" s="206"/>
      <c r="G3" s="204" t="s">
        <v>40</v>
      </c>
      <c r="H3" s="205"/>
      <c r="I3" s="205"/>
      <c r="J3" s="205"/>
      <c r="K3" s="207"/>
    </row>
    <row r="4" spans="1:11" ht="28.5" customHeight="1" x14ac:dyDescent="0.15">
      <c r="A4" s="35" t="s">
        <v>41</v>
      </c>
      <c r="B4" s="208"/>
      <c r="C4" s="209"/>
      <c r="D4" s="209"/>
      <c r="E4" s="209"/>
      <c r="F4" s="210"/>
      <c r="G4" s="208"/>
      <c r="H4" s="209"/>
      <c r="I4" s="209"/>
      <c r="J4" s="209"/>
      <c r="K4" s="211"/>
    </row>
    <row r="5" spans="1:11" ht="21.95" customHeight="1" thickBot="1" x14ac:dyDescent="0.2">
      <c r="A5" s="212" t="s">
        <v>57</v>
      </c>
      <c r="B5" s="22"/>
      <c r="F5" s="23"/>
      <c r="G5" s="22"/>
      <c r="K5" s="36"/>
    </row>
    <row r="6" spans="1:11" ht="21.95" customHeight="1" thickBot="1" x14ac:dyDescent="0.2">
      <c r="A6" s="213"/>
      <c r="B6" s="22" t="s">
        <v>42</v>
      </c>
      <c r="D6" s="24"/>
      <c r="E6" s="25" t="s">
        <v>43</v>
      </c>
      <c r="F6" s="23"/>
      <c r="G6" s="22" t="s">
        <v>42</v>
      </c>
      <c r="I6" s="26">
        <f>D6</f>
        <v>0</v>
      </c>
      <c r="J6" s="25" t="s">
        <v>43</v>
      </c>
      <c r="K6" s="36"/>
    </row>
    <row r="7" spans="1:11" ht="21.95" customHeight="1" thickBot="1" x14ac:dyDescent="0.2">
      <c r="A7" s="213"/>
      <c r="B7" s="22"/>
      <c r="F7" s="23"/>
      <c r="G7" s="22"/>
      <c r="K7" s="36"/>
    </row>
    <row r="8" spans="1:11" ht="21.95" customHeight="1" thickBot="1" x14ac:dyDescent="0.2">
      <c r="A8" s="213"/>
      <c r="B8" s="22" t="s">
        <v>44</v>
      </c>
      <c r="D8" s="24"/>
      <c r="E8" s="25" t="s">
        <v>45</v>
      </c>
      <c r="F8" s="23"/>
      <c r="G8" s="22" t="s">
        <v>44</v>
      </c>
      <c r="I8" s="24"/>
      <c r="J8" s="25" t="s">
        <v>45</v>
      </c>
      <c r="K8" s="36"/>
    </row>
    <row r="9" spans="1:11" ht="21.95" customHeight="1" x14ac:dyDescent="0.15">
      <c r="A9" s="213"/>
      <c r="B9" s="22"/>
      <c r="F9" s="23"/>
      <c r="G9" s="22"/>
      <c r="K9" s="36"/>
    </row>
    <row r="10" spans="1:11" ht="180.6" customHeight="1" x14ac:dyDescent="0.15">
      <c r="A10" s="213"/>
      <c r="B10" s="22"/>
      <c r="C10" s="217" t="s">
        <v>80</v>
      </c>
      <c r="D10" s="218"/>
      <c r="E10" s="219"/>
      <c r="F10" s="23"/>
      <c r="G10" s="22"/>
      <c r="H10" s="217" t="s">
        <v>80</v>
      </c>
      <c r="I10" s="218"/>
      <c r="J10" s="219"/>
      <c r="K10" s="36"/>
    </row>
    <row r="11" spans="1:11" ht="21.95" customHeight="1" thickBot="1" x14ac:dyDescent="0.2">
      <c r="A11" s="213"/>
      <c r="B11" s="22"/>
      <c r="F11" s="23"/>
      <c r="G11" s="22"/>
      <c r="K11" s="36"/>
    </row>
    <row r="12" spans="1:11" ht="21.95" customHeight="1" thickBot="1" x14ac:dyDescent="0.2">
      <c r="A12" s="213"/>
      <c r="B12" s="22" t="s">
        <v>46</v>
      </c>
      <c r="D12" s="118">
        <f>D6*D8</f>
        <v>0</v>
      </c>
      <c r="E12" s="25" t="s">
        <v>45</v>
      </c>
      <c r="F12" s="23"/>
      <c r="G12" s="22" t="s">
        <v>46</v>
      </c>
      <c r="I12" s="118">
        <f>I6*I8</f>
        <v>0</v>
      </c>
      <c r="J12" s="25" t="s">
        <v>45</v>
      </c>
      <c r="K12" s="36"/>
    </row>
    <row r="13" spans="1:11" ht="21.95" customHeight="1" x14ac:dyDescent="0.15">
      <c r="A13" s="213"/>
      <c r="B13" s="27"/>
      <c r="C13" s="28"/>
      <c r="D13" s="28"/>
      <c r="E13" s="28"/>
      <c r="F13" s="29"/>
      <c r="G13" s="27"/>
      <c r="H13" s="28"/>
      <c r="I13" s="28"/>
      <c r="J13" s="28"/>
      <c r="K13" s="37"/>
    </row>
    <row r="14" spans="1:11" ht="21.95" customHeight="1" thickBot="1" x14ac:dyDescent="0.2">
      <c r="A14" s="213"/>
      <c r="B14" s="30"/>
      <c r="C14" s="31"/>
      <c r="D14" s="31"/>
      <c r="E14" s="31"/>
      <c r="F14" s="31"/>
      <c r="G14" s="31"/>
      <c r="H14" s="31"/>
      <c r="I14" s="31"/>
      <c r="J14" s="31"/>
      <c r="K14" s="38"/>
    </row>
    <row r="15" spans="1:11" ht="21.95" customHeight="1" thickBot="1" x14ac:dyDescent="0.2">
      <c r="A15" s="213"/>
      <c r="B15" s="22" t="s">
        <v>47</v>
      </c>
      <c r="D15" s="215" t="str">
        <f>"( "&amp;D12&amp;E12&amp;" － "&amp;I12&amp;J12&amp;" )"&amp;" ／ "&amp;D12&amp;E12&amp;" ＝ "</f>
        <v xml:space="preserve">( 0分 － 0分 ) ／ 0分 ＝ </v>
      </c>
      <c r="E15" s="215"/>
      <c r="F15" s="215"/>
      <c r="G15" s="215"/>
      <c r="H15" s="216"/>
      <c r="I15" s="32" t="e">
        <f>(D12-I12)/D12</f>
        <v>#DIV/0!</v>
      </c>
      <c r="J15" s="25"/>
      <c r="K15" s="36"/>
    </row>
    <row r="16" spans="1:11" ht="21.95" customHeight="1" thickBot="1" x14ac:dyDescent="0.2">
      <c r="A16" s="214"/>
      <c r="B16" s="39"/>
      <c r="C16" s="40"/>
      <c r="D16" s="40"/>
      <c r="E16" s="40"/>
      <c r="F16" s="40"/>
      <c r="G16" s="40"/>
      <c r="H16" s="40"/>
      <c r="I16" s="40"/>
      <c r="J16" s="40"/>
      <c r="K16" s="41"/>
    </row>
    <row r="17" spans="1:15" ht="21.95" customHeight="1" thickBot="1" x14ac:dyDescent="0.2">
      <c r="A17" s="220" t="s">
        <v>36</v>
      </c>
      <c r="B17" s="42"/>
      <c r="C17" s="43"/>
      <c r="D17" s="43"/>
      <c r="E17" s="43"/>
      <c r="F17" s="44"/>
      <c r="G17" s="42"/>
      <c r="H17" s="43"/>
      <c r="I17" s="124"/>
      <c r="J17" s="43"/>
      <c r="K17" s="45"/>
    </row>
    <row r="18" spans="1:15" ht="21.95" customHeight="1" thickBot="1" x14ac:dyDescent="0.2">
      <c r="A18" s="213"/>
      <c r="B18" s="22" t="s">
        <v>48</v>
      </c>
      <c r="D18" s="121"/>
      <c r="E18" s="25" t="s">
        <v>49</v>
      </c>
      <c r="F18" s="23"/>
      <c r="G18" s="22" t="s">
        <v>48</v>
      </c>
      <c r="I18" s="121"/>
      <c r="J18" s="25" t="s">
        <v>49</v>
      </c>
      <c r="K18" s="36"/>
    </row>
    <row r="19" spans="1:15" ht="21.95" customHeight="1" thickBot="1" x14ac:dyDescent="0.2">
      <c r="A19" s="213"/>
      <c r="B19" s="22"/>
      <c r="D19" s="122"/>
      <c r="F19" s="23"/>
      <c r="G19" s="22"/>
      <c r="I19" s="122"/>
      <c r="K19" s="36"/>
    </row>
    <row r="20" spans="1:15" ht="21.95" customHeight="1" thickBot="1" x14ac:dyDescent="0.2">
      <c r="A20" s="213"/>
      <c r="B20" s="22" t="s">
        <v>50</v>
      </c>
      <c r="D20" s="123">
        <f>D12*D18/60</f>
        <v>0</v>
      </c>
      <c r="E20" s="25" t="s">
        <v>49</v>
      </c>
      <c r="F20" s="23"/>
      <c r="G20" s="22" t="s">
        <v>50</v>
      </c>
      <c r="I20" s="123">
        <f>I12*I18/60</f>
        <v>0</v>
      </c>
      <c r="J20" s="25" t="s">
        <v>49</v>
      </c>
      <c r="K20" s="36"/>
    </row>
    <row r="21" spans="1:15" ht="21.95" customHeight="1" thickBot="1" x14ac:dyDescent="0.2">
      <c r="A21" s="213"/>
      <c r="B21" s="22"/>
      <c r="D21" s="122"/>
      <c r="F21" s="23"/>
      <c r="G21" s="22"/>
      <c r="I21" s="122"/>
      <c r="K21" s="36"/>
    </row>
    <row r="22" spans="1:15" ht="21.95" customHeight="1" thickBot="1" x14ac:dyDescent="0.2">
      <c r="A22" s="213"/>
      <c r="B22" s="22" t="s">
        <v>51</v>
      </c>
      <c r="D22" s="123">
        <f>'3-1省エネ効果計算シート（設備投資前）'!S5</f>
        <v>0</v>
      </c>
      <c r="E22" s="25" t="s">
        <v>141</v>
      </c>
      <c r="F22" s="23"/>
      <c r="G22" s="22" t="s">
        <v>51</v>
      </c>
      <c r="I22" s="123">
        <f>'3-2省エネ効果計算シート（設備投資後）'!S5</f>
        <v>0</v>
      </c>
      <c r="J22" s="25" t="s">
        <v>141</v>
      </c>
      <c r="K22" s="36"/>
      <c r="M22" s="33" t="s">
        <v>52</v>
      </c>
      <c r="N22" s="33" t="s">
        <v>53</v>
      </c>
      <c r="O22" s="33" t="s">
        <v>54</v>
      </c>
    </row>
    <row r="23" spans="1:15" ht="21.95" customHeight="1" thickBot="1" x14ac:dyDescent="0.2">
      <c r="A23" s="213"/>
      <c r="B23" s="22"/>
      <c r="D23" s="122"/>
      <c r="F23" s="23"/>
      <c r="G23" s="22"/>
      <c r="I23" s="122"/>
      <c r="K23" s="36"/>
      <c r="M23" s="33">
        <v>9.76</v>
      </c>
      <c r="N23" s="33">
        <v>0.45300000000000001</v>
      </c>
      <c r="O23" s="33">
        <v>2.58E-2</v>
      </c>
    </row>
    <row r="24" spans="1:15" ht="21.95" customHeight="1" thickBot="1" x14ac:dyDescent="0.2">
      <c r="A24" s="213"/>
      <c r="B24" s="221" t="s">
        <v>55</v>
      </c>
      <c r="C24" s="222"/>
      <c r="D24" s="123">
        <f>'3-3省エネ効果・CO₂排出量削減計算シート'!E32</f>
        <v>0</v>
      </c>
      <c r="E24" s="25" t="s">
        <v>56</v>
      </c>
      <c r="F24" s="23"/>
      <c r="G24" s="221" t="s">
        <v>55</v>
      </c>
      <c r="H24" s="222"/>
      <c r="I24" s="123">
        <f>'3-3省エネ効果・CO₂排出量削減計算シート'!I32</f>
        <v>0</v>
      </c>
      <c r="J24" s="25" t="s">
        <v>56</v>
      </c>
      <c r="K24" s="36"/>
    </row>
    <row r="25" spans="1:15" ht="21.95" customHeight="1" thickBot="1" x14ac:dyDescent="0.2">
      <c r="A25" s="213"/>
      <c r="B25" s="22"/>
      <c r="D25" s="122"/>
      <c r="F25" s="23"/>
      <c r="G25" s="22"/>
      <c r="I25" s="122"/>
      <c r="K25" s="36"/>
    </row>
    <row r="26" spans="1:15" ht="21.95" customHeight="1" thickBot="1" x14ac:dyDescent="0.2">
      <c r="A26" s="213"/>
      <c r="B26" s="221" t="s">
        <v>58</v>
      </c>
      <c r="C26" s="222"/>
      <c r="D26" s="123">
        <f>'3-3省エネ効果・CO₂排出量削減計算シート'!F32</f>
        <v>0</v>
      </c>
      <c r="E26" s="25" t="s">
        <v>56</v>
      </c>
      <c r="F26" s="23"/>
      <c r="G26" s="221" t="s">
        <v>58</v>
      </c>
      <c r="H26" s="222"/>
      <c r="I26" s="123">
        <f>'3-3省エネ効果・CO₂排出量削減計算シート'!J32</f>
        <v>0</v>
      </c>
      <c r="J26" s="25" t="s">
        <v>56</v>
      </c>
      <c r="K26" s="36"/>
    </row>
    <row r="27" spans="1:15" ht="21.95" customHeight="1" x14ac:dyDescent="0.15">
      <c r="A27" s="213"/>
      <c r="B27" s="27"/>
      <c r="C27" s="28"/>
      <c r="D27" s="28"/>
      <c r="E27" s="28"/>
      <c r="F27" s="29"/>
      <c r="G27" s="27"/>
      <c r="H27" s="28"/>
      <c r="I27" s="28"/>
      <c r="J27" s="28"/>
      <c r="K27" s="37"/>
    </row>
    <row r="28" spans="1:15" ht="21.95" customHeight="1" thickBot="1" x14ac:dyDescent="0.2">
      <c r="A28" s="213"/>
      <c r="B28" s="30"/>
      <c r="C28" s="31"/>
      <c r="D28" s="31"/>
      <c r="E28" s="31"/>
      <c r="F28" s="31"/>
      <c r="G28" s="31"/>
      <c r="H28" s="31"/>
      <c r="I28" s="31"/>
      <c r="J28" s="31"/>
      <c r="K28" s="38"/>
    </row>
    <row r="29" spans="1:15" ht="21.95" customHeight="1" thickBot="1" x14ac:dyDescent="0.2">
      <c r="A29" s="213"/>
      <c r="B29" s="22" t="s">
        <v>59</v>
      </c>
      <c r="D29" s="215" t="str">
        <f>"( "&amp;D24&amp;E24&amp;" － "&amp;I24&amp;J24&amp;" )"&amp;" ／ "&amp;D24&amp;E24&amp;" ＝ "</f>
        <v xml:space="preserve">( 0kl － 0kl ) ／ 0kl ＝ </v>
      </c>
      <c r="E29" s="215"/>
      <c r="F29" s="215"/>
      <c r="G29" s="215"/>
      <c r="H29" s="216"/>
      <c r="I29" s="32" t="e">
        <f>(D24-I24)/D24</f>
        <v>#DIV/0!</v>
      </c>
      <c r="J29" s="25"/>
      <c r="K29" s="36"/>
    </row>
    <row r="30" spans="1:15" ht="21.95" customHeight="1" thickBot="1" x14ac:dyDescent="0.2">
      <c r="A30" s="213"/>
      <c r="B30" s="22"/>
      <c r="D30" s="46"/>
      <c r="E30" s="46"/>
      <c r="F30" s="46"/>
      <c r="G30" s="46"/>
      <c r="H30" s="46"/>
      <c r="I30" s="47"/>
      <c r="J30" s="40"/>
      <c r="K30" s="36"/>
    </row>
    <row r="31" spans="1:15" ht="21.95" customHeight="1" thickBot="1" x14ac:dyDescent="0.2">
      <c r="A31" s="213"/>
      <c r="B31" s="22" t="s">
        <v>60</v>
      </c>
      <c r="D31" s="215" t="str">
        <f>"( "&amp;D26&amp;E26&amp;" － "&amp;I26&amp;J26&amp;" )"&amp;" ／ "&amp;D26&amp;E26&amp;" ＝ "</f>
        <v xml:space="preserve">( 0kl － 0kl ) ／ 0kl ＝ </v>
      </c>
      <c r="E31" s="215"/>
      <c r="F31" s="215"/>
      <c r="G31" s="215"/>
      <c r="H31" s="216"/>
      <c r="I31" s="32" t="e">
        <f>(D26-I26)/D26</f>
        <v>#DIV/0!</v>
      </c>
      <c r="J31" s="25"/>
      <c r="K31" s="36"/>
    </row>
    <row r="32" spans="1:15" ht="21.95" customHeight="1" thickBot="1" x14ac:dyDescent="0.2">
      <c r="A32" s="214"/>
      <c r="B32" s="39"/>
      <c r="C32" s="40"/>
      <c r="D32" s="40"/>
      <c r="E32" s="40"/>
      <c r="F32" s="40"/>
      <c r="G32" s="40"/>
      <c r="H32" s="40"/>
      <c r="I32" s="40"/>
      <c r="J32" s="40"/>
      <c r="K32" s="41"/>
    </row>
  </sheetData>
  <mergeCells count="15">
    <mergeCell ref="A17:A32"/>
    <mergeCell ref="B24:C24"/>
    <mergeCell ref="G24:H24"/>
    <mergeCell ref="D29:H29"/>
    <mergeCell ref="B26:C26"/>
    <mergeCell ref="G26:H26"/>
    <mergeCell ref="D31:H31"/>
    <mergeCell ref="B3:F3"/>
    <mergeCell ref="G3:K3"/>
    <mergeCell ref="B4:F4"/>
    <mergeCell ref="G4:K4"/>
    <mergeCell ref="A5:A16"/>
    <mergeCell ref="D15:H15"/>
    <mergeCell ref="H10:J10"/>
    <mergeCell ref="C10:E10"/>
  </mergeCells>
  <phoneticPr fontId="1"/>
  <pageMargins left="0.7" right="0.7" top="0.75" bottom="0.75" header="0.3" footer="0.3"/>
  <pageSetup paperSize="9" scale="80" orientation="portrait"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view="pageBreakPreview" zoomScaleNormal="40" zoomScaleSheetLayoutView="100" workbookViewId="0">
      <selection activeCell="G6" sqref="G6"/>
    </sheetView>
  </sheetViews>
  <sheetFormatPr defaultRowHeight="30.6" customHeight="1" x14ac:dyDescent="0.15"/>
  <cols>
    <col min="1" max="1" width="5.5" bestFit="1" customWidth="1"/>
    <col min="2" max="2" width="32.625" bestFit="1" customWidth="1"/>
    <col min="3" max="3" width="12.25" customWidth="1"/>
    <col min="4" max="6" width="2.875" hidden="1" customWidth="1"/>
    <col min="7" max="19" width="15.625" customWidth="1"/>
  </cols>
  <sheetData>
    <row r="1" spans="1:19" ht="30.6" customHeight="1" x14ac:dyDescent="0.15">
      <c r="A1" t="s">
        <v>143</v>
      </c>
    </row>
    <row r="2" spans="1:19" ht="30.6" customHeight="1" thickBot="1" x14ac:dyDescent="0.2">
      <c r="A2" s="225" t="s">
        <v>82</v>
      </c>
      <c r="B2" s="225"/>
      <c r="C2" s="227" t="s">
        <v>83</v>
      </c>
      <c r="D2" s="228"/>
      <c r="E2" s="228"/>
      <c r="F2" s="228"/>
      <c r="G2" s="229"/>
      <c r="H2" s="229"/>
      <c r="I2" s="229"/>
      <c r="J2" s="229"/>
      <c r="K2" s="229"/>
      <c r="L2" s="229"/>
      <c r="M2" s="229"/>
      <c r="N2" s="229"/>
      <c r="O2" s="229"/>
      <c r="P2" s="229"/>
      <c r="Q2" s="229"/>
      <c r="R2" s="229"/>
      <c r="S2" s="230"/>
    </row>
    <row r="3" spans="1:19" ht="30.6" customHeight="1" thickBot="1" x14ac:dyDescent="0.2">
      <c r="A3" s="226"/>
      <c r="B3" s="226"/>
      <c r="C3" s="62" t="s">
        <v>84</v>
      </c>
      <c r="D3" s="63" t="s">
        <v>85</v>
      </c>
      <c r="E3" s="64" t="s">
        <v>86</v>
      </c>
      <c r="F3" s="65" t="s">
        <v>87</v>
      </c>
      <c r="G3" s="66" t="s">
        <v>88</v>
      </c>
      <c r="H3" s="67" t="s">
        <v>89</v>
      </c>
      <c r="I3" s="67" t="s">
        <v>90</v>
      </c>
      <c r="J3" s="67" t="s">
        <v>91</v>
      </c>
      <c r="K3" s="67" t="s">
        <v>92</v>
      </c>
      <c r="L3" s="67" t="s">
        <v>93</v>
      </c>
      <c r="M3" s="67" t="s">
        <v>94</v>
      </c>
      <c r="N3" s="67" t="s">
        <v>95</v>
      </c>
      <c r="O3" s="67" t="s">
        <v>96</v>
      </c>
      <c r="P3" s="67" t="s">
        <v>97</v>
      </c>
      <c r="Q3" s="67" t="s">
        <v>98</v>
      </c>
      <c r="R3" s="68" t="s">
        <v>99</v>
      </c>
      <c r="S3" s="69" t="s">
        <v>100</v>
      </c>
    </row>
    <row r="4" spans="1:19" ht="30.6" customHeight="1" thickTop="1" thickBot="1" x14ac:dyDescent="0.2">
      <c r="A4" s="70" t="s">
        <v>101</v>
      </c>
      <c r="B4" s="71" t="s">
        <v>101</v>
      </c>
      <c r="C4" s="72" t="s">
        <v>102</v>
      </c>
      <c r="D4" s="73">
        <v>50</v>
      </c>
      <c r="E4" s="74">
        <f>D4</f>
        <v>50</v>
      </c>
      <c r="F4" s="75">
        <f>ROUNDDOWN(D4*E4,0)</f>
        <v>2500</v>
      </c>
      <c r="G4" s="245">
        <f>'2設備投資効果'!$D$20*20/1000</f>
        <v>0</v>
      </c>
      <c r="H4" s="246">
        <f>'2設備投資効果'!$D$20*20/1000</f>
        <v>0</v>
      </c>
      <c r="I4" s="246">
        <f>'2設備投資効果'!$D$20*20/1000</f>
        <v>0</v>
      </c>
      <c r="J4" s="246">
        <f>'2設備投資効果'!$D$20*20/1000</f>
        <v>0</v>
      </c>
      <c r="K4" s="246">
        <f>'2設備投資効果'!$D$20*20/1000</f>
        <v>0</v>
      </c>
      <c r="L4" s="246">
        <f>'2設備投資効果'!$D$20*20/1000</f>
        <v>0</v>
      </c>
      <c r="M4" s="246">
        <f>'2設備投資効果'!$D$20*20/1000</f>
        <v>0</v>
      </c>
      <c r="N4" s="246">
        <f>'2設備投資効果'!$D$20*20/1000</f>
        <v>0</v>
      </c>
      <c r="O4" s="246">
        <f>'2設備投資効果'!$D$20*20/1000</f>
        <v>0</v>
      </c>
      <c r="P4" s="246">
        <f>'2設備投資効果'!$D$20*20/1000</f>
        <v>0</v>
      </c>
      <c r="Q4" s="246">
        <f>'2設備投資効果'!$D$20*20/1000</f>
        <v>0</v>
      </c>
      <c r="R4" s="247">
        <f>'2設備投資効果'!$D$20*20/1000</f>
        <v>0</v>
      </c>
      <c r="S4" s="248">
        <f>SUM(G4:R4)</f>
        <v>0</v>
      </c>
    </row>
    <row r="5" spans="1:19" ht="30.6" customHeight="1" thickBot="1" x14ac:dyDescent="0.2">
      <c r="A5" s="231" t="s">
        <v>103</v>
      </c>
      <c r="B5" s="231"/>
      <c r="C5" s="71"/>
      <c r="D5" s="76"/>
      <c r="E5" s="77">
        <f>SUM(E4)</f>
        <v>50</v>
      </c>
      <c r="F5" s="75">
        <f>SUM(F4)</f>
        <v>2500</v>
      </c>
      <c r="G5" s="249">
        <f>SUM(G4)</f>
        <v>0</v>
      </c>
      <c r="H5" s="250">
        <f t="shared" ref="H5:R5" si="0">SUM(H4)</f>
        <v>0</v>
      </c>
      <c r="I5" s="250">
        <f t="shared" si="0"/>
        <v>0</v>
      </c>
      <c r="J5" s="250">
        <f t="shared" si="0"/>
        <v>0</v>
      </c>
      <c r="K5" s="250">
        <f t="shared" si="0"/>
        <v>0</v>
      </c>
      <c r="L5" s="250">
        <f t="shared" si="0"/>
        <v>0</v>
      </c>
      <c r="M5" s="250">
        <f t="shared" si="0"/>
        <v>0</v>
      </c>
      <c r="N5" s="250">
        <f t="shared" si="0"/>
        <v>0</v>
      </c>
      <c r="O5" s="250">
        <f t="shared" si="0"/>
        <v>0</v>
      </c>
      <c r="P5" s="250">
        <f t="shared" si="0"/>
        <v>0</v>
      </c>
      <c r="Q5" s="250">
        <f t="shared" si="0"/>
        <v>0</v>
      </c>
      <c r="R5" s="251">
        <f t="shared" si="0"/>
        <v>0</v>
      </c>
      <c r="S5" s="252">
        <f>SUM(S4)</f>
        <v>0</v>
      </c>
    </row>
    <row r="6" spans="1:19" ht="30.6" customHeight="1" x14ac:dyDescent="0.15">
      <c r="A6" s="232" t="s">
        <v>104</v>
      </c>
      <c r="B6" s="71" t="s">
        <v>105</v>
      </c>
      <c r="C6" s="78" t="s">
        <v>106</v>
      </c>
      <c r="D6" s="79"/>
      <c r="E6" s="80">
        <f t="shared" ref="E6:E29" si="1">ROUNDDOWN(D6*H6,0)</f>
        <v>0</v>
      </c>
      <c r="F6" s="81">
        <f t="shared" ref="F6:F29" si="2">ROUNDDOWN(E6*I6*44/12,0)</f>
        <v>0</v>
      </c>
      <c r="G6" s="82"/>
      <c r="H6" s="253"/>
      <c r="I6" s="253"/>
      <c r="J6" s="253"/>
      <c r="K6" s="253"/>
      <c r="L6" s="253"/>
      <c r="M6" s="253"/>
      <c r="N6" s="253"/>
      <c r="O6" s="253"/>
      <c r="P6" s="253"/>
      <c r="Q6" s="253"/>
      <c r="R6" s="254"/>
      <c r="S6" s="255">
        <f t="shared" ref="S6:S29" si="3">SUM(G6:R6)</f>
        <v>0</v>
      </c>
    </row>
    <row r="7" spans="1:19" ht="30.6" customHeight="1" x14ac:dyDescent="0.15">
      <c r="A7" s="233"/>
      <c r="B7" s="84" t="s">
        <v>107</v>
      </c>
      <c r="C7" s="78" t="s">
        <v>106</v>
      </c>
      <c r="D7" s="85"/>
      <c r="E7" s="80">
        <f t="shared" si="1"/>
        <v>0</v>
      </c>
      <c r="F7" s="81">
        <f t="shared" si="2"/>
        <v>0</v>
      </c>
      <c r="G7" s="82"/>
      <c r="H7" s="253"/>
      <c r="I7" s="253"/>
      <c r="J7" s="253"/>
      <c r="K7" s="253"/>
      <c r="L7" s="253"/>
      <c r="M7" s="253"/>
      <c r="N7" s="253"/>
      <c r="O7" s="253"/>
      <c r="P7" s="253"/>
      <c r="Q7" s="253"/>
      <c r="R7" s="254"/>
      <c r="S7" s="255">
        <f t="shared" si="3"/>
        <v>0</v>
      </c>
    </row>
    <row r="8" spans="1:19" ht="30.6" customHeight="1" x14ac:dyDescent="0.15">
      <c r="A8" s="233"/>
      <c r="B8" s="84" t="s">
        <v>108</v>
      </c>
      <c r="C8" s="78" t="s">
        <v>106</v>
      </c>
      <c r="D8" s="85"/>
      <c r="E8" s="80">
        <f t="shared" si="1"/>
        <v>0</v>
      </c>
      <c r="F8" s="81">
        <f t="shared" si="2"/>
        <v>0</v>
      </c>
      <c r="G8" s="82"/>
      <c r="H8" s="253"/>
      <c r="I8" s="253"/>
      <c r="J8" s="253"/>
      <c r="K8" s="253"/>
      <c r="L8" s="253"/>
      <c r="M8" s="253"/>
      <c r="N8" s="253"/>
      <c r="O8" s="253"/>
      <c r="P8" s="253"/>
      <c r="Q8" s="253"/>
      <c r="R8" s="254"/>
      <c r="S8" s="255">
        <f t="shared" si="3"/>
        <v>0</v>
      </c>
    </row>
    <row r="9" spans="1:19" ht="30.6" customHeight="1" x14ac:dyDescent="0.15">
      <c r="A9" s="233"/>
      <c r="B9" s="84" t="s">
        <v>109</v>
      </c>
      <c r="C9" s="78" t="s">
        <v>106</v>
      </c>
      <c r="D9" s="85"/>
      <c r="E9" s="80">
        <f t="shared" si="1"/>
        <v>0</v>
      </c>
      <c r="F9" s="81">
        <f t="shared" si="2"/>
        <v>0</v>
      </c>
      <c r="G9" s="82"/>
      <c r="H9" s="253"/>
      <c r="I9" s="253"/>
      <c r="J9" s="253"/>
      <c r="K9" s="253"/>
      <c r="L9" s="253"/>
      <c r="M9" s="253"/>
      <c r="N9" s="253"/>
      <c r="O9" s="253"/>
      <c r="P9" s="253"/>
      <c r="Q9" s="253"/>
      <c r="R9" s="254"/>
      <c r="S9" s="255">
        <f t="shared" si="3"/>
        <v>0</v>
      </c>
    </row>
    <row r="10" spans="1:19" ht="30.6" customHeight="1" x14ac:dyDescent="0.15">
      <c r="A10" s="233"/>
      <c r="B10" s="84" t="s">
        <v>110</v>
      </c>
      <c r="C10" s="78" t="s">
        <v>106</v>
      </c>
      <c r="D10" s="85"/>
      <c r="E10" s="80">
        <f t="shared" si="1"/>
        <v>0</v>
      </c>
      <c r="F10" s="81">
        <f t="shared" si="2"/>
        <v>0</v>
      </c>
      <c r="G10" s="82"/>
      <c r="H10" s="253"/>
      <c r="I10" s="253"/>
      <c r="J10" s="253"/>
      <c r="K10" s="253"/>
      <c r="L10" s="253"/>
      <c r="M10" s="253"/>
      <c r="N10" s="253"/>
      <c r="O10" s="253"/>
      <c r="P10" s="253"/>
      <c r="Q10" s="253"/>
      <c r="R10" s="254"/>
      <c r="S10" s="255">
        <f t="shared" si="3"/>
        <v>0</v>
      </c>
    </row>
    <row r="11" spans="1:19" ht="30.6" customHeight="1" x14ac:dyDescent="0.15">
      <c r="A11" s="233"/>
      <c r="B11" s="84" t="s">
        <v>111</v>
      </c>
      <c r="C11" s="78" t="s">
        <v>106</v>
      </c>
      <c r="D11" s="85"/>
      <c r="E11" s="80">
        <f t="shared" si="1"/>
        <v>0</v>
      </c>
      <c r="F11" s="81">
        <f t="shared" si="2"/>
        <v>0</v>
      </c>
      <c r="G11" s="82"/>
      <c r="H11" s="253"/>
      <c r="I11" s="253"/>
      <c r="J11" s="253"/>
      <c r="K11" s="253"/>
      <c r="L11" s="253"/>
      <c r="M11" s="253"/>
      <c r="N11" s="253"/>
      <c r="O11" s="253"/>
      <c r="P11" s="253"/>
      <c r="Q11" s="253"/>
      <c r="R11" s="254"/>
      <c r="S11" s="255">
        <f t="shared" si="3"/>
        <v>0</v>
      </c>
    </row>
    <row r="12" spans="1:19" ht="30.6" customHeight="1" x14ac:dyDescent="0.15">
      <c r="A12" s="233"/>
      <c r="B12" s="84" t="s">
        <v>112</v>
      </c>
      <c r="C12" s="78" t="s">
        <v>106</v>
      </c>
      <c r="D12" s="85"/>
      <c r="E12" s="80">
        <f t="shared" si="1"/>
        <v>0</v>
      </c>
      <c r="F12" s="81">
        <f t="shared" si="2"/>
        <v>0</v>
      </c>
      <c r="G12" s="82"/>
      <c r="H12" s="253"/>
      <c r="I12" s="253"/>
      <c r="J12" s="253"/>
      <c r="K12" s="253"/>
      <c r="L12" s="253"/>
      <c r="M12" s="253"/>
      <c r="N12" s="253"/>
      <c r="O12" s="253"/>
      <c r="P12" s="253"/>
      <c r="Q12" s="253"/>
      <c r="R12" s="254"/>
      <c r="S12" s="255">
        <f t="shared" si="3"/>
        <v>0</v>
      </c>
    </row>
    <row r="13" spans="1:19" ht="30.6" customHeight="1" x14ac:dyDescent="0.15">
      <c r="A13" s="233"/>
      <c r="B13" s="84" t="s">
        <v>113</v>
      </c>
      <c r="C13" s="78" t="s">
        <v>114</v>
      </c>
      <c r="D13" s="85"/>
      <c r="E13" s="80">
        <f t="shared" si="1"/>
        <v>0</v>
      </c>
      <c r="F13" s="81">
        <f t="shared" si="2"/>
        <v>0</v>
      </c>
      <c r="G13" s="82"/>
      <c r="H13" s="253"/>
      <c r="I13" s="253"/>
      <c r="J13" s="253"/>
      <c r="K13" s="253"/>
      <c r="L13" s="253"/>
      <c r="M13" s="253"/>
      <c r="N13" s="253"/>
      <c r="O13" s="253"/>
      <c r="P13" s="253"/>
      <c r="Q13" s="253"/>
      <c r="R13" s="254"/>
      <c r="S13" s="255">
        <f t="shared" si="3"/>
        <v>0</v>
      </c>
    </row>
    <row r="14" spans="1:19" ht="30.6" customHeight="1" x14ac:dyDescent="0.15">
      <c r="A14" s="233"/>
      <c r="B14" s="84" t="s">
        <v>115</v>
      </c>
      <c r="C14" s="78" t="s">
        <v>114</v>
      </c>
      <c r="D14" s="85"/>
      <c r="E14" s="80">
        <f t="shared" si="1"/>
        <v>0</v>
      </c>
      <c r="F14" s="81">
        <f t="shared" si="2"/>
        <v>0</v>
      </c>
      <c r="G14" s="82"/>
      <c r="H14" s="253"/>
      <c r="I14" s="253"/>
      <c r="J14" s="253"/>
      <c r="K14" s="253"/>
      <c r="L14" s="253"/>
      <c r="M14" s="253"/>
      <c r="N14" s="253"/>
      <c r="O14" s="253"/>
      <c r="P14" s="253"/>
      <c r="Q14" s="253"/>
      <c r="R14" s="254"/>
      <c r="S14" s="255">
        <f t="shared" si="3"/>
        <v>0</v>
      </c>
    </row>
    <row r="15" spans="1:19" ht="30.6" customHeight="1" x14ac:dyDescent="0.15">
      <c r="A15" s="233"/>
      <c r="B15" s="84" t="s">
        <v>116</v>
      </c>
      <c r="C15" s="78" t="s">
        <v>114</v>
      </c>
      <c r="D15" s="85"/>
      <c r="E15" s="80">
        <f t="shared" si="1"/>
        <v>0</v>
      </c>
      <c r="F15" s="81">
        <f t="shared" si="2"/>
        <v>0</v>
      </c>
      <c r="G15" s="82"/>
      <c r="H15" s="253"/>
      <c r="I15" s="253"/>
      <c r="J15" s="253"/>
      <c r="K15" s="253"/>
      <c r="L15" s="253"/>
      <c r="M15" s="253"/>
      <c r="N15" s="253"/>
      <c r="O15" s="253"/>
      <c r="P15" s="253"/>
      <c r="Q15" s="253"/>
      <c r="R15" s="254"/>
      <c r="S15" s="255">
        <f t="shared" si="3"/>
        <v>0</v>
      </c>
    </row>
    <row r="16" spans="1:19" ht="30.6" customHeight="1" x14ac:dyDescent="0.15">
      <c r="A16" s="233"/>
      <c r="B16" s="84" t="s">
        <v>117</v>
      </c>
      <c r="C16" s="78" t="s">
        <v>114</v>
      </c>
      <c r="D16" s="85"/>
      <c r="E16" s="80">
        <f t="shared" si="1"/>
        <v>0</v>
      </c>
      <c r="F16" s="81">
        <f t="shared" si="2"/>
        <v>0</v>
      </c>
      <c r="G16" s="82"/>
      <c r="H16" s="253"/>
      <c r="I16" s="253"/>
      <c r="J16" s="253"/>
      <c r="K16" s="253"/>
      <c r="L16" s="253"/>
      <c r="M16" s="253"/>
      <c r="N16" s="253"/>
      <c r="O16" s="253"/>
      <c r="P16" s="253"/>
      <c r="Q16" s="253"/>
      <c r="R16" s="254"/>
      <c r="S16" s="255">
        <f t="shared" si="3"/>
        <v>0</v>
      </c>
    </row>
    <row r="17" spans="1:19" ht="30.6" customHeight="1" x14ac:dyDescent="0.15">
      <c r="A17" s="233"/>
      <c r="B17" s="84" t="s">
        <v>118</v>
      </c>
      <c r="C17" s="78" t="s">
        <v>114</v>
      </c>
      <c r="D17" s="85"/>
      <c r="E17" s="80">
        <f t="shared" si="1"/>
        <v>0</v>
      </c>
      <c r="F17" s="81">
        <f t="shared" si="2"/>
        <v>0</v>
      </c>
      <c r="G17" s="82"/>
      <c r="H17" s="253"/>
      <c r="I17" s="253"/>
      <c r="J17" s="253"/>
      <c r="K17" s="253"/>
      <c r="L17" s="253"/>
      <c r="M17" s="253"/>
      <c r="N17" s="253"/>
      <c r="O17" s="253"/>
      <c r="P17" s="253"/>
      <c r="Q17" s="253"/>
      <c r="R17" s="254"/>
      <c r="S17" s="255">
        <f t="shared" si="3"/>
        <v>0</v>
      </c>
    </row>
    <row r="18" spans="1:19" ht="30.6" customHeight="1" x14ac:dyDescent="0.15">
      <c r="A18" s="233"/>
      <c r="B18" s="84" t="s">
        <v>119</v>
      </c>
      <c r="C18" s="78" t="s">
        <v>114</v>
      </c>
      <c r="D18" s="85"/>
      <c r="E18" s="80">
        <f t="shared" si="1"/>
        <v>0</v>
      </c>
      <c r="F18" s="81">
        <f t="shared" si="2"/>
        <v>0</v>
      </c>
      <c r="G18" s="82"/>
      <c r="H18" s="253"/>
      <c r="I18" s="253"/>
      <c r="J18" s="253"/>
      <c r="K18" s="253"/>
      <c r="L18" s="253"/>
      <c r="M18" s="253"/>
      <c r="N18" s="253"/>
      <c r="O18" s="253"/>
      <c r="P18" s="253"/>
      <c r="Q18" s="253"/>
      <c r="R18" s="254"/>
      <c r="S18" s="255">
        <f t="shared" si="3"/>
        <v>0</v>
      </c>
    </row>
    <row r="19" spans="1:19" ht="30.6" customHeight="1" x14ac:dyDescent="0.15">
      <c r="A19" s="233"/>
      <c r="B19" s="84" t="s">
        <v>120</v>
      </c>
      <c r="C19" s="78" t="s">
        <v>114</v>
      </c>
      <c r="D19" s="85"/>
      <c r="E19" s="80">
        <f t="shared" si="1"/>
        <v>0</v>
      </c>
      <c r="F19" s="81">
        <f t="shared" si="2"/>
        <v>0</v>
      </c>
      <c r="G19" s="82"/>
      <c r="H19" s="253"/>
      <c r="I19" s="253"/>
      <c r="J19" s="253"/>
      <c r="K19" s="253"/>
      <c r="L19" s="253"/>
      <c r="M19" s="253"/>
      <c r="N19" s="253"/>
      <c r="O19" s="253"/>
      <c r="P19" s="253"/>
      <c r="Q19" s="253"/>
      <c r="R19" s="254"/>
      <c r="S19" s="255">
        <f t="shared" si="3"/>
        <v>0</v>
      </c>
    </row>
    <row r="20" spans="1:19" ht="30.6" customHeight="1" x14ac:dyDescent="0.15">
      <c r="A20" s="233"/>
      <c r="B20" s="84" t="s">
        <v>121</v>
      </c>
      <c r="C20" s="78" t="s">
        <v>114</v>
      </c>
      <c r="D20" s="85">
        <v>50</v>
      </c>
      <c r="E20" s="80">
        <f t="shared" si="1"/>
        <v>0</v>
      </c>
      <c r="F20" s="81">
        <f t="shared" si="2"/>
        <v>0</v>
      </c>
      <c r="G20" s="82"/>
      <c r="H20" s="253"/>
      <c r="I20" s="253"/>
      <c r="J20" s="253"/>
      <c r="K20" s="253"/>
      <c r="L20" s="253"/>
      <c r="M20" s="253"/>
      <c r="N20" s="253"/>
      <c r="O20" s="253"/>
      <c r="P20" s="253"/>
      <c r="Q20" s="253"/>
      <c r="R20" s="254"/>
      <c r="S20" s="255">
        <f t="shared" si="3"/>
        <v>0</v>
      </c>
    </row>
    <row r="21" spans="1:19" ht="30.6" customHeight="1" x14ac:dyDescent="0.15">
      <c r="A21" s="233"/>
      <c r="B21" s="84" t="s">
        <v>122</v>
      </c>
      <c r="C21" s="78" t="s">
        <v>114</v>
      </c>
      <c r="D21" s="85"/>
      <c r="E21" s="80">
        <f t="shared" si="1"/>
        <v>0</v>
      </c>
      <c r="F21" s="81">
        <f t="shared" si="2"/>
        <v>0</v>
      </c>
      <c r="G21" s="82"/>
      <c r="H21" s="253"/>
      <c r="I21" s="253"/>
      <c r="J21" s="253"/>
      <c r="K21" s="253"/>
      <c r="L21" s="253"/>
      <c r="M21" s="253"/>
      <c r="N21" s="253"/>
      <c r="O21" s="253"/>
      <c r="P21" s="253"/>
      <c r="Q21" s="253"/>
      <c r="R21" s="254"/>
      <c r="S21" s="255">
        <f t="shared" si="3"/>
        <v>0</v>
      </c>
    </row>
    <row r="22" spans="1:19" ht="30.6" customHeight="1" x14ac:dyDescent="0.15">
      <c r="A22" s="233"/>
      <c r="B22" s="84" t="s">
        <v>123</v>
      </c>
      <c r="C22" s="78" t="s">
        <v>106</v>
      </c>
      <c r="D22" s="85"/>
      <c r="E22" s="80">
        <f t="shared" si="1"/>
        <v>0</v>
      </c>
      <c r="F22" s="81">
        <f t="shared" si="2"/>
        <v>0</v>
      </c>
      <c r="G22" s="82"/>
      <c r="H22" s="253"/>
      <c r="I22" s="253"/>
      <c r="J22" s="253"/>
      <c r="K22" s="253"/>
      <c r="L22" s="253"/>
      <c r="M22" s="253"/>
      <c r="N22" s="253"/>
      <c r="O22" s="253"/>
      <c r="P22" s="253"/>
      <c r="Q22" s="253"/>
      <c r="R22" s="254"/>
      <c r="S22" s="255">
        <f t="shared" si="3"/>
        <v>0</v>
      </c>
    </row>
    <row r="23" spans="1:19" ht="30.6" customHeight="1" x14ac:dyDescent="0.15">
      <c r="A23" s="233"/>
      <c r="B23" s="84" t="s">
        <v>124</v>
      </c>
      <c r="C23" s="78" t="s">
        <v>125</v>
      </c>
      <c r="D23" s="85"/>
      <c r="E23" s="80">
        <f t="shared" si="1"/>
        <v>0</v>
      </c>
      <c r="F23" s="81">
        <f t="shared" si="2"/>
        <v>0</v>
      </c>
      <c r="G23" s="82"/>
      <c r="H23" s="253"/>
      <c r="I23" s="253"/>
      <c r="J23" s="253"/>
      <c r="K23" s="253"/>
      <c r="L23" s="253"/>
      <c r="M23" s="253"/>
      <c r="N23" s="253"/>
      <c r="O23" s="253"/>
      <c r="P23" s="253"/>
      <c r="Q23" s="253"/>
      <c r="R23" s="254"/>
      <c r="S23" s="255">
        <f t="shared" si="3"/>
        <v>0</v>
      </c>
    </row>
    <row r="24" spans="1:19" ht="30.6" customHeight="1" x14ac:dyDescent="0.15">
      <c r="A24" s="233"/>
      <c r="B24" s="84" t="s">
        <v>126</v>
      </c>
      <c r="C24" s="78" t="s">
        <v>106</v>
      </c>
      <c r="D24" s="85"/>
      <c r="E24" s="80">
        <f t="shared" si="1"/>
        <v>0</v>
      </c>
      <c r="F24" s="81">
        <f t="shared" si="2"/>
        <v>0</v>
      </c>
      <c r="G24" s="82"/>
      <c r="H24" s="253"/>
      <c r="I24" s="253"/>
      <c r="J24" s="253"/>
      <c r="K24" s="253"/>
      <c r="L24" s="253"/>
      <c r="M24" s="253"/>
      <c r="N24" s="253"/>
      <c r="O24" s="253"/>
      <c r="P24" s="253"/>
      <c r="Q24" s="253"/>
      <c r="R24" s="254"/>
      <c r="S24" s="255">
        <f t="shared" si="3"/>
        <v>0</v>
      </c>
    </row>
    <row r="25" spans="1:19" ht="30.6" customHeight="1" x14ac:dyDescent="0.15">
      <c r="A25" s="233"/>
      <c r="B25" s="84" t="s">
        <v>127</v>
      </c>
      <c r="C25" s="78" t="s">
        <v>125</v>
      </c>
      <c r="D25" s="85"/>
      <c r="E25" s="80">
        <f t="shared" si="1"/>
        <v>0</v>
      </c>
      <c r="F25" s="81">
        <f t="shared" si="2"/>
        <v>0</v>
      </c>
      <c r="G25" s="82"/>
      <c r="H25" s="253"/>
      <c r="I25" s="253"/>
      <c r="J25" s="253"/>
      <c r="K25" s="253"/>
      <c r="L25" s="253"/>
      <c r="M25" s="253"/>
      <c r="N25" s="253"/>
      <c r="O25" s="253"/>
      <c r="P25" s="253"/>
      <c r="Q25" s="253"/>
      <c r="R25" s="254"/>
      <c r="S25" s="255">
        <f t="shared" si="3"/>
        <v>0</v>
      </c>
    </row>
    <row r="26" spans="1:19" ht="30.6" customHeight="1" x14ac:dyDescent="0.15">
      <c r="A26" s="233"/>
      <c r="B26" s="84" t="s">
        <v>128</v>
      </c>
      <c r="C26" s="78" t="s">
        <v>106</v>
      </c>
      <c r="D26" s="85"/>
      <c r="E26" s="80">
        <f t="shared" si="1"/>
        <v>0</v>
      </c>
      <c r="F26" s="81">
        <f t="shared" si="2"/>
        <v>0</v>
      </c>
      <c r="G26" s="82"/>
      <c r="H26" s="253"/>
      <c r="I26" s="253"/>
      <c r="J26" s="253"/>
      <c r="K26" s="253"/>
      <c r="L26" s="253"/>
      <c r="M26" s="253"/>
      <c r="N26" s="253"/>
      <c r="O26" s="253"/>
      <c r="P26" s="253"/>
      <c r="Q26" s="253"/>
      <c r="R26" s="254"/>
      <c r="S26" s="255">
        <f t="shared" si="3"/>
        <v>0</v>
      </c>
    </row>
    <row r="27" spans="1:19" ht="30.6" customHeight="1" x14ac:dyDescent="0.15">
      <c r="A27" s="233"/>
      <c r="B27" s="84" t="s">
        <v>129</v>
      </c>
      <c r="C27" s="78" t="s">
        <v>125</v>
      </c>
      <c r="D27" s="85"/>
      <c r="E27" s="80">
        <f t="shared" si="1"/>
        <v>0</v>
      </c>
      <c r="F27" s="81">
        <f t="shared" si="2"/>
        <v>0</v>
      </c>
      <c r="G27" s="82"/>
      <c r="H27" s="253"/>
      <c r="I27" s="253"/>
      <c r="J27" s="253"/>
      <c r="K27" s="253"/>
      <c r="L27" s="253"/>
      <c r="M27" s="253"/>
      <c r="N27" s="253"/>
      <c r="O27" s="253"/>
      <c r="P27" s="253"/>
      <c r="Q27" s="253"/>
      <c r="R27" s="254"/>
      <c r="S27" s="255">
        <f t="shared" si="3"/>
        <v>0</v>
      </c>
    </row>
    <row r="28" spans="1:19" ht="30.6" customHeight="1" x14ac:dyDescent="0.15">
      <c r="A28" s="233"/>
      <c r="B28" s="84" t="s">
        <v>130</v>
      </c>
      <c r="C28" s="78" t="s">
        <v>125</v>
      </c>
      <c r="D28" s="85"/>
      <c r="E28" s="80">
        <f t="shared" si="1"/>
        <v>0</v>
      </c>
      <c r="F28" s="81">
        <f t="shared" si="2"/>
        <v>0</v>
      </c>
      <c r="G28" s="82"/>
      <c r="H28" s="253"/>
      <c r="I28" s="253"/>
      <c r="J28" s="253"/>
      <c r="K28" s="253"/>
      <c r="L28" s="253"/>
      <c r="M28" s="253"/>
      <c r="N28" s="253"/>
      <c r="O28" s="253"/>
      <c r="P28" s="253"/>
      <c r="Q28" s="253"/>
      <c r="R28" s="254"/>
      <c r="S28" s="255">
        <f t="shared" si="3"/>
        <v>0</v>
      </c>
    </row>
    <row r="29" spans="1:19" ht="30.6" customHeight="1" thickBot="1" x14ac:dyDescent="0.2">
      <c r="A29" s="233"/>
      <c r="B29" s="84" t="s">
        <v>131</v>
      </c>
      <c r="C29" s="78" t="s">
        <v>125</v>
      </c>
      <c r="D29" s="86"/>
      <c r="E29" s="80">
        <f t="shared" si="1"/>
        <v>0</v>
      </c>
      <c r="F29" s="81">
        <f t="shared" si="2"/>
        <v>0</v>
      </c>
      <c r="G29" s="87"/>
      <c r="H29" s="256"/>
      <c r="I29" s="256"/>
      <c r="J29" s="256"/>
      <c r="K29" s="256"/>
      <c r="L29" s="256"/>
      <c r="M29" s="256"/>
      <c r="N29" s="256"/>
      <c r="O29" s="256"/>
      <c r="P29" s="256"/>
      <c r="Q29" s="256"/>
      <c r="R29" s="257"/>
      <c r="S29" s="255">
        <f t="shared" si="3"/>
        <v>0</v>
      </c>
    </row>
    <row r="30" spans="1:19" ht="30.6" customHeight="1" x14ac:dyDescent="0.15">
      <c r="A30" s="234" t="s">
        <v>132</v>
      </c>
      <c r="B30" s="235"/>
      <c r="C30" s="88"/>
      <c r="D30" s="89"/>
      <c r="E30" s="90">
        <f>SUM(E6:E29)</f>
        <v>0</v>
      </c>
      <c r="F30" s="90">
        <f>SUM(F6:F29)</f>
        <v>0</v>
      </c>
      <c r="G30" s="91">
        <f>SUM(G6:G29)</f>
        <v>0</v>
      </c>
      <c r="H30" s="258">
        <f t="shared" ref="H30:R30" si="4">SUM(H6:H29)</f>
        <v>0</v>
      </c>
      <c r="I30" s="258">
        <f t="shared" si="4"/>
        <v>0</v>
      </c>
      <c r="J30" s="258">
        <f t="shared" si="4"/>
        <v>0</v>
      </c>
      <c r="K30" s="258">
        <f t="shared" si="4"/>
        <v>0</v>
      </c>
      <c r="L30" s="258">
        <f t="shared" si="4"/>
        <v>0</v>
      </c>
      <c r="M30" s="258">
        <f t="shared" si="4"/>
        <v>0</v>
      </c>
      <c r="N30" s="258">
        <f t="shared" si="4"/>
        <v>0</v>
      </c>
      <c r="O30" s="258">
        <f t="shared" si="4"/>
        <v>0</v>
      </c>
      <c r="P30" s="258">
        <f t="shared" si="4"/>
        <v>0</v>
      </c>
      <c r="Q30" s="258">
        <f t="shared" si="4"/>
        <v>0</v>
      </c>
      <c r="R30" s="259">
        <f t="shared" si="4"/>
        <v>0</v>
      </c>
      <c r="S30" s="260">
        <f>SUM(S6:S29)</f>
        <v>0</v>
      </c>
    </row>
    <row r="31" spans="1:19" ht="30.6" customHeight="1" x14ac:dyDescent="0.15">
      <c r="A31" s="223" t="s">
        <v>133</v>
      </c>
      <c r="B31" s="224"/>
      <c r="C31" s="84"/>
      <c r="D31" s="92"/>
      <c r="E31" s="92">
        <f>E5+E30</f>
        <v>50</v>
      </c>
      <c r="F31" s="92">
        <f>F5+F30</f>
        <v>2500</v>
      </c>
      <c r="G31" s="93">
        <f>G5+G30</f>
        <v>0</v>
      </c>
      <c r="H31" s="93">
        <f t="shared" ref="H31:R31" si="5">H5+H30</f>
        <v>0</v>
      </c>
      <c r="I31" s="93">
        <f t="shared" si="5"/>
        <v>0</v>
      </c>
      <c r="J31" s="93">
        <f t="shared" si="5"/>
        <v>0</v>
      </c>
      <c r="K31" s="93">
        <f t="shared" si="5"/>
        <v>0</v>
      </c>
      <c r="L31" s="93">
        <f t="shared" si="5"/>
        <v>0</v>
      </c>
      <c r="M31" s="93">
        <f t="shared" si="5"/>
        <v>0</v>
      </c>
      <c r="N31" s="93">
        <f t="shared" si="5"/>
        <v>0</v>
      </c>
      <c r="O31" s="93">
        <f t="shared" si="5"/>
        <v>0</v>
      </c>
      <c r="P31" s="93">
        <f t="shared" si="5"/>
        <v>0</v>
      </c>
      <c r="Q31" s="93">
        <f t="shared" si="5"/>
        <v>0</v>
      </c>
      <c r="R31" s="93">
        <f t="shared" si="5"/>
        <v>0</v>
      </c>
      <c r="S31" s="260">
        <f>S5+S30</f>
        <v>0</v>
      </c>
    </row>
  </sheetData>
  <mergeCells count="6">
    <mergeCell ref="A31:B31"/>
    <mergeCell ref="A2:B3"/>
    <mergeCell ref="C2:S2"/>
    <mergeCell ref="A5:B5"/>
    <mergeCell ref="A6:A29"/>
    <mergeCell ref="A30:B30"/>
  </mergeCells>
  <phoneticPr fontId="1"/>
  <pageMargins left="0.7" right="0.7" top="0.75" bottom="0.75" header="0.3" footer="0.3"/>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view="pageBreakPreview" zoomScaleNormal="40" zoomScaleSheetLayoutView="100" workbookViewId="0">
      <selection activeCell="H8" sqref="H8"/>
    </sheetView>
  </sheetViews>
  <sheetFormatPr defaultRowHeight="30.6" customHeight="1" x14ac:dyDescent="0.15"/>
  <cols>
    <col min="1" max="1" width="5.5" bestFit="1" customWidth="1"/>
    <col min="2" max="2" width="32.625" bestFit="1" customWidth="1"/>
    <col min="3" max="3" width="12.25" customWidth="1"/>
    <col min="4" max="4" width="9.375" hidden="1" customWidth="1"/>
    <col min="5" max="5" width="12.5" hidden="1" customWidth="1"/>
    <col min="6" max="6" width="17.125" hidden="1" customWidth="1"/>
    <col min="7" max="19" width="15.625" customWidth="1"/>
  </cols>
  <sheetData>
    <row r="1" spans="1:19" ht="30.6" customHeight="1" x14ac:dyDescent="0.15">
      <c r="A1" t="s">
        <v>144</v>
      </c>
    </row>
    <row r="2" spans="1:19" ht="30.6" customHeight="1" thickBot="1" x14ac:dyDescent="0.2">
      <c r="A2" s="225" t="s">
        <v>82</v>
      </c>
      <c r="B2" s="225"/>
      <c r="C2" s="227" t="s">
        <v>142</v>
      </c>
      <c r="D2" s="228"/>
      <c r="E2" s="228"/>
      <c r="F2" s="228"/>
      <c r="G2" s="229"/>
      <c r="H2" s="229"/>
      <c r="I2" s="229"/>
      <c r="J2" s="229"/>
      <c r="K2" s="229"/>
      <c r="L2" s="229"/>
      <c r="M2" s="229"/>
      <c r="N2" s="229"/>
      <c r="O2" s="229"/>
      <c r="P2" s="229"/>
      <c r="Q2" s="229"/>
      <c r="R2" s="229"/>
      <c r="S2" s="230"/>
    </row>
    <row r="3" spans="1:19" ht="30.6" customHeight="1" thickBot="1" x14ac:dyDescent="0.2">
      <c r="A3" s="226"/>
      <c r="B3" s="226"/>
      <c r="C3" s="62" t="s">
        <v>84</v>
      </c>
      <c r="D3" s="63" t="s">
        <v>85</v>
      </c>
      <c r="E3" s="64" t="s">
        <v>86</v>
      </c>
      <c r="F3" s="65" t="s">
        <v>87</v>
      </c>
      <c r="G3" s="66" t="s">
        <v>88</v>
      </c>
      <c r="H3" s="67" t="s">
        <v>89</v>
      </c>
      <c r="I3" s="67" t="s">
        <v>90</v>
      </c>
      <c r="J3" s="67" t="s">
        <v>91</v>
      </c>
      <c r="K3" s="67" t="s">
        <v>92</v>
      </c>
      <c r="L3" s="67" t="s">
        <v>93</v>
      </c>
      <c r="M3" s="67" t="s">
        <v>94</v>
      </c>
      <c r="N3" s="67" t="s">
        <v>95</v>
      </c>
      <c r="O3" s="67" t="s">
        <v>96</v>
      </c>
      <c r="P3" s="67" t="s">
        <v>97</v>
      </c>
      <c r="Q3" s="67" t="s">
        <v>98</v>
      </c>
      <c r="R3" s="68" t="s">
        <v>99</v>
      </c>
      <c r="S3" s="69" t="s">
        <v>100</v>
      </c>
    </row>
    <row r="4" spans="1:19" ht="30.6" customHeight="1" thickTop="1" thickBot="1" x14ac:dyDescent="0.2">
      <c r="A4" s="70" t="s">
        <v>101</v>
      </c>
      <c r="B4" s="71" t="s">
        <v>101</v>
      </c>
      <c r="C4" s="72" t="s">
        <v>102</v>
      </c>
      <c r="D4" s="73">
        <v>50</v>
      </c>
      <c r="E4" s="74">
        <f>D4</f>
        <v>50</v>
      </c>
      <c r="F4" s="75">
        <f>ROUNDDOWN(D4*E4,0)</f>
        <v>2500</v>
      </c>
      <c r="G4" s="261">
        <f>'2設備投資効果'!$I$20*20/1000</f>
        <v>0</v>
      </c>
      <c r="H4" s="262">
        <f>'2設備投資効果'!$I$20*20/1000</f>
        <v>0</v>
      </c>
      <c r="I4" s="262">
        <f>'2設備投資効果'!$I$20*20/1000</f>
        <v>0</v>
      </c>
      <c r="J4" s="262">
        <f>'2設備投資効果'!$I$20*20/1000</f>
        <v>0</v>
      </c>
      <c r="K4" s="262">
        <f>'2設備投資効果'!$I$20*20/1000</f>
        <v>0</v>
      </c>
      <c r="L4" s="262">
        <f>'2設備投資効果'!$I$20*20/1000</f>
        <v>0</v>
      </c>
      <c r="M4" s="262">
        <f>'2設備投資効果'!$I$20*20/1000</f>
        <v>0</v>
      </c>
      <c r="N4" s="262">
        <f>'2設備投資効果'!$I$20*20/1000</f>
        <v>0</v>
      </c>
      <c r="O4" s="262">
        <f>'2設備投資効果'!$I$20*20/1000</f>
        <v>0</v>
      </c>
      <c r="P4" s="262">
        <f>'2設備投資効果'!$I$20*20/1000</f>
        <v>0</v>
      </c>
      <c r="Q4" s="262">
        <f>'2設備投資効果'!$I$20*20/1000</f>
        <v>0</v>
      </c>
      <c r="R4" s="262">
        <f>'2設備投資効果'!$I$20*20/1000</f>
        <v>0</v>
      </c>
      <c r="S4" s="263">
        <f>SUM(G4:R4)</f>
        <v>0</v>
      </c>
    </row>
    <row r="5" spans="1:19" ht="30.6" customHeight="1" thickBot="1" x14ac:dyDescent="0.2">
      <c r="A5" s="231" t="s">
        <v>103</v>
      </c>
      <c r="B5" s="231"/>
      <c r="C5" s="71"/>
      <c r="D5" s="76"/>
      <c r="E5" s="77">
        <f>SUM(E4)</f>
        <v>50</v>
      </c>
      <c r="F5" s="75">
        <f>SUM(F4)</f>
        <v>2500</v>
      </c>
      <c r="G5" s="264">
        <f>SUM(G4)</f>
        <v>0</v>
      </c>
      <c r="H5" s="265">
        <f t="shared" ref="H5:R5" si="0">SUM(H4)</f>
        <v>0</v>
      </c>
      <c r="I5" s="265">
        <f t="shared" si="0"/>
        <v>0</v>
      </c>
      <c r="J5" s="265">
        <f t="shared" si="0"/>
        <v>0</v>
      </c>
      <c r="K5" s="265">
        <f t="shared" si="0"/>
        <v>0</v>
      </c>
      <c r="L5" s="265">
        <f t="shared" si="0"/>
        <v>0</v>
      </c>
      <c r="M5" s="265">
        <f t="shared" si="0"/>
        <v>0</v>
      </c>
      <c r="N5" s="265">
        <f t="shared" si="0"/>
        <v>0</v>
      </c>
      <c r="O5" s="265">
        <f t="shared" si="0"/>
        <v>0</v>
      </c>
      <c r="P5" s="265">
        <f t="shared" si="0"/>
        <v>0</v>
      </c>
      <c r="Q5" s="265">
        <f t="shared" si="0"/>
        <v>0</v>
      </c>
      <c r="R5" s="266">
        <f t="shared" si="0"/>
        <v>0</v>
      </c>
      <c r="S5" s="267">
        <f>SUM(S4)</f>
        <v>0</v>
      </c>
    </row>
    <row r="6" spans="1:19" ht="30.6" customHeight="1" x14ac:dyDescent="0.15">
      <c r="A6" s="232" t="s">
        <v>104</v>
      </c>
      <c r="B6" s="71" t="s">
        <v>105</v>
      </c>
      <c r="C6" s="78" t="s">
        <v>106</v>
      </c>
      <c r="D6" s="79"/>
      <c r="E6" s="80">
        <f t="shared" ref="E6:E29" si="1">ROUNDDOWN(D6*H6,0)</f>
        <v>0</v>
      </c>
      <c r="F6" s="81">
        <f t="shared" ref="F6:F29" si="2">ROUNDDOWN(E6*I6*44/12,0)</f>
        <v>0</v>
      </c>
      <c r="G6" s="82"/>
      <c r="H6" s="253"/>
      <c r="I6" s="253"/>
      <c r="J6" s="253"/>
      <c r="K6" s="253"/>
      <c r="L6" s="253"/>
      <c r="M6" s="253"/>
      <c r="N6" s="253"/>
      <c r="O6" s="253"/>
      <c r="P6" s="253"/>
      <c r="Q6" s="253"/>
      <c r="R6" s="254"/>
      <c r="S6" s="255">
        <f t="shared" ref="S6:S29" si="3">SUM(G6:R6)</f>
        <v>0</v>
      </c>
    </row>
    <row r="7" spans="1:19" ht="30.6" customHeight="1" x14ac:dyDescent="0.15">
      <c r="A7" s="233"/>
      <c r="B7" s="84" t="s">
        <v>107</v>
      </c>
      <c r="C7" s="78" t="s">
        <v>106</v>
      </c>
      <c r="D7" s="85"/>
      <c r="E7" s="80">
        <f t="shared" si="1"/>
        <v>0</v>
      </c>
      <c r="F7" s="81">
        <f t="shared" si="2"/>
        <v>0</v>
      </c>
      <c r="G7" s="82"/>
      <c r="H7" s="253"/>
      <c r="I7" s="253"/>
      <c r="J7" s="253"/>
      <c r="K7" s="253"/>
      <c r="L7" s="253"/>
      <c r="M7" s="253"/>
      <c r="N7" s="253"/>
      <c r="O7" s="253"/>
      <c r="P7" s="253"/>
      <c r="Q7" s="253"/>
      <c r="R7" s="254"/>
      <c r="S7" s="255">
        <f t="shared" si="3"/>
        <v>0</v>
      </c>
    </row>
    <row r="8" spans="1:19" ht="30.6" customHeight="1" x14ac:dyDescent="0.15">
      <c r="A8" s="233"/>
      <c r="B8" s="84" t="s">
        <v>108</v>
      </c>
      <c r="C8" s="78" t="s">
        <v>106</v>
      </c>
      <c r="D8" s="85"/>
      <c r="E8" s="80">
        <f t="shared" si="1"/>
        <v>0</v>
      </c>
      <c r="F8" s="81">
        <f t="shared" si="2"/>
        <v>0</v>
      </c>
      <c r="G8" s="82"/>
      <c r="H8" s="253"/>
      <c r="I8" s="253"/>
      <c r="J8" s="253"/>
      <c r="K8" s="253"/>
      <c r="L8" s="253"/>
      <c r="M8" s="253"/>
      <c r="N8" s="253"/>
      <c r="O8" s="253"/>
      <c r="P8" s="253"/>
      <c r="Q8" s="253"/>
      <c r="R8" s="254"/>
      <c r="S8" s="255">
        <f t="shared" si="3"/>
        <v>0</v>
      </c>
    </row>
    <row r="9" spans="1:19" ht="30.6" customHeight="1" x14ac:dyDescent="0.15">
      <c r="A9" s="233"/>
      <c r="B9" s="84" t="s">
        <v>109</v>
      </c>
      <c r="C9" s="78" t="s">
        <v>106</v>
      </c>
      <c r="D9" s="85"/>
      <c r="E9" s="80">
        <f t="shared" si="1"/>
        <v>0</v>
      </c>
      <c r="F9" s="81">
        <f t="shared" si="2"/>
        <v>0</v>
      </c>
      <c r="G9" s="82"/>
      <c r="H9" s="253"/>
      <c r="I9" s="253"/>
      <c r="J9" s="253"/>
      <c r="K9" s="253"/>
      <c r="L9" s="253"/>
      <c r="M9" s="253"/>
      <c r="N9" s="253"/>
      <c r="O9" s="253"/>
      <c r="P9" s="253"/>
      <c r="Q9" s="253"/>
      <c r="R9" s="254"/>
      <c r="S9" s="255">
        <f t="shared" si="3"/>
        <v>0</v>
      </c>
    </row>
    <row r="10" spans="1:19" ht="30.6" customHeight="1" x14ac:dyDescent="0.15">
      <c r="A10" s="233"/>
      <c r="B10" s="84" t="s">
        <v>110</v>
      </c>
      <c r="C10" s="78" t="s">
        <v>106</v>
      </c>
      <c r="D10" s="85"/>
      <c r="E10" s="80">
        <f t="shared" si="1"/>
        <v>0</v>
      </c>
      <c r="F10" s="81">
        <f t="shared" si="2"/>
        <v>0</v>
      </c>
      <c r="G10" s="82"/>
      <c r="H10" s="253"/>
      <c r="I10" s="253"/>
      <c r="J10" s="253"/>
      <c r="K10" s="253"/>
      <c r="L10" s="253"/>
      <c r="M10" s="253"/>
      <c r="N10" s="253"/>
      <c r="O10" s="253"/>
      <c r="P10" s="253"/>
      <c r="Q10" s="253"/>
      <c r="R10" s="254"/>
      <c r="S10" s="255">
        <f t="shared" si="3"/>
        <v>0</v>
      </c>
    </row>
    <row r="11" spans="1:19" ht="30.6" customHeight="1" x14ac:dyDescent="0.15">
      <c r="A11" s="233"/>
      <c r="B11" s="84" t="s">
        <v>111</v>
      </c>
      <c r="C11" s="78" t="s">
        <v>106</v>
      </c>
      <c r="D11" s="85"/>
      <c r="E11" s="80">
        <f t="shared" si="1"/>
        <v>0</v>
      </c>
      <c r="F11" s="81">
        <f t="shared" si="2"/>
        <v>0</v>
      </c>
      <c r="G11" s="82"/>
      <c r="H11" s="253"/>
      <c r="I11" s="253"/>
      <c r="J11" s="253"/>
      <c r="K11" s="253"/>
      <c r="L11" s="253"/>
      <c r="M11" s="253"/>
      <c r="N11" s="253"/>
      <c r="O11" s="253"/>
      <c r="P11" s="253"/>
      <c r="Q11" s="253"/>
      <c r="R11" s="254"/>
      <c r="S11" s="255">
        <f t="shared" si="3"/>
        <v>0</v>
      </c>
    </row>
    <row r="12" spans="1:19" ht="30.6" customHeight="1" x14ac:dyDescent="0.15">
      <c r="A12" s="233"/>
      <c r="B12" s="84" t="s">
        <v>112</v>
      </c>
      <c r="C12" s="78" t="s">
        <v>106</v>
      </c>
      <c r="D12" s="85"/>
      <c r="E12" s="80">
        <f t="shared" si="1"/>
        <v>0</v>
      </c>
      <c r="F12" s="81">
        <f t="shared" si="2"/>
        <v>0</v>
      </c>
      <c r="G12" s="82"/>
      <c r="H12" s="253"/>
      <c r="I12" s="253"/>
      <c r="J12" s="253"/>
      <c r="K12" s="253"/>
      <c r="L12" s="253"/>
      <c r="M12" s="253"/>
      <c r="N12" s="253"/>
      <c r="O12" s="253"/>
      <c r="P12" s="253"/>
      <c r="Q12" s="253"/>
      <c r="R12" s="254"/>
      <c r="S12" s="255">
        <f t="shared" si="3"/>
        <v>0</v>
      </c>
    </row>
    <row r="13" spans="1:19" ht="30.6" customHeight="1" x14ac:dyDescent="0.15">
      <c r="A13" s="233"/>
      <c r="B13" s="84" t="s">
        <v>113</v>
      </c>
      <c r="C13" s="78" t="s">
        <v>114</v>
      </c>
      <c r="D13" s="85"/>
      <c r="E13" s="80">
        <f t="shared" si="1"/>
        <v>0</v>
      </c>
      <c r="F13" s="81">
        <f t="shared" si="2"/>
        <v>0</v>
      </c>
      <c r="G13" s="82"/>
      <c r="H13" s="253"/>
      <c r="I13" s="253"/>
      <c r="J13" s="253"/>
      <c r="K13" s="253"/>
      <c r="L13" s="253"/>
      <c r="M13" s="253"/>
      <c r="N13" s="253"/>
      <c r="O13" s="253"/>
      <c r="P13" s="253"/>
      <c r="Q13" s="253"/>
      <c r="R13" s="254"/>
      <c r="S13" s="255">
        <f t="shared" si="3"/>
        <v>0</v>
      </c>
    </row>
    <row r="14" spans="1:19" ht="30.6" customHeight="1" x14ac:dyDescent="0.15">
      <c r="A14" s="233"/>
      <c r="B14" s="84" t="s">
        <v>115</v>
      </c>
      <c r="C14" s="78" t="s">
        <v>114</v>
      </c>
      <c r="D14" s="85"/>
      <c r="E14" s="80">
        <f t="shared" si="1"/>
        <v>0</v>
      </c>
      <c r="F14" s="81">
        <f t="shared" si="2"/>
        <v>0</v>
      </c>
      <c r="G14" s="82"/>
      <c r="H14" s="253"/>
      <c r="I14" s="253"/>
      <c r="J14" s="253"/>
      <c r="K14" s="253"/>
      <c r="L14" s="253"/>
      <c r="M14" s="253"/>
      <c r="N14" s="253"/>
      <c r="O14" s="253"/>
      <c r="P14" s="253"/>
      <c r="Q14" s="253"/>
      <c r="R14" s="254"/>
      <c r="S14" s="255">
        <f t="shared" si="3"/>
        <v>0</v>
      </c>
    </row>
    <row r="15" spans="1:19" ht="30.6" customHeight="1" x14ac:dyDescent="0.15">
      <c r="A15" s="233"/>
      <c r="B15" s="84" t="s">
        <v>116</v>
      </c>
      <c r="C15" s="78" t="s">
        <v>114</v>
      </c>
      <c r="D15" s="85"/>
      <c r="E15" s="80">
        <f t="shared" si="1"/>
        <v>0</v>
      </c>
      <c r="F15" s="81">
        <f t="shared" si="2"/>
        <v>0</v>
      </c>
      <c r="G15" s="82"/>
      <c r="H15" s="253"/>
      <c r="I15" s="253"/>
      <c r="J15" s="253"/>
      <c r="K15" s="253"/>
      <c r="L15" s="253"/>
      <c r="M15" s="253"/>
      <c r="N15" s="253"/>
      <c r="O15" s="253"/>
      <c r="P15" s="253"/>
      <c r="Q15" s="253"/>
      <c r="R15" s="254"/>
      <c r="S15" s="255">
        <f t="shared" si="3"/>
        <v>0</v>
      </c>
    </row>
    <row r="16" spans="1:19" ht="30.6" customHeight="1" x14ac:dyDescent="0.15">
      <c r="A16" s="233"/>
      <c r="B16" s="84" t="s">
        <v>117</v>
      </c>
      <c r="C16" s="78" t="s">
        <v>114</v>
      </c>
      <c r="D16" s="85"/>
      <c r="E16" s="80">
        <f t="shared" si="1"/>
        <v>0</v>
      </c>
      <c r="F16" s="81">
        <f t="shared" si="2"/>
        <v>0</v>
      </c>
      <c r="G16" s="82"/>
      <c r="H16" s="253"/>
      <c r="I16" s="253"/>
      <c r="J16" s="253"/>
      <c r="K16" s="253"/>
      <c r="L16" s="253"/>
      <c r="M16" s="253"/>
      <c r="N16" s="253"/>
      <c r="O16" s="253"/>
      <c r="P16" s="253"/>
      <c r="Q16" s="253"/>
      <c r="R16" s="254"/>
      <c r="S16" s="255">
        <f t="shared" si="3"/>
        <v>0</v>
      </c>
    </row>
    <row r="17" spans="1:19" ht="30.6" customHeight="1" x14ac:dyDescent="0.15">
      <c r="A17" s="233"/>
      <c r="B17" s="84" t="s">
        <v>118</v>
      </c>
      <c r="C17" s="78" t="s">
        <v>114</v>
      </c>
      <c r="D17" s="85"/>
      <c r="E17" s="80">
        <f t="shared" si="1"/>
        <v>0</v>
      </c>
      <c r="F17" s="81">
        <f t="shared" si="2"/>
        <v>0</v>
      </c>
      <c r="G17" s="82"/>
      <c r="H17" s="253"/>
      <c r="I17" s="253"/>
      <c r="J17" s="253"/>
      <c r="K17" s="253"/>
      <c r="L17" s="253"/>
      <c r="M17" s="253"/>
      <c r="N17" s="253"/>
      <c r="O17" s="253"/>
      <c r="P17" s="253"/>
      <c r="Q17" s="253"/>
      <c r="R17" s="254"/>
      <c r="S17" s="255">
        <f t="shared" si="3"/>
        <v>0</v>
      </c>
    </row>
    <row r="18" spans="1:19" ht="30.6" customHeight="1" x14ac:dyDescent="0.15">
      <c r="A18" s="233"/>
      <c r="B18" s="84" t="s">
        <v>119</v>
      </c>
      <c r="C18" s="78" t="s">
        <v>114</v>
      </c>
      <c r="D18" s="85"/>
      <c r="E18" s="80">
        <f t="shared" si="1"/>
        <v>0</v>
      </c>
      <c r="F18" s="81">
        <f t="shared" si="2"/>
        <v>0</v>
      </c>
      <c r="G18" s="82"/>
      <c r="H18" s="253"/>
      <c r="I18" s="253"/>
      <c r="J18" s="253"/>
      <c r="K18" s="253"/>
      <c r="L18" s="253"/>
      <c r="M18" s="253"/>
      <c r="N18" s="253"/>
      <c r="O18" s="253"/>
      <c r="P18" s="253"/>
      <c r="Q18" s="253"/>
      <c r="R18" s="254"/>
      <c r="S18" s="255">
        <f t="shared" si="3"/>
        <v>0</v>
      </c>
    </row>
    <row r="19" spans="1:19" ht="30.6" customHeight="1" x14ac:dyDescent="0.15">
      <c r="A19" s="233"/>
      <c r="B19" s="84" t="s">
        <v>120</v>
      </c>
      <c r="C19" s="78" t="s">
        <v>114</v>
      </c>
      <c r="D19" s="85"/>
      <c r="E19" s="80">
        <f t="shared" si="1"/>
        <v>0</v>
      </c>
      <c r="F19" s="81">
        <f t="shared" si="2"/>
        <v>0</v>
      </c>
      <c r="G19" s="82"/>
      <c r="H19" s="253"/>
      <c r="I19" s="253"/>
      <c r="J19" s="253"/>
      <c r="K19" s="253"/>
      <c r="L19" s="253"/>
      <c r="M19" s="253"/>
      <c r="N19" s="253"/>
      <c r="O19" s="253"/>
      <c r="P19" s="253"/>
      <c r="Q19" s="253"/>
      <c r="R19" s="254"/>
      <c r="S19" s="255">
        <f t="shared" si="3"/>
        <v>0</v>
      </c>
    </row>
    <row r="20" spans="1:19" ht="30.6" customHeight="1" x14ac:dyDescent="0.15">
      <c r="A20" s="233"/>
      <c r="B20" s="84" t="s">
        <v>121</v>
      </c>
      <c r="C20" s="78" t="s">
        <v>114</v>
      </c>
      <c r="D20" s="85">
        <v>50</v>
      </c>
      <c r="E20" s="80">
        <f t="shared" si="1"/>
        <v>0</v>
      </c>
      <c r="F20" s="81">
        <f t="shared" si="2"/>
        <v>0</v>
      </c>
      <c r="G20" s="82"/>
      <c r="H20" s="253"/>
      <c r="I20" s="253"/>
      <c r="J20" s="253"/>
      <c r="K20" s="253"/>
      <c r="L20" s="253"/>
      <c r="M20" s="253"/>
      <c r="N20" s="253"/>
      <c r="O20" s="253"/>
      <c r="P20" s="253"/>
      <c r="Q20" s="253"/>
      <c r="R20" s="254"/>
      <c r="S20" s="255">
        <f t="shared" si="3"/>
        <v>0</v>
      </c>
    </row>
    <row r="21" spans="1:19" ht="30.6" customHeight="1" x14ac:dyDescent="0.15">
      <c r="A21" s="233"/>
      <c r="B21" s="84" t="s">
        <v>122</v>
      </c>
      <c r="C21" s="78" t="s">
        <v>114</v>
      </c>
      <c r="D21" s="85"/>
      <c r="E21" s="80">
        <f t="shared" si="1"/>
        <v>0</v>
      </c>
      <c r="F21" s="81">
        <f t="shared" si="2"/>
        <v>0</v>
      </c>
      <c r="G21" s="82"/>
      <c r="H21" s="253"/>
      <c r="I21" s="253"/>
      <c r="J21" s="253"/>
      <c r="K21" s="253"/>
      <c r="L21" s="253"/>
      <c r="M21" s="253"/>
      <c r="N21" s="253"/>
      <c r="O21" s="253"/>
      <c r="P21" s="253"/>
      <c r="Q21" s="253"/>
      <c r="R21" s="254"/>
      <c r="S21" s="255">
        <f t="shared" si="3"/>
        <v>0</v>
      </c>
    </row>
    <row r="22" spans="1:19" ht="30.6" customHeight="1" x14ac:dyDescent="0.15">
      <c r="A22" s="233"/>
      <c r="B22" s="84" t="s">
        <v>123</v>
      </c>
      <c r="C22" s="78" t="s">
        <v>106</v>
      </c>
      <c r="D22" s="85"/>
      <c r="E22" s="80">
        <f t="shared" si="1"/>
        <v>0</v>
      </c>
      <c r="F22" s="81">
        <f t="shared" si="2"/>
        <v>0</v>
      </c>
      <c r="G22" s="82"/>
      <c r="H22" s="253"/>
      <c r="I22" s="253"/>
      <c r="J22" s="253"/>
      <c r="K22" s="253"/>
      <c r="L22" s="253"/>
      <c r="M22" s="253"/>
      <c r="N22" s="253"/>
      <c r="O22" s="253"/>
      <c r="P22" s="253"/>
      <c r="Q22" s="253"/>
      <c r="R22" s="254"/>
      <c r="S22" s="255">
        <f t="shared" si="3"/>
        <v>0</v>
      </c>
    </row>
    <row r="23" spans="1:19" ht="30.6" customHeight="1" x14ac:dyDescent="0.15">
      <c r="A23" s="233"/>
      <c r="B23" s="84" t="s">
        <v>124</v>
      </c>
      <c r="C23" s="78" t="s">
        <v>125</v>
      </c>
      <c r="D23" s="85"/>
      <c r="E23" s="80">
        <f t="shared" si="1"/>
        <v>0</v>
      </c>
      <c r="F23" s="81">
        <f t="shared" si="2"/>
        <v>0</v>
      </c>
      <c r="G23" s="82"/>
      <c r="H23" s="253"/>
      <c r="I23" s="253"/>
      <c r="J23" s="253"/>
      <c r="K23" s="253"/>
      <c r="L23" s="253"/>
      <c r="M23" s="253"/>
      <c r="N23" s="253"/>
      <c r="O23" s="253"/>
      <c r="P23" s="253"/>
      <c r="Q23" s="253"/>
      <c r="R23" s="254"/>
      <c r="S23" s="255">
        <f t="shared" si="3"/>
        <v>0</v>
      </c>
    </row>
    <row r="24" spans="1:19" ht="30.6" customHeight="1" x14ac:dyDescent="0.15">
      <c r="A24" s="233"/>
      <c r="B24" s="84" t="s">
        <v>126</v>
      </c>
      <c r="C24" s="78" t="s">
        <v>106</v>
      </c>
      <c r="D24" s="85"/>
      <c r="E24" s="80">
        <f t="shared" si="1"/>
        <v>0</v>
      </c>
      <c r="F24" s="81">
        <f t="shared" si="2"/>
        <v>0</v>
      </c>
      <c r="G24" s="82"/>
      <c r="H24" s="253"/>
      <c r="I24" s="253"/>
      <c r="J24" s="253"/>
      <c r="K24" s="253"/>
      <c r="L24" s="253"/>
      <c r="M24" s="253"/>
      <c r="N24" s="253"/>
      <c r="O24" s="253"/>
      <c r="P24" s="253"/>
      <c r="Q24" s="253"/>
      <c r="R24" s="254"/>
      <c r="S24" s="255">
        <f t="shared" si="3"/>
        <v>0</v>
      </c>
    </row>
    <row r="25" spans="1:19" ht="30.6" customHeight="1" x14ac:dyDescent="0.15">
      <c r="A25" s="233"/>
      <c r="B25" s="84" t="s">
        <v>127</v>
      </c>
      <c r="C25" s="78" t="s">
        <v>125</v>
      </c>
      <c r="D25" s="85"/>
      <c r="E25" s="80">
        <f t="shared" si="1"/>
        <v>0</v>
      </c>
      <c r="F25" s="81">
        <f t="shared" si="2"/>
        <v>0</v>
      </c>
      <c r="G25" s="82"/>
      <c r="H25" s="253"/>
      <c r="I25" s="253"/>
      <c r="J25" s="253"/>
      <c r="K25" s="253"/>
      <c r="L25" s="253"/>
      <c r="M25" s="253"/>
      <c r="N25" s="253"/>
      <c r="O25" s="253"/>
      <c r="P25" s="253"/>
      <c r="Q25" s="253"/>
      <c r="R25" s="254"/>
      <c r="S25" s="255">
        <f t="shared" si="3"/>
        <v>0</v>
      </c>
    </row>
    <row r="26" spans="1:19" ht="30.6" customHeight="1" x14ac:dyDescent="0.15">
      <c r="A26" s="233"/>
      <c r="B26" s="84" t="s">
        <v>128</v>
      </c>
      <c r="C26" s="78" t="s">
        <v>106</v>
      </c>
      <c r="D26" s="85"/>
      <c r="E26" s="80">
        <f t="shared" si="1"/>
        <v>0</v>
      </c>
      <c r="F26" s="81">
        <f t="shared" si="2"/>
        <v>0</v>
      </c>
      <c r="G26" s="82"/>
      <c r="H26" s="253"/>
      <c r="I26" s="253"/>
      <c r="J26" s="253"/>
      <c r="K26" s="253"/>
      <c r="L26" s="253"/>
      <c r="M26" s="253"/>
      <c r="N26" s="253"/>
      <c r="O26" s="253"/>
      <c r="P26" s="253"/>
      <c r="Q26" s="253"/>
      <c r="R26" s="254"/>
      <c r="S26" s="255">
        <f t="shared" si="3"/>
        <v>0</v>
      </c>
    </row>
    <row r="27" spans="1:19" ht="30.6" customHeight="1" x14ac:dyDescent="0.15">
      <c r="A27" s="233"/>
      <c r="B27" s="84" t="s">
        <v>129</v>
      </c>
      <c r="C27" s="78" t="s">
        <v>125</v>
      </c>
      <c r="D27" s="85"/>
      <c r="E27" s="80">
        <f t="shared" si="1"/>
        <v>0</v>
      </c>
      <c r="F27" s="81">
        <f t="shared" si="2"/>
        <v>0</v>
      </c>
      <c r="G27" s="82"/>
      <c r="H27" s="253"/>
      <c r="I27" s="253"/>
      <c r="J27" s="253"/>
      <c r="K27" s="253"/>
      <c r="L27" s="253"/>
      <c r="M27" s="253"/>
      <c r="N27" s="253"/>
      <c r="O27" s="253"/>
      <c r="P27" s="253"/>
      <c r="Q27" s="253"/>
      <c r="R27" s="254"/>
      <c r="S27" s="255">
        <f t="shared" si="3"/>
        <v>0</v>
      </c>
    </row>
    <row r="28" spans="1:19" ht="30.6" customHeight="1" x14ac:dyDescent="0.15">
      <c r="A28" s="233"/>
      <c r="B28" s="84" t="s">
        <v>130</v>
      </c>
      <c r="C28" s="78" t="s">
        <v>125</v>
      </c>
      <c r="D28" s="85"/>
      <c r="E28" s="80">
        <f t="shared" si="1"/>
        <v>0</v>
      </c>
      <c r="F28" s="81">
        <f t="shared" si="2"/>
        <v>0</v>
      </c>
      <c r="G28" s="82"/>
      <c r="H28" s="253"/>
      <c r="I28" s="253"/>
      <c r="J28" s="253"/>
      <c r="K28" s="253"/>
      <c r="L28" s="253"/>
      <c r="M28" s="253"/>
      <c r="N28" s="253"/>
      <c r="O28" s="253"/>
      <c r="P28" s="253"/>
      <c r="Q28" s="253"/>
      <c r="R28" s="254"/>
      <c r="S28" s="255">
        <f t="shared" si="3"/>
        <v>0</v>
      </c>
    </row>
    <row r="29" spans="1:19" ht="30.6" customHeight="1" thickBot="1" x14ac:dyDescent="0.2">
      <c r="A29" s="233"/>
      <c r="B29" s="84" t="s">
        <v>131</v>
      </c>
      <c r="C29" s="78" t="s">
        <v>125</v>
      </c>
      <c r="D29" s="86"/>
      <c r="E29" s="80">
        <f t="shared" si="1"/>
        <v>0</v>
      </c>
      <c r="F29" s="81">
        <f t="shared" si="2"/>
        <v>0</v>
      </c>
      <c r="G29" s="87"/>
      <c r="H29" s="256"/>
      <c r="I29" s="256"/>
      <c r="J29" s="256"/>
      <c r="K29" s="256"/>
      <c r="L29" s="256"/>
      <c r="M29" s="256"/>
      <c r="N29" s="256"/>
      <c r="O29" s="256"/>
      <c r="P29" s="256"/>
      <c r="Q29" s="256"/>
      <c r="R29" s="257"/>
      <c r="S29" s="255">
        <f t="shared" si="3"/>
        <v>0</v>
      </c>
    </row>
    <row r="30" spans="1:19" ht="30.6" customHeight="1" x14ac:dyDescent="0.15">
      <c r="A30" s="234" t="s">
        <v>132</v>
      </c>
      <c r="B30" s="235"/>
      <c r="C30" s="88"/>
      <c r="D30" s="89"/>
      <c r="E30" s="90">
        <f>SUM(E6:E29)</f>
        <v>0</v>
      </c>
      <c r="F30" s="90">
        <f>SUM(F6:F29)</f>
        <v>0</v>
      </c>
      <c r="G30" s="91">
        <f>SUM(G6:G29)</f>
        <v>0</v>
      </c>
      <c r="H30" s="258">
        <f t="shared" ref="H30:R30" si="4">SUM(H6:H29)</f>
        <v>0</v>
      </c>
      <c r="I30" s="258">
        <f t="shared" si="4"/>
        <v>0</v>
      </c>
      <c r="J30" s="258">
        <f t="shared" si="4"/>
        <v>0</v>
      </c>
      <c r="K30" s="258">
        <f t="shared" si="4"/>
        <v>0</v>
      </c>
      <c r="L30" s="258">
        <f t="shared" si="4"/>
        <v>0</v>
      </c>
      <c r="M30" s="258">
        <f t="shared" si="4"/>
        <v>0</v>
      </c>
      <c r="N30" s="258">
        <f t="shared" si="4"/>
        <v>0</v>
      </c>
      <c r="O30" s="258">
        <f t="shared" si="4"/>
        <v>0</v>
      </c>
      <c r="P30" s="258">
        <f t="shared" si="4"/>
        <v>0</v>
      </c>
      <c r="Q30" s="258">
        <f t="shared" si="4"/>
        <v>0</v>
      </c>
      <c r="R30" s="259">
        <f t="shared" si="4"/>
        <v>0</v>
      </c>
      <c r="S30" s="260">
        <f>SUM(S6:S29)</f>
        <v>0</v>
      </c>
    </row>
    <row r="31" spans="1:19" ht="30.6" customHeight="1" x14ac:dyDescent="0.15">
      <c r="A31" s="223" t="s">
        <v>133</v>
      </c>
      <c r="B31" s="224"/>
      <c r="C31" s="84"/>
      <c r="D31" s="92"/>
      <c r="E31" s="92">
        <f>E5+E30</f>
        <v>50</v>
      </c>
      <c r="F31" s="92">
        <f>F5+F30</f>
        <v>2500</v>
      </c>
      <c r="G31" s="93">
        <f>G5+G30</f>
        <v>0</v>
      </c>
      <c r="H31" s="93">
        <f t="shared" ref="H31:R31" si="5">H5+H30</f>
        <v>0</v>
      </c>
      <c r="I31" s="93">
        <f t="shared" si="5"/>
        <v>0</v>
      </c>
      <c r="J31" s="93">
        <f t="shared" si="5"/>
        <v>0</v>
      </c>
      <c r="K31" s="93">
        <f t="shared" si="5"/>
        <v>0</v>
      </c>
      <c r="L31" s="93">
        <f t="shared" si="5"/>
        <v>0</v>
      </c>
      <c r="M31" s="93">
        <f t="shared" si="5"/>
        <v>0</v>
      </c>
      <c r="N31" s="93">
        <f t="shared" si="5"/>
        <v>0</v>
      </c>
      <c r="O31" s="93">
        <f t="shared" si="5"/>
        <v>0</v>
      </c>
      <c r="P31" s="93">
        <f t="shared" si="5"/>
        <v>0</v>
      </c>
      <c r="Q31" s="93">
        <f t="shared" si="5"/>
        <v>0</v>
      </c>
      <c r="R31" s="93">
        <f t="shared" si="5"/>
        <v>0</v>
      </c>
      <c r="S31" s="260">
        <f>S5+S30</f>
        <v>0</v>
      </c>
    </row>
  </sheetData>
  <mergeCells count="6">
    <mergeCell ref="A31:B31"/>
    <mergeCell ref="A2:B3"/>
    <mergeCell ref="C2:S2"/>
    <mergeCell ref="A5:B5"/>
    <mergeCell ref="A6:A29"/>
    <mergeCell ref="A30:B30"/>
  </mergeCells>
  <phoneticPr fontId="1"/>
  <pageMargins left="0.7" right="0.7" top="0.75" bottom="0.75" header="0.3" footer="0.3"/>
  <pageSetup paperSize="9" scale="5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view="pageBreakPreview" zoomScaleNormal="85" zoomScaleSheetLayoutView="100" workbookViewId="0">
      <selection activeCell="G14" sqref="G14"/>
    </sheetView>
  </sheetViews>
  <sheetFormatPr defaultColWidth="9" defaultRowHeight="13.5" x14ac:dyDescent="0.15"/>
  <cols>
    <col min="1" max="1" width="8" style="96" customWidth="1"/>
    <col min="2" max="2" width="29.875" style="95" customWidth="1"/>
    <col min="3" max="3" width="12.25" style="95" customWidth="1"/>
    <col min="4" max="4" width="13.5" style="95" customWidth="1"/>
    <col min="5" max="5" width="12.5" style="95" customWidth="1"/>
    <col min="6" max="6" width="17.125" style="95" customWidth="1"/>
    <col min="7" max="7" width="12.5" style="95" customWidth="1"/>
    <col min="8" max="8" width="13.5" style="95" customWidth="1"/>
    <col min="9" max="10" width="13.875" style="95" customWidth="1"/>
    <col min="11" max="11" width="11" style="95" hidden="1" customWidth="1"/>
    <col min="12" max="12" width="9.5" style="95" hidden="1" customWidth="1"/>
    <col min="13" max="13" width="11.125" style="95" hidden="1" customWidth="1"/>
    <col min="14" max="16384" width="9" style="95"/>
  </cols>
  <sheetData>
    <row r="1" spans="1:13" ht="17.25" x14ac:dyDescent="0.15">
      <c r="A1" s="94" t="s">
        <v>135</v>
      </c>
      <c r="H1"/>
      <c r="I1"/>
      <c r="J1"/>
    </row>
    <row r="3" spans="1:13" x14ac:dyDescent="0.15">
      <c r="A3" s="240" t="s">
        <v>82</v>
      </c>
      <c r="B3" s="240"/>
      <c r="C3" s="241" t="s">
        <v>83</v>
      </c>
      <c r="D3" s="242"/>
      <c r="E3" s="242"/>
      <c r="F3" s="243"/>
      <c r="G3" s="240" t="s">
        <v>134</v>
      </c>
      <c r="H3" s="240"/>
      <c r="I3" s="240"/>
      <c r="J3" s="240"/>
    </row>
    <row r="4" spans="1:13" ht="41.25" thickBot="1" x14ac:dyDescent="0.2">
      <c r="A4" s="240"/>
      <c r="B4" s="240"/>
      <c r="C4" s="97" t="s">
        <v>84</v>
      </c>
      <c r="D4" s="98" t="s">
        <v>85</v>
      </c>
      <c r="E4" s="99" t="s">
        <v>136</v>
      </c>
      <c r="F4" s="99" t="s">
        <v>87</v>
      </c>
      <c r="G4" s="97" t="s">
        <v>84</v>
      </c>
      <c r="H4" s="100" t="s">
        <v>85</v>
      </c>
      <c r="I4" s="99" t="s">
        <v>136</v>
      </c>
      <c r="J4" s="99" t="s">
        <v>87</v>
      </c>
      <c r="K4" s="95" t="s">
        <v>137</v>
      </c>
      <c r="L4" s="95" t="s">
        <v>138</v>
      </c>
      <c r="M4" s="101" t="s">
        <v>139</v>
      </c>
    </row>
    <row r="5" spans="1:13" ht="14.25" thickBot="1" x14ac:dyDescent="0.2">
      <c r="A5" s="83" t="s">
        <v>101</v>
      </c>
      <c r="B5" s="84" t="s">
        <v>101</v>
      </c>
      <c r="C5" s="72" t="s">
        <v>102</v>
      </c>
      <c r="D5" s="125">
        <f>'3-1省エネ効果計算シート（設備投資前）'!S5</f>
        <v>0</v>
      </c>
      <c r="E5" s="103">
        <f>D5*K5*M5</f>
        <v>0</v>
      </c>
      <c r="F5" s="104">
        <f>L5*D5</f>
        <v>0</v>
      </c>
      <c r="G5" s="72" t="s">
        <v>102</v>
      </c>
      <c r="H5" s="102">
        <f>'3-2省エネ効果計算シート（設備投資後）'!S5</f>
        <v>0</v>
      </c>
      <c r="I5" s="103">
        <f>H5*K5*M5</f>
        <v>0</v>
      </c>
      <c r="J5" s="104">
        <f>L5*H5</f>
        <v>0</v>
      </c>
      <c r="K5" s="95">
        <v>9.76</v>
      </c>
      <c r="L5" s="95">
        <v>0.45300000000000001</v>
      </c>
      <c r="M5" s="95">
        <v>2.58E-2</v>
      </c>
    </row>
    <row r="6" spans="1:13" ht="14.25" thickBot="1" x14ac:dyDescent="0.2">
      <c r="A6" s="244" t="s">
        <v>103</v>
      </c>
      <c r="B6" s="244"/>
      <c r="C6" s="105"/>
      <c r="D6" s="117"/>
      <c r="E6" s="107">
        <f>SUM(E5)</f>
        <v>0</v>
      </c>
      <c r="F6" s="107">
        <f>SUM(F5)</f>
        <v>0</v>
      </c>
      <c r="G6" s="105"/>
      <c r="H6" s="106"/>
      <c r="I6" s="107">
        <f>SUM(I5)</f>
        <v>0</v>
      </c>
      <c r="J6" s="107">
        <f>SUM(J5)</f>
        <v>0</v>
      </c>
    </row>
    <row r="7" spans="1:13" x14ac:dyDescent="0.15">
      <c r="A7" s="232" t="s">
        <v>140</v>
      </c>
      <c r="B7" s="71" t="s">
        <v>105</v>
      </c>
      <c r="C7" s="78" t="s">
        <v>106</v>
      </c>
      <c r="D7" s="126">
        <f>'3-1省エネ効果計算シート（設備投資前）'!S6</f>
        <v>0</v>
      </c>
      <c r="E7" s="128">
        <f>ROUNDDOWN(D7*K7*$M$5,2)</f>
        <v>0</v>
      </c>
      <c r="F7" s="129">
        <f>ROUNDDOWN(D7*K7*L7*44/12,2)</f>
        <v>0</v>
      </c>
      <c r="G7" s="78" t="s">
        <v>106</v>
      </c>
      <c r="H7" s="126">
        <f>'3-1省エネ効果計算シート（設備投資前）'!S6</f>
        <v>0</v>
      </c>
      <c r="I7" s="128">
        <f>ROUNDDOWN(H7*K7*$M$5,2)</f>
        <v>0</v>
      </c>
      <c r="J7" s="129">
        <f>ROUNDDOWN(I7*K7*L7*44/12,2)</f>
        <v>0</v>
      </c>
      <c r="K7" s="95">
        <v>29</v>
      </c>
      <c r="L7" s="95">
        <v>2.4500000000000001E-2</v>
      </c>
    </row>
    <row r="8" spans="1:13" x14ac:dyDescent="0.15">
      <c r="A8" s="233"/>
      <c r="B8" s="84" t="s">
        <v>107</v>
      </c>
      <c r="C8" s="78" t="s">
        <v>106</v>
      </c>
      <c r="D8" s="127">
        <f>'3-1省エネ効果計算シート（設備投資前）'!S7</f>
        <v>0</v>
      </c>
      <c r="E8" s="128">
        <f t="shared" ref="E8:E30" si="0">ROUNDDOWN(D8*K8*$M$5,2)</f>
        <v>0</v>
      </c>
      <c r="F8" s="129">
        <f t="shared" ref="F8:F30" si="1">ROUNDDOWN(D8*K8*L8*44/12,2)</f>
        <v>0</v>
      </c>
      <c r="G8" s="78" t="s">
        <v>106</v>
      </c>
      <c r="H8" s="127">
        <f>'3-1省エネ効果計算シート（設備投資前）'!S7</f>
        <v>0</v>
      </c>
      <c r="I8" s="128">
        <f t="shared" ref="I8:I30" si="2">ROUNDDOWN(H8*K8*$M$5,2)</f>
        <v>0</v>
      </c>
      <c r="J8" s="129">
        <f t="shared" ref="J8:J30" si="3">ROUNDDOWN(I8*K8*L8*44/12,2)</f>
        <v>0</v>
      </c>
      <c r="K8" s="95">
        <v>25.7</v>
      </c>
      <c r="L8" s="95">
        <v>2.47E-2</v>
      </c>
    </row>
    <row r="9" spans="1:13" x14ac:dyDescent="0.15">
      <c r="A9" s="233"/>
      <c r="B9" s="84" t="s">
        <v>108</v>
      </c>
      <c r="C9" s="78" t="s">
        <v>106</v>
      </c>
      <c r="D9" s="127">
        <f>'3-1省エネ効果計算シート（設備投資前）'!S8</f>
        <v>0</v>
      </c>
      <c r="E9" s="128">
        <f t="shared" si="0"/>
        <v>0</v>
      </c>
      <c r="F9" s="129">
        <f t="shared" si="1"/>
        <v>0</v>
      </c>
      <c r="G9" s="78" t="s">
        <v>106</v>
      </c>
      <c r="H9" s="127">
        <f>'3-1省エネ効果計算シート（設備投資前）'!S8</f>
        <v>0</v>
      </c>
      <c r="I9" s="128">
        <f t="shared" si="2"/>
        <v>0</v>
      </c>
      <c r="J9" s="129">
        <f t="shared" si="3"/>
        <v>0</v>
      </c>
      <c r="K9" s="95">
        <v>26.9</v>
      </c>
      <c r="L9" s="95">
        <v>2.5499999999999998E-2</v>
      </c>
    </row>
    <row r="10" spans="1:13" x14ac:dyDescent="0.15">
      <c r="A10" s="233"/>
      <c r="B10" s="84" t="s">
        <v>109</v>
      </c>
      <c r="C10" s="78" t="s">
        <v>106</v>
      </c>
      <c r="D10" s="127">
        <f>'3-1省エネ効果計算シート（設備投資前）'!S9</f>
        <v>0</v>
      </c>
      <c r="E10" s="128">
        <f t="shared" si="0"/>
        <v>0</v>
      </c>
      <c r="F10" s="129">
        <f t="shared" si="1"/>
        <v>0</v>
      </c>
      <c r="G10" s="78" t="s">
        <v>106</v>
      </c>
      <c r="H10" s="127">
        <f>'3-1省エネ効果計算シート（設備投資前）'!S9</f>
        <v>0</v>
      </c>
      <c r="I10" s="128">
        <f t="shared" si="2"/>
        <v>0</v>
      </c>
      <c r="J10" s="129">
        <f t="shared" si="3"/>
        <v>0</v>
      </c>
      <c r="K10" s="95">
        <v>29.4</v>
      </c>
      <c r="L10" s="95">
        <v>2.9399999999999999E-2</v>
      </c>
    </row>
    <row r="11" spans="1:13" x14ac:dyDescent="0.15">
      <c r="A11" s="233"/>
      <c r="B11" s="84" t="s">
        <v>110</v>
      </c>
      <c r="C11" s="78" t="s">
        <v>106</v>
      </c>
      <c r="D11" s="127">
        <f>'3-1省エネ効果計算シート（設備投資前）'!S10</f>
        <v>0</v>
      </c>
      <c r="E11" s="128">
        <f t="shared" si="0"/>
        <v>0</v>
      </c>
      <c r="F11" s="129">
        <f t="shared" si="1"/>
        <v>0</v>
      </c>
      <c r="G11" s="78" t="s">
        <v>106</v>
      </c>
      <c r="H11" s="127">
        <f>'3-1省エネ効果計算シート（設備投資前）'!S10</f>
        <v>0</v>
      </c>
      <c r="I11" s="128">
        <f t="shared" si="2"/>
        <v>0</v>
      </c>
      <c r="J11" s="129">
        <f t="shared" si="3"/>
        <v>0</v>
      </c>
      <c r="K11" s="95">
        <v>29.9</v>
      </c>
      <c r="L11" s="95">
        <v>2.5399999999999999E-2</v>
      </c>
    </row>
    <row r="12" spans="1:13" x14ac:dyDescent="0.15">
      <c r="A12" s="233"/>
      <c r="B12" s="84" t="s">
        <v>111</v>
      </c>
      <c r="C12" s="78" t="s">
        <v>106</v>
      </c>
      <c r="D12" s="127">
        <f>'3-1省エネ効果計算シート（設備投資前）'!S11</f>
        <v>0</v>
      </c>
      <c r="E12" s="128">
        <f t="shared" si="0"/>
        <v>0</v>
      </c>
      <c r="F12" s="129">
        <f t="shared" si="1"/>
        <v>0</v>
      </c>
      <c r="G12" s="78" t="s">
        <v>106</v>
      </c>
      <c r="H12" s="127">
        <f>'3-1省エネ効果計算シート（設備投資前）'!S11</f>
        <v>0</v>
      </c>
      <c r="I12" s="128">
        <f t="shared" si="2"/>
        <v>0</v>
      </c>
      <c r="J12" s="129">
        <f t="shared" si="3"/>
        <v>0</v>
      </c>
      <c r="K12" s="95">
        <v>37.299999999999997</v>
      </c>
      <c r="L12" s="95">
        <v>2.0899999999999998E-2</v>
      </c>
    </row>
    <row r="13" spans="1:13" x14ac:dyDescent="0.15">
      <c r="A13" s="233"/>
      <c r="B13" s="84" t="s">
        <v>112</v>
      </c>
      <c r="C13" s="78" t="s">
        <v>106</v>
      </c>
      <c r="D13" s="127">
        <f>'3-1省エネ効果計算シート（設備投資前）'!S12</f>
        <v>0</v>
      </c>
      <c r="E13" s="128">
        <f t="shared" si="0"/>
        <v>0</v>
      </c>
      <c r="F13" s="129">
        <f t="shared" si="1"/>
        <v>0</v>
      </c>
      <c r="G13" s="78" t="s">
        <v>106</v>
      </c>
      <c r="H13" s="127">
        <f>'3-1省エネ効果計算シート（設備投資前）'!S12</f>
        <v>0</v>
      </c>
      <c r="I13" s="128">
        <f t="shared" si="2"/>
        <v>0</v>
      </c>
      <c r="J13" s="129">
        <f t="shared" si="3"/>
        <v>0</v>
      </c>
      <c r="K13" s="95">
        <v>40.9</v>
      </c>
      <c r="L13" s="95">
        <v>2.0799999999999999E-2</v>
      </c>
    </row>
    <row r="14" spans="1:13" x14ac:dyDescent="0.15">
      <c r="A14" s="233"/>
      <c r="B14" s="84" t="s">
        <v>113</v>
      </c>
      <c r="C14" s="78" t="s">
        <v>114</v>
      </c>
      <c r="D14" s="127">
        <f>'3-1省エネ効果計算シート（設備投資前）'!S13</f>
        <v>0</v>
      </c>
      <c r="E14" s="128">
        <f t="shared" si="0"/>
        <v>0</v>
      </c>
      <c r="F14" s="129">
        <f t="shared" si="1"/>
        <v>0</v>
      </c>
      <c r="G14" s="78" t="s">
        <v>114</v>
      </c>
      <c r="H14" s="127">
        <f>'3-1省エネ効果計算シート（設備投資前）'!S13</f>
        <v>0</v>
      </c>
      <c r="I14" s="128">
        <f t="shared" si="2"/>
        <v>0</v>
      </c>
      <c r="J14" s="129">
        <f t="shared" si="3"/>
        <v>0</v>
      </c>
      <c r="K14" s="95">
        <v>35.299999999999997</v>
      </c>
      <c r="L14" s="95">
        <v>1.84E-2</v>
      </c>
    </row>
    <row r="15" spans="1:13" x14ac:dyDescent="0.15">
      <c r="A15" s="233"/>
      <c r="B15" s="84" t="s">
        <v>115</v>
      </c>
      <c r="C15" s="78" t="s">
        <v>114</v>
      </c>
      <c r="D15" s="127">
        <f>'3-1省エネ効果計算シート（設備投資前）'!S14</f>
        <v>0</v>
      </c>
      <c r="E15" s="128">
        <f t="shared" si="0"/>
        <v>0</v>
      </c>
      <c r="F15" s="129">
        <f t="shared" si="1"/>
        <v>0</v>
      </c>
      <c r="G15" s="78" t="s">
        <v>114</v>
      </c>
      <c r="H15" s="127">
        <f>'3-1省エネ効果計算シート（設備投資前）'!S14</f>
        <v>0</v>
      </c>
      <c r="I15" s="128">
        <f t="shared" si="2"/>
        <v>0</v>
      </c>
      <c r="J15" s="129">
        <f t="shared" si="3"/>
        <v>0</v>
      </c>
      <c r="K15" s="95">
        <v>38.200000000000003</v>
      </c>
      <c r="L15" s="95">
        <v>1.8700000000000001E-2</v>
      </c>
    </row>
    <row r="16" spans="1:13" x14ac:dyDescent="0.15">
      <c r="A16" s="233"/>
      <c r="B16" s="84" t="s">
        <v>116</v>
      </c>
      <c r="C16" s="78" t="s">
        <v>114</v>
      </c>
      <c r="D16" s="127">
        <f>'3-1省エネ効果計算シート（設備投資前）'!S15</f>
        <v>0</v>
      </c>
      <c r="E16" s="128">
        <f>ROUNDDOWN(D16*K16*$M$5,2)</f>
        <v>0</v>
      </c>
      <c r="F16" s="129">
        <f t="shared" si="1"/>
        <v>0</v>
      </c>
      <c r="G16" s="78" t="s">
        <v>114</v>
      </c>
      <c r="H16" s="127">
        <f>'3-1省エネ効果計算シート（設備投資前）'!S15</f>
        <v>0</v>
      </c>
      <c r="I16" s="128">
        <f t="shared" si="2"/>
        <v>0</v>
      </c>
      <c r="J16" s="129">
        <f t="shared" si="3"/>
        <v>0</v>
      </c>
      <c r="K16" s="95">
        <v>34.6</v>
      </c>
      <c r="L16" s="95">
        <v>1.83E-2</v>
      </c>
    </row>
    <row r="17" spans="1:12" x14ac:dyDescent="0.15">
      <c r="A17" s="233"/>
      <c r="B17" s="84" t="s">
        <v>117</v>
      </c>
      <c r="C17" s="78" t="s">
        <v>114</v>
      </c>
      <c r="D17" s="127">
        <f>'3-1省エネ効果計算シート（設備投資前）'!S16</f>
        <v>0</v>
      </c>
      <c r="E17" s="128">
        <f t="shared" si="0"/>
        <v>0</v>
      </c>
      <c r="F17" s="129">
        <f t="shared" si="1"/>
        <v>0</v>
      </c>
      <c r="G17" s="78" t="s">
        <v>114</v>
      </c>
      <c r="H17" s="127">
        <f>'3-1省エネ効果計算シート（設備投資前）'!S16</f>
        <v>0</v>
      </c>
      <c r="I17" s="128">
        <f t="shared" si="2"/>
        <v>0</v>
      </c>
      <c r="J17" s="129">
        <f t="shared" si="3"/>
        <v>0</v>
      </c>
      <c r="K17" s="95">
        <v>33.6</v>
      </c>
      <c r="L17" s="95">
        <v>1.8200000000000001E-2</v>
      </c>
    </row>
    <row r="18" spans="1:12" x14ac:dyDescent="0.15">
      <c r="A18" s="233"/>
      <c r="B18" s="84" t="s">
        <v>118</v>
      </c>
      <c r="C18" s="78" t="s">
        <v>114</v>
      </c>
      <c r="D18" s="127">
        <f>'3-1省エネ効果計算シート（設備投資前）'!S17</f>
        <v>0</v>
      </c>
      <c r="E18" s="128">
        <f t="shared" si="0"/>
        <v>0</v>
      </c>
      <c r="F18" s="129">
        <f t="shared" si="1"/>
        <v>0</v>
      </c>
      <c r="G18" s="78" t="s">
        <v>114</v>
      </c>
      <c r="H18" s="127">
        <f>'3-1省エネ効果計算シート（設備投資前）'!S17</f>
        <v>0</v>
      </c>
      <c r="I18" s="128">
        <f t="shared" si="2"/>
        <v>0</v>
      </c>
      <c r="J18" s="129">
        <f t="shared" si="3"/>
        <v>0</v>
      </c>
      <c r="K18" s="95">
        <v>36.700000000000003</v>
      </c>
      <c r="L18" s="95">
        <v>1.83E-2</v>
      </c>
    </row>
    <row r="19" spans="1:12" x14ac:dyDescent="0.15">
      <c r="A19" s="233"/>
      <c r="B19" s="84" t="s">
        <v>119</v>
      </c>
      <c r="C19" s="78" t="s">
        <v>114</v>
      </c>
      <c r="D19" s="127">
        <f>'3-1省エネ効果計算シート（設備投資前）'!S18</f>
        <v>0</v>
      </c>
      <c r="E19" s="128">
        <f t="shared" si="0"/>
        <v>0</v>
      </c>
      <c r="F19" s="129">
        <f t="shared" si="1"/>
        <v>0</v>
      </c>
      <c r="G19" s="78" t="s">
        <v>114</v>
      </c>
      <c r="H19" s="127">
        <f>'3-1省エネ効果計算シート（設備投資前）'!S18</f>
        <v>0</v>
      </c>
      <c r="I19" s="128">
        <f t="shared" si="2"/>
        <v>0</v>
      </c>
      <c r="J19" s="129">
        <f t="shared" si="3"/>
        <v>0</v>
      </c>
      <c r="K19" s="95">
        <v>36.700000000000003</v>
      </c>
      <c r="L19" s="95">
        <v>1.8499999999999999E-2</v>
      </c>
    </row>
    <row r="20" spans="1:12" x14ac:dyDescent="0.15">
      <c r="A20" s="233"/>
      <c r="B20" s="84" t="s">
        <v>120</v>
      </c>
      <c r="C20" s="78" t="s">
        <v>114</v>
      </c>
      <c r="D20" s="127">
        <f>'3-1省エネ効果計算シート（設備投資前）'!S19</f>
        <v>0</v>
      </c>
      <c r="E20" s="128">
        <f t="shared" si="0"/>
        <v>0</v>
      </c>
      <c r="F20" s="129">
        <f t="shared" si="1"/>
        <v>0</v>
      </c>
      <c r="G20" s="78" t="s">
        <v>114</v>
      </c>
      <c r="H20" s="127">
        <f>'3-1省エネ効果計算シート（設備投資前）'!S19</f>
        <v>0</v>
      </c>
      <c r="I20" s="128">
        <f t="shared" si="2"/>
        <v>0</v>
      </c>
      <c r="J20" s="129">
        <f t="shared" si="3"/>
        <v>0</v>
      </c>
      <c r="K20" s="95">
        <v>37.700000000000003</v>
      </c>
      <c r="L20" s="95">
        <v>1.8700000000000001E-2</v>
      </c>
    </row>
    <row r="21" spans="1:12" x14ac:dyDescent="0.15">
      <c r="A21" s="233"/>
      <c r="B21" s="84" t="s">
        <v>121</v>
      </c>
      <c r="C21" s="78" t="s">
        <v>114</v>
      </c>
      <c r="D21" s="127">
        <f>'3-1省エネ効果計算シート（設備投資前）'!S20</f>
        <v>0</v>
      </c>
      <c r="E21" s="128">
        <f t="shared" si="0"/>
        <v>0</v>
      </c>
      <c r="F21" s="129">
        <f t="shared" si="1"/>
        <v>0</v>
      </c>
      <c r="G21" s="78" t="s">
        <v>114</v>
      </c>
      <c r="H21" s="127">
        <f>'3-1省エネ効果計算シート（設備投資前）'!S20</f>
        <v>0</v>
      </c>
      <c r="I21" s="128">
        <f t="shared" si="2"/>
        <v>0</v>
      </c>
      <c r="J21" s="129">
        <f t="shared" si="3"/>
        <v>0</v>
      </c>
      <c r="K21" s="95">
        <v>39.1</v>
      </c>
      <c r="L21" s="95">
        <v>1.89E-2</v>
      </c>
    </row>
    <row r="22" spans="1:12" x14ac:dyDescent="0.15">
      <c r="A22" s="233"/>
      <c r="B22" s="84" t="s">
        <v>122</v>
      </c>
      <c r="C22" s="78" t="s">
        <v>114</v>
      </c>
      <c r="D22" s="127">
        <f>'3-1省エネ効果計算シート（設備投資前）'!S21</f>
        <v>0</v>
      </c>
      <c r="E22" s="128">
        <f t="shared" si="0"/>
        <v>0</v>
      </c>
      <c r="F22" s="129">
        <f t="shared" si="1"/>
        <v>0</v>
      </c>
      <c r="G22" s="78" t="s">
        <v>114</v>
      </c>
      <c r="H22" s="127">
        <f>'3-1省エネ効果計算シート（設備投資前）'!S21</f>
        <v>0</v>
      </c>
      <c r="I22" s="128">
        <f t="shared" si="2"/>
        <v>0</v>
      </c>
      <c r="J22" s="129">
        <f t="shared" si="3"/>
        <v>0</v>
      </c>
      <c r="K22" s="95">
        <v>41.9</v>
      </c>
      <c r="L22" s="95">
        <v>1.95E-2</v>
      </c>
    </row>
    <row r="23" spans="1:12" x14ac:dyDescent="0.15">
      <c r="A23" s="233"/>
      <c r="B23" s="84" t="s">
        <v>123</v>
      </c>
      <c r="C23" s="78" t="s">
        <v>106</v>
      </c>
      <c r="D23" s="127">
        <f>'3-1省エネ効果計算シート（設備投資前）'!S22</f>
        <v>0</v>
      </c>
      <c r="E23" s="128">
        <f t="shared" si="0"/>
        <v>0</v>
      </c>
      <c r="F23" s="129">
        <f t="shared" si="1"/>
        <v>0</v>
      </c>
      <c r="G23" s="78" t="s">
        <v>106</v>
      </c>
      <c r="H23" s="127">
        <f>'3-1省エネ効果計算シート（設備投資前）'!S22</f>
        <v>0</v>
      </c>
      <c r="I23" s="128">
        <f t="shared" si="2"/>
        <v>0</v>
      </c>
      <c r="J23" s="129">
        <f t="shared" si="3"/>
        <v>0</v>
      </c>
      <c r="K23" s="95">
        <v>50.8</v>
      </c>
      <c r="L23" s="95">
        <v>1.61E-2</v>
      </c>
    </row>
    <row r="24" spans="1:12" x14ac:dyDescent="0.15">
      <c r="A24" s="233"/>
      <c r="B24" s="84" t="s">
        <v>124</v>
      </c>
      <c r="C24" s="78" t="s">
        <v>125</v>
      </c>
      <c r="D24" s="127">
        <f>'3-1省エネ効果計算シート（設備投資前）'!S23</f>
        <v>0</v>
      </c>
      <c r="E24" s="128">
        <f t="shared" si="0"/>
        <v>0</v>
      </c>
      <c r="F24" s="129">
        <f t="shared" si="1"/>
        <v>0</v>
      </c>
      <c r="G24" s="78" t="s">
        <v>125</v>
      </c>
      <c r="H24" s="127">
        <f>'3-1省エネ効果計算シート（設備投資前）'!S23</f>
        <v>0</v>
      </c>
      <c r="I24" s="128">
        <f t="shared" si="2"/>
        <v>0</v>
      </c>
      <c r="J24" s="129">
        <f t="shared" si="3"/>
        <v>0</v>
      </c>
      <c r="K24" s="95">
        <v>44.9</v>
      </c>
      <c r="L24" s="95">
        <v>1.4200000000000001E-2</v>
      </c>
    </row>
    <row r="25" spans="1:12" x14ac:dyDescent="0.15">
      <c r="A25" s="233"/>
      <c r="B25" s="84" t="s">
        <v>126</v>
      </c>
      <c r="C25" s="78" t="s">
        <v>106</v>
      </c>
      <c r="D25" s="127">
        <f>'3-1省エネ効果計算シート（設備投資前）'!S24</f>
        <v>0</v>
      </c>
      <c r="E25" s="128">
        <f t="shared" si="0"/>
        <v>0</v>
      </c>
      <c r="F25" s="129">
        <f t="shared" si="1"/>
        <v>0</v>
      </c>
      <c r="G25" s="78" t="s">
        <v>106</v>
      </c>
      <c r="H25" s="127">
        <f>'3-1省エネ効果計算シート（設備投資前）'!S24</f>
        <v>0</v>
      </c>
      <c r="I25" s="128">
        <f t="shared" si="2"/>
        <v>0</v>
      </c>
      <c r="J25" s="129">
        <f t="shared" si="3"/>
        <v>0</v>
      </c>
      <c r="K25" s="95">
        <v>54.6</v>
      </c>
      <c r="L25" s="95">
        <v>1.35E-2</v>
      </c>
    </row>
    <row r="26" spans="1:12" x14ac:dyDescent="0.15">
      <c r="A26" s="233"/>
      <c r="B26" s="84" t="s">
        <v>127</v>
      </c>
      <c r="C26" s="78" t="s">
        <v>125</v>
      </c>
      <c r="D26" s="127">
        <f>'3-1省エネ効果計算シート（設備投資前）'!S25</f>
        <v>0</v>
      </c>
      <c r="E26" s="128">
        <f t="shared" si="0"/>
        <v>0</v>
      </c>
      <c r="F26" s="129">
        <f t="shared" si="1"/>
        <v>0</v>
      </c>
      <c r="G26" s="78" t="s">
        <v>125</v>
      </c>
      <c r="H26" s="127">
        <f>'3-1省エネ効果計算シート（設備投資前）'!S25</f>
        <v>0</v>
      </c>
      <c r="I26" s="128">
        <f t="shared" si="2"/>
        <v>0</v>
      </c>
      <c r="J26" s="129">
        <f t="shared" si="3"/>
        <v>0</v>
      </c>
      <c r="K26" s="95">
        <v>43.5</v>
      </c>
      <c r="L26" s="95">
        <v>1.3899999999999999E-2</v>
      </c>
    </row>
    <row r="27" spans="1:12" x14ac:dyDescent="0.15">
      <c r="A27" s="233"/>
      <c r="B27" s="84" t="s">
        <v>128</v>
      </c>
      <c r="C27" s="78" t="s">
        <v>106</v>
      </c>
      <c r="D27" s="127">
        <f>'3-1省エネ効果計算シート（設備投資前）'!S26</f>
        <v>0</v>
      </c>
      <c r="E27" s="128">
        <f t="shared" si="0"/>
        <v>0</v>
      </c>
      <c r="F27" s="129">
        <f t="shared" si="1"/>
        <v>0</v>
      </c>
      <c r="G27" s="78" t="s">
        <v>106</v>
      </c>
      <c r="H27" s="127">
        <f>'3-1省エネ効果計算シート（設備投資前）'!S26</f>
        <v>0</v>
      </c>
      <c r="I27" s="128">
        <f t="shared" si="2"/>
        <v>0</v>
      </c>
      <c r="J27" s="129">
        <f t="shared" si="3"/>
        <v>0</v>
      </c>
      <c r="K27" s="95">
        <v>21.1</v>
      </c>
      <c r="L27" s="95">
        <v>1.0999999999999999E-2</v>
      </c>
    </row>
    <row r="28" spans="1:12" x14ac:dyDescent="0.15">
      <c r="A28" s="233"/>
      <c r="B28" s="84" t="s">
        <v>129</v>
      </c>
      <c r="C28" s="78" t="s">
        <v>125</v>
      </c>
      <c r="D28" s="127">
        <f>'3-1省エネ効果計算シート（設備投資前）'!S27</f>
        <v>0</v>
      </c>
      <c r="E28" s="128">
        <f t="shared" si="0"/>
        <v>0</v>
      </c>
      <c r="F28" s="129">
        <f t="shared" si="1"/>
        <v>0</v>
      </c>
      <c r="G28" s="78" t="s">
        <v>125</v>
      </c>
      <c r="H28" s="127">
        <f>'3-1省エネ効果計算シート（設備投資前）'!S27</f>
        <v>0</v>
      </c>
      <c r="I28" s="128">
        <f t="shared" si="2"/>
        <v>0</v>
      </c>
      <c r="J28" s="129">
        <f t="shared" si="3"/>
        <v>0</v>
      </c>
      <c r="K28" s="95">
        <v>3.41</v>
      </c>
      <c r="L28" s="95">
        <v>2.63E-2</v>
      </c>
    </row>
    <row r="29" spans="1:12" x14ac:dyDescent="0.15">
      <c r="A29" s="233"/>
      <c r="B29" s="84" t="s">
        <v>130</v>
      </c>
      <c r="C29" s="78" t="s">
        <v>125</v>
      </c>
      <c r="D29" s="127">
        <f>'3-1省エネ効果計算シート（設備投資前）'!S28</f>
        <v>0</v>
      </c>
      <c r="E29" s="128">
        <f t="shared" si="0"/>
        <v>0</v>
      </c>
      <c r="F29" s="129">
        <f t="shared" si="1"/>
        <v>0</v>
      </c>
      <c r="G29" s="78" t="s">
        <v>125</v>
      </c>
      <c r="H29" s="127">
        <f>'3-1省エネ効果計算シート（設備投資前）'!S28</f>
        <v>0</v>
      </c>
      <c r="I29" s="128">
        <f t="shared" si="2"/>
        <v>0</v>
      </c>
      <c r="J29" s="129">
        <f t="shared" si="3"/>
        <v>0</v>
      </c>
      <c r="K29" s="95">
        <v>8.41</v>
      </c>
      <c r="L29" s="95">
        <v>3.8399999999999997E-2</v>
      </c>
    </row>
    <row r="30" spans="1:12" x14ac:dyDescent="0.15">
      <c r="A30" s="233"/>
      <c r="B30" s="84" t="s">
        <v>131</v>
      </c>
      <c r="C30" s="78" t="s">
        <v>125</v>
      </c>
      <c r="D30" s="127">
        <f>'3-1省エネ効果計算シート（設備投資前）'!S29</f>
        <v>0</v>
      </c>
      <c r="E30" s="128">
        <f t="shared" si="0"/>
        <v>0</v>
      </c>
      <c r="F30" s="129">
        <f t="shared" si="1"/>
        <v>0</v>
      </c>
      <c r="G30" s="78" t="s">
        <v>125</v>
      </c>
      <c r="H30" s="127">
        <f>'3-1省エネ効果計算シート（設備投資前）'!S29</f>
        <v>0</v>
      </c>
      <c r="I30" s="128">
        <f t="shared" si="2"/>
        <v>0</v>
      </c>
      <c r="J30" s="129">
        <f t="shared" si="3"/>
        <v>0</v>
      </c>
      <c r="K30" s="95">
        <v>44.8</v>
      </c>
      <c r="L30" s="95">
        <v>1.3599999999999999E-2</v>
      </c>
    </row>
    <row r="31" spans="1:12" x14ac:dyDescent="0.15">
      <c r="A31" s="236" t="s">
        <v>132</v>
      </c>
      <c r="B31" s="237"/>
      <c r="C31" s="108"/>
      <c r="D31" s="109"/>
      <c r="E31" s="110">
        <f>SUM(E7:E30)</f>
        <v>0</v>
      </c>
      <c r="F31" s="110">
        <f>SUM(F7:F30)</f>
        <v>0</v>
      </c>
      <c r="G31" s="111"/>
      <c r="H31" s="112"/>
      <c r="I31" s="110">
        <f>SUM(I7:I30)</f>
        <v>0</v>
      </c>
      <c r="J31" s="110">
        <f>SUM(J7:J30)</f>
        <v>0</v>
      </c>
    </row>
    <row r="32" spans="1:12" x14ac:dyDescent="0.15">
      <c r="A32" s="238" t="s">
        <v>133</v>
      </c>
      <c r="B32" s="239"/>
      <c r="C32" s="113"/>
      <c r="D32" s="114"/>
      <c r="E32" s="114">
        <f>ROUNDDOWN(E6+E31,3)</f>
        <v>0</v>
      </c>
      <c r="F32" s="114">
        <f>ROUNDDOWN(F6+F31,3)</f>
        <v>0</v>
      </c>
      <c r="G32" s="115"/>
      <c r="H32" s="114"/>
      <c r="I32" s="120">
        <f>ROUNDDOWN(I6+I31,3)</f>
        <v>0</v>
      </c>
      <c r="J32" s="120">
        <f>ROUNDDOWN(J6+J31,3)</f>
        <v>0</v>
      </c>
    </row>
    <row r="35" spans="2:5" x14ac:dyDescent="0.15">
      <c r="C35"/>
      <c r="D35"/>
      <c r="E35"/>
    </row>
    <row r="36" spans="2:5" x14ac:dyDescent="0.15">
      <c r="B36" s="116"/>
      <c r="C36"/>
      <c r="D36"/>
      <c r="E36"/>
    </row>
    <row r="37" spans="2:5" x14ac:dyDescent="0.15">
      <c r="B37" s="116"/>
      <c r="C37"/>
      <c r="D37"/>
      <c r="E37"/>
    </row>
    <row r="38" spans="2:5" x14ac:dyDescent="0.15">
      <c r="B38" s="116"/>
      <c r="C38"/>
      <c r="D38"/>
      <c r="E38"/>
    </row>
    <row r="39" spans="2:5" x14ac:dyDescent="0.15">
      <c r="C39"/>
      <c r="D39"/>
      <c r="E39"/>
    </row>
    <row r="40" spans="2:5" x14ac:dyDescent="0.15">
      <c r="C40"/>
      <c r="D40"/>
      <c r="E40"/>
    </row>
  </sheetData>
  <mergeCells count="7">
    <mergeCell ref="A31:B31"/>
    <mergeCell ref="A32:B32"/>
    <mergeCell ref="A3:B4"/>
    <mergeCell ref="C3:F3"/>
    <mergeCell ref="G3:J3"/>
    <mergeCell ref="A6:B6"/>
    <mergeCell ref="A7:A30"/>
  </mergeCells>
  <phoneticPr fontId="1"/>
  <pageMargins left="0.7" right="0.7" top="0.75" bottom="0.75" header="0.3" footer="0.3"/>
  <pageSetup paperSize="9" scale="9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1事業計画書</vt:lpstr>
      <vt:lpstr>2設備投資効果</vt:lpstr>
      <vt:lpstr>3-1省エネ効果計算シート（設備投資前）</vt:lpstr>
      <vt:lpstr>3-2省エネ効果計算シート（設備投資後）</vt:lpstr>
      <vt:lpstr>3-3省エネ効果・CO₂排出量削減計算シート</vt:lpstr>
      <vt:lpstr>'1事業計画書'!Print_Area</vt:lpstr>
      <vt:lpstr>'2設備投資効果'!Print_Area</vt:lpstr>
      <vt:lpstr>'3-1省エネ効果計算シート（設備投資前）'!Print_Area</vt:lpstr>
      <vt:lpstr>'3-2省エネ効果計算シート（設備投資後）'!Print_Area</vt:lpstr>
      <vt:lpstr>'3-3省エネ効果・CO₂排出量削減計算シート'!Print_Area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2025-05-23T02:44:10Z</dcterms:modified>
</cp:coreProperties>
</file>