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210" activeTab="0"/>
  </bookViews>
  <sheets>
    <sheet name="区別人口・面積" sheetId="1" r:id="rId1"/>
  </sheets>
  <definedNames/>
  <calcPr fullCalcOnLoad="1"/>
</workbook>
</file>

<file path=xl/sharedStrings.xml><?xml version="1.0" encoding="utf-8"?>
<sst xmlns="http://schemas.openxmlformats.org/spreadsheetml/2006/main" count="370" uniqueCount="150">
  <si>
    <t>京都市</t>
  </si>
  <si>
    <t>神戸市</t>
  </si>
  <si>
    <t>さいたま市</t>
  </si>
  <si>
    <t>札幌市</t>
  </si>
  <si>
    <t>（人口：人　面積：k㎡　密度：人/k㎡）</t>
  </si>
  <si>
    <t>横浜市</t>
  </si>
  <si>
    <t>区名</t>
  </si>
  <si>
    <t>人口</t>
  </si>
  <si>
    <t>面積</t>
  </si>
  <si>
    <t>密度</t>
  </si>
  <si>
    <t>区　名</t>
  </si>
  <si>
    <t>1</t>
  </si>
  <si>
    <t>北区</t>
  </si>
  <si>
    <t>東灘区</t>
  </si>
  <si>
    <t>西区</t>
  </si>
  <si>
    <t>中央区</t>
  </si>
  <si>
    <t>鶴見区</t>
  </si>
  <si>
    <t>2</t>
  </si>
  <si>
    <t>上京区</t>
  </si>
  <si>
    <t>灘区</t>
  </si>
  <si>
    <t>神奈川区</t>
  </si>
  <si>
    <t>3</t>
  </si>
  <si>
    <t>左京区</t>
  </si>
  <si>
    <t>兵庫区</t>
  </si>
  <si>
    <t>大宮区</t>
  </si>
  <si>
    <t>東区</t>
  </si>
  <si>
    <t>4</t>
  </si>
  <si>
    <t>中京区</t>
  </si>
  <si>
    <t>長田区</t>
  </si>
  <si>
    <t>見沼区</t>
  </si>
  <si>
    <t>白石区</t>
  </si>
  <si>
    <t>中区</t>
  </si>
  <si>
    <t>5</t>
  </si>
  <si>
    <t>東山区</t>
  </si>
  <si>
    <t>須磨区</t>
  </si>
  <si>
    <t>豊平区</t>
  </si>
  <si>
    <t>南区</t>
  </si>
  <si>
    <t>6</t>
  </si>
  <si>
    <t>下京区</t>
  </si>
  <si>
    <t>垂水区</t>
  </si>
  <si>
    <t>桜区</t>
  </si>
  <si>
    <t>保土ヶ谷区</t>
  </si>
  <si>
    <t>7</t>
  </si>
  <si>
    <t>浦和区</t>
  </si>
  <si>
    <t>磯子区</t>
  </si>
  <si>
    <t>8</t>
  </si>
  <si>
    <t>右京区</t>
  </si>
  <si>
    <t>厚別区</t>
  </si>
  <si>
    <t>金沢区</t>
  </si>
  <si>
    <t>9</t>
  </si>
  <si>
    <t>伏見区</t>
  </si>
  <si>
    <t>緑区</t>
  </si>
  <si>
    <t>手稲区</t>
  </si>
  <si>
    <t>港北区</t>
  </si>
  <si>
    <t>10</t>
  </si>
  <si>
    <t>山科区</t>
  </si>
  <si>
    <t>合　　計</t>
  </si>
  <si>
    <t>清田区</t>
  </si>
  <si>
    <t>戸塚区</t>
  </si>
  <si>
    <t>11</t>
  </si>
  <si>
    <t>西京区</t>
  </si>
  <si>
    <t>１区当たり平均</t>
  </si>
  <si>
    <t>港南区</t>
  </si>
  <si>
    <t>※さいたま市のみ人口は平成15年4月1日現在、面積は平成15年1月1日現在。</t>
  </si>
  <si>
    <t>12</t>
  </si>
  <si>
    <t>旭区</t>
  </si>
  <si>
    <t>広島市</t>
  </si>
  <si>
    <t>13</t>
  </si>
  <si>
    <t>仙台市</t>
  </si>
  <si>
    <t>14</t>
  </si>
  <si>
    <t>瀬谷区</t>
  </si>
  <si>
    <t>大阪市</t>
  </si>
  <si>
    <t>15</t>
  </si>
  <si>
    <t>栄区</t>
  </si>
  <si>
    <t>青葉区</t>
  </si>
  <si>
    <t>16</t>
  </si>
  <si>
    <t>泉区</t>
  </si>
  <si>
    <t>都島区</t>
  </si>
  <si>
    <t>宮城野区</t>
  </si>
  <si>
    <t>17</t>
  </si>
  <si>
    <t>福島区</t>
  </si>
  <si>
    <t>若林区</t>
  </si>
  <si>
    <t>18</t>
  </si>
  <si>
    <t>都筑区</t>
  </si>
  <si>
    <t>此花区</t>
  </si>
  <si>
    <t>安佐南区</t>
  </si>
  <si>
    <t>太白区</t>
  </si>
  <si>
    <t>安佐北区</t>
  </si>
  <si>
    <t>港区</t>
  </si>
  <si>
    <t>安芸区</t>
  </si>
  <si>
    <t>大正区</t>
  </si>
  <si>
    <t>佐伯区</t>
  </si>
  <si>
    <t>名古屋市</t>
  </si>
  <si>
    <t>天王寺区</t>
  </si>
  <si>
    <t>浪速区</t>
  </si>
  <si>
    <t>千葉市</t>
  </si>
  <si>
    <t>千種区</t>
  </si>
  <si>
    <t>西淀川区</t>
  </si>
  <si>
    <t>東淀川区</t>
  </si>
  <si>
    <t>北九州市</t>
  </si>
  <si>
    <t>東成区</t>
  </si>
  <si>
    <t>花見川区</t>
  </si>
  <si>
    <t>生野区</t>
  </si>
  <si>
    <t>門司区</t>
  </si>
  <si>
    <t>稲毛区</t>
  </si>
  <si>
    <t>中村区</t>
  </si>
  <si>
    <t>若松区</t>
  </si>
  <si>
    <t>若葉区</t>
  </si>
  <si>
    <t>城東区</t>
  </si>
  <si>
    <t>戸畑区</t>
  </si>
  <si>
    <t>昭和区</t>
  </si>
  <si>
    <t>阿倍野区</t>
  </si>
  <si>
    <t>小倉北区</t>
  </si>
  <si>
    <t>美浜区</t>
  </si>
  <si>
    <t>瑞穂区</t>
  </si>
  <si>
    <t>住吉区</t>
  </si>
  <si>
    <t>小倉南区</t>
  </si>
  <si>
    <t>熱田区</t>
  </si>
  <si>
    <t>東住吉区</t>
  </si>
  <si>
    <t>八幡東区</t>
  </si>
  <si>
    <t>中川区</t>
  </si>
  <si>
    <t>西成区</t>
  </si>
  <si>
    <t>八幡西区</t>
  </si>
  <si>
    <t>19</t>
  </si>
  <si>
    <t>淀川区</t>
  </si>
  <si>
    <t>川崎市</t>
  </si>
  <si>
    <t>20</t>
  </si>
  <si>
    <t>守山区</t>
  </si>
  <si>
    <t>21</t>
  </si>
  <si>
    <t>住之江区</t>
  </si>
  <si>
    <t>川崎区</t>
  </si>
  <si>
    <t>22</t>
  </si>
  <si>
    <t>平野区</t>
  </si>
  <si>
    <t>福岡市</t>
  </si>
  <si>
    <t>幸区</t>
  </si>
  <si>
    <t>名東区</t>
  </si>
  <si>
    <t>23</t>
  </si>
  <si>
    <t>中原区</t>
  </si>
  <si>
    <t>天白区</t>
  </si>
  <si>
    <t>24</t>
  </si>
  <si>
    <t>高津区</t>
  </si>
  <si>
    <t>博多区</t>
  </si>
  <si>
    <t>多摩区</t>
  </si>
  <si>
    <t>宮前区</t>
  </si>
  <si>
    <t>麻生区</t>
  </si>
  <si>
    <t>城南区</t>
  </si>
  <si>
    <t>早良区</t>
  </si>
  <si>
    <t>※　区ごとの人口・面積は、「全国市町村要覧」による。</t>
  </si>
  <si>
    <t>(2)指定都市区別人口・面積</t>
  </si>
  <si>
    <t>※　人口は平成15年3月31日現在の住民基本台帳人口、面積は「全国都道府県市区町村別面積調」による。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</si>
</sst>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万&quot;&quot;人&quot;"/>
    <numFmt numFmtId="177" formatCode="#,##0.0"/>
    <numFmt numFmtId="178" formatCode="#,##0.000"/>
    <numFmt numFmtId="179" formatCode="#,##0.0_ "/>
    <numFmt numFmtId="180" formatCode="#,##0.00_ "/>
    <numFmt numFmtId="181" formatCode="0.0_);[Red]\(0.0\)"/>
    <numFmt numFmtId="182" formatCode="\(General\)"/>
    <numFmt numFmtId="183" formatCode="0.0%"/>
    <numFmt numFmtId="184" formatCode="\(#,##0\)"/>
    <numFmt numFmtId="185" formatCode="0.0_ "/>
    <numFmt numFmtId="186" formatCode="#,##0_ "/>
    <numFmt numFmtId="187" formatCode="0_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 quotePrefix="1">
      <alignment horizontal="right"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 quotePrefix="1">
      <alignment horizontal="right"/>
    </xf>
    <xf numFmtId="0" fontId="6" fillId="0" borderId="0" xfId="0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4" xfId="0" applyNumberFormat="1" applyFont="1" applyFill="1" applyBorder="1" applyAlignment="1">
      <alignment/>
    </xf>
    <xf numFmtId="0" fontId="6" fillId="0" borderId="2" xfId="0" applyFont="1" applyFill="1" applyBorder="1" applyAlignment="1" quotePrefix="1">
      <alignment horizontal="right"/>
    </xf>
    <xf numFmtId="0" fontId="6" fillId="0" borderId="1" xfId="0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4" fontId="6" fillId="0" borderId="2" xfId="0" applyNumberFormat="1" applyFont="1" applyFill="1" applyBorder="1" applyAlignment="1">
      <alignment/>
    </xf>
    <xf numFmtId="0" fontId="6" fillId="0" borderId="4" xfId="0" applyFont="1" applyFill="1" applyBorder="1" applyAlignment="1" quotePrefix="1">
      <alignment horizontal="right"/>
    </xf>
    <xf numFmtId="0" fontId="6" fillId="0" borderId="1" xfId="0" applyFont="1" applyFill="1" applyBorder="1" applyAlignment="1">
      <alignment shrinkToFit="1"/>
    </xf>
    <xf numFmtId="4" fontId="6" fillId="0" borderId="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6" fillId="0" borderId="6" xfId="0" applyNumberFormat="1" applyFont="1" applyFill="1" applyBorder="1" applyAlignment="1">
      <alignment/>
    </xf>
    <xf numFmtId="4" fontId="6" fillId="0" borderId="6" xfId="0" applyNumberFormat="1" applyFont="1" applyFill="1" applyBorder="1" applyAlignment="1">
      <alignment/>
    </xf>
    <xf numFmtId="0" fontId="6" fillId="0" borderId="6" xfId="0" applyFont="1" applyFill="1" applyBorder="1" applyAlignment="1" quotePrefix="1">
      <alignment horizontal="right"/>
    </xf>
    <xf numFmtId="0" fontId="6" fillId="0" borderId="7" xfId="0" applyFont="1" applyFill="1" applyBorder="1" applyAlignment="1">
      <alignment/>
    </xf>
    <xf numFmtId="4" fontId="6" fillId="0" borderId="7" xfId="0" applyNumberFormat="1" applyFont="1" applyFill="1" applyBorder="1" applyAlignment="1">
      <alignment/>
    </xf>
    <xf numFmtId="0" fontId="6" fillId="0" borderId="8" xfId="0" applyFont="1" applyFill="1" applyBorder="1" applyAlignment="1" quotePrefix="1">
      <alignment horizontal="right"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 quotePrefix="1">
      <alignment horizontal="right"/>
    </xf>
    <xf numFmtId="0" fontId="6" fillId="0" borderId="10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6" fillId="2" borderId="4" xfId="0" applyNumberFormat="1" applyFon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3" fontId="6" fillId="2" borderId="6" xfId="0" applyNumberFormat="1" applyFont="1" applyFill="1" applyBorder="1" applyAlignment="1">
      <alignment/>
    </xf>
    <xf numFmtId="4" fontId="6" fillId="2" borderId="7" xfId="0" applyNumberFormat="1" applyFont="1" applyFill="1" applyBorder="1" applyAlignment="1">
      <alignment/>
    </xf>
    <xf numFmtId="4" fontId="6" fillId="2" borderId="4" xfId="0" applyNumberFormat="1" applyFont="1" applyFill="1" applyBorder="1" applyAlignment="1">
      <alignment/>
    </xf>
    <xf numFmtId="4" fontId="6" fillId="2" borderId="2" xfId="0" applyNumberFormat="1" applyFont="1" applyFill="1" applyBorder="1" applyAlignment="1">
      <alignment/>
    </xf>
    <xf numFmtId="4" fontId="6" fillId="2" borderId="6" xfId="0" applyNumberFormat="1" applyFont="1" applyFill="1" applyBorder="1" applyAlignment="1">
      <alignment/>
    </xf>
    <xf numFmtId="0" fontId="6" fillId="0" borderId="13" xfId="0" applyFont="1" applyFill="1" applyBorder="1" applyAlignment="1" quotePrefix="1">
      <alignment horizontal="right"/>
    </xf>
    <xf numFmtId="0" fontId="6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4" fontId="6" fillId="0" borderId="15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shrinkToFit="1"/>
    </xf>
    <xf numFmtId="0" fontId="10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 quotePrefix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0</xdr:rowOff>
    </xdr:from>
    <xdr:to>
      <xdr:col>4</xdr:col>
      <xdr:colOff>762000</xdr:colOff>
      <xdr:row>15</xdr:row>
      <xdr:rowOff>200025</xdr:rowOff>
    </xdr:to>
    <xdr:sp>
      <xdr:nvSpPr>
        <xdr:cNvPr id="1" name="Line 1"/>
        <xdr:cNvSpPr>
          <a:spLocks/>
        </xdr:cNvSpPr>
      </xdr:nvSpPr>
      <xdr:spPr>
        <a:xfrm>
          <a:off x="2447925" y="301942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762000</xdr:colOff>
      <xdr:row>25</xdr:row>
      <xdr:rowOff>200025</xdr:rowOff>
    </xdr:to>
    <xdr:sp>
      <xdr:nvSpPr>
        <xdr:cNvPr id="2" name="Line 2"/>
        <xdr:cNvSpPr>
          <a:spLocks/>
        </xdr:cNvSpPr>
      </xdr:nvSpPr>
      <xdr:spPr>
        <a:xfrm>
          <a:off x="2447925" y="501967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9525</xdr:rowOff>
    </xdr:from>
    <xdr:to>
      <xdr:col>5</xdr:col>
      <xdr:colOff>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2447925" y="7229475"/>
          <a:ext cx="771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48</xdr:row>
      <xdr:rowOff>0</xdr:rowOff>
    </xdr:from>
    <xdr:to>
      <xdr:col>5</xdr:col>
      <xdr:colOff>0</xdr:colOff>
      <xdr:row>48</xdr:row>
      <xdr:rowOff>200025</xdr:rowOff>
    </xdr:to>
    <xdr:sp>
      <xdr:nvSpPr>
        <xdr:cNvPr id="4" name="Line 4"/>
        <xdr:cNvSpPr>
          <a:spLocks/>
        </xdr:cNvSpPr>
      </xdr:nvSpPr>
      <xdr:spPr>
        <a:xfrm>
          <a:off x="2457450" y="9620250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762000</xdr:colOff>
      <xdr:row>23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5791200" y="461962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762000</xdr:colOff>
      <xdr:row>44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5791200" y="8820150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762000</xdr:colOff>
      <xdr:row>15</xdr:row>
      <xdr:rowOff>200025</xdr:rowOff>
    </xdr:to>
    <xdr:sp>
      <xdr:nvSpPr>
        <xdr:cNvPr id="7" name="Line 7"/>
        <xdr:cNvSpPr>
          <a:spLocks/>
        </xdr:cNvSpPr>
      </xdr:nvSpPr>
      <xdr:spPr>
        <a:xfrm>
          <a:off x="9001125" y="301942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762000</xdr:colOff>
      <xdr:row>44</xdr:row>
      <xdr:rowOff>200025</xdr:rowOff>
    </xdr:to>
    <xdr:sp>
      <xdr:nvSpPr>
        <xdr:cNvPr id="8" name="Line 8"/>
        <xdr:cNvSpPr>
          <a:spLocks/>
        </xdr:cNvSpPr>
      </xdr:nvSpPr>
      <xdr:spPr>
        <a:xfrm>
          <a:off x="9001125" y="8820150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762000</xdr:colOff>
      <xdr:row>13</xdr:row>
      <xdr:rowOff>200025</xdr:rowOff>
    </xdr:to>
    <xdr:sp>
      <xdr:nvSpPr>
        <xdr:cNvPr id="9" name="Line 9"/>
        <xdr:cNvSpPr>
          <a:spLocks/>
        </xdr:cNvSpPr>
      </xdr:nvSpPr>
      <xdr:spPr>
        <a:xfrm>
          <a:off x="12334875" y="261937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762000</xdr:colOff>
      <xdr:row>26</xdr:row>
      <xdr:rowOff>200025</xdr:rowOff>
    </xdr:to>
    <xdr:sp>
      <xdr:nvSpPr>
        <xdr:cNvPr id="10" name="Line 10"/>
        <xdr:cNvSpPr>
          <a:spLocks/>
        </xdr:cNvSpPr>
      </xdr:nvSpPr>
      <xdr:spPr>
        <a:xfrm>
          <a:off x="12334875" y="5219700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762000</xdr:colOff>
      <xdr:row>38</xdr:row>
      <xdr:rowOff>200025</xdr:rowOff>
    </xdr:to>
    <xdr:sp>
      <xdr:nvSpPr>
        <xdr:cNvPr id="11" name="Line 11"/>
        <xdr:cNvSpPr>
          <a:spLocks/>
        </xdr:cNvSpPr>
      </xdr:nvSpPr>
      <xdr:spPr>
        <a:xfrm>
          <a:off x="12334875" y="7620000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50</xdr:row>
      <xdr:rowOff>0</xdr:rowOff>
    </xdr:from>
    <xdr:to>
      <xdr:col>21</xdr:col>
      <xdr:colOff>762000</xdr:colOff>
      <xdr:row>50</xdr:row>
      <xdr:rowOff>219075</xdr:rowOff>
    </xdr:to>
    <xdr:sp>
      <xdr:nvSpPr>
        <xdr:cNvPr id="12" name="Line 12"/>
        <xdr:cNvSpPr>
          <a:spLocks/>
        </xdr:cNvSpPr>
      </xdr:nvSpPr>
      <xdr:spPr>
        <a:xfrm>
          <a:off x="12334875" y="10020300"/>
          <a:ext cx="7620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0</xdr:rowOff>
    </xdr:from>
    <xdr:to>
      <xdr:col>26</xdr:col>
      <xdr:colOff>685800</xdr:colOff>
      <xdr:row>13</xdr:row>
      <xdr:rowOff>200025</xdr:rowOff>
    </xdr:to>
    <xdr:sp>
      <xdr:nvSpPr>
        <xdr:cNvPr id="13" name="Line 13"/>
        <xdr:cNvSpPr>
          <a:spLocks/>
        </xdr:cNvSpPr>
      </xdr:nvSpPr>
      <xdr:spPr>
        <a:xfrm>
          <a:off x="15459075" y="2619375"/>
          <a:ext cx="6858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8"/>
  <sheetViews>
    <sheetView tabSelected="1" workbookViewId="0" topLeftCell="A1">
      <selection activeCell="D49" sqref="D49"/>
    </sheetView>
  </sheetViews>
  <sheetFormatPr defaultColWidth="9.00390625" defaultRowHeight="13.5"/>
  <cols>
    <col min="1" max="1" width="3.875" style="1" customWidth="1"/>
    <col min="2" max="2" width="9.00390625" style="1" customWidth="1"/>
    <col min="3" max="3" width="10.125" style="1" customWidth="1"/>
    <col min="4" max="4" width="9.125" style="1" customWidth="1"/>
    <col min="5" max="5" width="10.125" style="1" customWidth="1"/>
    <col min="6" max="6" width="1.625" style="1" customWidth="1"/>
    <col min="7" max="7" width="3.875" style="1" customWidth="1"/>
    <col min="8" max="8" width="9.00390625" style="1" customWidth="1"/>
    <col min="9" max="9" width="10.125" style="1" customWidth="1"/>
    <col min="10" max="10" width="9.125" style="1" customWidth="1"/>
    <col min="11" max="11" width="10.125" style="1" customWidth="1"/>
    <col min="12" max="12" width="3.875" style="1" customWidth="1"/>
    <col min="13" max="13" width="9.00390625" style="1" customWidth="1"/>
    <col min="14" max="14" width="10.125" style="1" customWidth="1"/>
    <col min="15" max="15" width="9.00390625" style="1" customWidth="1"/>
    <col min="16" max="16" width="10.125" style="1" customWidth="1"/>
    <col min="17" max="17" width="1.625" style="3" customWidth="1"/>
    <col min="18" max="18" width="3.875" style="1" customWidth="1"/>
    <col min="19" max="19" width="9.00390625" style="1" customWidth="1"/>
    <col min="20" max="20" width="10.125" style="1" customWidth="1"/>
    <col min="21" max="21" width="9.00390625" style="1" customWidth="1"/>
    <col min="22" max="22" width="10.125" style="1" bestFit="1" customWidth="1"/>
    <col min="23" max="23" width="3.875" style="1" customWidth="1"/>
    <col min="24" max="16384" width="9.00390625" style="1" customWidth="1"/>
  </cols>
  <sheetData>
    <row r="1" spans="1:27" ht="17.25">
      <c r="A1" s="70" t="s">
        <v>148</v>
      </c>
      <c r="B1" s="70"/>
      <c r="C1" s="70"/>
      <c r="D1" s="70"/>
      <c r="E1" s="51"/>
      <c r="F1" s="51"/>
      <c r="G1" s="51"/>
      <c r="H1" s="51"/>
      <c r="I1" s="51"/>
      <c r="J1" s="51"/>
      <c r="K1" s="51"/>
      <c r="L1" s="9"/>
      <c r="M1" s="9"/>
      <c r="N1" s="9"/>
      <c r="O1" s="9"/>
      <c r="P1" s="9"/>
      <c r="Q1" s="10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8" ht="15.7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3" t="s">
        <v>0</v>
      </c>
      <c r="M2" s="14"/>
      <c r="N2" s="14"/>
      <c r="O2" s="14"/>
      <c r="P2" s="14"/>
      <c r="Q2" s="15"/>
      <c r="R2" s="13" t="s">
        <v>1</v>
      </c>
      <c r="S2" s="14"/>
      <c r="T2" s="14"/>
      <c r="U2" s="14"/>
      <c r="V2" s="14"/>
      <c r="W2" s="64" t="s">
        <v>2</v>
      </c>
      <c r="X2" s="46"/>
      <c r="Y2" s="46"/>
      <c r="Z2" s="46"/>
      <c r="AA2" s="46"/>
      <c r="AB2" s="2"/>
    </row>
    <row r="3" spans="1:28" ht="15.75" customHeight="1">
      <c r="A3" s="63" t="s">
        <v>3</v>
      </c>
      <c r="B3" s="46"/>
      <c r="C3" s="16" t="s">
        <v>4</v>
      </c>
      <c r="D3" s="46"/>
      <c r="E3" s="46"/>
      <c r="F3" s="46"/>
      <c r="G3" s="64" t="s">
        <v>5</v>
      </c>
      <c r="H3" s="46"/>
      <c r="I3" s="46"/>
      <c r="J3" s="46"/>
      <c r="K3" s="46"/>
      <c r="L3" s="71" t="s">
        <v>6</v>
      </c>
      <c r="M3" s="72"/>
      <c r="N3" s="18" t="s">
        <v>7</v>
      </c>
      <c r="O3" s="17" t="s">
        <v>8</v>
      </c>
      <c r="P3" s="18" t="s">
        <v>9</v>
      </c>
      <c r="Q3" s="11"/>
      <c r="R3" s="71" t="s">
        <v>6</v>
      </c>
      <c r="S3" s="72"/>
      <c r="T3" s="18" t="s">
        <v>7</v>
      </c>
      <c r="U3" s="17" t="s">
        <v>8</v>
      </c>
      <c r="V3" s="18" t="s">
        <v>9</v>
      </c>
      <c r="W3" s="71" t="s">
        <v>6</v>
      </c>
      <c r="X3" s="79"/>
      <c r="Y3" s="18" t="s">
        <v>7</v>
      </c>
      <c r="Z3" s="17" t="s">
        <v>8</v>
      </c>
      <c r="AA3" s="18" t="s">
        <v>9</v>
      </c>
      <c r="AB3" s="2"/>
    </row>
    <row r="4" spans="1:28" ht="15.75" customHeight="1">
      <c r="A4" s="71" t="s">
        <v>10</v>
      </c>
      <c r="B4" s="72"/>
      <c r="C4" s="18" t="s">
        <v>7</v>
      </c>
      <c r="D4" s="17" t="s">
        <v>8</v>
      </c>
      <c r="E4" s="18" t="s">
        <v>9</v>
      </c>
      <c r="F4" s="46"/>
      <c r="G4" s="71" t="s">
        <v>6</v>
      </c>
      <c r="H4" s="72"/>
      <c r="I4" s="18" t="s">
        <v>7</v>
      </c>
      <c r="J4" s="18" t="s">
        <v>8</v>
      </c>
      <c r="K4" s="18" t="s">
        <v>9</v>
      </c>
      <c r="L4" s="38" t="s">
        <v>11</v>
      </c>
      <c r="M4" s="39" t="s">
        <v>12</v>
      </c>
      <c r="N4" s="52">
        <v>115449</v>
      </c>
      <c r="O4" s="53">
        <v>94.92</v>
      </c>
      <c r="P4" s="23">
        <f aca="true" t="shared" si="0" ref="P4:P15">+N4/O4</f>
        <v>1216.276864728192</v>
      </c>
      <c r="Q4" s="22"/>
      <c r="R4" s="38" t="s">
        <v>11</v>
      </c>
      <c r="S4" s="39" t="s">
        <v>13</v>
      </c>
      <c r="T4" s="52">
        <v>194737</v>
      </c>
      <c r="U4" s="53">
        <v>30.36</v>
      </c>
      <c r="V4" s="23">
        <f aca="true" t="shared" si="1" ref="V4:V13">+T4/U4</f>
        <v>6414.262187088274</v>
      </c>
      <c r="W4" s="38" t="s">
        <v>11</v>
      </c>
      <c r="X4" s="39" t="s">
        <v>14</v>
      </c>
      <c r="Y4" s="21">
        <v>81748</v>
      </c>
      <c r="Z4" s="22">
        <v>29</v>
      </c>
      <c r="AA4" s="23">
        <f aca="true" t="shared" si="2" ref="AA4:AA13">+Y4/Z4</f>
        <v>2818.896551724138</v>
      </c>
      <c r="AB4" s="2"/>
    </row>
    <row r="5" spans="1:28" ht="15.75" customHeight="1">
      <c r="A5" s="19" t="s">
        <v>11</v>
      </c>
      <c r="B5" s="20" t="s">
        <v>15</v>
      </c>
      <c r="C5" s="52">
        <v>184584</v>
      </c>
      <c r="D5" s="53">
        <v>46.42</v>
      </c>
      <c r="E5" s="23">
        <f aca="true" t="shared" si="3" ref="E5:E15">+C5/D5</f>
        <v>3976.389487289961</v>
      </c>
      <c r="F5" s="46"/>
      <c r="G5" s="19" t="s">
        <v>11</v>
      </c>
      <c r="H5" s="20" t="s">
        <v>16</v>
      </c>
      <c r="I5" s="52">
        <v>255177</v>
      </c>
      <c r="J5" s="58">
        <v>33.27</v>
      </c>
      <c r="K5" s="23">
        <f aca="true" t="shared" si="4" ref="K5:K23">+I5/J5</f>
        <v>7669.882777276825</v>
      </c>
      <c r="L5" s="40" t="s">
        <v>17</v>
      </c>
      <c r="M5" s="41" t="s">
        <v>18</v>
      </c>
      <c r="N5" s="54">
        <v>76806</v>
      </c>
      <c r="O5" s="55">
        <v>7.11</v>
      </c>
      <c r="P5" s="28">
        <f t="shared" si="0"/>
        <v>10802.53164556962</v>
      </c>
      <c r="Q5" s="22"/>
      <c r="R5" s="40" t="s">
        <v>17</v>
      </c>
      <c r="S5" s="41" t="s">
        <v>19</v>
      </c>
      <c r="T5" s="54">
        <v>119942</v>
      </c>
      <c r="U5" s="55">
        <v>32.4</v>
      </c>
      <c r="V5" s="28">
        <f t="shared" si="1"/>
        <v>3701.9135802469136</v>
      </c>
      <c r="W5" s="40" t="s">
        <v>17</v>
      </c>
      <c r="X5" s="41" t="s">
        <v>12</v>
      </c>
      <c r="Y5" s="26">
        <v>129128</v>
      </c>
      <c r="Z5" s="27">
        <v>16.93</v>
      </c>
      <c r="AA5" s="28">
        <f t="shared" si="2"/>
        <v>7627.170702894271</v>
      </c>
      <c r="AB5" s="2"/>
    </row>
    <row r="6" spans="1:28" ht="15.75" customHeight="1">
      <c r="A6" s="24" t="s">
        <v>17</v>
      </c>
      <c r="B6" s="25" t="s">
        <v>12</v>
      </c>
      <c r="C6" s="54">
        <v>264480</v>
      </c>
      <c r="D6" s="55">
        <v>63.48</v>
      </c>
      <c r="E6" s="28">
        <f t="shared" si="3"/>
        <v>4166.351606805293</v>
      </c>
      <c r="F6" s="46"/>
      <c r="G6" s="24" t="s">
        <v>17</v>
      </c>
      <c r="H6" s="25" t="s">
        <v>20</v>
      </c>
      <c r="I6" s="54">
        <v>211938</v>
      </c>
      <c r="J6" s="59">
        <v>23.96</v>
      </c>
      <c r="K6" s="28">
        <f t="shared" si="4"/>
        <v>8845.492487479132</v>
      </c>
      <c r="L6" s="38" t="s">
        <v>21</v>
      </c>
      <c r="M6" s="42" t="s">
        <v>22</v>
      </c>
      <c r="N6" s="52">
        <v>155489</v>
      </c>
      <c r="O6" s="53">
        <v>246.88</v>
      </c>
      <c r="P6" s="23">
        <f t="shared" si="0"/>
        <v>629.8161049902787</v>
      </c>
      <c r="Q6" s="22"/>
      <c r="R6" s="38" t="s">
        <v>21</v>
      </c>
      <c r="S6" s="42" t="s">
        <v>23</v>
      </c>
      <c r="T6" s="52">
        <v>106505</v>
      </c>
      <c r="U6" s="53">
        <v>14.52</v>
      </c>
      <c r="V6" s="23">
        <f t="shared" si="1"/>
        <v>7335.055096418733</v>
      </c>
      <c r="W6" s="38" t="s">
        <v>21</v>
      </c>
      <c r="X6" s="42" t="s">
        <v>24</v>
      </c>
      <c r="Y6" s="21">
        <v>105219</v>
      </c>
      <c r="Z6" s="22">
        <v>12.78</v>
      </c>
      <c r="AA6" s="23">
        <f t="shared" si="2"/>
        <v>8233.098591549297</v>
      </c>
      <c r="AB6" s="2"/>
    </row>
    <row r="7" spans="1:28" ht="15.75" customHeight="1">
      <c r="A7" s="29" t="s">
        <v>21</v>
      </c>
      <c r="B7" s="20" t="s">
        <v>25</v>
      </c>
      <c r="C7" s="52">
        <v>249950</v>
      </c>
      <c r="D7" s="53">
        <v>57.13</v>
      </c>
      <c r="E7" s="23">
        <f t="shared" si="3"/>
        <v>4375.109399614913</v>
      </c>
      <c r="F7" s="46"/>
      <c r="G7" s="29" t="s">
        <v>21</v>
      </c>
      <c r="H7" s="20" t="s">
        <v>14</v>
      </c>
      <c r="I7" s="52">
        <v>79958</v>
      </c>
      <c r="J7" s="58">
        <v>7.02</v>
      </c>
      <c r="K7" s="23">
        <f t="shared" si="4"/>
        <v>11390.028490028491</v>
      </c>
      <c r="L7" s="40" t="s">
        <v>26</v>
      </c>
      <c r="M7" s="41" t="s">
        <v>27</v>
      </c>
      <c r="N7" s="54">
        <v>92974</v>
      </c>
      <c r="O7" s="55">
        <v>7.38</v>
      </c>
      <c r="P7" s="28">
        <f t="shared" si="0"/>
        <v>12598.10298102981</v>
      </c>
      <c r="Q7" s="22"/>
      <c r="R7" s="40" t="s">
        <v>26</v>
      </c>
      <c r="S7" s="41" t="s">
        <v>28</v>
      </c>
      <c r="T7" s="54">
        <v>100242</v>
      </c>
      <c r="U7" s="55">
        <v>11.48</v>
      </c>
      <c r="V7" s="28">
        <f t="shared" si="1"/>
        <v>8731.881533101045</v>
      </c>
      <c r="W7" s="40" t="s">
        <v>26</v>
      </c>
      <c r="X7" s="41" t="s">
        <v>29</v>
      </c>
      <c r="Y7" s="26">
        <v>150085</v>
      </c>
      <c r="Z7" s="27">
        <v>30.64</v>
      </c>
      <c r="AA7" s="28">
        <f t="shared" si="2"/>
        <v>4898.335509138381</v>
      </c>
      <c r="AB7" s="2"/>
    </row>
    <row r="8" spans="1:28" ht="15.75" customHeight="1">
      <c r="A8" s="24" t="s">
        <v>26</v>
      </c>
      <c r="B8" s="25" t="s">
        <v>30</v>
      </c>
      <c r="C8" s="54">
        <v>199047</v>
      </c>
      <c r="D8" s="55">
        <v>34.58</v>
      </c>
      <c r="E8" s="28">
        <f t="shared" si="3"/>
        <v>5756.130711393869</v>
      </c>
      <c r="F8" s="46"/>
      <c r="G8" s="24" t="s">
        <v>26</v>
      </c>
      <c r="H8" s="25" t="s">
        <v>31</v>
      </c>
      <c r="I8" s="54">
        <v>121599</v>
      </c>
      <c r="J8" s="59">
        <v>20.61</v>
      </c>
      <c r="K8" s="28">
        <f t="shared" si="4"/>
        <v>5900</v>
      </c>
      <c r="L8" s="38" t="s">
        <v>32</v>
      </c>
      <c r="M8" s="42" t="s">
        <v>33</v>
      </c>
      <c r="N8" s="52">
        <v>41231</v>
      </c>
      <c r="O8" s="53">
        <v>7.46</v>
      </c>
      <c r="P8" s="23">
        <f t="shared" si="0"/>
        <v>5526.9436997319035</v>
      </c>
      <c r="Q8" s="22"/>
      <c r="R8" s="38" t="s">
        <v>32</v>
      </c>
      <c r="S8" s="42" t="s">
        <v>34</v>
      </c>
      <c r="T8" s="52">
        <v>170562</v>
      </c>
      <c r="U8" s="53">
        <v>28.91</v>
      </c>
      <c r="V8" s="23">
        <f t="shared" si="1"/>
        <v>5899.757869249394</v>
      </c>
      <c r="W8" s="38" t="s">
        <v>32</v>
      </c>
      <c r="X8" s="42" t="s">
        <v>15</v>
      </c>
      <c r="Y8" s="21">
        <v>87921</v>
      </c>
      <c r="Z8" s="22">
        <v>8.38</v>
      </c>
      <c r="AA8" s="23">
        <f t="shared" si="2"/>
        <v>10491.766109785201</v>
      </c>
      <c r="AB8" s="2"/>
    </row>
    <row r="9" spans="1:28" ht="15.75" customHeight="1">
      <c r="A9" s="29" t="s">
        <v>32</v>
      </c>
      <c r="B9" s="20" t="s">
        <v>35</v>
      </c>
      <c r="C9" s="52">
        <v>204770</v>
      </c>
      <c r="D9" s="53">
        <v>46.35</v>
      </c>
      <c r="E9" s="23">
        <f t="shared" si="3"/>
        <v>4417.907227615965</v>
      </c>
      <c r="F9" s="46"/>
      <c r="G9" s="29" t="s">
        <v>32</v>
      </c>
      <c r="H9" s="20" t="s">
        <v>36</v>
      </c>
      <c r="I9" s="52">
        <v>193487</v>
      </c>
      <c r="J9" s="58">
        <v>12.63</v>
      </c>
      <c r="K9" s="23">
        <f t="shared" si="4"/>
        <v>15319.635787806808</v>
      </c>
      <c r="L9" s="40" t="s">
        <v>37</v>
      </c>
      <c r="M9" s="41" t="s">
        <v>38</v>
      </c>
      <c r="N9" s="54">
        <v>69650</v>
      </c>
      <c r="O9" s="55">
        <v>6.82</v>
      </c>
      <c r="P9" s="28">
        <f t="shared" si="0"/>
        <v>10212.609970674486</v>
      </c>
      <c r="Q9" s="22"/>
      <c r="R9" s="40" t="s">
        <v>37</v>
      </c>
      <c r="S9" s="41" t="s">
        <v>39</v>
      </c>
      <c r="T9" s="54">
        <v>226753</v>
      </c>
      <c r="U9" s="55">
        <v>28.02</v>
      </c>
      <c r="V9" s="28">
        <f t="shared" si="1"/>
        <v>8092.541042112776</v>
      </c>
      <c r="W9" s="40" t="s">
        <v>37</v>
      </c>
      <c r="X9" s="41" t="s">
        <v>40</v>
      </c>
      <c r="Y9" s="26">
        <v>91587</v>
      </c>
      <c r="Z9" s="27">
        <v>18.6</v>
      </c>
      <c r="AA9" s="28">
        <f t="shared" si="2"/>
        <v>4924.032258064516</v>
      </c>
      <c r="AB9" s="2"/>
    </row>
    <row r="10" spans="1:28" ht="15.75" customHeight="1">
      <c r="A10" s="24" t="s">
        <v>37</v>
      </c>
      <c r="B10" s="25" t="s">
        <v>36</v>
      </c>
      <c r="C10" s="54">
        <v>154107</v>
      </c>
      <c r="D10" s="55">
        <v>657.23</v>
      </c>
      <c r="E10" s="28">
        <f t="shared" si="3"/>
        <v>234.47955814555027</v>
      </c>
      <c r="F10" s="46"/>
      <c r="G10" s="24" t="s">
        <v>37</v>
      </c>
      <c r="H10" s="30" t="s">
        <v>41</v>
      </c>
      <c r="I10" s="54">
        <v>202453</v>
      </c>
      <c r="J10" s="59">
        <v>21.91</v>
      </c>
      <c r="K10" s="28">
        <f t="shared" si="4"/>
        <v>9240.209949794615</v>
      </c>
      <c r="L10" s="38" t="s">
        <v>42</v>
      </c>
      <c r="M10" s="42" t="s">
        <v>36</v>
      </c>
      <c r="N10" s="52">
        <v>91390</v>
      </c>
      <c r="O10" s="53">
        <v>15.78</v>
      </c>
      <c r="P10" s="23">
        <f t="shared" si="0"/>
        <v>5791.508238276299</v>
      </c>
      <c r="Q10" s="22"/>
      <c r="R10" s="38" t="s">
        <v>42</v>
      </c>
      <c r="S10" s="42" t="s">
        <v>12</v>
      </c>
      <c r="T10" s="52">
        <v>225111</v>
      </c>
      <c r="U10" s="53">
        <v>240.31</v>
      </c>
      <c r="V10" s="23">
        <f t="shared" si="1"/>
        <v>936.7525279846865</v>
      </c>
      <c r="W10" s="38" t="s">
        <v>42</v>
      </c>
      <c r="X10" s="42" t="s">
        <v>43</v>
      </c>
      <c r="Y10" s="21">
        <v>137595</v>
      </c>
      <c r="Z10" s="22">
        <v>11.54</v>
      </c>
      <c r="AA10" s="23">
        <f t="shared" si="2"/>
        <v>11923.310225303294</v>
      </c>
      <c r="AB10" s="2"/>
    </row>
    <row r="11" spans="1:28" ht="15.75" customHeight="1">
      <c r="A11" s="29" t="s">
        <v>42</v>
      </c>
      <c r="B11" s="20" t="s">
        <v>14</v>
      </c>
      <c r="C11" s="52">
        <v>203381</v>
      </c>
      <c r="D11" s="53">
        <v>74.93</v>
      </c>
      <c r="E11" s="23">
        <f t="shared" si="3"/>
        <v>2714.279994661684</v>
      </c>
      <c r="F11" s="46"/>
      <c r="G11" s="29" t="s">
        <v>42</v>
      </c>
      <c r="H11" s="20" t="s">
        <v>44</v>
      </c>
      <c r="I11" s="52">
        <v>163411</v>
      </c>
      <c r="J11" s="58">
        <v>19.24</v>
      </c>
      <c r="K11" s="23">
        <f t="shared" si="4"/>
        <v>8493.29521829522</v>
      </c>
      <c r="L11" s="40" t="s">
        <v>45</v>
      </c>
      <c r="M11" s="41" t="s">
        <v>46</v>
      </c>
      <c r="N11" s="54">
        <v>181573</v>
      </c>
      <c r="O11" s="55">
        <v>74.27</v>
      </c>
      <c r="P11" s="28">
        <f t="shared" si="0"/>
        <v>2444.769085768143</v>
      </c>
      <c r="Q11" s="22"/>
      <c r="R11" s="40" t="s">
        <v>45</v>
      </c>
      <c r="S11" s="41" t="s">
        <v>15</v>
      </c>
      <c r="T11" s="54">
        <v>102122</v>
      </c>
      <c r="U11" s="55">
        <v>25.9</v>
      </c>
      <c r="V11" s="28">
        <f t="shared" si="1"/>
        <v>3942.934362934363</v>
      </c>
      <c r="W11" s="40" t="s">
        <v>45</v>
      </c>
      <c r="X11" s="41" t="s">
        <v>36</v>
      </c>
      <c r="Y11" s="26">
        <v>164664</v>
      </c>
      <c r="Z11" s="27">
        <v>13.9</v>
      </c>
      <c r="AA11" s="28">
        <f t="shared" si="2"/>
        <v>11846.330935251799</v>
      </c>
      <c r="AB11" s="2"/>
    </row>
    <row r="12" spans="1:28" ht="15.75" customHeight="1">
      <c r="A12" s="24" t="s">
        <v>45</v>
      </c>
      <c r="B12" s="25" t="s">
        <v>47</v>
      </c>
      <c r="C12" s="54">
        <v>129440</v>
      </c>
      <c r="D12" s="55">
        <v>24.38</v>
      </c>
      <c r="E12" s="28">
        <f t="shared" si="3"/>
        <v>5309.269893355209</v>
      </c>
      <c r="F12" s="46"/>
      <c r="G12" s="24" t="s">
        <v>45</v>
      </c>
      <c r="H12" s="25" t="s">
        <v>48</v>
      </c>
      <c r="I12" s="54">
        <v>205105</v>
      </c>
      <c r="J12" s="59">
        <v>31</v>
      </c>
      <c r="K12" s="28">
        <f t="shared" si="4"/>
        <v>6616.290322580645</v>
      </c>
      <c r="L12" s="38" t="s">
        <v>49</v>
      </c>
      <c r="M12" s="42" t="s">
        <v>50</v>
      </c>
      <c r="N12" s="52">
        <v>277404</v>
      </c>
      <c r="O12" s="53">
        <v>61.62</v>
      </c>
      <c r="P12" s="23">
        <f t="shared" si="0"/>
        <v>4501.850048685492</v>
      </c>
      <c r="Q12" s="22"/>
      <c r="R12" s="61" t="s">
        <v>49</v>
      </c>
      <c r="S12" s="62" t="s">
        <v>14</v>
      </c>
      <c r="T12" s="56">
        <v>237696</v>
      </c>
      <c r="U12" s="57">
        <v>137.82</v>
      </c>
      <c r="V12" s="34">
        <f t="shared" si="1"/>
        <v>1724.6843709185896</v>
      </c>
      <c r="W12" s="61" t="s">
        <v>49</v>
      </c>
      <c r="X12" s="62" t="s">
        <v>51</v>
      </c>
      <c r="Y12" s="33">
        <v>103048</v>
      </c>
      <c r="Z12" s="37">
        <v>26.56</v>
      </c>
      <c r="AA12" s="34">
        <f t="shared" si="2"/>
        <v>3879.819277108434</v>
      </c>
      <c r="AB12" s="2"/>
    </row>
    <row r="13" spans="1:28" ht="15.75" customHeight="1">
      <c r="A13" s="29" t="s">
        <v>49</v>
      </c>
      <c r="B13" s="20" t="s">
        <v>52</v>
      </c>
      <c r="C13" s="52">
        <v>137173</v>
      </c>
      <c r="D13" s="53">
        <v>56.92</v>
      </c>
      <c r="E13" s="23">
        <f t="shared" si="3"/>
        <v>2409.9262122276878</v>
      </c>
      <c r="F13" s="46"/>
      <c r="G13" s="29" t="s">
        <v>49</v>
      </c>
      <c r="H13" s="20" t="s">
        <v>53</v>
      </c>
      <c r="I13" s="52">
        <v>297802</v>
      </c>
      <c r="J13" s="58">
        <v>31.3</v>
      </c>
      <c r="K13" s="23">
        <f t="shared" si="4"/>
        <v>9514.44089456869</v>
      </c>
      <c r="L13" s="40" t="s">
        <v>54</v>
      </c>
      <c r="M13" s="41" t="s">
        <v>55</v>
      </c>
      <c r="N13" s="54">
        <v>132288</v>
      </c>
      <c r="O13" s="55">
        <v>28.78</v>
      </c>
      <c r="P13" s="28">
        <f t="shared" si="0"/>
        <v>4596.525364836692</v>
      </c>
      <c r="Q13" s="65"/>
      <c r="R13" s="73" t="s">
        <v>56</v>
      </c>
      <c r="S13" s="77"/>
      <c r="T13" s="33">
        <f>SUM(T4:T12)</f>
        <v>1483670</v>
      </c>
      <c r="U13" s="34">
        <f>SUM(U4:U12)</f>
        <v>549.72</v>
      </c>
      <c r="V13" s="45">
        <f t="shared" si="1"/>
        <v>2698.9558320599576</v>
      </c>
      <c r="W13" s="73" t="s">
        <v>56</v>
      </c>
      <c r="X13" s="80"/>
      <c r="Y13" s="33">
        <f>SUM(Y4:Y12)</f>
        <v>1050995</v>
      </c>
      <c r="Z13" s="34">
        <f>SUM(Z4:Z12)</f>
        <v>168.32999999999998</v>
      </c>
      <c r="AA13" s="45">
        <f t="shared" si="2"/>
        <v>6243.658290263174</v>
      </c>
      <c r="AB13" s="2"/>
    </row>
    <row r="14" spans="1:28" ht="15.75" customHeight="1">
      <c r="A14" s="24" t="s">
        <v>54</v>
      </c>
      <c r="B14" s="25" t="s">
        <v>57</v>
      </c>
      <c r="C14" s="54">
        <v>110969</v>
      </c>
      <c r="D14" s="55">
        <v>59.7</v>
      </c>
      <c r="E14" s="28">
        <f t="shared" si="3"/>
        <v>1858.7772194304857</v>
      </c>
      <c r="F14" s="46"/>
      <c r="G14" s="24" t="s">
        <v>54</v>
      </c>
      <c r="H14" s="25" t="s">
        <v>58</v>
      </c>
      <c r="I14" s="54">
        <v>255673</v>
      </c>
      <c r="J14" s="59">
        <v>35.77</v>
      </c>
      <c r="K14" s="28">
        <f t="shared" si="4"/>
        <v>7147.69359798714</v>
      </c>
      <c r="L14" s="61" t="s">
        <v>59</v>
      </c>
      <c r="M14" s="62" t="s">
        <v>60</v>
      </c>
      <c r="N14" s="56">
        <v>152118</v>
      </c>
      <c r="O14" s="57">
        <v>59.2</v>
      </c>
      <c r="P14" s="34">
        <f t="shared" si="0"/>
        <v>2569.560810810811</v>
      </c>
      <c r="Q14" s="22"/>
      <c r="R14" s="75" t="s">
        <v>61</v>
      </c>
      <c r="S14" s="76"/>
      <c r="T14" s="26">
        <f>T13/9</f>
        <v>164852.22222222222</v>
      </c>
      <c r="U14" s="28">
        <f>U13/9</f>
        <v>61.080000000000005</v>
      </c>
      <c r="V14" s="31"/>
      <c r="W14" s="75" t="s">
        <v>61</v>
      </c>
      <c r="X14" s="76"/>
      <c r="Y14" s="26">
        <f>Y13/9</f>
        <v>116777.22222222222</v>
      </c>
      <c r="Z14" s="28">
        <f>Z13/9</f>
        <v>18.703333333333333</v>
      </c>
      <c r="AA14" s="31"/>
      <c r="AB14" s="2"/>
    </row>
    <row r="15" spans="1:28" ht="15.75" customHeight="1">
      <c r="A15" s="73" t="s">
        <v>56</v>
      </c>
      <c r="B15" s="74"/>
      <c r="C15" s="26">
        <f>SUM(C5:C14)</f>
        <v>1837901</v>
      </c>
      <c r="D15" s="31">
        <f>SUM(D5:D14)</f>
        <v>1121.1200000000001</v>
      </c>
      <c r="E15" s="28">
        <f t="shared" si="3"/>
        <v>1639.3436920222632</v>
      </c>
      <c r="F15" s="46"/>
      <c r="G15" s="29" t="s">
        <v>59</v>
      </c>
      <c r="H15" s="20" t="s">
        <v>62</v>
      </c>
      <c r="I15" s="52">
        <v>220975</v>
      </c>
      <c r="J15" s="58">
        <v>19.91</v>
      </c>
      <c r="K15" s="23">
        <f t="shared" si="4"/>
        <v>11098.694123556003</v>
      </c>
      <c r="L15" s="73" t="s">
        <v>56</v>
      </c>
      <c r="M15" s="77"/>
      <c r="N15" s="33">
        <f>SUM(N4:N14)</f>
        <v>1386372</v>
      </c>
      <c r="O15" s="34">
        <f>SUM(O4:O14)</f>
        <v>610.2199999999999</v>
      </c>
      <c r="P15" s="45">
        <f t="shared" si="0"/>
        <v>2271.9216020451645</v>
      </c>
      <c r="Q15" s="66"/>
      <c r="R15" s="46"/>
      <c r="S15" s="46"/>
      <c r="T15" s="46"/>
      <c r="U15" s="46"/>
      <c r="V15" s="46"/>
      <c r="W15" s="46" t="s">
        <v>63</v>
      </c>
      <c r="X15" s="49"/>
      <c r="Y15" s="49"/>
      <c r="Z15" s="49"/>
      <c r="AA15" s="49"/>
      <c r="AB15" s="2"/>
    </row>
    <row r="16" spans="1:27" ht="15.75" customHeight="1">
      <c r="A16" s="75" t="s">
        <v>61</v>
      </c>
      <c r="B16" s="76"/>
      <c r="C16" s="26">
        <f>C15/10</f>
        <v>183790.1</v>
      </c>
      <c r="D16" s="28">
        <f>D15/10</f>
        <v>112.11200000000001</v>
      </c>
      <c r="E16" s="31"/>
      <c r="F16" s="46"/>
      <c r="G16" s="24" t="s">
        <v>64</v>
      </c>
      <c r="H16" s="25" t="s">
        <v>65</v>
      </c>
      <c r="I16" s="54">
        <v>254028</v>
      </c>
      <c r="J16" s="59">
        <v>32.88</v>
      </c>
      <c r="K16" s="28">
        <f t="shared" si="4"/>
        <v>7725.9124087591235</v>
      </c>
      <c r="L16" s="75" t="s">
        <v>61</v>
      </c>
      <c r="M16" s="76"/>
      <c r="N16" s="26">
        <f>N15/11</f>
        <v>126033.81818181818</v>
      </c>
      <c r="O16" s="28">
        <f>O15/11</f>
        <v>55.47454545454545</v>
      </c>
      <c r="P16" s="31"/>
      <c r="Q16" s="22"/>
      <c r="R16" s="64" t="s">
        <v>66</v>
      </c>
      <c r="S16" s="46"/>
      <c r="T16" s="46"/>
      <c r="U16" s="46"/>
      <c r="V16" s="46"/>
      <c r="W16" s="32"/>
      <c r="X16" s="32"/>
      <c r="Y16" s="32"/>
      <c r="Z16" s="32"/>
      <c r="AA16" s="32"/>
    </row>
    <row r="17" spans="1:27" ht="15.75" customHeight="1">
      <c r="A17" s="46"/>
      <c r="B17" s="46"/>
      <c r="C17" s="46"/>
      <c r="D17" s="46"/>
      <c r="E17" s="46"/>
      <c r="F17" s="46"/>
      <c r="G17" s="29" t="s">
        <v>67</v>
      </c>
      <c r="H17" s="20" t="s">
        <v>51</v>
      </c>
      <c r="I17" s="52">
        <v>165034</v>
      </c>
      <c r="J17" s="58">
        <v>25.44</v>
      </c>
      <c r="K17" s="23">
        <f t="shared" si="4"/>
        <v>6487.1855345911945</v>
      </c>
      <c r="L17" s="46"/>
      <c r="M17" s="46"/>
      <c r="N17" s="46"/>
      <c r="O17" s="46"/>
      <c r="P17" s="46"/>
      <c r="Q17" s="67"/>
      <c r="R17" s="71" t="s">
        <v>6</v>
      </c>
      <c r="S17" s="72"/>
      <c r="T17" s="18" t="s">
        <v>7</v>
      </c>
      <c r="U17" s="18" t="s">
        <v>8</v>
      </c>
      <c r="V17" s="43" t="s">
        <v>9</v>
      </c>
      <c r="W17" s="32"/>
      <c r="X17" s="32"/>
      <c r="Y17" s="32"/>
      <c r="Z17" s="32"/>
      <c r="AA17" s="32"/>
    </row>
    <row r="18" spans="1:27" ht="15.75" customHeight="1">
      <c r="A18" s="64" t="s">
        <v>68</v>
      </c>
      <c r="B18" s="46"/>
      <c r="C18" s="46"/>
      <c r="D18" s="46"/>
      <c r="E18" s="46"/>
      <c r="F18" s="46"/>
      <c r="G18" s="24" t="s">
        <v>69</v>
      </c>
      <c r="H18" s="25" t="s">
        <v>70</v>
      </c>
      <c r="I18" s="54">
        <v>123282</v>
      </c>
      <c r="J18" s="59">
        <v>17.07</v>
      </c>
      <c r="K18" s="28">
        <f t="shared" si="4"/>
        <v>7222.144112478031</v>
      </c>
      <c r="L18" s="64" t="s">
        <v>71</v>
      </c>
      <c r="M18" s="46"/>
      <c r="N18" s="46"/>
      <c r="O18" s="46"/>
      <c r="P18" s="46"/>
      <c r="Q18" s="66"/>
      <c r="R18" s="19" t="s">
        <v>11</v>
      </c>
      <c r="S18" s="20" t="s">
        <v>31</v>
      </c>
      <c r="T18" s="52">
        <v>117984</v>
      </c>
      <c r="U18" s="58">
        <v>15.34</v>
      </c>
      <c r="V18" s="44">
        <f aca="true" t="shared" si="5" ref="V18:V26">+T18/U18</f>
        <v>7691.264667535854</v>
      </c>
      <c r="W18" s="32"/>
      <c r="X18" s="32"/>
      <c r="Y18" s="32"/>
      <c r="Z18" s="32"/>
      <c r="AA18" s="32"/>
    </row>
    <row r="19" spans="1:27" ht="15.75" customHeight="1">
      <c r="A19" s="71" t="s">
        <v>10</v>
      </c>
      <c r="B19" s="72"/>
      <c r="C19" s="18" t="s">
        <v>7</v>
      </c>
      <c r="D19" s="17" t="s">
        <v>8</v>
      </c>
      <c r="E19" s="18" t="s">
        <v>9</v>
      </c>
      <c r="F19" s="46"/>
      <c r="G19" s="29" t="s">
        <v>72</v>
      </c>
      <c r="H19" s="20" t="s">
        <v>73</v>
      </c>
      <c r="I19" s="52">
        <v>120399</v>
      </c>
      <c r="J19" s="58">
        <v>18.48</v>
      </c>
      <c r="K19" s="23">
        <f t="shared" si="4"/>
        <v>6515.097402597403</v>
      </c>
      <c r="L19" s="71" t="s">
        <v>6</v>
      </c>
      <c r="M19" s="72"/>
      <c r="N19" s="18" t="s">
        <v>7</v>
      </c>
      <c r="O19" s="18" t="s">
        <v>8</v>
      </c>
      <c r="P19" s="43" t="s">
        <v>9</v>
      </c>
      <c r="Q19" s="22"/>
      <c r="R19" s="24" t="s">
        <v>17</v>
      </c>
      <c r="S19" s="25" t="s">
        <v>25</v>
      </c>
      <c r="T19" s="54">
        <v>121243</v>
      </c>
      <c r="U19" s="59">
        <v>39.38</v>
      </c>
      <c r="V19" s="31">
        <f t="shared" si="5"/>
        <v>3078.7963433214827</v>
      </c>
      <c r="W19" s="32"/>
      <c r="X19" s="32"/>
      <c r="Y19" s="32"/>
      <c r="Z19" s="32"/>
      <c r="AA19" s="32"/>
    </row>
    <row r="20" spans="1:27" ht="15.75" customHeight="1">
      <c r="A20" s="19" t="s">
        <v>11</v>
      </c>
      <c r="B20" s="20" t="s">
        <v>74</v>
      </c>
      <c r="C20" s="52">
        <v>265031</v>
      </c>
      <c r="D20" s="53">
        <v>302.28</v>
      </c>
      <c r="E20" s="23">
        <f aca="true" t="shared" si="6" ref="E20:E25">+C20/D20</f>
        <v>876.7731904194787</v>
      </c>
      <c r="F20" s="46"/>
      <c r="G20" s="24" t="s">
        <v>75</v>
      </c>
      <c r="H20" s="25" t="s">
        <v>76</v>
      </c>
      <c r="I20" s="54">
        <v>149460</v>
      </c>
      <c r="J20" s="59">
        <v>23.55</v>
      </c>
      <c r="K20" s="28">
        <f t="shared" si="4"/>
        <v>6346.496815286624</v>
      </c>
      <c r="L20" s="19" t="s">
        <v>11</v>
      </c>
      <c r="M20" s="20" t="s">
        <v>77</v>
      </c>
      <c r="N20" s="52">
        <v>94858</v>
      </c>
      <c r="O20" s="58">
        <v>6.05</v>
      </c>
      <c r="P20" s="44">
        <f aca="true" t="shared" si="7" ref="P20:P44">+N20/O20</f>
        <v>15679.008264462811</v>
      </c>
      <c r="Q20" s="22"/>
      <c r="R20" s="29" t="s">
        <v>21</v>
      </c>
      <c r="S20" s="20" t="s">
        <v>36</v>
      </c>
      <c r="T20" s="52">
        <v>133521</v>
      </c>
      <c r="U20" s="58">
        <v>26.07</v>
      </c>
      <c r="V20" s="44">
        <f t="shared" si="5"/>
        <v>5121.6340621403915</v>
      </c>
      <c r="W20" s="32"/>
      <c r="X20" s="32"/>
      <c r="Y20" s="32"/>
      <c r="Z20" s="32"/>
      <c r="AA20" s="32"/>
    </row>
    <row r="21" spans="1:27" ht="15.75" customHeight="1">
      <c r="A21" s="24" t="s">
        <v>17</v>
      </c>
      <c r="B21" s="25" t="s">
        <v>78</v>
      </c>
      <c r="C21" s="54">
        <v>173926</v>
      </c>
      <c r="D21" s="55">
        <v>58.09</v>
      </c>
      <c r="E21" s="28">
        <f t="shared" si="6"/>
        <v>2994.0781545877085</v>
      </c>
      <c r="F21" s="46"/>
      <c r="G21" s="29" t="s">
        <v>79</v>
      </c>
      <c r="H21" s="20" t="s">
        <v>74</v>
      </c>
      <c r="I21" s="52">
        <v>280836</v>
      </c>
      <c r="J21" s="58">
        <v>35.15</v>
      </c>
      <c r="K21" s="23">
        <f t="shared" si="4"/>
        <v>7989.644381223329</v>
      </c>
      <c r="L21" s="24" t="s">
        <v>17</v>
      </c>
      <c r="M21" s="25" t="s">
        <v>80</v>
      </c>
      <c r="N21" s="54">
        <v>56684</v>
      </c>
      <c r="O21" s="59">
        <v>4.67</v>
      </c>
      <c r="P21" s="31">
        <f t="shared" si="7"/>
        <v>12137.901498929336</v>
      </c>
      <c r="Q21" s="22"/>
      <c r="R21" s="24" t="s">
        <v>26</v>
      </c>
      <c r="S21" s="25" t="s">
        <v>14</v>
      </c>
      <c r="T21" s="54">
        <v>176783</v>
      </c>
      <c r="U21" s="59">
        <v>35.67</v>
      </c>
      <c r="V21" s="31">
        <f t="shared" si="5"/>
        <v>4956.069526212504</v>
      </c>
      <c r="W21" s="32"/>
      <c r="X21" s="32"/>
      <c r="Y21" s="32"/>
      <c r="Z21" s="32"/>
      <c r="AA21" s="32"/>
    </row>
    <row r="22" spans="1:27" ht="15.75" customHeight="1">
      <c r="A22" s="29" t="s">
        <v>21</v>
      </c>
      <c r="B22" s="20" t="s">
        <v>81</v>
      </c>
      <c r="C22" s="52">
        <v>127411</v>
      </c>
      <c r="D22" s="53">
        <v>48.38</v>
      </c>
      <c r="E22" s="23">
        <f t="shared" si="6"/>
        <v>2633.5469202149648</v>
      </c>
      <c r="F22" s="46"/>
      <c r="G22" s="24" t="s">
        <v>82</v>
      </c>
      <c r="H22" s="25" t="s">
        <v>83</v>
      </c>
      <c r="I22" s="54">
        <v>166258</v>
      </c>
      <c r="J22" s="59">
        <v>27.94</v>
      </c>
      <c r="K22" s="28">
        <f t="shared" si="4"/>
        <v>5950.536864710093</v>
      </c>
      <c r="L22" s="29" t="s">
        <v>21</v>
      </c>
      <c r="M22" s="20" t="s">
        <v>84</v>
      </c>
      <c r="N22" s="52">
        <v>65081</v>
      </c>
      <c r="O22" s="58">
        <v>15.75</v>
      </c>
      <c r="P22" s="44">
        <f t="shared" si="7"/>
        <v>4132.126984126984</v>
      </c>
      <c r="Q22" s="22"/>
      <c r="R22" s="29" t="s">
        <v>32</v>
      </c>
      <c r="S22" s="20" t="s">
        <v>85</v>
      </c>
      <c r="T22" s="52">
        <v>209990</v>
      </c>
      <c r="U22" s="58">
        <v>117.19</v>
      </c>
      <c r="V22" s="44">
        <f t="shared" si="5"/>
        <v>1791.8764399692807</v>
      </c>
      <c r="W22" s="32"/>
      <c r="X22" s="32"/>
      <c r="Y22" s="32"/>
      <c r="Z22" s="32"/>
      <c r="AA22" s="32"/>
    </row>
    <row r="23" spans="1:27" ht="15.75" customHeight="1">
      <c r="A23" s="24" t="s">
        <v>26</v>
      </c>
      <c r="B23" s="25" t="s">
        <v>86</v>
      </c>
      <c r="C23" s="54">
        <v>219624</v>
      </c>
      <c r="D23" s="55">
        <v>228.21</v>
      </c>
      <c r="E23" s="28">
        <f t="shared" si="6"/>
        <v>962.3767582489812</v>
      </c>
      <c r="F23" s="46"/>
      <c r="G23" s="73" t="s">
        <v>56</v>
      </c>
      <c r="H23" s="77"/>
      <c r="I23" s="33">
        <f>SUM(I5:I22)</f>
        <v>3466875</v>
      </c>
      <c r="J23" s="34">
        <f>SUM(J5:J22)</f>
        <v>437.13</v>
      </c>
      <c r="K23" s="34">
        <f t="shared" si="4"/>
        <v>7930.9930684235815</v>
      </c>
      <c r="L23" s="24" t="s">
        <v>26</v>
      </c>
      <c r="M23" s="25" t="s">
        <v>14</v>
      </c>
      <c r="N23" s="54">
        <v>64719</v>
      </c>
      <c r="O23" s="59">
        <v>5.2</v>
      </c>
      <c r="P23" s="31">
        <f t="shared" si="7"/>
        <v>12445.961538461537</v>
      </c>
      <c r="Q23" s="22"/>
      <c r="R23" s="24" t="s">
        <v>37</v>
      </c>
      <c r="S23" s="25" t="s">
        <v>87</v>
      </c>
      <c r="T23" s="54">
        <v>157758</v>
      </c>
      <c r="U23" s="59">
        <v>353.35</v>
      </c>
      <c r="V23" s="31">
        <f t="shared" si="5"/>
        <v>446.46384604499787</v>
      </c>
      <c r="W23" s="32"/>
      <c r="X23" s="32"/>
      <c r="Y23" s="32"/>
      <c r="Z23" s="32"/>
      <c r="AA23" s="32"/>
    </row>
    <row r="24" spans="1:27" ht="15.75" customHeight="1">
      <c r="A24" s="35" t="s">
        <v>32</v>
      </c>
      <c r="B24" s="36" t="s">
        <v>76</v>
      </c>
      <c r="C24" s="56">
        <v>205177</v>
      </c>
      <c r="D24" s="57">
        <v>146.58</v>
      </c>
      <c r="E24" s="34">
        <f t="shared" si="6"/>
        <v>1399.7612225405921</v>
      </c>
      <c r="F24" s="46"/>
      <c r="G24" s="75" t="s">
        <v>61</v>
      </c>
      <c r="H24" s="76"/>
      <c r="I24" s="26">
        <f>I23/18</f>
        <v>192604.16666666666</v>
      </c>
      <c r="J24" s="28">
        <f>J23/18</f>
        <v>24.285</v>
      </c>
      <c r="K24" s="28"/>
      <c r="L24" s="29" t="s">
        <v>32</v>
      </c>
      <c r="M24" s="20" t="s">
        <v>88</v>
      </c>
      <c r="N24" s="52">
        <v>84820</v>
      </c>
      <c r="O24" s="58">
        <v>7.9</v>
      </c>
      <c r="P24" s="44">
        <f t="shared" si="7"/>
        <v>10736.708860759492</v>
      </c>
      <c r="Q24" s="22"/>
      <c r="R24" s="29" t="s">
        <v>42</v>
      </c>
      <c r="S24" s="20" t="s">
        <v>89</v>
      </c>
      <c r="T24" s="52">
        <v>74491</v>
      </c>
      <c r="U24" s="58">
        <v>94.02</v>
      </c>
      <c r="V24" s="44">
        <f t="shared" si="5"/>
        <v>792.2888747075091</v>
      </c>
      <c r="W24" s="32"/>
      <c r="X24" s="32"/>
      <c r="Y24" s="32"/>
      <c r="Z24" s="32"/>
      <c r="AA24" s="32"/>
    </row>
    <row r="25" spans="1:27" ht="15.75" customHeight="1">
      <c r="A25" s="73" t="s">
        <v>56</v>
      </c>
      <c r="B25" s="74"/>
      <c r="C25" s="26">
        <f>SUM(C19:C24)</f>
        <v>991169</v>
      </c>
      <c r="D25" s="31">
        <f>SUM(D20:D24)</f>
        <v>783.5400000000001</v>
      </c>
      <c r="E25" s="28">
        <f t="shared" si="6"/>
        <v>1264.988386042831</v>
      </c>
      <c r="F25" s="46"/>
      <c r="G25" s="46"/>
      <c r="H25" s="46"/>
      <c r="I25" s="46"/>
      <c r="J25" s="46"/>
      <c r="K25" s="46"/>
      <c r="L25" s="24" t="s">
        <v>37</v>
      </c>
      <c r="M25" s="25" t="s">
        <v>90</v>
      </c>
      <c r="N25" s="54">
        <v>73630</v>
      </c>
      <c r="O25" s="59">
        <v>9.43</v>
      </c>
      <c r="P25" s="31">
        <f t="shared" si="7"/>
        <v>7808.0593849416755</v>
      </c>
      <c r="Q25" s="22"/>
      <c r="R25" s="24" t="s">
        <v>45</v>
      </c>
      <c r="S25" s="25" t="s">
        <v>91</v>
      </c>
      <c r="T25" s="54">
        <v>126547</v>
      </c>
      <c r="U25" s="59">
        <v>61</v>
      </c>
      <c r="V25" s="31">
        <f t="shared" si="5"/>
        <v>2074.5409836065573</v>
      </c>
      <c r="W25" s="32"/>
      <c r="X25" s="32"/>
      <c r="Y25" s="32"/>
      <c r="Z25" s="32"/>
      <c r="AA25" s="32"/>
    </row>
    <row r="26" spans="1:27" ht="15.75" customHeight="1">
      <c r="A26" s="75" t="s">
        <v>61</v>
      </c>
      <c r="B26" s="76"/>
      <c r="C26" s="26">
        <f>C25/5</f>
        <v>198233.8</v>
      </c>
      <c r="D26" s="28">
        <f>D25/5</f>
        <v>156.70800000000003</v>
      </c>
      <c r="E26" s="31"/>
      <c r="F26" s="46"/>
      <c r="G26" s="64" t="s">
        <v>92</v>
      </c>
      <c r="H26" s="46"/>
      <c r="I26" s="46"/>
      <c r="J26" s="46"/>
      <c r="K26" s="46"/>
      <c r="L26" s="29" t="s">
        <v>42</v>
      </c>
      <c r="M26" s="20" t="s">
        <v>93</v>
      </c>
      <c r="N26" s="52">
        <v>55566</v>
      </c>
      <c r="O26" s="58">
        <v>4.8</v>
      </c>
      <c r="P26" s="44">
        <f t="shared" si="7"/>
        <v>11576.25</v>
      </c>
      <c r="Q26" s="22"/>
      <c r="R26" s="73" t="s">
        <v>56</v>
      </c>
      <c r="S26" s="77"/>
      <c r="T26" s="33">
        <f>SUM(T18:T25)</f>
        <v>1118317</v>
      </c>
      <c r="U26" s="34">
        <f>SUM(U18:U25)</f>
        <v>742.02</v>
      </c>
      <c r="V26" s="45">
        <f t="shared" si="5"/>
        <v>1507.1251448748012</v>
      </c>
      <c r="W26" s="32"/>
      <c r="X26" s="32"/>
      <c r="Y26" s="32"/>
      <c r="Z26" s="32"/>
      <c r="AA26" s="32"/>
    </row>
    <row r="27" spans="1:27" ht="15.75" customHeight="1">
      <c r="A27" s="46"/>
      <c r="B27" s="46"/>
      <c r="C27" s="46"/>
      <c r="D27" s="46"/>
      <c r="E27" s="46"/>
      <c r="F27" s="46"/>
      <c r="G27" s="71" t="s">
        <v>6</v>
      </c>
      <c r="H27" s="72"/>
      <c r="I27" s="18" t="s">
        <v>7</v>
      </c>
      <c r="J27" s="17" t="s">
        <v>8</v>
      </c>
      <c r="K27" s="18" t="s">
        <v>9</v>
      </c>
      <c r="L27" s="24" t="s">
        <v>45</v>
      </c>
      <c r="M27" s="25" t="s">
        <v>94</v>
      </c>
      <c r="N27" s="54">
        <v>46617</v>
      </c>
      <c r="O27" s="59">
        <v>4.37</v>
      </c>
      <c r="P27" s="31">
        <f t="shared" si="7"/>
        <v>10667.505720823798</v>
      </c>
      <c r="Q27" s="65"/>
      <c r="R27" s="75" t="s">
        <v>61</v>
      </c>
      <c r="S27" s="76"/>
      <c r="T27" s="26">
        <f>T26/8</f>
        <v>139789.625</v>
      </c>
      <c r="U27" s="28">
        <f>U26/8</f>
        <v>92.7525</v>
      </c>
      <c r="V27" s="31"/>
      <c r="W27" s="32"/>
      <c r="X27" s="32"/>
      <c r="Y27" s="32"/>
      <c r="Z27" s="32"/>
      <c r="AA27" s="32"/>
    </row>
    <row r="28" spans="1:27" ht="15.75" customHeight="1">
      <c r="A28" s="64" t="s">
        <v>95</v>
      </c>
      <c r="B28" s="46"/>
      <c r="C28" s="46"/>
      <c r="D28" s="46"/>
      <c r="E28" s="46"/>
      <c r="F28" s="46"/>
      <c r="G28" s="38" t="s">
        <v>11</v>
      </c>
      <c r="H28" s="39" t="s">
        <v>96</v>
      </c>
      <c r="I28" s="52">
        <v>141762</v>
      </c>
      <c r="J28" s="53">
        <v>18.24</v>
      </c>
      <c r="K28" s="23">
        <f aca="true" t="shared" si="8" ref="K28:K44">+I28/J28</f>
        <v>7772.039473684211</v>
      </c>
      <c r="L28" s="29" t="s">
        <v>49</v>
      </c>
      <c r="M28" s="20" t="s">
        <v>97</v>
      </c>
      <c r="N28" s="52">
        <v>93409</v>
      </c>
      <c r="O28" s="58">
        <v>14.23</v>
      </c>
      <c r="P28" s="44">
        <f t="shared" si="7"/>
        <v>6564.230498945889</v>
      </c>
      <c r="Q28" s="22"/>
      <c r="R28" s="20"/>
      <c r="S28" s="46"/>
      <c r="T28" s="46"/>
      <c r="U28" s="46"/>
      <c r="V28" s="46"/>
      <c r="W28" s="32"/>
      <c r="X28" s="32"/>
      <c r="Y28" s="32"/>
      <c r="Z28" s="32"/>
      <c r="AA28" s="32"/>
    </row>
    <row r="29" spans="1:27" ht="15.75" customHeight="1">
      <c r="A29" s="71" t="s">
        <v>10</v>
      </c>
      <c r="B29" s="72"/>
      <c r="C29" s="18" t="s">
        <v>7</v>
      </c>
      <c r="D29" s="17" t="s">
        <v>8</v>
      </c>
      <c r="E29" s="18" t="s">
        <v>9</v>
      </c>
      <c r="F29" s="46"/>
      <c r="G29" s="40" t="s">
        <v>17</v>
      </c>
      <c r="H29" s="41" t="s">
        <v>25</v>
      </c>
      <c r="I29" s="54">
        <v>64226</v>
      </c>
      <c r="J29" s="55">
        <v>7.72</v>
      </c>
      <c r="K29" s="28">
        <f t="shared" si="8"/>
        <v>8319.430051813471</v>
      </c>
      <c r="L29" s="24" t="s">
        <v>54</v>
      </c>
      <c r="M29" s="25" t="s">
        <v>98</v>
      </c>
      <c r="N29" s="54">
        <v>171386</v>
      </c>
      <c r="O29" s="59">
        <v>13.26</v>
      </c>
      <c r="P29" s="31">
        <f t="shared" si="7"/>
        <v>12925.03770739065</v>
      </c>
      <c r="Q29" s="22"/>
      <c r="R29" s="68" t="s">
        <v>99</v>
      </c>
      <c r="S29" s="46"/>
      <c r="T29" s="46"/>
      <c r="U29" s="46"/>
      <c r="V29" s="46"/>
      <c r="W29" s="32"/>
      <c r="X29" s="32"/>
      <c r="Y29" s="32"/>
      <c r="Z29" s="32"/>
      <c r="AA29" s="32"/>
    </row>
    <row r="30" spans="1:27" ht="15.75" customHeight="1">
      <c r="A30" s="19" t="s">
        <v>11</v>
      </c>
      <c r="B30" s="20" t="s">
        <v>15</v>
      </c>
      <c r="C30" s="52">
        <v>171642</v>
      </c>
      <c r="D30" s="53">
        <v>44.81</v>
      </c>
      <c r="E30" s="23">
        <f aca="true" t="shared" si="9" ref="E30:E36">+C30/D30</f>
        <v>3830.4396340102653</v>
      </c>
      <c r="F30" s="46"/>
      <c r="G30" s="38" t="s">
        <v>21</v>
      </c>
      <c r="H30" s="42" t="s">
        <v>12</v>
      </c>
      <c r="I30" s="52">
        <v>163716</v>
      </c>
      <c r="J30" s="53">
        <v>17.56</v>
      </c>
      <c r="K30" s="23">
        <f t="shared" si="8"/>
        <v>9323.234624145787</v>
      </c>
      <c r="L30" s="29" t="s">
        <v>59</v>
      </c>
      <c r="M30" s="20" t="s">
        <v>100</v>
      </c>
      <c r="N30" s="52">
        <v>71804</v>
      </c>
      <c r="O30" s="58">
        <v>4.55</v>
      </c>
      <c r="P30" s="44">
        <f t="shared" si="7"/>
        <v>15781.098901098901</v>
      </c>
      <c r="Q30" s="22"/>
      <c r="R30" s="71" t="s">
        <v>6</v>
      </c>
      <c r="S30" s="72"/>
      <c r="T30" s="18" t="s">
        <v>7</v>
      </c>
      <c r="U30" s="18" t="s">
        <v>8</v>
      </c>
      <c r="V30" s="43" t="s">
        <v>9</v>
      </c>
      <c r="W30" s="32"/>
      <c r="X30" s="32"/>
      <c r="Y30" s="32"/>
      <c r="Z30" s="32"/>
      <c r="AA30" s="32"/>
    </row>
    <row r="31" spans="1:27" ht="15.75" customHeight="1">
      <c r="A31" s="24" t="s">
        <v>17</v>
      </c>
      <c r="B31" s="25" t="s">
        <v>101</v>
      </c>
      <c r="C31" s="54">
        <v>179191</v>
      </c>
      <c r="D31" s="55">
        <v>34.24</v>
      </c>
      <c r="E31" s="28">
        <f t="shared" si="9"/>
        <v>5233.382009345794</v>
      </c>
      <c r="F31" s="46"/>
      <c r="G31" s="40" t="s">
        <v>26</v>
      </c>
      <c r="H31" s="41" t="s">
        <v>14</v>
      </c>
      <c r="I31" s="54">
        <v>137271</v>
      </c>
      <c r="J31" s="55">
        <v>17.9</v>
      </c>
      <c r="K31" s="28">
        <f t="shared" si="8"/>
        <v>7668.770949720671</v>
      </c>
      <c r="L31" s="24" t="s">
        <v>64</v>
      </c>
      <c r="M31" s="25" t="s">
        <v>102</v>
      </c>
      <c r="N31" s="54">
        <v>107013</v>
      </c>
      <c r="O31" s="59">
        <v>8.38</v>
      </c>
      <c r="P31" s="31">
        <f t="shared" si="7"/>
        <v>12770.047732696896</v>
      </c>
      <c r="Q31" s="22"/>
      <c r="R31" s="38" t="s">
        <v>11</v>
      </c>
      <c r="S31" s="39" t="s">
        <v>103</v>
      </c>
      <c r="T31" s="52">
        <v>113684</v>
      </c>
      <c r="U31" s="58">
        <v>73.37</v>
      </c>
      <c r="V31" s="44">
        <f aca="true" t="shared" si="10" ref="V31:V38">+T31/U31</f>
        <v>1549.4616328199536</v>
      </c>
      <c r="W31" s="32"/>
      <c r="X31" s="32"/>
      <c r="Y31" s="32"/>
      <c r="Z31" s="32"/>
      <c r="AA31" s="32"/>
    </row>
    <row r="32" spans="1:27" ht="15.75" customHeight="1">
      <c r="A32" s="29" t="s">
        <v>21</v>
      </c>
      <c r="B32" s="20" t="s">
        <v>104</v>
      </c>
      <c r="C32" s="52">
        <v>143742</v>
      </c>
      <c r="D32" s="53">
        <v>21.25</v>
      </c>
      <c r="E32" s="23">
        <f t="shared" si="9"/>
        <v>6764.329411764706</v>
      </c>
      <c r="F32" s="46"/>
      <c r="G32" s="38" t="s">
        <v>32</v>
      </c>
      <c r="H32" s="42" t="s">
        <v>105</v>
      </c>
      <c r="I32" s="52">
        <v>128385</v>
      </c>
      <c r="J32" s="53">
        <v>16.32</v>
      </c>
      <c r="K32" s="23">
        <f t="shared" si="8"/>
        <v>7866.72794117647</v>
      </c>
      <c r="L32" s="29" t="s">
        <v>67</v>
      </c>
      <c r="M32" s="69" t="s">
        <v>65</v>
      </c>
      <c r="N32" s="52">
        <v>95979</v>
      </c>
      <c r="O32" s="58">
        <v>6.3</v>
      </c>
      <c r="P32" s="44">
        <f t="shared" si="7"/>
        <v>15234.761904761905</v>
      </c>
      <c r="Q32" s="22"/>
      <c r="R32" s="40" t="s">
        <v>17</v>
      </c>
      <c r="S32" s="41" t="s">
        <v>106</v>
      </c>
      <c r="T32" s="54">
        <v>90057</v>
      </c>
      <c r="U32" s="59">
        <v>67.12</v>
      </c>
      <c r="V32" s="31">
        <f t="shared" si="10"/>
        <v>1341.7312276519665</v>
      </c>
      <c r="W32" s="32"/>
      <c r="X32" s="32"/>
      <c r="Y32" s="32"/>
      <c r="Z32" s="32"/>
      <c r="AA32" s="32"/>
    </row>
    <row r="33" spans="1:27" ht="15.75" customHeight="1">
      <c r="A33" s="24" t="s">
        <v>26</v>
      </c>
      <c r="B33" s="25" t="s">
        <v>107</v>
      </c>
      <c r="C33" s="54">
        <v>148761</v>
      </c>
      <c r="D33" s="55">
        <v>84.21</v>
      </c>
      <c r="E33" s="28">
        <f t="shared" si="9"/>
        <v>1766.5479159244746</v>
      </c>
      <c r="F33" s="46"/>
      <c r="G33" s="40" t="s">
        <v>37</v>
      </c>
      <c r="H33" s="41" t="s">
        <v>31</v>
      </c>
      <c r="I33" s="54">
        <v>62438</v>
      </c>
      <c r="J33" s="55">
        <v>9.36</v>
      </c>
      <c r="K33" s="28">
        <f t="shared" si="8"/>
        <v>6670.726495726496</v>
      </c>
      <c r="L33" s="24" t="s">
        <v>69</v>
      </c>
      <c r="M33" s="25" t="s">
        <v>108</v>
      </c>
      <c r="N33" s="54">
        <v>156031</v>
      </c>
      <c r="O33" s="59">
        <v>8.42</v>
      </c>
      <c r="P33" s="31">
        <f t="shared" si="7"/>
        <v>18530.997624703086</v>
      </c>
      <c r="Q33" s="22"/>
      <c r="R33" s="38" t="s">
        <v>21</v>
      </c>
      <c r="S33" s="42" t="s">
        <v>109</v>
      </c>
      <c r="T33" s="52">
        <v>63821</v>
      </c>
      <c r="U33" s="58">
        <v>16.66</v>
      </c>
      <c r="V33" s="44">
        <f t="shared" si="10"/>
        <v>3830.7923169267706</v>
      </c>
      <c r="W33" s="32"/>
      <c r="X33" s="32"/>
      <c r="Y33" s="32"/>
      <c r="Z33" s="32"/>
      <c r="AA33" s="32"/>
    </row>
    <row r="34" spans="1:27" ht="15.75" customHeight="1">
      <c r="A34" s="29" t="s">
        <v>32</v>
      </c>
      <c r="B34" s="20" t="s">
        <v>51</v>
      </c>
      <c r="C34" s="52">
        <v>107719</v>
      </c>
      <c r="D34" s="53">
        <v>66.41</v>
      </c>
      <c r="E34" s="23">
        <f t="shared" si="9"/>
        <v>1622.0298147869298</v>
      </c>
      <c r="F34" s="46"/>
      <c r="G34" s="38" t="s">
        <v>42</v>
      </c>
      <c r="H34" s="42" t="s">
        <v>110</v>
      </c>
      <c r="I34" s="52">
        <v>96681</v>
      </c>
      <c r="J34" s="53">
        <v>10.93</v>
      </c>
      <c r="K34" s="23">
        <f t="shared" si="8"/>
        <v>8845.471180237877</v>
      </c>
      <c r="L34" s="29" t="s">
        <v>72</v>
      </c>
      <c r="M34" s="20" t="s">
        <v>111</v>
      </c>
      <c r="N34" s="52">
        <v>101996</v>
      </c>
      <c r="O34" s="58">
        <v>5.99</v>
      </c>
      <c r="P34" s="44">
        <f t="shared" si="7"/>
        <v>17027.71285475793</v>
      </c>
      <c r="Q34" s="22"/>
      <c r="R34" s="40" t="s">
        <v>26</v>
      </c>
      <c r="S34" s="41" t="s">
        <v>112</v>
      </c>
      <c r="T34" s="54">
        <v>180025</v>
      </c>
      <c r="U34" s="59">
        <v>39.27</v>
      </c>
      <c r="V34" s="31">
        <f t="shared" si="10"/>
        <v>4584.288260758849</v>
      </c>
      <c r="W34" s="32"/>
      <c r="X34" s="32"/>
      <c r="Y34" s="32"/>
      <c r="Z34" s="32"/>
      <c r="AA34" s="32"/>
    </row>
    <row r="35" spans="1:27" ht="15.75" customHeight="1">
      <c r="A35" s="24" t="s">
        <v>37</v>
      </c>
      <c r="B35" s="25" t="s">
        <v>113</v>
      </c>
      <c r="C35" s="54">
        <v>137680</v>
      </c>
      <c r="D35" s="55">
        <v>21.16</v>
      </c>
      <c r="E35" s="28">
        <f t="shared" si="9"/>
        <v>6506.616257088846</v>
      </c>
      <c r="F35" s="46"/>
      <c r="G35" s="40" t="s">
        <v>45</v>
      </c>
      <c r="H35" s="41" t="s">
        <v>114</v>
      </c>
      <c r="I35" s="54">
        <v>101909</v>
      </c>
      <c r="J35" s="55">
        <v>11.23</v>
      </c>
      <c r="K35" s="28">
        <f t="shared" si="8"/>
        <v>9074.710596616207</v>
      </c>
      <c r="L35" s="24" t="s">
        <v>75</v>
      </c>
      <c r="M35" s="25" t="s">
        <v>115</v>
      </c>
      <c r="N35" s="54">
        <v>156223</v>
      </c>
      <c r="O35" s="59">
        <v>9.34</v>
      </c>
      <c r="P35" s="31">
        <f t="shared" si="7"/>
        <v>16726.2312633833</v>
      </c>
      <c r="Q35" s="22"/>
      <c r="R35" s="38" t="s">
        <v>32</v>
      </c>
      <c r="S35" s="42" t="s">
        <v>116</v>
      </c>
      <c r="T35" s="52">
        <v>214175</v>
      </c>
      <c r="U35" s="58">
        <v>169.43</v>
      </c>
      <c r="V35" s="44">
        <f t="shared" si="10"/>
        <v>1264.091365165555</v>
      </c>
      <c r="W35" s="32"/>
      <c r="X35" s="32"/>
      <c r="Y35" s="32"/>
      <c r="Z35" s="32"/>
      <c r="AA35" s="32"/>
    </row>
    <row r="36" spans="1:27" ht="15.75" customHeight="1">
      <c r="A36" s="73" t="s">
        <v>56</v>
      </c>
      <c r="B36" s="74"/>
      <c r="C36" s="26">
        <f>SUM(C30:C35)</f>
        <v>888735</v>
      </c>
      <c r="D36" s="31">
        <f>SUM(D30:D35)</f>
        <v>272.08</v>
      </c>
      <c r="E36" s="28">
        <f t="shared" si="9"/>
        <v>3266.447368421053</v>
      </c>
      <c r="F36" s="46"/>
      <c r="G36" s="38" t="s">
        <v>49</v>
      </c>
      <c r="H36" s="42" t="s">
        <v>117</v>
      </c>
      <c r="I36" s="52">
        <v>61696</v>
      </c>
      <c r="J36" s="53">
        <v>8.16</v>
      </c>
      <c r="K36" s="23">
        <f t="shared" si="8"/>
        <v>7560.78431372549</v>
      </c>
      <c r="L36" s="29" t="s">
        <v>79</v>
      </c>
      <c r="M36" s="20" t="s">
        <v>118</v>
      </c>
      <c r="N36" s="52">
        <v>134249</v>
      </c>
      <c r="O36" s="58">
        <v>9.75</v>
      </c>
      <c r="P36" s="44">
        <f t="shared" si="7"/>
        <v>13769.128205128205</v>
      </c>
      <c r="Q36" s="22"/>
      <c r="R36" s="40" t="s">
        <v>37</v>
      </c>
      <c r="S36" s="41" t="s">
        <v>119</v>
      </c>
      <c r="T36" s="54">
        <v>77523</v>
      </c>
      <c r="U36" s="59">
        <v>36.36</v>
      </c>
      <c r="V36" s="31">
        <f t="shared" si="10"/>
        <v>2132.0957095709573</v>
      </c>
      <c r="W36" s="32"/>
      <c r="X36" s="32"/>
      <c r="Y36" s="32"/>
      <c r="Z36" s="32"/>
      <c r="AA36" s="32"/>
    </row>
    <row r="37" spans="1:27" ht="15.75" customHeight="1">
      <c r="A37" s="75" t="s">
        <v>61</v>
      </c>
      <c r="B37" s="76"/>
      <c r="C37" s="26">
        <f>C36/6</f>
        <v>148122.5</v>
      </c>
      <c r="D37" s="28">
        <f>D36/6</f>
        <v>45.346666666666664</v>
      </c>
      <c r="E37" s="31"/>
      <c r="F37" s="46"/>
      <c r="G37" s="40" t="s">
        <v>54</v>
      </c>
      <c r="H37" s="41" t="s">
        <v>120</v>
      </c>
      <c r="I37" s="54">
        <v>207865</v>
      </c>
      <c r="J37" s="55">
        <v>32.01</v>
      </c>
      <c r="K37" s="28">
        <f t="shared" si="8"/>
        <v>6493.751952514839</v>
      </c>
      <c r="L37" s="24" t="s">
        <v>82</v>
      </c>
      <c r="M37" s="25" t="s">
        <v>121</v>
      </c>
      <c r="N37" s="54">
        <v>122269</v>
      </c>
      <c r="O37" s="59">
        <v>7.35</v>
      </c>
      <c r="P37" s="31">
        <f t="shared" si="7"/>
        <v>16635.238095238095</v>
      </c>
      <c r="Q37" s="22"/>
      <c r="R37" s="61" t="s">
        <v>42</v>
      </c>
      <c r="S37" s="62" t="s">
        <v>122</v>
      </c>
      <c r="T37" s="56">
        <v>258113</v>
      </c>
      <c r="U37" s="60">
        <v>83.04</v>
      </c>
      <c r="V37" s="45">
        <f t="shared" si="10"/>
        <v>3108.297206165703</v>
      </c>
      <c r="W37" s="32"/>
      <c r="X37" s="32"/>
      <c r="Y37" s="32"/>
      <c r="Z37" s="32"/>
      <c r="AA37" s="32"/>
    </row>
    <row r="38" spans="1:27" ht="15.75" customHeight="1">
      <c r="A38" s="46"/>
      <c r="B38" s="46"/>
      <c r="C38" s="46"/>
      <c r="D38" s="46"/>
      <c r="E38" s="46"/>
      <c r="F38" s="46"/>
      <c r="G38" s="38" t="s">
        <v>59</v>
      </c>
      <c r="H38" s="42" t="s">
        <v>88</v>
      </c>
      <c r="I38" s="52">
        <v>147483</v>
      </c>
      <c r="J38" s="53">
        <v>45.67</v>
      </c>
      <c r="K38" s="23">
        <f t="shared" si="8"/>
        <v>3229.3190278081893</v>
      </c>
      <c r="L38" s="29" t="s">
        <v>123</v>
      </c>
      <c r="M38" s="20" t="s">
        <v>124</v>
      </c>
      <c r="N38" s="52">
        <v>159500</v>
      </c>
      <c r="O38" s="58">
        <v>12.64</v>
      </c>
      <c r="P38" s="44">
        <f t="shared" si="7"/>
        <v>12618.670886075948</v>
      </c>
      <c r="Q38" s="65"/>
      <c r="R38" s="73" t="s">
        <v>56</v>
      </c>
      <c r="S38" s="77"/>
      <c r="T38" s="33">
        <f>SUM(T31:T37)</f>
        <v>997398</v>
      </c>
      <c r="U38" s="34">
        <f>SUM(U31:U37)</f>
        <v>485.25000000000006</v>
      </c>
      <c r="V38" s="45">
        <f t="shared" si="10"/>
        <v>2055.4312210200924</v>
      </c>
      <c r="W38" s="32"/>
      <c r="X38" s="32"/>
      <c r="Y38" s="32"/>
      <c r="Z38" s="32"/>
      <c r="AA38" s="32"/>
    </row>
    <row r="39" spans="1:27" ht="15.75" customHeight="1">
      <c r="A39" s="64" t="s">
        <v>125</v>
      </c>
      <c r="B39" s="46"/>
      <c r="C39" s="46"/>
      <c r="D39" s="46"/>
      <c r="E39" s="46"/>
      <c r="F39" s="46"/>
      <c r="G39" s="40" t="s">
        <v>64</v>
      </c>
      <c r="H39" s="41" t="s">
        <v>36</v>
      </c>
      <c r="I39" s="54">
        <v>141782</v>
      </c>
      <c r="J39" s="55">
        <v>18.47</v>
      </c>
      <c r="K39" s="28">
        <f t="shared" si="8"/>
        <v>7676.34001082837</v>
      </c>
      <c r="L39" s="24" t="s">
        <v>126</v>
      </c>
      <c r="M39" s="25" t="s">
        <v>16</v>
      </c>
      <c r="N39" s="54">
        <v>102308</v>
      </c>
      <c r="O39" s="59">
        <v>8.16</v>
      </c>
      <c r="P39" s="31">
        <f t="shared" si="7"/>
        <v>12537.745098039215</v>
      </c>
      <c r="Q39" s="65"/>
      <c r="R39" s="75" t="s">
        <v>61</v>
      </c>
      <c r="S39" s="76"/>
      <c r="T39" s="26">
        <f>T38/7</f>
        <v>142485.42857142858</v>
      </c>
      <c r="U39" s="28">
        <f>U38/7</f>
        <v>69.32142857142858</v>
      </c>
      <c r="V39" s="31"/>
      <c r="W39" s="32"/>
      <c r="X39" s="32"/>
      <c r="Y39" s="32"/>
      <c r="Z39" s="32"/>
      <c r="AA39" s="32"/>
    </row>
    <row r="40" spans="1:27" ht="15.75" customHeight="1">
      <c r="A40" s="71" t="s">
        <v>10</v>
      </c>
      <c r="B40" s="72"/>
      <c r="C40" s="18" t="s">
        <v>7</v>
      </c>
      <c r="D40" s="18" t="s">
        <v>8</v>
      </c>
      <c r="E40" s="43" t="s">
        <v>9</v>
      </c>
      <c r="F40" s="46"/>
      <c r="G40" s="38" t="s">
        <v>67</v>
      </c>
      <c r="H40" s="42" t="s">
        <v>127</v>
      </c>
      <c r="I40" s="52">
        <v>155217</v>
      </c>
      <c r="J40" s="53">
        <v>33.99</v>
      </c>
      <c r="K40" s="23">
        <f t="shared" si="8"/>
        <v>4566.548984995587</v>
      </c>
      <c r="L40" s="29" t="s">
        <v>128</v>
      </c>
      <c r="M40" s="20" t="s">
        <v>129</v>
      </c>
      <c r="N40" s="52">
        <v>131547</v>
      </c>
      <c r="O40" s="58">
        <v>20.77</v>
      </c>
      <c r="P40" s="44">
        <f t="shared" si="7"/>
        <v>6333.509870004815</v>
      </c>
      <c r="Q40" s="22"/>
      <c r="R40" s="20"/>
      <c r="S40" s="20"/>
      <c r="T40" s="20"/>
      <c r="U40" s="20"/>
      <c r="V40" s="20"/>
      <c r="W40" s="32"/>
      <c r="X40" s="32"/>
      <c r="Y40" s="32"/>
      <c r="Z40" s="32"/>
      <c r="AA40" s="32"/>
    </row>
    <row r="41" spans="1:27" ht="15.75" customHeight="1">
      <c r="A41" s="19" t="s">
        <v>11</v>
      </c>
      <c r="B41" s="20" t="s">
        <v>130</v>
      </c>
      <c r="C41" s="52">
        <v>194096</v>
      </c>
      <c r="D41" s="58">
        <v>39.21</v>
      </c>
      <c r="E41" s="44">
        <f aca="true" t="shared" si="11" ref="E41:E48">+C41/D41</f>
        <v>4950.165774037236</v>
      </c>
      <c r="F41" s="46"/>
      <c r="G41" s="40" t="s">
        <v>69</v>
      </c>
      <c r="H41" s="41" t="s">
        <v>51</v>
      </c>
      <c r="I41" s="54">
        <v>210781</v>
      </c>
      <c r="J41" s="55">
        <v>37.86</v>
      </c>
      <c r="K41" s="28">
        <f t="shared" si="8"/>
        <v>5567.379820390914</v>
      </c>
      <c r="L41" s="24" t="s">
        <v>131</v>
      </c>
      <c r="M41" s="25" t="s">
        <v>132</v>
      </c>
      <c r="N41" s="54">
        <v>197677</v>
      </c>
      <c r="O41" s="59">
        <v>15.3</v>
      </c>
      <c r="P41" s="31">
        <f t="shared" si="7"/>
        <v>12920.065359477123</v>
      </c>
      <c r="Q41" s="22"/>
      <c r="R41" s="68" t="s">
        <v>133</v>
      </c>
      <c r="S41" s="46"/>
      <c r="T41" s="46"/>
      <c r="U41" s="46"/>
      <c r="V41" s="46"/>
      <c r="W41" s="32"/>
      <c r="X41" s="32"/>
      <c r="Y41" s="32"/>
      <c r="Z41" s="32"/>
      <c r="AA41" s="32"/>
    </row>
    <row r="42" spans="1:27" ht="15.75" customHeight="1">
      <c r="A42" s="24" t="s">
        <v>17</v>
      </c>
      <c r="B42" s="25" t="s">
        <v>134</v>
      </c>
      <c r="C42" s="54">
        <v>138191</v>
      </c>
      <c r="D42" s="59">
        <v>10.05</v>
      </c>
      <c r="E42" s="31">
        <f t="shared" si="11"/>
        <v>13750.348258706466</v>
      </c>
      <c r="F42" s="46"/>
      <c r="G42" s="38" t="s">
        <v>72</v>
      </c>
      <c r="H42" s="42" t="s">
        <v>135</v>
      </c>
      <c r="I42" s="52">
        <v>149302</v>
      </c>
      <c r="J42" s="53">
        <v>19.42</v>
      </c>
      <c r="K42" s="23">
        <f t="shared" si="8"/>
        <v>7688.053553038104</v>
      </c>
      <c r="L42" s="29" t="s">
        <v>136</v>
      </c>
      <c r="M42" s="20" t="s">
        <v>12</v>
      </c>
      <c r="N42" s="52">
        <v>88559</v>
      </c>
      <c r="O42" s="58">
        <v>10.33</v>
      </c>
      <c r="P42" s="44">
        <f t="shared" si="7"/>
        <v>8572.9912875121</v>
      </c>
      <c r="Q42" s="22"/>
      <c r="R42" s="71" t="s">
        <v>6</v>
      </c>
      <c r="S42" s="72"/>
      <c r="T42" s="18" t="s">
        <v>7</v>
      </c>
      <c r="U42" s="17" t="s">
        <v>8</v>
      </c>
      <c r="V42" s="18" t="s">
        <v>9</v>
      </c>
      <c r="W42" s="32"/>
      <c r="X42" s="32"/>
      <c r="Y42" s="32"/>
      <c r="Z42" s="32"/>
      <c r="AA42" s="32"/>
    </row>
    <row r="43" spans="1:27" ht="15.75" customHeight="1">
      <c r="A43" s="29" t="s">
        <v>21</v>
      </c>
      <c r="B43" s="20" t="s">
        <v>137</v>
      </c>
      <c r="C43" s="52">
        <v>198319</v>
      </c>
      <c r="D43" s="58">
        <v>14.7</v>
      </c>
      <c r="E43" s="44">
        <f t="shared" si="11"/>
        <v>13491.08843537415</v>
      </c>
      <c r="F43" s="46"/>
      <c r="G43" s="40" t="s">
        <v>75</v>
      </c>
      <c r="H43" s="41" t="s">
        <v>138</v>
      </c>
      <c r="I43" s="54">
        <v>146580</v>
      </c>
      <c r="J43" s="55">
        <v>21.61</v>
      </c>
      <c r="K43" s="28">
        <f t="shared" si="8"/>
        <v>6782.9708468301715</v>
      </c>
      <c r="L43" s="24" t="s">
        <v>139</v>
      </c>
      <c r="M43" s="25" t="s">
        <v>15</v>
      </c>
      <c r="N43" s="54">
        <v>58247</v>
      </c>
      <c r="O43" s="59">
        <v>8.88</v>
      </c>
      <c r="P43" s="31">
        <f t="shared" si="7"/>
        <v>6559.346846846846</v>
      </c>
      <c r="Q43" s="20"/>
      <c r="R43" s="38" t="s">
        <v>11</v>
      </c>
      <c r="S43" s="39" t="s">
        <v>25</v>
      </c>
      <c r="T43" s="52">
        <v>257723</v>
      </c>
      <c r="U43" s="53">
        <v>66.69</v>
      </c>
      <c r="V43" s="23">
        <f aca="true" t="shared" si="12" ref="V43:V50">+T43/U43</f>
        <v>3864.4924276503225</v>
      </c>
      <c r="W43" s="32"/>
      <c r="X43" s="32"/>
      <c r="Y43" s="32"/>
      <c r="Z43" s="32"/>
      <c r="AA43" s="32"/>
    </row>
    <row r="44" spans="1:27" ht="15.75" customHeight="1">
      <c r="A44" s="24" t="s">
        <v>26</v>
      </c>
      <c r="B44" s="25" t="s">
        <v>140</v>
      </c>
      <c r="C44" s="54">
        <v>188556</v>
      </c>
      <c r="D44" s="59">
        <v>16.36</v>
      </c>
      <c r="E44" s="31">
        <f t="shared" si="11"/>
        <v>11525.427872860637</v>
      </c>
      <c r="F44" s="46"/>
      <c r="G44" s="73" t="s">
        <v>56</v>
      </c>
      <c r="H44" s="77"/>
      <c r="I44" s="33">
        <f>SUM(I28:I43)</f>
        <v>2117094</v>
      </c>
      <c r="J44" s="34">
        <f>SUM(J28:J43)</f>
        <v>326.45000000000005</v>
      </c>
      <c r="K44" s="34">
        <f t="shared" si="8"/>
        <v>6485.20140909787</v>
      </c>
      <c r="L44" s="73" t="s">
        <v>56</v>
      </c>
      <c r="M44" s="77"/>
      <c r="N44" s="33">
        <f>SUM(N20:N43)</f>
        <v>2490172</v>
      </c>
      <c r="O44" s="34">
        <f>SUM(O20:O43)</f>
        <v>221.82000000000002</v>
      </c>
      <c r="P44" s="45">
        <f t="shared" si="7"/>
        <v>11226.093228744026</v>
      </c>
      <c r="Q44" s="20"/>
      <c r="R44" s="40" t="s">
        <v>17</v>
      </c>
      <c r="S44" s="41" t="s">
        <v>141</v>
      </c>
      <c r="T44" s="54">
        <v>174103</v>
      </c>
      <c r="U44" s="55">
        <v>31.47</v>
      </c>
      <c r="V44" s="28">
        <f t="shared" si="12"/>
        <v>5532.348268191929</v>
      </c>
      <c r="W44" s="32"/>
      <c r="X44" s="32"/>
      <c r="Y44" s="32"/>
      <c r="Z44" s="32"/>
      <c r="AA44" s="32"/>
    </row>
    <row r="45" spans="1:27" ht="15.75" customHeight="1">
      <c r="A45" s="29" t="s">
        <v>32</v>
      </c>
      <c r="B45" s="20" t="s">
        <v>142</v>
      </c>
      <c r="C45" s="52">
        <v>193249</v>
      </c>
      <c r="D45" s="58">
        <v>20.49</v>
      </c>
      <c r="E45" s="44">
        <f t="shared" si="11"/>
        <v>9431.381161542216</v>
      </c>
      <c r="F45" s="46"/>
      <c r="G45" s="75" t="s">
        <v>61</v>
      </c>
      <c r="H45" s="76"/>
      <c r="I45" s="26">
        <f>I44/16</f>
        <v>132318.375</v>
      </c>
      <c r="J45" s="28">
        <f>J44/16</f>
        <v>20.403125000000003</v>
      </c>
      <c r="K45" s="28"/>
      <c r="L45" s="75" t="s">
        <v>61</v>
      </c>
      <c r="M45" s="76"/>
      <c r="N45" s="26">
        <f>N44/24</f>
        <v>103757.16666666667</v>
      </c>
      <c r="O45" s="28">
        <f>O44/24</f>
        <v>9.242500000000001</v>
      </c>
      <c r="P45" s="31"/>
      <c r="Q45" s="20"/>
      <c r="R45" s="38" t="s">
        <v>21</v>
      </c>
      <c r="S45" s="42" t="s">
        <v>15</v>
      </c>
      <c r="T45" s="52">
        <v>148322</v>
      </c>
      <c r="U45" s="53">
        <v>15.16</v>
      </c>
      <c r="V45" s="23">
        <f t="shared" si="12"/>
        <v>9783.77308707124</v>
      </c>
      <c r="W45" s="32"/>
      <c r="X45" s="32"/>
      <c r="Y45" s="32"/>
      <c r="Z45" s="32"/>
      <c r="AA45" s="32"/>
    </row>
    <row r="46" spans="1:27" ht="15.75" customHeight="1">
      <c r="A46" s="24" t="s">
        <v>37</v>
      </c>
      <c r="B46" s="25" t="s">
        <v>143</v>
      </c>
      <c r="C46" s="54">
        <v>201216</v>
      </c>
      <c r="D46" s="59">
        <v>18.61</v>
      </c>
      <c r="E46" s="31">
        <f t="shared" si="11"/>
        <v>10812.251477700162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20"/>
      <c r="R46" s="40" t="s">
        <v>26</v>
      </c>
      <c r="S46" s="41" t="s">
        <v>36</v>
      </c>
      <c r="T46" s="54">
        <v>240354</v>
      </c>
      <c r="U46" s="55">
        <v>30.98</v>
      </c>
      <c r="V46" s="28">
        <f t="shared" si="12"/>
        <v>7758.360232408005</v>
      </c>
      <c r="W46" s="32"/>
      <c r="X46" s="32"/>
      <c r="Y46" s="32"/>
      <c r="Z46" s="32"/>
      <c r="AA46" s="32"/>
    </row>
    <row r="47" spans="1:27" ht="15.75" customHeight="1">
      <c r="A47" s="35" t="s">
        <v>42</v>
      </c>
      <c r="B47" s="36" t="s">
        <v>144</v>
      </c>
      <c r="C47" s="56">
        <v>144978</v>
      </c>
      <c r="D47" s="60">
        <v>23.28</v>
      </c>
      <c r="E47" s="45">
        <f t="shared" si="11"/>
        <v>6227.577319587628</v>
      </c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20"/>
      <c r="R47" s="38" t="s">
        <v>32</v>
      </c>
      <c r="S47" s="42" t="s">
        <v>14</v>
      </c>
      <c r="T47" s="52">
        <v>173813</v>
      </c>
      <c r="U47" s="53">
        <v>83.83</v>
      </c>
      <c r="V47" s="23">
        <f t="shared" si="12"/>
        <v>2073.3985446737447</v>
      </c>
      <c r="W47" s="32"/>
      <c r="X47" s="32"/>
      <c r="Y47" s="32"/>
      <c r="Z47" s="32"/>
      <c r="AA47" s="32"/>
    </row>
    <row r="48" spans="1:27" ht="15.75" customHeight="1">
      <c r="A48" s="73" t="s">
        <v>56</v>
      </c>
      <c r="B48" s="74"/>
      <c r="C48" s="26">
        <f>SUM(C41:C47)</f>
        <v>1258605</v>
      </c>
      <c r="D48" s="28">
        <f>SUM(D41:D47)</f>
        <v>142.7</v>
      </c>
      <c r="E48" s="31">
        <f t="shared" si="11"/>
        <v>8819.936930623688</v>
      </c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20"/>
      <c r="R48" s="40" t="s">
        <v>37</v>
      </c>
      <c r="S48" s="41" t="s">
        <v>145</v>
      </c>
      <c r="T48" s="54">
        <v>117898</v>
      </c>
      <c r="U48" s="55">
        <v>16.02</v>
      </c>
      <c r="V48" s="28">
        <f t="shared" si="12"/>
        <v>7359.425717852684</v>
      </c>
      <c r="W48" s="32"/>
      <c r="X48" s="32"/>
      <c r="Y48" s="32"/>
      <c r="Z48" s="32"/>
      <c r="AA48" s="32"/>
    </row>
    <row r="49" spans="1:27" ht="15.75" customHeight="1">
      <c r="A49" s="75" t="s">
        <v>61</v>
      </c>
      <c r="B49" s="78"/>
      <c r="C49" s="26">
        <f>C48/7</f>
        <v>179800.7142857143</v>
      </c>
      <c r="D49" s="28">
        <f>D48/7</f>
        <v>20.385714285714283</v>
      </c>
      <c r="E49" s="31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20"/>
      <c r="R49" s="61" t="s">
        <v>42</v>
      </c>
      <c r="S49" s="62" t="s">
        <v>146</v>
      </c>
      <c r="T49" s="56">
        <v>202794</v>
      </c>
      <c r="U49" s="57">
        <v>95.88</v>
      </c>
      <c r="V49" s="34">
        <f t="shared" si="12"/>
        <v>2115.081351689612</v>
      </c>
      <c r="W49" s="32"/>
      <c r="X49" s="32"/>
      <c r="Y49" s="32"/>
      <c r="Z49" s="32"/>
      <c r="AA49" s="32"/>
    </row>
    <row r="50" spans="1:27" ht="15.75" customHeight="1">
      <c r="A50" s="46" t="s">
        <v>149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20"/>
      <c r="R50" s="73" t="s">
        <v>56</v>
      </c>
      <c r="S50" s="77"/>
      <c r="T50" s="33">
        <f>SUM(T43:T49)</f>
        <v>1315007</v>
      </c>
      <c r="U50" s="34">
        <f>SUM(U43:U49)</f>
        <v>340.03</v>
      </c>
      <c r="V50" s="45">
        <f t="shared" si="12"/>
        <v>3867.326412375379</v>
      </c>
      <c r="W50" s="32"/>
      <c r="X50" s="32"/>
      <c r="Y50" s="32"/>
      <c r="Z50" s="32"/>
      <c r="AA50" s="32"/>
    </row>
    <row r="51" spans="1:27" ht="18" customHeight="1">
      <c r="A51" s="46" t="s">
        <v>147</v>
      </c>
      <c r="B51" s="46"/>
      <c r="C51" s="47"/>
      <c r="D51" s="48"/>
      <c r="E51" s="48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20"/>
      <c r="R51" s="75" t="s">
        <v>61</v>
      </c>
      <c r="S51" s="76"/>
      <c r="T51" s="26">
        <f>T50/7</f>
        <v>187858.14285714287</v>
      </c>
      <c r="U51" s="28">
        <f>U50/7</f>
        <v>48.575714285714284</v>
      </c>
      <c r="V51" s="31"/>
      <c r="W51" s="32"/>
      <c r="X51" s="32"/>
      <c r="Y51" s="32"/>
      <c r="Z51" s="32"/>
      <c r="AA51" s="32"/>
    </row>
    <row r="52" spans="1:27" ht="18" customHeight="1">
      <c r="A52" s="46"/>
      <c r="B52" s="49"/>
      <c r="C52" s="49"/>
      <c r="D52" s="49"/>
      <c r="E52" s="49"/>
      <c r="F52" s="9"/>
      <c r="G52" s="9"/>
      <c r="H52" s="9"/>
      <c r="I52" s="9"/>
      <c r="J52" s="9"/>
      <c r="K52" s="9"/>
      <c r="L52" s="32"/>
      <c r="M52" s="32"/>
      <c r="N52" s="32"/>
      <c r="O52" s="32"/>
      <c r="P52" s="32"/>
      <c r="Q52" s="50"/>
      <c r="R52" s="32"/>
      <c r="S52" s="32"/>
      <c r="T52" s="32"/>
      <c r="U52" s="32"/>
      <c r="V52" s="32"/>
      <c r="W52" s="32"/>
      <c r="X52" s="32"/>
      <c r="Y52" s="32"/>
      <c r="Z52" s="32"/>
      <c r="AA52" s="32"/>
    </row>
    <row r="66" spans="3:5" ht="13.5">
      <c r="C66" s="4"/>
      <c r="D66" s="5"/>
      <c r="E66" s="5"/>
    </row>
    <row r="67" spans="3:5" ht="13.5">
      <c r="C67" s="4"/>
      <c r="D67" s="5"/>
      <c r="E67" s="5"/>
    </row>
    <row r="85" spans="6:11" ht="13.5">
      <c r="F85" s="3"/>
      <c r="G85" s="3"/>
      <c r="H85" s="3"/>
      <c r="I85" s="3"/>
      <c r="J85" s="3"/>
      <c r="K85" s="3"/>
    </row>
    <row r="86" spans="6:11" ht="13.5">
      <c r="F86" s="3"/>
      <c r="G86" s="6"/>
      <c r="H86" s="3"/>
      <c r="I86" s="7"/>
      <c r="J86" s="8"/>
      <c r="K86" s="8"/>
    </row>
    <row r="87" spans="9:11" ht="13.5">
      <c r="I87" s="4"/>
      <c r="J87" s="5"/>
      <c r="K87" s="5"/>
    </row>
    <row r="88" spans="9:11" ht="13.5">
      <c r="I88" s="4"/>
      <c r="J88" s="5"/>
      <c r="K88" s="5"/>
    </row>
  </sheetData>
  <mergeCells count="40">
    <mergeCell ref="W3:X3"/>
    <mergeCell ref="W13:X13"/>
    <mergeCell ref="W14:X14"/>
    <mergeCell ref="R38:S38"/>
    <mergeCell ref="R13:S13"/>
    <mergeCell ref="R14:S14"/>
    <mergeCell ref="R17:S17"/>
    <mergeCell ref="R26:S26"/>
    <mergeCell ref="R27:S27"/>
    <mergeCell ref="R3:S3"/>
    <mergeCell ref="R51:S51"/>
    <mergeCell ref="R39:S39"/>
    <mergeCell ref="R42:S42"/>
    <mergeCell ref="R50:S50"/>
    <mergeCell ref="A40:B40"/>
    <mergeCell ref="A48:B48"/>
    <mergeCell ref="A49:B49"/>
    <mergeCell ref="L15:M15"/>
    <mergeCell ref="L16:M16"/>
    <mergeCell ref="L44:M44"/>
    <mergeCell ref="L45:M45"/>
    <mergeCell ref="L19:M19"/>
    <mergeCell ref="G44:H44"/>
    <mergeCell ref="G45:H45"/>
    <mergeCell ref="A4:B4"/>
    <mergeCell ref="G4:H4"/>
    <mergeCell ref="A37:B37"/>
    <mergeCell ref="R30:S30"/>
    <mergeCell ref="A15:B15"/>
    <mergeCell ref="G23:H23"/>
    <mergeCell ref="A1:D1"/>
    <mergeCell ref="L3:M3"/>
    <mergeCell ref="A36:B36"/>
    <mergeCell ref="G24:H24"/>
    <mergeCell ref="A16:B16"/>
    <mergeCell ref="A29:B29"/>
    <mergeCell ref="A19:B19"/>
    <mergeCell ref="G27:H27"/>
    <mergeCell ref="A25:B25"/>
    <mergeCell ref="A26:B26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2004-07-07T08:46:56Z</cp:lastPrinted>
  <dcterms:created xsi:type="dcterms:W3CDTF">2003-03-11T06:38:16Z</dcterms:created>
  <dcterms:modified xsi:type="dcterms:W3CDTF">2004-09-17T06:34:51Z</dcterms:modified>
  <cp:category/>
  <cp:version/>
  <cp:contentType/>
  <cp:contentStatus/>
</cp:coreProperties>
</file>